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14325" windowHeight="11745"/>
  </bookViews>
  <sheets>
    <sheet name="Komandiniai rezultatai" sheetId="1" r:id="rId1"/>
    <sheet name="1000m M2006_1" sheetId="2" r:id="rId2"/>
    <sheet name="1000m M2006_2" sheetId="3" r:id="rId3"/>
    <sheet name="1000m M2006_Suv" sheetId="4" r:id="rId4"/>
    <sheet name="1000m V2006_1" sheetId="5" r:id="rId5"/>
    <sheet name="1000m V2006_2" sheetId="6" r:id="rId6"/>
    <sheet name="1000m V2006_Suvest" sheetId="7" r:id="rId7"/>
    <sheet name="2000m M2004_1" sheetId="8" r:id="rId8"/>
    <sheet name="2000m M2004_2" sheetId="9" r:id="rId9"/>
    <sheet name="2000m M2004_Suv" sheetId="10" r:id="rId10"/>
    <sheet name="2000m V2004_1" sheetId="11" r:id="rId11"/>
    <sheet name="2000m V2004_2" sheetId="12" r:id="rId12"/>
    <sheet name="2000m V2004_Suv" sheetId="13" r:id="rId13"/>
    <sheet name="3000m M2002" sheetId="14" r:id="rId14"/>
    <sheet name="4000m V2002" sheetId="15" r:id="rId15"/>
    <sheet name="4000m M2000" sheetId="16" r:id="rId16"/>
    <sheet name="6000m M, U23" sheetId="17" r:id="rId17"/>
    <sheet name="6000m V2000" sheetId="18" r:id="rId18"/>
    <sheet name="8000m V, U23" sheetId="19" r:id="rId19"/>
    <sheet name="finišas" sheetId="20" state="hidden" r:id="rId20"/>
  </sheets>
  <definedNames>
    <definedName name="_xlnm._FilterDatabase" localSheetId="3" hidden="1">'1000m M2006_Suv'!$B$8:$N$60</definedName>
    <definedName name="_xlnm._FilterDatabase" localSheetId="6" hidden="1">'1000m V2006_Suvest'!$B$8:$N$56</definedName>
    <definedName name="_xlnm._FilterDatabase" localSheetId="9" hidden="1">'2000m M2004_Suv'!$B$8:$N$50</definedName>
    <definedName name="_xlnm._FilterDatabase" localSheetId="12" hidden="1">'2000m V2004_Suv'!$B$8:$N$53</definedName>
    <definedName name="klb">#REF!</definedName>
    <definedName name="kvb">#REF!</definedName>
    <definedName name="kvjc">#REF!</definedName>
    <definedName name="kvjn">#REF!</definedName>
    <definedName name="kvm">#REF!</definedName>
    <definedName name="kvmjc">#REF!</definedName>
    <definedName name="kvmjn">#REF!</definedName>
    <definedName name="kvmm">#REF!</definedName>
    <definedName name="kvv">#REF!</definedName>
    <definedName name="list">#REF!</definedName>
    <definedName name="merg" localSheetId="1">'1000m M2006_1'!$F$9:$N$28</definedName>
    <definedName name="merg" localSheetId="2">'1000m M2006_2'!$F$9:$N$31</definedName>
    <definedName name="merg" localSheetId="3">'1000m M2006_Suv'!$F$9:$P$32</definedName>
    <definedName name="merg" localSheetId="4">'1000m V2006_1'!$F$9:$N$26</definedName>
    <definedName name="merg" localSheetId="5">'1000m V2006_2'!$F$9:$N$27</definedName>
    <definedName name="merg" localSheetId="6">'1000m V2006_Suvest'!$F$9:$P$32</definedName>
    <definedName name="merg" localSheetId="7">'2000m M2004_1'!$F$9:$N$29</definedName>
    <definedName name="merg" localSheetId="8">'2000m M2004_2'!$F$9:$N$28</definedName>
    <definedName name="merg" localSheetId="9">'2000m M2004_Suv'!$F$9:$P$32</definedName>
    <definedName name="merg" localSheetId="10">'2000m V2004_1'!$F$9:$N$25</definedName>
    <definedName name="merg" localSheetId="11">'2000m V2004_2'!$F$9:$N$30</definedName>
    <definedName name="merg" localSheetId="12">'2000m V2004_Suv'!$F$9:$O$32</definedName>
    <definedName name="merg" localSheetId="13">'3000m M2002'!$F$9:$P$20</definedName>
    <definedName name="merg" localSheetId="15">'4000m M2000'!$F$9:$P$24</definedName>
    <definedName name="merg" localSheetId="14">'4000m V2002'!$F$9:$O$32</definedName>
    <definedName name="merg" localSheetId="16">'6000m M, U23'!$G$9:$T$14</definedName>
    <definedName name="merg" localSheetId="17">'6000m V2000'!$F$9:$P$19</definedName>
    <definedName name="merg" localSheetId="18">'8000m V, U23'!$G$9:$Q$19</definedName>
    <definedName name="merg" localSheetId="19">finišas!$F$8:$P$31</definedName>
    <definedName name="mst">#REF!</definedName>
    <definedName name="pro">#REF!</definedName>
    <definedName name="progr">#REF!</definedName>
    <definedName name="raj">#REF!</definedName>
    <definedName name="time">#REF!</definedName>
    <definedName name="tsk">#REF!</definedName>
  </definedNames>
  <calcPr calcId="162913"/>
</workbook>
</file>

<file path=xl/calcChain.xml><?xml version="1.0" encoding="utf-8"?>
<calcChain xmlns="http://schemas.openxmlformats.org/spreadsheetml/2006/main">
  <c r="P31" i="20" l="1"/>
  <c r="O31" i="20"/>
  <c r="N31" i="20"/>
  <c r="M31" i="20"/>
  <c r="L31" i="20"/>
  <c r="K31" i="20"/>
  <c r="J31" i="20"/>
  <c r="I31" i="20"/>
  <c r="H31" i="20"/>
  <c r="G31" i="20"/>
  <c r="F31" i="20"/>
  <c r="C31" i="20"/>
  <c r="P30" i="20"/>
  <c r="O30" i="20"/>
  <c r="N30" i="20"/>
  <c r="M30" i="20"/>
  <c r="L30" i="20"/>
  <c r="K30" i="20"/>
  <c r="J30" i="20"/>
  <c r="I30" i="20"/>
  <c r="H30" i="20"/>
  <c r="G30" i="20"/>
  <c r="F30" i="20"/>
  <c r="C30" i="20"/>
  <c r="P29" i="20"/>
  <c r="O29" i="20"/>
  <c r="N29" i="20"/>
  <c r="M29" i="20"/>
  <c r="L29" i="20"/>
  <c r="K29" i="20"/>
  <c r="J29" i="20"/>
  <c r="I29" i="20"/>
  <c r="H29" i="20"/>
  <c r="G29" i="20"/>
  <c r="F29" i="20"/>
  <c r="C29" i="20"/>
  <c r="P28" i="20"/>
  <c r="O28" i="20"/>
  <c r="N28" i="20"/>
  <c r="M28" i="20"/>
  <c r="L28" i="20"/>
  <c r="K28" i="20"/>
  <c r="J28" i="20"/>
  <c r="I28" i="20"/>
  <c r="H28" i="20"/>
  <c r="G28" i="20"/>
  <c r="F28" i="20"/>
  <c r="C28" i="20"/>
  <c r="P27" i="20"/>
  <c r="O27" i="20"/>
  <c r="N27" i="20"/>
  <c r="M27" i="20"/>
  <c r="L27" i="20"/>
  <c r="K27" i="20"/>
  <c r="J27" i="20"/>
  <c r="I27" i="20"/>
  <c r="H27" i="20"/>
  <c r="G27" i="20"/>
  <c r="F27" i="20"/>
  <c r="C27" i="20"/>
  <c r="P26" i="20"/>
  <c r="O26" i="20"/>
  <c r="N26" i="20"/>
  <c r="M26" i="20"/>
  <c r="L26" i="20"/>
  <c r="K26" i="20"/>
  <c r="J26" i="20"/>
  <c r="I26" i="20"/>
  <c r="H26" i="20"/>
  <c r="G26" i="20"/>
  <c r="F26" i="20"/>
  <c r="C26" i="20"/>
  <c r="P25" i="20"/>
  <c r="O25" i="20"/>
  <c r="N25" i="20"/>
  <c r="M25" i="20"/>
  <c r="L25" i="20"/>
  <c r="K25" i="20"/>
  <c r="J25" i="20"/>
  <c r="I25" i="20"/>
  <c r="H25" i="20"/>
  <c r="G25" i="20"/>
  <c r="F25" i="20"/>
  <c r="C25" i="20"/>
  <c r="P24" i="20"/>
  <c r="O24" i="20"/>
  <c r="N24" i="20"/>
  <c r="M24" i="20"/>
  <c r="L24" i="20"/>
  <c r="K24" i="20"/>
  <c r="J24" i="20"/>
  <c r="I24" i="20"/>
  <c r="H24" i="20"/>
  <c r="G24" i="20"/>
  <c r="F24" i="20"/>
  <c r="C24" i="20"/>
  <c r="P23" i="20"/>
  <c r="O23" i="20"/>
  <c r="N23" i="20"/>
  <c r="M23" i="20"/>
  <c r="L23" i="20"/>
  <c r="K23" i="20"/>
  <c r="J23" i="20"/>
  <c r="I23" i="20"/>
  <c r="H23" i="20"/>
  <c r="G23" i="20"/>
  <c r="F23" i="20"/>
  <c r="C23" i="20"/>
  <c r="P22" i="20"/>
  <c r="O22" i="20"/>
  <c r="N22" i="20"/>
  <c r="M22" i="20"/>
  <c r="L22" i="20"/>
  <c r="K22" i="20"/>
  <c r="J22" i="20"/>
  <c r="I22" i="20"/>
  <c r="H22" i="20"/>
  <c r="G22" i="20"/>
  <c r="F22" i="20"/>
  <c r="C22" i="20"/>
  <c r="P21" i="20"/>
  <c r="O21" i="20"/>
  <c r="N21" i="20"/>
  <c r="M21" i="20"/>
  <c r="L21" i="20"/>
  <c r="K21" i="20"/>
  <c r="J21" i="20"/>
  <c r="I21" i="20"/>
  <c r="H21" i="20"/>
  <c r="G21" i="20"/>
  <c r="F21" i="20"/>
  <c r="C21" i="20"/>
  <c r="P20" i="20"/>
  <c r="O20" i="20"/>
  <c r="N20" i="20"/>
  <c r="M20" i="20"/>
  <c r="L20" i="20"/>
  <c r="K20" i="20"/>
  <c r="J20" i="20"/>
  <c r="I20" i="20"/>
  <c r="H20" i="20"/>
  <c r="G20" i="20"/>
  <c r="F20" i="20"/>
  <c r="C20" i="20"/>
  <c r="P19" i="20"/>
  <c r="O19" i="20"/>
  <c r="N19" i="20"/>
  <c r="M19" i="20"/>
  <c r="L19" i="20"/>
  <c r="K19" i="20"/>
  <c r="J19" i="20"/>
  <c r="I19" i="20"/>
  <c r="H19" i="20"/>
  <c r="G19" i="20"/>
  <c r="F19" i="20"/>
  <c r="C19" i="20"/>
  <c r="P18" i="20"/>
  <c r="O18" i="20"/>
  <c r="N18" i="20"/>
  <c r="M18" i="20"/>
  <c r="L18" i="20"/>
  <c r="K18" i="20"/>
  <c r="J18" i="20"/>
  <c r="I18" i="20"/>
  <c r="H18" i="20"/>
  <c r="G18" i="20"/>
  <c r="F18" i="20"/>
  <c r="C18" i="20"/>
  <c r="P17" i="20"/>
  <c r="O17" i="20"/>
  <c r="N17" i="20"/>
  <c r="M17" i="20"/>
  <c r="L17" i="20"/>
  <c r="K17" i="20"/>
  <c r="J17" i="20"/>
  <c r="I17" i="20"/>
  <c r="H17" i="20"/>
  <c r="G17" i="20"/>
  <c r="F17" i="20"/>
  <c r="C17" i="20"/>
  <c r="P16" i="20"/>
  <c r="O16" i="20"/>
  <c r="N16" i="20"/>
  <c r="M16" i="20"/>
  <c r="L16" i="20"/>
  <c r="K16" i="20"/>
  <c r="J16" i="20"/>
  <c r="I16" i="20"/>
  <c r="H16" i="20"/>
  <c r="G16" i="20"/>
  <c r="F16" i="20"/>
  <c r="C16" i="20"/>
  <c r="P15" i="20"/>
  <c r="O15" i="20"/>
  <c r="N15" i="20"/>
  <c r="M15" i="20"/>
  <c r="L15" i="20"/>
  <c r="K15" i="20"/>
  <c r="J15" i="20"/>
  <c r="I15" i="20"/>
  <c r="H15" i="20"/>
  <c r="G15" i="20"/>
  <c r="F15" i="20"/>
  <c r="C15" i="20"/>
  <c r="P14" i="20"/>
  <c r="O14" i="20"/>
  <c r="N14" i="20"/>
  <c r="M14" i="20"/>
  <c r="L14" i="20"/>
  <c r="K14" i="20"/>
  <c r="J14" i="20"/>
  <c r="I14" i="20"/>
  <c r="H14" i="20"/>
  <c r="G14" i="20"/>
  <c r="F14" i="20"/>
  <c r="C14" i="20"/>
  <c r="P13" i="20"/>
  <c r="O13" i="20"/>
  <c r="N13" i="20"/>
  <c r="M13" i="20"/>
  <c r="L13" i="20"/>
  <c r="K13" i="20"/>
  <c r="J13" i="20"/>
  <c r="I13" i="20"/>
  <c r="H13" i="20"/>
  <c r="G13" i="20"/>
  <c r="F13" i="20"/>
  <c r="C13" i="20"/>
  <c r="P12" i="20"/>
  <c r="O12" i="20"/>
  <c r="N12" i="20"/>
  <c r="M12" i="20"/>
  <c r="L12" i="20"/>
  <c r="K12" i="20"/>
  <c r="J12" i="20"/>
  <c r="I12" i="20"/>
  <c r="H12" i="20"/>
  <c r="G12" i="20"/>
  <c r="F12" i="20"/>
  <c r="C12" i="20"/>
  <c r="P11" i="20"/>
  <c r="O11" i="20"/>
  <c r="N11" i="20"/>
  <c r="M11" i="20"/>
  <c r="L11" i="20"/>
  <c r="K11" i="20"/>
  <c r="J11" i="20"/>
  <c r="I11" i="20"/>
  <c r="H11" i="20"/>
  <c r="G11" i="20"/>
  <c r="F11" i="20"/>
  <c r="C11" i="20"/>
  <c r="P10" i="20"/>
  <c r="O10" i="20"/>
  <c r="N10" i="20"/>
  <c r="M10" i="20"/>
  <c r="L10" i="20"/>
  <c r="K10" i="20"/>
  <c r="J10" i="20"/>
  <c r="I10" i="20"/>
  <c r="H10" i="20"/>
  <c r="G10" i="20"/>
  <c r="F10" i="20"/>
  <c r="C10" i="20"/>
  <c r="P9" i="20"/>
  <c r="O9" i="20"/>
  <c r="N9" i="20"/>
  <c r="M9" i="20"/>
  <c r="L9" i="20"/>
  <c r="K9" i="20"/>
  <c r="J9" i="20"/>
  <c r="I9" i="20"/>
  <c r="H9" i="20"/>
  <c r="G9" i="20"/>
  <c r="F9" i="20"/>
  <c r="C9" i="20"/>
  <c r="P8" i="20"/>
  <c r="O8" i="20"/>
  <c r="N8" i="20"/>
  <c r="G8" i="20"/>
  <c r="F8" i="20"/>
  <c r="J5" i="20"/>
  <c r="A4" i="20"/>
  <c r="E3" i="20"/>
  <c r="D3" i="20"/>
  <c r="B3" i="20"/>
  <c r="C8" i="20" s="1"/>
  <c r="J8" i="20" s="1"/>
  <c r="A2" i="20"/>
  <c r="A1" i="20"/>
  <c r="E4" i="13"/>
  <c r="D4" i="13"/>
  <c r="B4" i="13"/>
  <c r="P29" i="10"/>
  <c r="P28" i="10"/>
  <c r="P27" i="10"/>
  <c r="E4" i="10"/>
  <c r="D4" i="10"/>
  <c r="B4" i="10"/>
  <c r="P5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E4" i="7"/>
  <c r="D4" i="7"/>
  <c r="B4" i="7"/>
  <c r="P40" i="4"/>
  <c r="P39" i="4"/>
  <c r="P38" i="4"/>
  <c r="P37" i="4"/>
  <c r="P36" i="4"/>
  <c r="P35" i="4"/>
  <c r="P34" i="4"/>
  <c r="P33" i="4"/>
  <c r="P32" i="4"/>
  <c r="P31" i="4"/>
  <c r="P30" i="4"/>
  <c r="P29" i="4"/>
  <c r="E4" i="4"/>
  <c r="D4" i="4"/>
  <c r="B4" i="4"/>
  <c r="H5" i="20" l="1"/>
  <c r="M8" i="20"/>
  <c r="K8" i="20"/>
  <c r="I8" i="20"/>
  <c r="L8" i="20"/>
  <c r="H8" i="20"/>
</calcChain>
</file>

<file path=xl/sharedStrings.xml><?xml version="1.0" encoding="utf-8"?>
<sst xmlns="http://schemas.openxmlformats.org/spreadsheetml/2006/main" count="3586" uniqueCount="807">
  <si>
    <t>Atviras Lietuvos kroso taurės III etapas</t>
  </si>
  <si>
    <t>K O M A N D I N I A I R E Z U L T A T A I</t>
  </si>
  <si>
    <t>MIESTAI</t>
  </si>
  <si>
    <t>RAJONAI</t>
  </si>
  <si>
    <t>KLUBAI</t>
  </si>
  <si>
    <t>Vieta</t>
  </si>
  <si>
    <t>Komanda</t>
  </si>
  <si>
    <t>Taškai</t>
  </si>
  <si>
    <t>Vilnius</t>
  </si>
  <si>
    <t>bėgimas iš</t>
  </si>
  <si>
    <t>Šilutė</t>
  </si>
  <si>
    <t>Klaipėdos lengvosios atletikos SK "NIKĖ"</t>
  </si>
  <si>
    <t>Klaipėda</t>
  </si>
  <si>
    <t>Marijampolė</t>
  </si>
  <si>
    <t>Švenčionėlių sporto klubas "AITVARAS"</t>
  </si>
  <si>
    <t>Šiauliai</t>
  </si>
  <si>
    <t>Švenčionių raj.</t>
  </si>
  <si>
    <t xml:space="preserve">Šiaulių m. bėgimo klubas "STADIJA" 
</t>
  </si>
  <si>
    <t xml:space="preserve">Alytaus </t>
  </si>
  <si>
    <t>Šiaulių raj.</t>
  </si>
  <si>
    <t>Sporto klubas "COSMA"</t>
  </si>
  <si>
    <t>Kelmės raj.</t>
  </si>
  <si>
    <t>Vilkaviškio lengvosios atletikos sporto klubas</t>
  </si>
  <si>
    <t>Vilkaviškio raj.</t>
  </si>
  <si>
    <t>Šiaulių rajono sporto klubas "Lukas"</t>
  </si>
  <si>
    <t>Raseiniai</t>
  </si>
  <si>
    <t>Jonava sporto klubas "Einius"</t>
  </si>
  <si>
    <t>Pakruojo raj.</t>
  </si>
  <si>
    <t>Klaipėdos bėgikų klubas "MARATONAS"</t>
  </si>
  <si>
    <t>Jonava</t>
  </si>
  <si>
    <t>Šiaulių rajono sporto klubas "Flamingas"</t>
  </si>
  <si>
    <t>Elektrėnai</t>
  </si>
  <si>
    <t>Telšių sporto kubas "Žemaitija"</t>
  </si>
  <si>
    <t>Telšiai</t>
  </si>
  <si>
    <t>Raseinių sporto klubas "ŠOKLIUKAS"</t>
  </si>
  <si>
    <t>Kalvarija</t>
  </si>
  <si>
    <t>Šiaulių rajono sporto klubas "Meškuičiai"</t>
  </si>
  <si>
    <t>Kaišiadorių raj.</t>
  </si>
  <si>
    <t>Kauno sporto klubas "Nemunas"</t>
  </si>
  <si>
    <t>Birštonas</t>
  </si>
  <si>
    <t>Birštono SC</t>
  </si>
  <si>
    <t>Vyr.varžybų TEISĖJAS</t>
  </si>
  <si>
    <t>S. KAŠINSKAS (Palanga)</t>
  </si>
  <si>
    <t xml:space="preserve">Startas: </t>
  </si>
  <si>
    <t>Vyr.varžybų SEKRETORIUS</t>
  </si>
  <si>
    <t>J. BERŽINSKIENĖ (Klaipėda)</t>
  </si>
  <si>
    <t>Nr.</t>
  </si>
  <si>
    <t>id</t>
  </si>
  <si>
    <t>t</t>
  </si>
  <si>
    <t>t rank</t>
  </si>
  <si>
    <t>Rank</t>
  </si>
  <si>
    <t>rank2</t>
  </si>
  <si>
    <t>Atletas</t>
  </si>
  <si>
    <t>Gim.data</t>
  </si>
  <si>
    <t>Miestas</t>
  </si>
  <si>
    <t>Klubas</t>
  </si>
  <si>
    <t>stat</t>
  </si>
  <si>
    <t>Treneris</t>
  </si>
  <si>
    <t>Rezultatas</t>
  </si>
  <si>
    <t>Kv.l.</t>
  </si>
  <si>
    <t>h</t>
  </si>
  <si>
    <t>m</t>
  </si>
  <si>
    <t>ss</t>
  </si>
  <si>
    <t>1000m mergaitės</t>
  </si>
  <si>
    <t>m25</t>
  </si>
  <si>
    <t xml:space="preserve"> </t>
  </si>
  <si>
    <t>Goda Šiaudvytytė</t>
  </si>
  <si>
    <t>Šilutės SM</t>
  </si>
  <si>
    <t>L. Leikuvienė</t>
  </si>
  <si>
    <t>m74</t>
  </si>
  <si>
    <t>Gabrielė Gerulskytė</t>
  </si>
  <si>
    <t>NIKĖ</t>
  </si>
  <si>
    <t>M.Krakys</t>
  </si>
  <si>
    <t>m136</t>
  </si>
  <si>
    <t>Regvita Gackaitė</t>
  </si>
  <si>
    <t>2006-06-01</t>
  </si>
  <si>
    <t>Elektrėnų s.c.</t>
  </si>
  <si>
    <t>I.Ivoškienė</t>
  </si>
  <si>
    <t>m27</t>
  </si>
  <si>
    <t>Mija Pielikytė</t>
  </si>
  <si>
    <t>m144</t>
  </si>
  <si>
    <t>Ūla Dagytė</t>
  </si>
  <si>
    <t>J.Strumskytė-Razgūnė</t>
  </si>
  <si>
    <t>m148</t>
  </si>
  <si>
    <t>Gabrielė Gasiūnaitė</t>
  </si>
  <si>
    <t>L.Juchnevičienė</t>
  </si>
  <si>
    <t>m145</t>
  </si>
  <si>
    <t>Adelė Žvinytė</t>
  </si>
  <si>
    <t>m72</t>
  </si>
  <si>
    <t>Arija Mėlinauskaitė</t>
  </si>
  <si>
    <t>m146</t>
  </si>
  <si>
    <t>Indrė Maksimavičiūtė</t>
  </si>
  <si>
    <t>m101</t>
  </si>
  <si>
    <t>Deimantė Meškytė</t>
  </si>
  <si>
    <t>"Stadija"</t>
  </si>
  <si>
    <t>D. Šaučikovas</t>
  </si>
  <si>
    <t>m191</t>
  </si>
  <si>
    <t>Junda Siudikaitė</t>
  </si>
  <si>
    <t>R.Sausaitis</t>
  </si>
  <si>
    <t>m112</t>
  </si>
  <si>
    <t>Ernesta Gedvilaitė</t>
  </si>
  <si>
    <t>"Žemaitija"</t>
  </si>
  <si>
    <t>D.Pranckuvienė</t>
  </si>
  <si>
    <t>m197</t>
  </si>
  <si>
    <t>Viltė Bubinaitė</t>
  </si>
  <si>
    <t>Z.Tindžiulienė, H.Statkus</t>
  </si>
  <si>
    <t>m20</t>
  </si>
  <si>
    <t>Orinta Rimkevičiūtė</t>
  </si>
  <si>
    <t>G.Kasputis</t>
  </si>
  <si>
    <t>m94</t>
  </si>
  <si>
    <t>Samanta Jatkonytė</t>
  </si>
  <si>
    <t>SK "Einius"</t>
  </si>
  <si>
    <t>V.Lebeckienė</t>
  </si>
  <si>
    <t>m168</t>
  </si>
  <si>
    <t>Neda Čapskytė</t>
  </si>
  <si>
    <t>2006-10-14</t>
  </si>
  <si>
    <t>Vilkaviškio LASK</t>
  </si>
  <si>
    <t>R. Kiškėnienė</t>
  </si>
  <si>
    <t>m113</t>
  </si>
  <si>
    <t>Karolina Vaitkevičiūtė</t>
  </si>
  <si>
    <t>L.Kaveckienė</t>
  </si>
  <si>
    <t>m172</t>
  </si>
  <si>
    <t>Elinga Semeniuk</t>
  </si>
  <si>
    <t>V. Kozlov P.Žukienė</t>
  </si>
  <si>
    <t>m50</t>
  </si>
  <si>
    <t>Nikita Liatukaitė</t>
  </si>
  <si>
    <t>Kaunas</t>
  </si>
  <si>
    <t>R.Ančlauskas</t>
  </si>
  <si>
    <t>m111</t>
  </si>
  <si>
    <t>Orinta Perskaudaitė</t>
  </si>
  <si>
    <t>m103</t>
  </si>
  <si>
    <t>Lidija Rūtelionytė</t>
  </si>
  <si>
    <t>m106</t>
  </si>
  <si>
    <t>Eimilė Tautkutė</t>
  </si>
  <si>
    <t>m102</t>
  </si>
  <si>
    <t>Adrija Jokubauskaitė</t>
  </si>
  <si>
    <t>m109</t>
  </si>
  <si>
    <t>Ieva Keliauskaitė</t>
  </si>
  <si>
    <t>m78</t>
  </si>
  <si>
    <t>Gerda Dambauskaitė</t>
  </si>
  <si>
    <t>NIKĖ ind</t>
  </si>
  <si>
    <t>N.Krakiene</t>
  </si>
  <si>
    <t>m65</t>
  </si>
  <si>
    <t>Stela Laurinčikaitė</t>
  </si>
  <si>
    <t>R.Sadzevičienė</t>
  </si>
  <si>
    <t>m59</t>
  </si>
  <si>
    <t>Izabelė Anosova</t>
  </si>
  <si>
    <t>m49</t>
  </si>
  <si>
    <t>Reda Teteriukovė</t>
  </si>
  <si>
    <t>D.Jankauskaitė</t>
  </si>
  <si>
    <t>m195</t>
  </si>
  <si>
    <t>Liepa Juozaitytė</t>
  </si>
  <si>
    <t>m26</t>
  </si>
  <si>
    <t>Augustė Juškatė</t>
  </si>
  <si>
    <t>m100</t>
  </si>
  <si>
    <t>Viltė Klioštoraitytė</t>
  </si>
  <si>
    <t>"Stadija"-ind.</t>
  </si>
  <si>
    <t>ind.</t>
  </si>
  <si>
    <t>m3</t>
  </si>
  <si>
    <t>Rusnė Klemaitė</t>
  </si>
  <si>
    <t>J.Kasputienė</t>
  </si>
  <si>
    <t>m61</t>
  </si>
  <si>
    <t>Mija Laurinčikaitė</t>
  </si>
  <si>
    <t>m194</t>
  </si>
  <si>
    <t>Deimantė Stumbraitė</t>
  </si>
  <si>
    <t>m79</t>
  </si>
  <si>
    <t>Nadežda Novikova</t>
  </si>
  <si>
    <t>m127</t>
  </si>
  <si>
    <t>Goda Gendvilaitė</t>
  </si>
  <si>
    <t>Pakruojo r.</t>
  </si>
  <si>
    <t>A.Macevičius</t>
  </si>
  <si>
    <t>m95</t>
  </si>
  <si>
    <t>Austėja Survilaitė</t>
  </si>
  <si>
    <t>G.Goštautaitė</t>
  </si>
  <si>
    <t>m1</t>
  </si>
  <si>
    <t>Viktorija Tamošiūnaitė</t>
  </si>
  <si>
    <t>m131</t>
  </si>
  <si>
    <t>Skaistė Ruginytė</t>
  </si>
  <si>
    <t>M.Diliūnas</t>
  </si>
  <si>
    <t>m129</t>
  </si>
  <si>
    <t>Andrėja Buteikytė</t>
  </si>
  <si>
    <t>m67</t>
  </si>
  <si>
    <t>Kotryna Matijošaitytė</t>
  </si>
  <si>
    <t>m66</t>
  </si>
  <si>
    <t>Luknė Miciulevičiūtė</t>
  </si>
  <si>
    <t>m42</t>
  </si>
  <si>
    <t>Lijana Jakubauskaitė</t>
  </si>
  <si>
    <t>Kaišiadorių r.</t>
  </si>
  <si>
    <t>A. Kavaliauskas</t>
  </si>
  <si>
    <t>m135</t>
  </si>
  <si>
    <t>Evelina Klevenytė</t>
  </si>
  <si>
    <t>m105</t>
  </si>
  <si>
    <t>Viltė Raugaitė</t>
  </si>
  <si>
    <t>m7</t>
  </si>
  <si>
    <t>Greta Jonauskaitė</t>
  </si>
  <si>
    <t>Gragždai</t>
  </si>
  <si>
    <t>L.Gruzdienė</t>
  </si>
  <si>
    <t>m81</t>
  </si>
  <si>
    <t>Izabelė Budrė</t>
  </si>
  <si>
    <t>m128</t>
  </si>
  <si>
    <t>Gabrielė Budginaitė</t>
  </si>
  <si>
    <t>1000m berniukai</t>
  </si>
  <si>
    <t>v53</t>
  </si>
  <si>
    <t>Martas Baumann</t>
  </si>
  <si>
    <t>L.Kančytė</t>
  </si>
  <si>
    <t>8..8</t>
  </si>
  <si>
    <t>v79</t>
  </si>
  <si>
    <t>Valentas Mockus</t>
  </si>
  <si>
    <t>L.Bružas</t>
  </si>
  <si>
    <t>16.5</t>
  </si>
  <si>
    <t>v125</t>
  </si>
  <si>
    <t>Danielius Bendaravičius</t>
  </si>
  <si>
    <t>V.Komisaraitis</t>
  </si>
  <si>
    <t>16.9</t>
  </si>
  <si>
    <t>v19</t>
  </si>
  <si>
    <t>Vilius Danilovas</t>
  </si>
  <si>
    <t>v31</t>
  </si>
  <si>
    <t>Nojus Petraitis</t>
  </si>
  <si>
    <t>19.2</t>
  </si>
  <si>
    <t>v133</t>
  </si>
  <si>
    <t>Rokas Prazauskis</t>
  </si>
  <si>
    <t>Šiaulių rajonas</t>
  </si>
  <si>
    <t>"Flamingas"</t>
  </si>
  <si>
    <t>R.Juodis</t>
  </si>
  <si>
    <t>23.6</t>
  </si>
  <si>
    <t>v98</t>
  </si>
  <si>
    <t>Pranas Radžius</t>
  </si>
  <si>
    <t>25.6</t>
  </si>
  <si>
    <t>v80</t>
  </si>
  <si>
    <t>Joris Dėdinas</t>
  </si>
  <si>
    <t>L.Milikauskaitė</t>
  </si>
  <si>
    <t>27.5</t>
  </si>
  <si>
    <t>v116</t>
  </si>
  <si>
    <t>Kornelijus Šulcas</t>
  </si>
  <si>
    <t>V.Kozlov P.Žukienė</t>
  </si>
  <si>
    <t>27.1</t>
  </si>
  <si>
    <t>v29</t>
  </si>
  <si>
    <t>Vilmantas Retenis</t>
  </si>
  <si>
    <t>30.2</t>
  </si>
  <si>
    <t>v84</t>
  </si>
  <si>
    <t>Artiemj Dmitrenko</t>
  </si>
  <si>
    <t>35.5</t>
  </si>
  <si>
    <t>v47</t>
  </si>
  <si>
    <t>Povilas Strazdas</t>
  </si>
  <si>
    <t>"Nemunas"</t>
  </si>
  <si>
    <t>R.Norkus</t>
  </si>
  <si>
    <t>36.2</t>
  </si>
  <si>
    <t>v131</t>
  </si>
  <si>
    <t>Faustas Lapukas</t>
  </si>
  <si>
    <t>36.9</t>
  </si>
  <si>
    <t>v132</t>
  </si>
  <si>
    <t>Domantas Jankevičius</t>
  </si>
  <si>
    <t>37.5</t>
  </si>
  <si>
    <t>v20</t>
  </si>
  <si>
    <t>Klaudijus Žilinskas</t>
  </si>
  <si>
    <t>37.6</t>
  </si>
  <si>
    <t>v55</t>
  </si>
  <si>
    <t>Rokas Bagdonas</t>
  </si>
  <si>
    <t>39.7</t>
  </si>
  <si>
    <t>v30</t>
  </si>
  <si>
    <t>Gabrielius Mickus</t>
  </si>
  <si>
    <t>40.3</t>
  </si>
  <si>
    <t>v32</t>
  </si>
  <si>
    <t>Mykolas Maurius</t>
  </si>
  <si>
    <t>42.1</t>
  </si>
  <si>
    <t>v130</t>
  </si>
  <si>
    <t>Eitvydas Vilkas</t>
  </si>
  <si>
    <t>Mažylis</t>
  </si>
  <si>
    <t>V.Ponomariovas</t>
  </si>
  <si>
    <t>43.5</t>
  </si>
  <si>
    <t>v39</t>
  </si>
  <si>
    <t>Matas Vaškevičius</t>
  </si>
  <si>
    <t>L.Petronienė</t>
  </si>
  <si>
    <t>43.9</t>
  </si>
  <si>
    <t>v123</t>
  </si>
  <si>
    <t>Airidas Zykas</t>
  </si>
  <si>
    <t>,,Šokliukas"</t>
  </si>
  <si>
    <t>A.Petrokas</t>
  </si>
  <si>
    <t>43.2</t>
  </si>
  <si>
    <t>v82</t>
  </si>
  <si>
    <t>Maksim Taleikis</t>
  </si>
  <si>
    <t>44.2</t>
  </si>
  <si>
    <t>v27</t>
  </si>
  <si>
    <t>Lukas Šereiva</t>
  </si>
  <si>
    <t>P.Sabaitis</t>
  </si>
  <si>
    <t>45.7</t>
  </si>
  <si>
    <t>v73</t>
  </si>
  <si>
    <t>Mykolas Staponas</t>
  </si>
  <si>
    <t>46.0</t>
  </si>
  <si>
    <t>v72</t>
  </si>
  <si>
    <t>Danielius Jurgaitis</t>
  </si>
  <si>
    <t xml:space="preserve">Klaipėda </t>
  </si>
  <si>
    <t>46.2</t>
  </si>
  <si>
    <t>v48</t>
  </si>
  <si>
    <t>Jokūbas Ramašauskas</t>
  </si>
  <si>
    <t>48.3</t>
  </si>
  <si>
    <t>v1</t>
  </si>
  <si>
    <t>Airidas Simanavičius</t>
  </si>
  <si>
    <t>49.9</t>
  </si>
  <si>
    <t>v91</t>
  </si>
  <si>
    <t>Paulius Bagdonavičius</t>
  </si>
  <si>
    <t>50.9</t>
  </si>
  <si>
    <t>v18</t>
  </si>
  <si>
    <t>Vilius Timofėjėvas</t>
  </si>
  <si>
    <t>51.9</t>
  </si>
  <si>
    <t>v107</t>
  </si>
  <si>
    <t>Gintaras Montvilas</t>
  </si>
  <si>
    <t>2007-11-08</t>
  </si>
  <si>
    <t>52.2</t>
  </si>
  <si>
    <t>v93</t>
  </si>
  <si>
    <t>Kostas Girdvainis</t>
  </si>
  <si>
    <t>52.9</t>
  </si>
  <si>
    <t>v6</t>
  </si>
  <si>
    <t>Titas Dominaitis</t>
  </si>
  <si>
    <t>2007-07-03</t>
  </si>
  <si>
    <t>Vilkaviškio LASK-ind.</t>
  </si>
  <si>
    <t>M. Saldukaitis</t>
  </si>
  <si>
    <t>54.0</t>
  </si>
  <si>
    <t>v8</t>
  </si>
  <si>
    <t>Gabrielius Povilaitis</t>
  </si>
  <si>
    <t>2007-11-29</t>
  </si>
  <si>
    <t>2..0</t>
  </si>
  <si>
    <t>v83</t>
  </si>
  <si>
    <t>Daniil Šelichov</t>
  </si>
  <si>
    <t>5..7</t>
  </si>
  <si>
    <t>v78</t>
  </si>
  <si>
    <t>Gytis Būzius</t>
  </si>
  <si>
    <t>6..0</t>
  </si>
  <si>
    <t>v108</t>
  </si>
  <si>
    <t>Tautvydas Jakubčionis</t>
  </si>
  <si>
    <t>2007-11-11</t>
  </si>
  <si>
    <t>7..3</t>
  </si>
  <si>
    <t>v2</t>
  </si>
  <si>
    <t>Nojus Minevičius</t>
  </si>
  <si>
    <t>8..0</t>
  </si>
  <si>
    <t>v145</t>
  </si>
  <si>
    <t>10..7</t>
  </si>
  <si>
    <t>2000m Jaunutės</t>
  </si>
  <si>
    <t>m179</t>
  </si>
  <si>
    <t>Karolina Bliujūtė</t>
  </si>
  <si>
    <t>m108</t>
  </si>
  <si>
    <t>Ernesta Šilinskytė</t>
  </si>
  <si>
    <t>m73</t>
  </si>
  <si>
    <t>Agnė Ramanauskaitė</t>
  </si>
  <si>
    <t>m87</t>
  </si>
  <si>
    <t>Greta Malinauskaitė</t>
  </si>
  <si>
    <t>m88</t>
  </si>
  <si>
    <t>Ema Sarafinaitė</t>
  </si>
  <si>
    <t>m187</t>
  </si>
  <si>
    <t>Gabrielė Žebrauskaitė</t>
  </si>
  <si>
    <t>m82</t>
  </si>
  <si>
    <t>Ieva Mineikytė</t>
  </si>
  <si>
    <t>Maratonas</t>
  </si>
  <si>
    <t>J.Beržinskienė</t>
  </si>
  <si>
    <t>m277</t>
  </si>
  <si>
    <t>Arnela Šaulytė</t>
  </si>
  <si>
    <t>m147</t>
  </si>
  <si>
    <t>Ana Borunova</t>
  </si>
  <si>
    <t>m12</t>
  </si>
  <si>
    <t>Karina Krocaitė</t>
  </si>
  <si>
    <t>2004-06-13</t>
  </si>
  <si>
    <t>m21</t>
  </si>
  <si>
    <t>Autrėja Žilinskaitė</t>
  </si>
  <si>
    <t>m9</t>
  </si>
  <si>
    <t>Gabija Kemfertaitė</t>
  </si>
  <si>
    <t>2005-05-02</t>
  </si>
  <si>
    <t>m89</t>
  </si>
  <si>
    <t>Auksė Gavelytė</t>
  </si>
  <si>
    <t>m38</t>
  </si>
  <si>
    <t>Miglė Švenčionytė</t>
  </si>
  <si>
    <t>M. Ambrizas</t>
  </si>
  <si>
    <t>m23</t>
  </si>
  <si>
    <t>Karolina Lukauskaitė</t>
  </si>
  <si>
    <t>m5</t>
  </si>
  <si>
    <t>Siga Radzevičiūtė</t>
  </si>
  <si>
    <t>A.Šalčius</t>
  </si>
  <si>
    <t>m75</t>
  </si>
  <si>
    <t>Girmantė Šateikytė</t>
  </si>
  <si>
    <t>m28</t>
  </si>
  <si>
    <t>Kamilė Stankutė</t>
  </si>
  <si>
    <t>m40</t>
  </si>
  <si>
    <t>Ugnė Kisnieriūtė</t>
  </si>
  <si>
    <t>m276</t>
  </si>
  <si>
    <t>Agnė Tamašauskaitė</t>
  </si>
  <si>
    <t>m98</t>
  </si>
  <si>
    <t>Sofija Šaučikovaitė</t>
  </si>
  <si>
    <t>m274</t>
  </si>
  <si>
    <t>Iveta Česnauskaitė</t>
  </si>
  <si>
    <t>m143</t>
  </si>
  <si>
    <t>Loreta Sučkova</t>
  </si>
  <si>
    <t>m275</t>
  </si>
  <si>
    <t>Emilija Urbietytė</t>
  </si>
  <si>
    <t>m39</t>
  </si>
  <si>
    <t>Julija Leonavičiūtė</t>
  </si>
  <si>
    <t>M. Ambrizas, L. Petronienė</t>
  </si>
  <si>
    <t>m8</t>
  </si>
  <si>
    <t>Emilija Jonauskaitė</t>
  </si>
  <si>
    <t>m13</t>
  </si>
  <si>
    <t>Toma Čapskytė</t>
  </si>
  <si>
    <t>2005-06-12</t>
  </si>
  <si>
    <t>m90</t>
  </si>
  <si>
    <t>Alita Masionytė</t>
  </si>
  <si>
    <t>m270</t>
  </si>
  <si>
    <t>Ineta Čekauskaitė</t>
  </si>
  <si>
    <t>2004-04-29</t>
  </si>
  <si>
    <t>m76</t>
  </si>
  <si>
    <t>Urtė Čiuprinskaitė</t>
  </si>
  <si>
    <t>m37</t>
  </si>
  <si>
    <t>Augustė Černiauskaitė</t>
  </si>
  <si>
    <t>m16</t>
  </si>
  <si>
    <t>Skaistė Puidaitė</t>
  </si>
  <si>
    <t>2004-12-05</t>
  </si>
  <si>
    <t>R. Akucevičiūtė</t>
  </si>
  <si>
    <t>m15</t>
  </si>
  <si>
    <t>Eglė Šūmakarytė</t>
  </si>
  <si>
    <t>2004-07-22</t>
  </si>
  <si>
    <t>m69</t>
  </si>
  <si>
    <t>Bernarda Sevelevičiūtė</t>
  </si>
  <si>
    <t>m140</t>
  </si>
  <si>
    <t>Mairita Navalskaitė</t>
  </si>
  <si>
    <t>2004-08-07</t>
  </si>
  <si>
    <t>m142</t>
  </si>
  <si>
    <t>Andrė Pranukevičiūtė</t>
  </si>
  <si>
    <t>2004-11-09</t>
  </si>
  <si>
    <t>m138</t>
  </si>
  <si>
    <t>Miglė Gliaudelytė</t>
  </si>
  <si>
    <t>2005-05-25</t>
  </si>
  <si>
    <t>8..1</t>
  </si>
  <si>
    <t>m91</t>
  </si>
  <si>
    <t>Rugilė Ciukšaitė</t>
  </si>
  <si>
    <t>29.6</t>
  </si>
  <si>
    <t>m36</t>
  </si>
  <si>
    <t>Aiva Ramanauskaitė</t>
  </si>
  <si>
    <t>31.2</t>
  </si>
  <si>
    <t>m6</t>
  </si>
  <si>
    <t>Ineta Birgelytė</t>
  </si>
  <si>
    <t>48.9</t>
  </si>
  <si>
    <t>m4</t>
  </si>
  <si>
    <t>Kamilė Vasikonytė</t>
  </si>
  <si>
    <t>Kalvarija Maripampolė</t>
  </si>
  <si>
    <t>J.Kasputienė, V.Komisaraitis</t>
  </si>
  <si>
    <t>9..5</t>
  </si>
  <si>
    <t>m139</t>
  </si>
  <si>
    <t>Augustė  Bubelevičiūtė</t>
  </si>
  <si>
    <t>2005-11-17</t>
  </si>
  <si>
    <t>2000m jaunučiai</t>
  </si>
  <si>
    <t>v58</t>
  </si>
  <si>
    <t>Erik Černiavski</t>
  </si>
  <si>
    <t>2004-02-13</t>
  </si>
  <si>
    <t>Švenčionių r.</t>
  </si>
  <si>
    <t>sk.Aitvaras</t>
  </si>
  <si>
    <t>Z. Zenkevičius</t>
  </si>
  <si>
    <t>v10</t>
  </si>
  <si>
    <t>Alanas Griško</t>
  </si>
  <si>
    <t>v124</t>
  </si>
  <si>
    <t>Airidas Bendaravičius</t>
  </si>
  <si>
    <t>P.Bieliūnas,V.Komisaraitis</t>
  </si>
  <si>
    <t>v33</t>
  </si>
  <si>
    <t>Naglis Kuturys</t>
  </si>
  <si>
    <t>v92</t>
  </si>
  <si>
    <t>Laurynas Baranauskas</t>
  </si>
  <si>
    <t>v25</t>
  </si>
  <si>
    <t>Nedas Kasparas</t>
  </si>
  <si>
    <t>L.Balsytė</t>
  </si>
  <si>
    <t>v4</t>
  </si>
  <si>
    <t>Normantas Durneika</t>
  </si>
  <si>
    <t>2005-05-05</t>
  </si>
  <si>
    <t>v113</t>
  </si>
  <si>
    <t>Urielis Kunėjus</t>
  </si>
  <si>
    <t>v100</t>
  </si>
  <si>
    <t>Kornelijus Stočkūnas</t>
  </si>
  <si>
    <t>v115</t>
  </si>
  <si>
    <t>Mažvydas Peleckas</t>
  </si>
  <si>
    <t>v111</t>
  </si>
  <si>
    <t>Edvard Sadovskij</t>
  </si>
  <si>
    <t>v138</t>
  </si>
  <si>
    <t>Dominykas Zanizdra</t>
  </si>
  <si>
    <t>Lukas</t>
  </si>
  <si>
    <t>A.Lukošaitis</t>
  </si>
  <si>
    <t>v45</t>
  </si>
  <si>
    <t>Ignas Čiginskas</t>
  </si>
  <si>
    <t>v46</t>
  </si>
  <si>
    <t>Maksimas Azanovas</t>
  </si>
  <si>
    <t>v101</t>
  </si>
  <si>
    <t>Erikas Paukštelis</t>
  </si>
  <si>
    <t>v36</t>
  </si>
  <si>
    <t>Justas Gudauskas</t>
  </si>
  <si>
    <t>Alytaus m.</t>
  </si>
  <si>
    <t>A. Klebauskas</t>
  </si>
  <si>
    <t>v67</t>
  </si>
  <si>
    <t>Edas Simutis</t>
  </si>
  <si>
    <t>v200</t>
  </si>
  <si>
    <t>Jokūbas Mejaras</t>
  </si>
  <si>
    <t>Kauno raj.</t>
  </si>
  <si>
    <t>A.Starkevičius</t>
  </si>
  <si>
    <t>v140</t>
  </si>
  <si>
    <t>Karolis Staradumskis</t>
  </si>
  <si>
    <t>v51</t>
  </si>
  <si>
    <t>Laurynas Sinkevičius</t>
  </si>
  <si>
    <t>v112</t>
  </si>
  <si>
    <t>Linas Šakalys</t>
  </si>
  <si>
    <t>v139</t>
  </si>
  <si>
    <t>Tomas Poškus</t>
  </si>
  <si>
    <t>v81</t>
  </si>
  <si>
    <t>Daniil Lapko</t>
  </si>
  <si>
    <t>v135</t>
  </si>
  <si>
    <t>Ernestas Staradumskis</t>
  </si>
  <si>
    <t>v3</t>
  </si>
  <si>
    <t>Tomas Čapskis</t>
  </si>
  <si>
    <t>v42</t>
  </si>
  <si>
    <t>Dominykas Pūras</t>
  </si>
  <si>
    <t>v15</t>
  </si>
  <si>
    <t>Domas Stankevičius</t>
  </si>
  <si>
    <t>R.Razmaitė, A.Kitanov</t>
  </si>
  <si>
    <t>v41</t>
  </si>
  <si>
    <t>Matas Mertinkaitis</t>
  </si>
  <si>
    <t>v9</t>
  </si>
  <si>
    <t>Edas Kanapskis</t>
  </si>
  <si>
    <t>2004-01-11</t>
  </si>
  <si>
    <t>v28</t>
  </si>
  <si>
    <t>Gytis Rimavičius</t>
  </si>
  <si>
    <t>v44</t>
  </si>
  <si>
    <t>Eligijus Daugėla</t>
  </si>
  <si>
    <t>v136</t>
  </si>
  <si>
    <t>Brajanas Gutierrez Pažėra</t>
  </si>
  <si>
    <t>v106</t>
  </si>
  <si>
    <t>Deividas Malakauskas</t>
  </si>
  <si>
    <t>2005-01-25</t>
  </si>
  <si>
    <t>R.Voronkova</t>
  </si>
  <si>
    <t>v5</t>
  </si>
  <si>
    <t>Mindaugas Murauskas</t>
  </si>
  <si>
    <t>2006-02-17</t>
  </si>
  <si>
    <t>v40</t>
  </si>
  <si>
    <t>Giedrius Černiauskas</t>
  </si>
  <si>
    <t>v134</t>
  </si>
  <si>
    <t>Modestas Grigalaitis</t>
  </si>
  <si>
    <t>v126</t>
  </si>
  <si>
    <t>Naglis Zigmanta</t>
  </si>
  <si>
    <t>v97</t>
  </si>
  <si>
    <t>Tomas Zlatan Stoškus</t>
  </si>
  <si>
    <t>J. Beržanskis</t>
  </si>
  <si>
    <t>v137</t>
  </si>
  <si>
    <t>Modestas Andruška</t>
  </si>
  <si>
    <t>v95</t>
  </si>
  <si>
    <t>Lukas Elsbergas</t>
  </si>
  <si>
    <t>v337</t>
  </si>
  <si>
    <t>v303</t>
  </si>
  <si>
    <t>v311</t>
  </si>
  <si>
    <t>v196</t>
  </si>
  <si>
    <t xml:space="preserve">
</t>
  </si>
  <si>
    <t>DNF</t>
  </si>
  <si>
    <t>Vieta jn</t>
  </si>
  <si>
    <t>Taškai U 23</t>
  </si>
  <si>
    <t>Vieta U23</t>
  </si>
  <si>
    <t>Taškai U23</t>
  </si>
  <si>
    <t>2019 m. gegužės 2 d., Palanga</t>
  </si>
  <si>
    <t>v</t>
  </si>
  <si>
    <t>1000m mergaitės I bėgimas</t>
  </si>
  <si>
    <t>1000m mergaitės II bėgimas</t>
  </si>
  <si>
    <t>1000m berniukai I bėgimas</t>
  </si>
  <si>
    <t>1000m berniukai II bėgimas</t>
  </si>
  <si>
    <t>2000m jaunutės I bėgimas</t>
  </si>
  <si>
    <t>2000m jaunutės II bėgimas</t>
  </si>
  <si>
    <t>2000m janunučiai I bėgimas</t>
  </si>
  <si>
    <t>2000m janunučiai II bėgimas</t>
  </si>
  <si>
    <t>3000m jaunės</t>
  </si>
  <si>
    <t>4000m jauniai</t>
  </si>
  <si>
    <t>4000m jaunuolės</t>
  </si>
  <si>
    <t>6000m moterys, U23</t>
  </si>
  <si>
    <t>6000m jaunuoliai</t>
  </si>
  <si>
    <t>8000m vyrai, U23</t>
  </si>
  <si>
    <t>Panevėžys</t>
  </si>
  <si>
    <t>2003-11-13</t>
  </si>
  <si>
    <t>2001-01-26</t>
  </si>
  <si>
    <t>1999-09-15</t>
  </si>
  <si>
    <t>2003-07-23</t>
  </si>
  <si>
    <t>2003-01-19</t>
  </si>
  <si>
    <t>2000.09.01</t>
  </si>
  <si>
    <t>R.Razmaitė,A.Kitanov</t>
  </si>
  <si>
    <t>2002.03.30</t>
  </si>
  <si>
    <t>Šiauliai,Tauragė</t>
  </si>
  <si>
    <t>Cosma</t>
  </si>
  <si>
    <t>A.Kitanov, R.Razmaitė, I.Lesauskienė</t>
  </si>
  <si>
    <t>2000.06.16</t>
  </si>
  <si>
    <t>Šiauliai,Šilutė</t>
  </si>
  <si>
    <t>A.Kitanov, R.Razmaitė,S.Oželis</t>
  </si>
  <si>
    <t>Šiauliai, Kėdainiai</t>
  </si>
  <si>
    <t>R.Razmaitė,A.Kitanov.R.Kaselis</t>
  </si>
  <si>
    <t>V. Šmidtas</t>
  </si>
  <si>
    <t>V.Gumauskas, A.Klebauskas</t>
  </si>
  <si>
    <t>R.Kančys</t>
  </si>
  <si>
    <t>2002-05-05</t>
  </si>
  <si>
    <t>R.Turla</t>
  </si>
  <si>
    <t>2003-11-25</t>
  </si>
  <si>
    <t>2002-09-24</t>
  </si>
  <si>
    <t>Z.Zenkevičius</t>
  </si>
  <si>
    <t>1994-11-10</t>
  </si>
  <si>
    <t>Švenčionių r.Vilniaus kolegija</t>
  </si>
  <si>
    <t>1992-03-30</t>
  </si>
  <si>
    <t>1994-06-30</t>
  </si>
  <si>
    <t>Švenčionių r. Alytus</t>
  </si>
  <si>
    <t>Z.Zenkevičius A.Klebauskas</t>
  </si>
  <si>
    <t>1992-09-17</t>
  </si>
  <si>
    <t>R. Kergytė-Dauskurdienė</t>
  </si>
  <si>
    <t>Šiauliai-Kelmė</t>
  </si>
  <si>
    <t>D. Šaučikovas, G. Kasputis</t>
  </si>
  <si>
    <t>A.Sniečkus</t>
  </si>
  <si>
    <t>2001-06-29</t>
  </si>
  <si>
    <t>A.Valatkevičius</t>
  </si>
  <si>
    <t>P.Žukienė V.Kozlov</t>
  </si>
  <si>
    <t>R.Sausaitis,J.Strumskytė-Razgūnė</t>
  </si>
  <si>
    <t>2001-06-02</t>
  </si>
  <si>
    <t>M.Skamarakas</t>
  </si>
  <si>
    <t>2001-09-10</t>
  </si>
  <si>
    <t>2001-08-10</t>
  </si>
  <si>
    <t>E.Petrokas</t>
  </si>
  <si>
    <t>2003-04-17</t>
  </si>
  <si>
    <t>2002-01-16</t>
  </si>
  <si>
    <t>Marijampolė - Kalvarija</t>
  </si>
  <si>
    <t>V.Komisaraitis, A.Šalčius</t>
  </si>
  <si>
    <t>Meškuičiai</t>
  </si>
  <si>
    <t>P.Vaitkus</t>
  </si>
  <si>
    <t>Šiaulių rajonas-Kaunas</t>
  </si>
  <si>
    <t>A.Lukošaitis, R.Kančys</t>
  </si>
  <si>
    <t>R.Jakštas</t>
  </si>
  <si>
    <t>D.Šaučikovas,A.Lukošaitis</t>
  </si>
  <si>
    <t>R.Kančys, J.ir P.Juozaičiai</t>
  </si>
  <si>
    <t>1 bėgimas iš 2</t>
  </si>
  <si>
    <t>2 bėgimas iš 2</t>
  </si>
  <si>
    <t>m18</t>
  </si>
  <si>
    <t>Meda Repšytė</t>
  </si>
  <si>
    <t>m271</t>
  </si>
  <si>
    <t>Deimantė Bendaravičiūtė</t>
  </si>
  <si>
    <t>m22</t>
  </si>
  <si>
    <t>Deimantė Kneižytė</t>
  </si>
  <si>
    <t>m97</t>
  </si>
  <si>
    <t>Meda Gasickaitė</t>
  </si>
  <si>
    <t>m19</t>
  </si>
  <si>
    <t>Ugnė Jonikaitė</t>
  </si>
  <si>
    <t>m11</t>
  </si>
  <si>
    <t>Auksė Eidukaitytė</t>
  </si>
  <si>
    <t>m47</t>
  </si>
  <si>
    <t>Raistė Vaištaraitė</t>
  </si>
  <si>
    <t>m68</t>
  </si>
  <si>
    <t>Gerda Bartkutė</t>
  </si>
  <si>
    <t>m32</t>
  </si>
  <si>
    <t>Erestida Bagdonaitė</t>
  </si>
  <si>
    <t>m269</t>
  </si>
  <si>
    <t>Dovilė Čekauskaitė</t>
  </si>
  <si>
    <t>m31</t>
  </si>
  <si>
    <t>Kristina Bataitytė</t>
  </si>
  <si>
    <t>m29</t>
  </si>
  <si>
    <t>Dija Jasaitė</t>
  </si>
  <si>
    <t>v57</t>
  </si>
  <si>
    <t>Justas Sažinas</t>
  </si>
  <si>
    <t>v77</t>
  </si>
  <si>
    <t>Jonas Dėdinas</t>
  </si>
  <si>
    <t>v17</t>
  </si>
  <si>
    <t>Tomas Bačiulis</t>
  </si>
  <si>
    <t>v35</t>
  </si>
  <si>
    <t>Justas Budrikas</t>
  </si>
  <si>
    <t>v69</t>
  </si>
  <si>
    <t>Deividas Davydovas</t>
  </si>
  <si>
    <t>v16</t>
  </si>
  <si>
    <t>Laurynas Baliutavičius</t>
  </si>
  <si>
    <t>v76</t>
  </si>
  <si>
    <t>Arnas Emilis Hiršas</t>
  </si>
  <si>
    <t>v68</t>
  </si>
  <si>
    <t>Deimantas Blankas</t>
  </si>
  <si>
    <t>v34</t>
  </si>
  <si>
    <t>Paulius Gudaitis</t>
  </si>
  <si>
    <t>v146</t>
  </si>
  <si>
    <t>Kostas Dagys</t>
  </si>
  <si>
    <t>v54</t>
  </si>
  <si>
    <t>Tomas Jotkus</t>
  </si>
  <si>
    <t>v49</t>
  </si>
  <si>
    <t>Modestas Miliūnas</t>
  </si>
  <si>
    <t>v142</t>
  </si>
  <si>
    <t>Mikas Montvilas</t>
  </si>
  <si>
    <t>v150</t>
  </si>
  <si>
    <t>Marius Griušelionis</t>
  </si>
  <si>
    <t>v50</t>
  </si>
  <si>
    <t>Justas Dobrovolskis</t>
  </si>
  <si>
    <t>v11</t>
  </si>
  <si>
    <t>Marijus Jankaitis</t>
  </si>
  <si>
    <t>v109</t>
  </si>
  <si>
    <t>Žilvinas Navickas</t>
  </si>
  <si>
    <t>v75</t>
  </si>
  <si>
    <t>Nojus Katkauskas</t>
  </si>
  <si>
    <t>v87</t>
  </si>
  <si>
    <t>Darvydas Šlivinskas</t>
  </si>
  <si>
    <t>v14</t>
  </si>
  <si>
    <t>Evaldas Lukošius</t>
  </si>
  <si>
    <t>v88</t>
  </si>
  <si>
    <t>Vakaris Jankauskas</t>
  </si>
  <si>
    <t>v52</t>
  </si>
  <si>
    <t>Titas Šelkovskis</t>
  </si>
  <si>
    <t>v120</t>
  </si>
  <si>
    <t>Žygimantas Lukošius</t>
  </si>
  <si>
    <t>v110</t>
  </si>
  <si>
    <t>Arnas Kasperiūnas</t>
  </si>
  <si>
    <t>v102</t>
  </si>
  <si>
    <t>Gabrielius Požėla</t>
  </si>
  <si>
    <t>v60</t>
  </si>
  <si>
    <t>Gytis Andreikėnas</t>
  </si>
  <si>
    <t>v141</t>
  </si>
  <si>
    <t>Karolis Kinderis</t>
  </si>
  <si>
    <t>Eimantas Zanizdra</t>
  </si>
  <si>
    <t>v143</t>
  </si>
  <si>
    <t>Matas Baura</t>
  </si>
  <si>
    <t>v22</t>
  </si>
  <si>
    <t>Adomas Danilovas</t>
  </si>
  <si>
    <t>v59</t>
  </si>
  <si>
    <t>Edgar Šupo</t>
  </si>
  <si>
    <t>v89</t>
  </si>
  <si>
    <t>Gustas Lamokovskij</t>
  </si>
  <si>
    <t>v144</t>
  </si>
  <si>
    <t>Deividas Rastokas</t>
  </si>
  <si>
    <t>v86</t>
  </si>
  <si>
    <t>Gražvydas Ašakas</t>
  </si>
  <si>
    <t>v151</t>
  </si>
  <si>
    <t>Valerijus Bakchovkin</t>
  </si>
  <si>
    <t>v37</t>
  </si>
  <si>
    <t>Deivydas Kručkas</t>
  </si>
  <si>
    <t>v152</t>
  </si>
  <si>
    <t>Povilas Misevičius</t>
  </si>
  <si>
    <t>m10</t>
  </si>
  <si>
    <t>Monika Šaltenytė</t>
  </si>
  <si>
    <t>m34</t>
  </si>
  <si>
    <t>Dominyka Petraškaitė</t>
  </si>
  <si>
    <t>m256</t>
  </si>
  <si>
    <t>Augustė Žikaitė</t>
  </si>
  <si>
    <t>m175</t>
  </si>
  <si>
    <t>Karolina Syryca</t>
  </si>
  <si>
    <t>m17</t>
  </si>
  <si>
    <t>Simona Sendrevičiūtė</t>
  </si>
  <si>
    <t>m115</t>
  </si>
  <si>
    <t>Eimantė Ramoškaitė</t>
  </si>
  <si>
    <t>m230</t>
  </si>
  <si>
    <t>Roberta Žikaitė</t>
  </si>
  <si>
    <t>m266</t>
  </si>
  <si>
    <t>Kristina Kapliauskaitė</t>
  </si>
  <si>
    <t>m163</t>
  </si>
  <si>
    <t>Deimantė Bedalytė</t>
  </si>
  <si>
    <t>m33</t>
  </si>
  <si>
    <t>Julija Baciūtė</t>
  </si>
  <si>
    <t>m278</t>
  </si>
  <si>
    <t>Neda Dovidaitytė</t>
  </si>
  <si>
    <t>m85</t>
  </si>
  <si>
    <t>Miglė Malinauskaitė</t>
  </si>
  <si>
    <t>m279</t>
  </si>
  <si>
    <t>Viktorija Varnagirytė</t>
  </si>
  <si>
    <t>m84</t>
  </si>
  <si>
    <t>Vilmantė Gruodytė</t>
  </si>
  <si>
    <t>m107</t>
  </si>
  <si>
    <t>Aistė Labanauskaitė</t>
  </si>
  <si>
    <t>m280</t>
  </si>
  <si>
    <t>Dalia Lukošienė</t>
  </si>
  <si>
    <t>m272</t>
  </si>
  <si>
    <t>Gabija Kulbokaitė</t>
  </si>
  <si>
    <t>m14</t>
  </si>
  <si>
    <t>Inga Skilčiūtė</t>
  </si>
  <si>
    <t>v127</t>
  </si>
  <si>
    <t>Giedrius Valinčius</t>
  </si>
  <si>
    <t>v104</t>
  </si>
  <si>
    <t>Faustas Marcinkevičius</t>
  </si>
  <si>
    <t>v13</t>
  </si>
  <si>
    <t>Aurimas Bendžius</t>
  </si>
  <si>
    <t>v105</t>
  </si>
  <si>
    <t>Rokas Ašmena</t>
  </si>
  <si>
    <t>v114</t>
  </si>
  <si>
    <t>Linas Šinkūnas</t>
  </si>
  <si>
    <t>v56</t>
  </si>
  <si>
    <t>Norbertas Blandis</t>
  </si>
  <si>
    <t>v23</t>
  </si>
  <si>
    <t>Žygimantas Bagdonas</t>
  </si>
  <si>
    <t>v38</t>
  </si>
  <si>
    <t>Edvinas Staskevičius</t>
  </si>
  <si>
    <t>v7</t>
  </si>
  <si>
    <t>Linas Diraitis</t>
  </si>
  <si>
    <t>v43</t>
  </si>
  <si>
    <t>Justas Kazlauskas</t>
  </si>
  <si>
    <t>v119</t>
  </si>
  <si>
    <t>Šarūnas Babičas</t>
  </si>
  <si>
    <t>v63</t>
  </si>
  <si>
    <t>Lukas Tarasevičius</t>
  </si>
  <si>
    <t>v147</t>
  </si>
  <si>
    <t>Robertas Vališauskas</t>
  </si>
  <si>
    <t>v61</t>
  </si>
  <si>
    <t>Rimvydas Alminas</t>
  </si>
  <si>
    <t>v129</t>
  </si>
  <si>
    <t>Paulius Bieliūnas</t>
  </si>
  <si>
    <t>v62</t>
  </si>
  <si>
    <t>Modestas Dirsė</t>
  </si>
  <si>
    <t>v64</t>
  </si>
  <si>
    <t>Aivaras Čekanavičius</t>
  </si>
  <si>
    <t>v65</t>
  </si>
  <si>
    <t>Benediktas Mickus</t>
  </si>
  <si>
    <t>v96</t>
  </si>
  <si>
    <t>Ernestas Danilovas</t>
  </si>
  <si>
    <t>v128</t>
  </si>
  <si>
    <t>Darius Petkevičius</t>
  </si>
  <si>
    <t>v149</t>
  </si>
  <si>
    <t>Rolandas Jakštas</t>
  </si>
  <si>
    <t>v148</t>
  </si>
  <si>
    <t>Arnas Lukošaitis</t>
  </si>
  <si>
    <t>Lietuvos suaugusių, jaunimo iki 23 m., jaunimo, jaunių, jaunučių ir vaikų pavasario kroso čempionatas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</si>
</sst>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yy\ h:mm:ss"/>
    <numFmt numFmtId="165" formatCode="yyyy\-mm\-dd"/>
    <numFmt numFmtId="166" formatCode="#,##0.0"/>
  </numFmts>
  <fonts count="22" x14ac:knownFonts="1">
    <font>
      <sz val="10"/>
      <color rgb="FF000000"/>
      <name val="Arial"/>
    </font>
    <font>
      <sz val="14"/>
      <color rgb="FF000000"/>
      <name val="Times New Roman"/>
      <family val="1"/>
      <charset val="186"/>
    </font>
    <font>
      <sz val="16"/>
      <color rgb="FF000000"/>
      <name val="Times New Roman"/>
      <family val="1"/>
      <charset val="186"/>
    </font>
    <font>
      <sz val="16"/>
      <name val="Arial"/>
      <family val="2"/>
      <charset val="186"/>
    </font>
    <font>
      <sz val="10"/>
      <name val="Arial"/>
      <family val="2"/>
      <charset val="186"/>
    </font>
    <font>
      <sz val="12"/>
      <color rgb="FF000000"/>
      <name val="Times New Roman"/>
      <family val="1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10"/>
      <color rgb="FFFFFFFF"/>
      <name val="Times New Roman"/>
      <family val="1"/>
      <charset val="186"/>
    </font>
    <font>
      <b/>
      <sz val="12"/>
      <name val="Arial"/>
      <family val="2"/>
      <charset val="186"/>
    </font>
    <font>
      <sz val="10"/>
      <color rgb="FFFFFFFF"/>
      <name val="Arial"/>
      <family val="2"/>
      <charset val="186"/>
    </font>
    <font>
      <sz val="12"/>
      <name val="Arial"/>
      <family val="2"/>
      <charset val="186"/>
    </font>
    <font>
      <sz val="12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13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sz val="11"/>
      <name val="Calibri"/>
      <family val="2"/>
      <charset val="186"/>
    </font>
    <font>
      <sz val="11"/>
      <name val="Arial"/>
      <family val="2"/>
      <charset val="186"/>
    </font>
    <font>
      <b/>
      <sz val="10"/>
      <color rgb="FF000000"/>
      <name val="Times New Roman"/>
      <family val="1"/>
      <charset val="186"/>
    </font>
    <font>
      <b/>
      <i/>
      <sz val="10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left"/>
    </xf>
    <xf numFmtId="164" fontId="1" fillId="0" borderId="0" xfId="0" applyNumberFormat="1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3" fillId="0" borderId="1" xfId="0" applyFont="1" applyBorder="1" applyAlignment="1">
      <alignment horizontal="center"/>
    </xf>
    <xf numFmtId="21" fontId="8" fillId="0" borderId="0" xfId="0" applyNumberFormat="1" applyFont="1" applyAlignment="1"/>
    <xf numFmtId="0" fontId="12" fillId="0" borderId="1" xfId="0" applyFont="1" applyBorder="1" applyAlignment="1"/>
    <xf numFmtId="0" fontId="2" fillId="0" borderId="0" xfId="0" applyFont="1" applyAlignment="1"/>
    <xf numFmtId="0" fontId="7" fillId="0" borderId="0" xfId="0" applyFont="1" applyAlignment="1">
      <alignment horizontal="center"/>
    </xf>
    <xf numFmtId="0" fontId="14" fillId="0" borderId="0" xfId="0" applyFont="1" applyAlignment="1"/>
    <xf numFmtId="0" fontId="7" fillId="0" borderId="0" xfId="0" applyFont="1" applyAlignment="1">
      <alignment horizontal="left"/>
    </xf>
    <xf numFmtId="164" fontId="14" fillId="0" borderId="0" xfId="0" applyNumberFormat="1" applyFont="1" applyAlignment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20" fontId="15" fillId="0" borderId="0" xfId="0" applyNumberFormat="1" applyFont="1" applyAlignment="1">
      <alignment horizontal="left"/>
    </xf>
    <xf numFmtId="0" fontId="0" fillId="0" borderId="2" xfId="0" applyFont="1" applyBorder="1" applyAlignment="1"/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18" fillId="2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4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4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5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45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16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16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7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8"/>
  <sheetViews>
    <sheetView tabSelected="1" workbookViewId="0">
      <selection activeCell="J34" sqref="J34"/>
    </sheetView>
  </sheetViews>
  <sheetFormatPr defaultColWidth="17.28515625" defaultRowHeight="15" customHeight="1" x14ac:dyDescent="0.2"/>
  <cols>
    <col min="1" max="1" width="8.28515625" customWidth="1"/>
    <col min="3" max="3" width="8.7109375" customWidth="1"/>
    <col min="4" max="4" width="5.42578125" customWidth="1"/>
    <col min="5" max="5" width="8.42578125" customWidth="1"/>
    <col min="6" max="6" width="19.42578125" customWidth="1"/>
    <col min="7" max="7" width="8.5703125" customWidth="1"/>
    <col min="8" max="8" width="5.7109375" customWidth="1"/>
    <col min="9" max="9" width="7.85546875" customWidth="1"/>
    <col min="10" max="10" width="41.85546875" customWidth="1"/>
    <col min="11" max="11" width="8" customWidth="1"/>
  </cols>
  <sheetData>
    <row r="1" spans="1:11" ht="20.25" x14ac:dyDescent="0.3">
      <c r="A1" s="1" t="s">
        <v>806</v>
      </c>
      <c r="B1" s="4"/>
      <c r="C1" s="4"/>
      <c r="D1" s="4"/>
      <c r="E1" s="4"/>
      <c r="F1" s="4"/>
      <c r="G1" s="6"/>
      <c r="H1" s="6"/>
      <c r="I1" s="8"/>
      <c r="J1" s="8"/>
      <c r="K1" s="8"/>
    </row>
    <row r="2" spans="1:11" ht="20.25" x14ac:dyDescent="0.3">
      <c r="A2" s="1" t="s">
        <v>0</v>
      </c>
      <c r="B2" s="4"/>
      <c r="C2" s="4"/>
      <c r="D2" s="4"/>
      <c r="E2" s="4"/>
      <c r="F2" s="4"/>
      <c r="G2" s="6"/>
      <c r="H2" s="6"/>
      <c r="I2" s="8"/>
      <c r="J2" s="8"/>
      <c r="K2" s="8"/>
    </row>
    <row r="3" spans="1:11" ht="18.75" x14ac:dyDescent="0.3">
      <c r="A3" s="3" t="s">
        <v>555</v>
      </c>
      <c r="B3" s="10"/>
      <c r="C3" s="10"/>
      <c r="D3" s="10"/>
      <c r="E3" s="6"/>
      <c r="F3" s="11"/>
      <c r="G3" s="6"/>
      <c r="H3" s="6"/>
      <c r="I3" s="8"/>
      <c r="J3" s="8"/>
      <c r="K3" s="8"/>
    </row>
    <row r="4" spans="1:11" ht="12.75" x14ac:dyDescent="0.2">
      <c r="A4" s="13"/>
      <c r="B4" s="14"/>
      <c r="C4" s="8"/>
      <c r="D4" s="6"/>
      <c r="E4" s="6"/>
      <c r="F4" s="11"/>
      <c r="G4" s="6"/>
      <c r="H4" s="6"/>
      <c r="I4" s="8"/>
      <c r="J4" s="8"/>
      <c r="K4" s="8"/>
    </row>
    <row r="5" spans="1:11" ht="18" x14ac:dyDescent="0.25">
      <c r="A5" s="108" t="s">
        <v>1</v>
      </c>
      <c r="B5" s="106"/>
      <c r="C5" s="106"/>
      <c r="D5" s="106"/>
      <c r="E5" s="106"/>
      <c r="F5" s="106"/>
      <c r="G5" s="6"/>
      <c r="H5" s="6"/>
      <c r="I5" s="8"/>
      <c r="J5" s="8"/>
      <c r="K5" s="8"/>
    </row>
    <row r="6" spans="1:11" ht="12.75" x14ac:dyDescent="0.2">
      <c r="A6" s="6"/>
      <c r="B6" s="14"/>
      <c r="C6" s="8"/>
      <c r="D6" s="6"/>
      <c r="E6" s="6"/>
      <c r="F6" s="11"/>
      <c r="G6" s="6"/>
      <c r="H6" s="6"/>
      <c r="I6" s="8"/>
      <c r="J6" s="8"/>
      <c r="K6" s="8"/>
    </row>
    <row r="7" spans="1:11" ht="15.75" x14ac:dyDescent="0.25">
      <c r="A7" s="6"/>
      <c r="B7" s="16" t="s">
        <v>2</v>
      </c>
      <c r="C7" s="17"/>
      <c r="D7" s="18"/>
      <c r="E7" s="18"/>
      <c r="F7" s="16" t="s">
        <v>3</v>
      </c>
      <c r="G7" s="18"/>
      <c r="H7" s="18"/>
      <c r="I7" s="18"/>
      <c r="J7" s="16" t="s">
        <v>4</v>
      </c>
      <c r="K7" s="8"/>
    </row>
    <row r="8" spans="1:11" ht="12.75" x14ac:dyDescent="0.2">
      <c r="A8" s="6"/>
      <c r="B8" s="14"/>
      <c r="C8" s="8"/>
      <c r="D8" s="6"/>
      <c r="E8" s="6"/>
      <c r="F8" s="11"/>
      <c r="G8" s="6"/>
      <c r="H8" s="6"/>
      <c r="I8" s="8"/>
      <c r="J8" s="8"/>
      <c r="K8" s="8"/>
    </row>
    <row r="9" spans="1:11" ht="15.75" x14ac:dyDescent="0.25">
      <c r="A9" s="20" t="s">
        <v>5</v>
      </c>
      <c r="B9" s="16" t="s">
        <v>6</v>
      </c>
      <c r="C9" s="20" t="s">
        <v>7</v>
      </c>
      <c r="D9" s="21"/>
      <c r="E9" s="20" t="s">
        <v>5</v>
      </c>
      <c r="F9" s="16" t="s">
        <v>6</v>
      </c>
      <c r="G9" s="20" t="s">
        <v>7</v>
      </c>
      <c r="H9" s="21"/>
      <c r="I9" s="20" t="s">
        <v>5</v>
      </c>
      <c r="J9" s="16" t="s">
        <v>6</v>
      </c>
      <c r="K9" s="20" t="s">
        <v>7</v>
      </c>
    </row>
    <row r="10" spans="1:11" x14ac:dyDescent="0.2">
      <c r="A10" s="22">
        <v>1</v>
      </c>
      <c r="B10" s="23" t="s">
        <v>8</v>
      </c>
      <c r="C10" s="25">
        <v>196</v>
      </c>
      <c r="D10" s="6"/>
      <c r="E10" s="22">
        <v>1</v>
      </c>
      <c r="F10" s="23" t="s">
        <v>10</v>
      </c>
      <c r="G10" s="25">
        <v>130</v>
      </c>
      <c r="H10" s="6"/>
      <c r="I10" s="22">
        <v>1</v>
      </c>
      <c r="J10" s="23" t="s">
        <v>11</v>
      </c>
      <c r="K10" s="25">
        <v>195</v>
      </c>
    </row>
    <row r="11" spans="1:11" x14ac:dyDescent="0.2">
      <c r="A11" s="22">
        <v>2</v>
      </c>
      <c r="B11" s="23" t="s">
        <v>12</v>
      </c>
      <c r="C11" s="25">
        <v>189</v>
      </c>
      <c r="D11" s="6"/>
      <c r="E11" s="22">
        <v>2</v>
      </c>
      <c r="F11" s="27" t="s">
        <v>13</v>
      </c>
      <c r="G11" s="25">
        <v>114</v>
      </c>
      <c r="H11" s="6"/>
      <c r="I11" s="22">
        <v>2</v>
      </c>
      <c r="J11" s="27" t="s">
        <v>14</v>
      </c>
      <c r="K11" s="25">
        <v>109</v>
      </c>
    </row>
    <row r="12" spans="1:11" ht="15.75" customHeight="1" x14ac:dyDescent="0.2">
      <c r="A12" s="22">
        <v>3</v>
      </c>
      <c r="B12" s="23" t="s">
        <v>15</v>
      </c>
      <c r="C12" s="25">
        <v>152</v>
      </c>
      <c r="D12" s="6"/>
      <c r="E12" s="22">
        <v>3</v>
      </c>
      <c r="F12" s="27" t="s">
        <v>16</v>
      </c>
      <c r="G12" s="25">
        <v>109</v>
      </c>
      <c r="H12" s="6"/>
      <c r="I12" s="22">
        <v>3</v>
      </c>
      <c r="J12" s="23" t="s">
        <v>17</v>
      </c>
      <c r="K12" s="25">
        <v>83</v>
      </c>
    </row>
    <row r="13" spans="1:11" x14ac:dyDescent="0.2">
      <c r="A13" s="22">
        <v>4</v>
      </c>
      <c r="B13" s="23" t="s">
        <v>126</v>
      </c>
      <c r="C13" s="25">
        <v>78</v>
      </c>
      <c r="D13" s="6"/>
      <c r="E13" s="22">
        <v>4</v>
      </c>
      <c r="F13" s="27" t="s">
        <v>19</v>
      </c>
      <c r="G13" s="25">
        <v>94</v>
      </c>
      <c r="H13" s="6"/>
      <c r="I13" s="22">
        <v>4</v>
      </c>
      <c r="J13" s="27" t="s">
        <v>20</v>
      </c>
      <c r="K13" s="25">
        <v>75</v>
      </c>
    </row>
    <row r="14" spans="1:11" x14ac:dyDescent="0.2">
      <c r="A14" s="81">
        <v>5</v>
      </c>
      <c r="B14" s="23" t="s">
        <v>18</v>
      </c>
      <c r="C14" s="25">
        <v>50</v>
      </c>
      <c r="D14" s="6"/>
      <c r="E14" s="22">
        <v>5</v>
      </c>
      <c r="F14" s="23" t="s">
        <v>21</v>
      </c>
      <c r="G14" s="25">
        <v>77</v>
      </c>
      <c r="H14" s="6"/>
      <c r="I14" s="22">
        <v>5</v>
      </c>
      <c r="J14" s="23" t="s">
        <v>22</v>
      </c>
      <c r="K14" s="25">
        <v>58</v>
      </c>
    </row>
    <row r="15" spans="1:11" x14ac:dyDescent="0.2">
      <c r="A15" s="29"/>
      <c r="B15" s="31"/>
      <c r="C15" s="29"/>
      <c r="D15" s="6"/>
      <c r="E15" s="22">
        <v>6</v>
      </c>
      <c r="F15" s="27" t="s">
        <v>23</v>
      </c>
      <c r="G15" s="25">
        <v>58</v>
      </c>
      <c r="H15" s="6"/>
      <c r="I15" s="22">
        <v>6</v>
      </c>
      <c r="J15" s="27" t="s">
        <v>24</v>
      </c>
      <c r="K15" s="25">
        <v>53</v>
      </c>
    </row>
    <row r="16" spans="1:11" x14ac:dyDescent="0.2">
      <c r="A16" s="6"/>
      <c r="B16" s="14"/>
      <c r="C16" s="8"/>
      <c r="D16" s="6"/>
      <c r="E16" s="22">
        <v>7</v>
      </c>
      <c r="F16" s="27" t="s">
        <v>25</v>
      </c>
      <c r="G16" s="25">
        <v>49</v>
      </c>
      <c r="H16" s="6"/>
      <c r="I16" s="22">
        <v>7</v>
      </c>
      <c r="J16" s="23" t="s">
        <v>26</v>
      </c>
      <c r="K16" s="25">
        <v>37</v>
      </c>
    </row>
    <row r="17" spans="1:11" x14ac:dyDescent="0.2">
      <c r="A17" s="6"/>
      <c r="B17" s="14"/>
      <c r="C17" s="8"/>
      <c r="D17" s="6"/>
      <c r="E17" s="22">
        <v>8</v>
      </c>
      <c r="F17" s="27" t="s">
        <v>27</v>
      </c>
      <c r="G17" s="25">
        <v>38</v>
      </c>
      <c r="H17" s="6"/>
      <c r="I17" s="22">
        <v>8</v>
      </c>
      <c r="J17" s="27" t="s">
        <v>28</v>
      </c>
      <c r="K17" s="25">
        <v>32</v>
      </c>
    </row>
    <row r="18" spans="1:11" x14ac:dyDescent="0.2">
      <c r="A18" s="6"/>
      <c r="B18" s="14"/>
      <c r="C18" s="8"/>
      <c r="D18" s="6"/>
      <c r="E18" s="22">
        <v>9</v>
      </c>
      <c r="F18" s="27" t="s">
        <v>29</v>
      </c>
      <c r="G18" s="25">
        <v>37</v>
      </c>
      <c r="H18" s="6"/>
      <c r="I18" s="22">
        <v>9</v>
      </c>
      <c r="J18" s="23" t="s">
        <v>30</v>
      </c>
      <c r="K18" s="25">
        <v>27</v>
      </c>
    </row>
    <row r="19" spans="1:11" x14ac:dyDescent="0.2">
      <c r="A19" s="6"/>
      <c r="B19" s="14"/>
      <c r="C19" s="8"/>
      <c r="D19" s="6"/>
      <c r="E19" s="22">
        <v>10</v>
      </c>
      <c r="F19" s="27" t="s">
        <v>31</v>
      </c>
      <c r="G19" s="25">
        <v>28</v>
      </c>
      <c r="H19" s="34"/>
      <c r="I19" s="22">
        <v>10</v>
      </c>
      <c r="J19" s="27" t="s">
        <v>32</v>
      </c>
      <c r="K19" s="25">
        <v>23</v>
      </c>
    </row>
    <row r="20" spans="1:11" x14ac:dyDescent="0.2">
      <c r="A20" s="6"/>
      <c r="B20" s="14"/>
      <c r="C20" s="8"/>
      <c r="D20" s="34"/>
      <c r="E20" s="22">
        <v>11</v>
      </c>
      <c r="F20" s="27" t="s">
        <v>33</v>
      </c>
      <c r="G20" s="25">
        <v>23</v>
      </c>
      <c r="H20" s="34"/>
      <c r="I20" s="22">
        <v>11</v>
      </c>
      <c r="J20" s="23" t="s">
        <v>34</v>
      </c>
      <c r="K20" s="25">
        <v>17</v>
      </c>
    </row>
    <row r="21" spans="1:11" x14ac:dyDescent="0.2">
      <c r="A21" s="6"/>
      <c r="B21" s="14"/>
      <c r="C21" s="8"/>
      <c r="D21" s="34"/>
      <c r="E21" s="22">
        <v>12</v>
      </c>
      <c r="F21" s="27" t="s">
        <v>35</v>
      </c>
      <c r="G21" s="25">
        <v>23</v>
      </c>
      <c r="H21" s="36"/>
      <c r="I21" s="22">
        <v>12</v>
      </c>
      <c r="J21" s="27" t="s">
        <v>36</v>
      </c>
      <c r="K21" s="25">
        <v>14</v>
      </c>
    </row>
    <row r="22" spans="1:11" x14ac:dyDescent="0.2">
      <c r="A22" s="6"/>
      <c r="B22" s="14"/>
      <c r="C22" s="8"/>
      <c r="D22" s="34"/>
      <c r="E22" s="22">
        <v>13</v>
      </c>
      <c r="F22" s="27" t="s">
        <v>37</v>
      </c>
      <c r="G22" s="25">
        <v>10</v>
      </c>
      <c r="H22" s="36"/>
      <c r="I22" s="22">
        <v>13</v>
      </c>
      <c r="J22" s="23" t="s">
        <v>38</v>
      </c>
      <c r="K22" s="25">
        <v>13</v>
      </c>
    </row>
    <row r="23" spans="1:11" x14ac:dyDescent="0.2">
      <c r="A23" s="6"/>
      <c r="B23" s="14"/>
      <c r="C23" s="8"/>
      <c r="D23" s="34"/>
      <c r="E23" s="22">
        <v>14</v>
      </c>
      <c r="F23" s="27" t="s">
        <v>39</v>
      </c>
      <c r="G23" s="25">
        <v>3</v>
      </c>
      <c r="H23" s="36"/>
      <c r="I23" s="22">
        <v>14</v>
      </c>
      <c r="J23" s="27" t="s">
        <v>40</v>
      </c>
      <c r="K23" s="25">
        <v>3</v>
      </c>
    </row>
    <row r="24" spans="1:11" ht="12.75" x14ac:dyDescent="0.2">
      <c r="A24" s="6"/>
      <c r="B24" s="14"/>
      <c r="C24" s="8"/>
      <c r="D24" s="34"/>
      <c r="E24" s="29"/>
      <c r="H24" s="36"/>
      <c r="I24" s="8"/>
      <c r="J24" s="8"/>
      <c r="K24" s="8"/>
    </row>
    <row r="25" spans="1:11" ht="12.75" x14ac:dyDescent="0.2">
      <c r="A25" s="6"/>
      <c r="B25" s="14"/>
      <c r="C25" s="8"/>
      <c r="D25" s="34"/>
      <c r="E25" s="34"/>
      <c r="H25" s="36"/>
      <c r="I25" s="8"/>
      <c r="J25" s="8"/>
      <c r="K25" s="8"/>
    </row>
    <row r="26" spans="1:11" ht="12.75" x14ac:dyDescent="0.2">
      <c r="A26" s="6"/>
      <c r="B26" s="105" t="s">
        <v>41</v>
      </c>
      <c r="C26" s="106"/>
      <c r="D26" s="6"/>
      <c r="E26" s="6"/>
      <c r="F26" s="31" t="s">
        <v>42</v>
      </c>
      <c r="G26" s="31"/>
      <c r="H26" s="39"/>
      <c r="I26" s="36"/>
      <c r="J26" s="8"/>
      <c r="K26" s="8"/>
    </row>
    <row r="27" spans="1:11" ht="12.7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ht="12.75" x14ac:dyDescent="0.2">
      <c r="A28" s="36"/>
      <c r="B28" s="105" t="s">
        <v>44</v>
      </c>
      <c r="C28" s="106"/>
      <c r="D28" s="106"/>
      <c r="E28" s="6"/>
      <c r="F28" s="107" t="s">
        <v>45</v>
      </c>
      <c r="G28" s="106"/>
      <c r="H28" s="106"/>
      <c r="I28" s="36"/>
      <c r="J28" s="36"/>
      <c r="K28" s="36"/>
    </row>
  </sheetData>
  <mergeCells count="4">
    <mergeCell ref="B26:C26"/>
    <mergeCell ref="B28:D28"/>
    <mergeCell ref="F28:H28"/>
    <mergeCell ref="A5:F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59"/>
  <sheetViews>
    <sheetView workbookViewId="0">
      <selection activeCell="A3" sqref="A3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4.42578125" customWidth="1"/>
    <col min="9" max="9" width="17.5703125" customWidth="1"/>
    <col min="10" max="10" width="22.42578125" customWidth="1"/>
    <col min="11" max="11" width="18.42578125" customWidth="1"/>
    <col min="12" max="12" width="4.85546875" customWidth="1"/>
    <col min="13" max="13" width="28.42578125" customWidth="1"/>
    <col min="14" max="14" width="8.85546875" customWidth="1"/>
    <col min="15" max="15" width="9.140625" hidden="1" customWidth="1"/>
    <col min="16" max="16" width="7.7109375" customWidth="1"/>
    <col min="17" max="19" width="7.42578125" hidden="1" customWidth="1"/>
  </cols>
  <sheetData>
    <row r="1" spans="1:19" ht="18.75" customHeight="1" x14ac:dyDescent="0.3">
      <c r="A1" s="1" t="s">
        <v>806</v>
      </c>
      <c r="B1" s="3"/>
      <c r="C1" s="3"/>
      <c r="D1" s="5"/>
      <c r="E1" s="5"/>
      <c r="F1" s="3"/>
      <c r="G1" s="3"/>
      <c r="H1" s="7"/>
      <c r="I1" s="9"/>
      <c r="J1" s="12"/>
      <c r="K1" s="12"/>
      <c r="L1" s="12"/>
      <c r="M1" s="12"/>
      <c r="N1" s="9"/>
      <c r="O1" s="9"/>
      <c r="P1" s="9"/>
      <c r="Q1" s="9"/>
      <c r="R1" s="9"/>
      <c r="S1" s="9"/>
    </row>
    <row r="2" spans="1:19" s="104" customFormat="1" ht="18.75" customHeight="1" x14ac:dyDescent="0.3">
      <c r="A2" s="1" t="s">
        <v>0</v>
      </c>
      <c r="B2" s="3"/>
      <c r="C2" s="3"/>
      <c r="D2" s="5"/>
      <c r="E2" s="5"/>
      <c r="F2" s="3"/>
      <c r="G2" s="3"/>
      <c r="H2" s="7"/>
      <c r="I2" s="102"/>
      <c r="N2" s="102"/>
      <c r="O2" s="102"/>
      <c r="P2" s="102"/>
      <c r="Q2" s="102"/>
      <c r="R2" s="102"/>
      <c r="S2" s="102"/>
    </row>
    <row r="3" spans="1:19" ht="17.25" customHeight="1" x14ac:dyDescent="0.3">
      <c r="A3" s="3" t="s">
        <v>555</v>
      </c>
      <c r="B3" s="3"/>
      <c r="C3" s="3"/>
      <c r="D3" s="5"/>
      <c r="E3" s="5"/>
      <c r="F3" s="3"/>
      <c r="G3" s="3"/>
      <c r="H3" s="7"/>
      <c r="I3" s="9"/>
      <c r="J3" s="12"/>
      <c r="K3" s="12"/>
      <c r="L3" s="12"/>
      <c r="M3" s="12"/>
      <c r="N3" s="9"/>
      <c r="O3" s="9"/>
      <c r="P3" s="9"/>
      <c r="Q3" s="9"/>
      <c r="R3" s="9"/>
      <c r="S3" s="9"/>
    </row>
    <row r="4" spans="1:19" ht="21" customHeight="1" x14ac:dyDescent="0.25">
      <c r="A4" s="15">
        <v>5</v>
      </c>
      <c r="B4" s="19" t="e">
        <f>IF(ISBLANK(A4)," ",VLOOKUP(A4,progr,4,FALSE))</f>
        <v>#REF!</v>
      </c>
      <c r="C4" s="19"/>
      <c r="D4" s="19" t="e">
        <f>IF(ISBLANK(A4)," ",VLOOKUP(A4,progr,6,FALSE))</f>
        <v>#REF!</v>
      </c>
      <c r="E4" s="24" t="e">
        <f>IF(ISBLANK(A4)," ",VLOOKUP(A4,progr,5,FALSE))</f>
        <v>#REF!</v>
      </c>
      <c r="F4" s="15" t="s">
        <v>9</v>
      </c>
      <c r="G4" s="26"/>
      <c r="H4" s="7"/>
      <c r="I4" s="9"/>
      <c r="J4" s="12"/>
      <c r="K4" s="12"/>
      <c r="L4" s="12"/>
      <c r="M4" s="12"/>
      <c r="N4" s="9"/>
      <c r="O4" s="9"/>
      <c r="P4" s="9"/>
      <c r="Q4" s="9"/>
      <c r="R4" s="9"/>
      <c r="S4" s="9"/>
    </row>
    <row r="5" spans="1:19" ht="20.25" customHeight="1" x14ac:dyDescent="0.3">
      <c r="A5" s="2" t="s">
        <v>337</v>
      </c>
      <c r="B5" s="30"/>
      <c r="C5" s="30"/>
      <c r="D5" s="32"/>
      <c r="E5" s="32"/>
      <c r="F5" s="30"/>
      <c r="G5" s="30"/>
      <c r="H5" s="33"/>
      <c r="I5" s="9"/>
      <c r="J5" s="12"/>
      <c r="K5" s="12"/>
      <c r="L5" s="12"/>
      <c r="M5" s="12"/>
      <c r="N5" s="9"/>
      <c r="O5" s="9"/>
      <c r="P5" s="9"/>
      <c r="Q5" s="9"/>
      <c r="R5" s="9"/>
      <c r="S5" s="9"/>
    </row>
    <row r="6" spans="1:19" ht="13.5" customHeight="1" x14ac:dyDescent="0.25">
      <c r="A6" s="12"/>
      <c r="B6" s="30"/>
      <c r="C6" s="30"/>
      <c r="D6" s="32"/>
      <c r="E6" s="32"/>
      <c r="F6" s="12"/>
      <c r="G6" s="35"/>
      <c r="H6" s="37"/>
      <c r="I6" s="38"/>
      <c r="J6" s="40"/>
      <c r="K6" s="12"/>
      <c r="L6" s="12"/>
      <c r="M6" s="12"/>
      <c r="N6" s="9"/>
      <c r="O6" s="9"/>
      <c r="P6" s="9"/>
      <c r="Q6" s="9"/>
      <c r="R6" s="9"/>
      <c r="S6" s="9"/>
    </row>
    <row r="7" spans="1:19" ht="9.75" customHeight="1" x14ac:dyDescent="0.2">
      <c r="A7" s="41"/>
      <c r="B7" s="41"/>
      <c r="C7" s="41"/>
      <c r="D7" s="41"/>
      <c r="E7" s="41"/>
      <c r="F7" s="41"/>
      <c r="G7" s="41"/>
      <c r="H7" s="42"/>
      <c r="I7" s="43"/>
      <c r="J7" s="41"/>
      <c r="K7" s="41"/>
      <c r="L7" s="41"/>
      <c r="M7" s="41"/>
      <c r="N7" s="43"/>
      <c r="O7" s="43"/>
      <c r="P7" s="43"/>
      <c r="Q7" s="43"/>
      <c r="R7" s="43"/>
      <c r="S7" s="43"/>
    </row>
    <row r="8" spans="1:19" ht="13.5" customHeight="1" x14ac:dyDescent="0.2">
      <c r="A8" s="44" t="s">
        <v>5</v>
      </c>
      <c r="B8" s="44" t="s">
        <v>46</v>
      </c>
      <c r="C8" s="44" t="s">
        <v>47</v>
      </c>
      <c r="D8" s="45" t="s">
        <v>48</v>
      </c>
      <c r="E8" s="45" t="s">
        <v>49</v>
      </c>
      <c r="F8" s="46" t="s">
        <v>50</v>
      </c>
      <c r="G8" s="44" t="s">
        <v>51</v>
      </c>
      <c r="H8" s="47" t="s">
        <v>52</v>
      </c>
      <c r="I8" s="48" t="s">
        <v>53</v>
      </c>
      <c r="J8" s="49" t="s">
        <v>54</v>
      </c>
      <c r="K8" s="49" t="s">
        <v>55</v>
      </c>
      <c r="L8" s="49" t="s">
        <v>56</v>
      </c>
      <c r="M8" s="49" t="s">
        <v>57</v>
      </c>
      <c r="N8" s="50" t="s">
        <v>58</v>
      </c>
      <c r="O8" s="51" t="s">
        <v>7</v>
      </c>
      <c r="P8" s="58" t="s">
        <v>7</v>
      </c>
      <c r="Q8" s="51" t="s">
        <v>60</v>
      </c>
      <c r="R8" s="51" t="s">
        <v>61</v>
      </c>
      <c r="S8" s="51" t="s">
        <v>62</v>
      </c>
    </row>
    <row r="9" spans="1:19" ht="16.5" customHeight="1" x14ac:dyDescent="0.25">
      <c r="A9" s="52">
        <v>1</v>
      </c>
      <c r="B9" s="59">
        <v>179</v>
      </c>
      <c r="C9" s="55" t="s">
        <v>338</v>
      </c>
      <c r="D9" s="56"/>
      <c r="E9" s="56"/>
      <c r="F9" s="57" t="s">
        <v>65</v>
      </c>
      <c r="G9" s="57" t="s">
        <v>65</v>
      </c>
      <c r="H9" s="57" t="s">
        <v>339</v>
      </c>
      <c r="I9" s="60">
        <v>38021</v>
      </c>
      <c r="J9" s="57" t="s">
        <v>8</v>
      </c>
      <c r="K9" s="57"/>
      <c r="L9" s="57"/>
      <c r="M9" s="57" t="s">
        <v>98</v>
      </c>
      <c r="N9" s="61">
        <v>4.9421296296296297E-3</v>
      </c>
      <c r="O9" s="62"/>
      <c r="P9" s="62">
        <v>22</v>
      </c>
      <c r="Q9" s="52"/>
      <c r="R9" s="62">
        <v>8</v>
      </c>
      <c r="S9" s="62">
        <v>3</v>
      </c>
    </row>
    <row r="10" spans="1:19" ht="16.5" customHeight="1" x14ac:dyDescent="0.25">
      <c r="A10" s="52">
        <v>2</v>
      </c>
      <c r="B10" s="59">
        <v>108</v>
      </c>
      <c r="C10" s="55" t="s">
        <v>340</v>
      </c>
      <c r="D10" s="56"/>
      <c r="E10" s="56"/>
      <c r="F10" s="57" t="s">
        <v>65</v>
      </c>
      <c r="G10" s="57" t="s">
        <v>65</v>
      </c>
      <c r="H10" s="57" t="s">
        <v>341</v>
      </c>
      <c r="I10" s="60">
        <v>38033</v>
      </c>
      <c r="J10" s="57" t="s">
        <v>33</v>
      </c>
      <c r="K10" s="57" t="s">
        <v>101</v>
      </c>
      <c r="L10" s="57"/>
      <c r="M10" s="57" t="s">
        <v>120</v>
      </c>
      <c r="N10" s="61">
        <v>4.9421296296296297E-3</v>
      </c>
      <c r="O10" s="62"/>
      <c r="P10" s="62">
        <v>18</v>
      </c>
      <c r="Q10" s="52"/>
      <c r="R10" s="62">
        <v>8</v>
      </c>
      <c r="S10" s="62">
        <v>9</v>
      </c>
    </row>
    <row r="11" spans="1:19" ht="16.5" customHeight="1" x14ac:dyDescent="0.25">
      <c r="A11" s="52">
        <v>3</v>
      </c>
      <c r="B11" s="59">
        <v>73</v>
      </c>
      <c r="C11" s="55" t="s">
        <v>342</v>
      </c>
      <c r="D11" s="56"/>
      <c r="E11" s="56"/>
      <c r="F11" s="57" t="s">
        <v>65</v>
      </c>
      <c r="G11" s="57" t="s">
        <v>65</v>
      </c>
      <c r="H11" s="57" t="s">
        <v>343</v>
      </c>
      <c r="I11" s="60">
        <v>38054</v>
      </c>
      <c r="J11" s="57" t="s">
        <v>12</v>
      </c>
      <c r="K11" s="57" t="s">
        <v>71</v>
      </c>
      <c r="L11" s="57"/>
      <c r="M11" s="57" t="s">
        <v>72</v>
      </c>
      <c r="N11" s="61">
        <v>4.9768518518518521E-3</v>
      </c>
      <c r="O11" s="62"/>
      <c r="P11" s="62">
        <v>15</v>
      </c>
      <c r="Q11" s="52"/>
      <c r="R11" s="62">
        <v>8</v>
      </c>
      <c r="S11" s="62">
        <v>10</v>
      </c>
    </row>
    <row r="12" spans="1:19" ht="16.5" customHeight="1" x14ac:dyDescent="0.25">
      <c r="A12" s="52">
        <v>4</v>
      </c>
      <c r="B12" s="59">
        <v>87</v>
      </c>
      <c r="C12" s="55" t="s">
        <v>344</v>
      </c>
      <c r="D12" s="56"/>
      <c r="E12" s="56"/>
      <c r="F12" s="57" t="s">
        <v>65</v>
      </c>
      <c r="G12" s="57" t="s">
        <v>65</v>
      </c>
      <c r="H12" s="57" t="s">
        <v>345</v>
      </c>
      <c r="I12" s="60">
        <v>38508</v>
      </c>
      <c r="J12" s="57" t="s">
        <v>29</v>
      </c>
      <c r="K12" s="57" t="s">
        <v>111</v>
      </c>
      <c r="L12" s="57"/>
      <c r="M12" s="57" t="s">
        <v>112</v>
      </c>
      <c r="N12" s="61">
        <v>5.2199074074074075E-3</v>
      </c>
      <c r="O12" s="62"/>
      <c r="P12" s="62">
        <v>13</v>
      </c>
      <c r="Q12" s="52"/>
      <c r="R12" s="62">
        <v>8</v>
      </c>
      <c r="S12" s="62">
        <v>16</v>
      </c>
    </row>
    <row r="13" spans="1:19" ht="16.5" customHeight="1" x14ac:dyDescent="0.25">
      <c r="A13" s="52">
        <v>5</v>
      </c>
      <c r="B13" s="59">
        <v>88</v>
      </c>
      <c r="C13" s="55" t="s">
        <v>346</v>
      </c>
      <c r="D13" s="56"/>
      <c r="E13" s="56"/>
      <c r="F13" s="57" t="s">
        <v>65</v>
      </c>
      <c r="G13" s="57" t="s">
        <v>65</v>
      </c>
      <c r="H13" s="57" t="s">
        <v>347</v>
      </c>
      <c r="I13" s="60">
        <v>38145</v>
      </c>
      <c r="J13" s="57" t="s">
        <v>29</v>
      </c>
      <c r="K13" s="57" t="s">
        <v>111</v>
      </c>
      <c r="L13" s="57"/>
      <c r="M13" s="57" t="s">
        <v>112</v>
      </c>
      <c r="N13" s="61">
        <v>5.3009259259259259E-3</v>
      </c>
      <c r="O13" s="62"/>
      <c r="P13" s="62">
        <v>12</v>
      </c>
      <c r="Q13" s="52"/>
      <c r="R13" s="62">
        <v>8</v>
      </c>
      <c r="S13" s="62">
        <v>19</v>
      </c>
    </row>
    <row r="14" spans="1:19" ht="16.5" customHeight="1" x14ac:dyDescent="0.25">
      <c r="A14" s="52">
        <v>6</v>
      </c>
      <c r="B14" s="59">
        <v>187</v>
      </c>
      <c r="C14" s="55" t="s">
        <v>348</v>
      </c>
      <c r="D14" s="56"/>
      <c r="E14" s="56"/>
      <c r="F14" s="57" t="s">
        <v>65</v>
      </c>
      <c r="G14" s="57" t="s">
        <v>65</v>
      </c>
      <c r="H14" s="57" t="s">
        <v>349</v>
      </c>
      <c r="I14" s="60">
        <v>38509</v>
      </c>
      <c r="J14" s="57" t="s">
        <v>8</v>
      </c>
      <c r="K14" s="57"/>
      <c r="L14" s="57"/>
      <c r="M14" s="57" t="s">
        <v>98</v>
      </c>
      <c r="N14" s="61">
        <v>5.3356481481481484E-3</v>
      </c>
      <c r="O14" s="62"/>
      <c r="P14" s="62">
        <v>11</v>
      </c>
      <c r="Q14" s="52"/>
      <c r="R14" s="62">
        <v>8</v>
      </c>
      <c r="S14" s="62">
        <v>26</v>
      </c>
    </row>
    <row r="15" spans="1:19" ht="16.5" customHeight="1" x14ac:dyDescent="0.25">
      <c r="A15" s="52">
        <v>7</v>
      </c>
      <c r="B15" s="59">
        <v>82</v>
      </c>
      <c r="C15" s="55" t="s">
        <v>350</v>
      </c>
      <c r="D15" s="56"/>
      <c r="E15" s="56"/>
      <c r="F15" s="57" t="s">
        <v>65</v>
      </c>
      <c r="G15" s="57" t="s">
        <v>65</v>
      </c>
      <c r="H15" s="57" t="s">
        <v>351</v>
      </c>
      <c r="I15" s="60">
        <v>38404</v>
      </c>
      <c r="J15" s="57" t="s">
        <v>12</v>
      </c>
      <c r="K15" s="57" t="s">
        <v>352</v>
      </c>
      <c r="L15" s="57"/>
      <c r="M15" s="57" t="s">
        <v>353</v>
      </c>
      <c r="N15" s="61">
        <v>5.3356481481481484E-3</v>
      </c>
      <c r="O15" s="62"/>
      <c r="P15" s="62">
        <v>10</v>
      </c>
      <c r="Q15" s="52"/>
      <c r="R15" s="62">
        <v>8</v>
      </c>
      <c r="S15" s="62">
        <v>28</v>
      </c>
    </row>
    <row r="16" spans="1:19" ht="16.5" customHeight="1" x14ac:dyDescent="0.25">
      <c r="A16" s="52">
        <v>8</v>
      </c>
      <c r="B16" s="59">
        <v>277</v>
      </c>
      <c r="C16" s="55" t="s">
        <v>354</v>
      </c>
      <c r="D16" s="56"/>
      <c r="E16" s="56"/>
      <c r="F16" s="57" t="s">
        <v>65</v>
      </c>
      <c r="G16" s="57" t="s">
        <v>65</v>
      </c>
      <c r="H16" s="57" t="s">
        <v>355</v>
      </c>
      <c r="I16" s="60">
        <v>38380</v>
      </c>
      <c r="J16" s="57" t="s">
        <v>221</v>
      </c>
      <c r="K16" s="57" t="s">
        <v>222</v>
      </c>
      <c r="L16" s="57"/>
      <c r="M16" s="57" t="s">
        <v>223</v>
      </c>
      <c r="N16" s="61">
        <v>5.37037037037037E-3</v>
      </c>
      <c r="O16" s="62"/>
      <c r="P16" s="62">
        <v>9</v>
      </c>
      <c r="Q16" s="52"/>
      <c r="R16" s="62">
        <v>8</v>
      </c>
      <c r="S16" s="62">
        <v>30</v>
      </c>
    </row>
    <row r="17" spans="1:19" ht="16.5" customHeight="1" x14ac:dyDescent="0.25">
      <c r="A17" s="52">
        <v>9</v>
      </c>
      <c r="B17" s="59">
        <v>147</v>
      </c>
      <c r="C17" s="55" t="s">
        <v>356</v>
      </c>
      <c r="D17" s="56"/>
      <c r="E17" s="56"/>
      <c r="F17" s="57" t="s">
        <v>65</v>
      </c>
      <c r="G17" s="57" t="s">
        <v>65</v>
      </c>
      <c r="H17" s="57" t="s">
        <v>357</v>
      </c>
      <c r="I17" s="60">
        <v>38187</v>
      </c>
      <c r="J17" s="57" t="s">
        <v>8</v>
      </c>
      <c r="K17" s="57"/>
      <c r="L17" s="57"/>
      <c r="M17" s="57" t="s">
        <v>82</v>
      </c>
      <c r="N17" s="61">
        <v>5.3935185185185188E-3</v>
      </c>
      <c r="O17" s="62"/>
      <c r="P17" s="62">
        <v>8</v>
      </c>
      <c r="Q17" s="52"/>
      <c r="R17" s="62">
        <v>8</v>
      </c>
      <c r="S17" s="62">
        <v>33</v>
      </c>
    </row>
    <row r="18" spans="1:19" ht="16.5" customHeight="1" x14ac:dyDescent="0.25">
      <c r="A18" s="52">
        <v>10</v>
      </c>
      <c r="B18" s="59">
        <v>12</v>
      </c>
      <c r="C18" s="55" t="s">
        <v>358</v>
      </c>
      <c r="D18" s="56"/>
      <c r="E18" s="56"/>
      <c r="F18" s="57" t="s">
        <v>65</v>
      </c>
      <c r="G18" s="57" t="s">
        <v>65</v>
      </c>
      <c r="H18" s="57" t="s">
        <v>359</v>
      </c>
      <c r="I18" s="60" t="s">
        <v>360</v>
      </c>
      <c r="J18" s="57" t="s">
        <v>23</v>
      </c>
      <c r="K18" s="57" t="s">
        <v>116</v>
      </c>
      <c r="L18" s="57"/>
      <c r="M18" s="57" t="s">
        <v>316</v>
      </c>
      <c r="N18" s="61">
        <v>5.4282407407407404E-3</v>
      </c>
      <c r="O18" s="62"/>
      <c r="P18" s="62">
        <v>7</v>
      </c>
      <c r="Q18" s="52"/>
      <c r="R18" s="62">
        <v>8</v>
      </c>
      <c r="S18" s="62">
        <v>34</v>
      </c>
    </row>
    <row r="19" spans="1:19" ht="16.5" customHeight="1" x14ac:dyDescent="0.25">
      <c r="A19" s="52">
        <v>11</v>
      </c>
      <c r="B19" s="59">
        <v>21</v>
      </c>
      <c r="C19" s="55" t="s">
        <v>361</v>
      </c>
      <c r="D19" s="56"/>
      <c r="E19" s="56"/>
      <c r="F19" s="57" t="s">
        <v>65</v>
      </c>
      <c r="G19" s="57" t="s">
        <v>65</v>
      </c>
      <c r="H19" s="57" t="s">
        <v>362</v>
      </c>
      <c r="I19" s="60">
        <v>38267</v>
      </c>
      <c r="J19" s="57" t="s">
        <v>21</v>
      </c>
      <c r="K19" s="57"/>
      <c r="L19" s="57"/>
      <c r="M19" s="57" t="s">
        <v>108</v>
      </c>
      <c r="N19" s="61">
        <v>5.4282407407407404E-3</v>
      </c>
      <c r="O19" s="62"/>
      <c r="P19" s="62">
        <v>6</v>
      </c>
      <c r="Q19" s="52"/>
      <c r="R19" s="62">
        <v>8</v>
      </c>
      <c r="S19" s="62">
        <v>35</v>
      </c>
    </row>
    <row r="20" spans="1:19" ht="16.5" customHeight="1" x14ac:dyDescent="0.25">
      <c r="A20" s="52">
        <v>12</v>
      </c>
      <c r="B20" s="59">
        <v>9</v>
      </c>
      <c r="C20" s="55" t="s">
        <v>363</v>
      </c>
      <c r="D20" s="56"/>
      <c r="E20" s="56"/>
      <c r="F20" s="57" t="s">
        <v>65</v>
      </c>
      <c r="G20" s="57" t="s">
        <v>65</v>
      </c>
      <c r="H20" s="57" t="s">
        <v>364</v>
      </c>
      <c r="I20" s="60" t="s">
        <v>365</v>
      </c>
      <c r="J20" s="57" t="s">
        <v>23</v>
      </c>
      <c r="K20" s="57" t="s">
        <v>116</v>
      </c>
      <c r="L20" s="57"/>
      <c r="M20" s="57" t="s">
        <v>117</v>
      </c>
      <c r="N20" s="61">
        <v>5.5324074074074078E-3</v>
      </c>
      <c r="O20" s="62"/>
      <c r="P20" s="62">
        <v>5</v>
      </c>
      <c r="Q20" s="52"/>
      <c r="R20" s="62">
        <v>8</v>
      </c>
      <c r="S20" s="62">
        <v>38</v>
      </c>
    </row>
    <row r="21" spans="1:19" ht="16.5" customHeight="1" x14ac:dyDescent="0.25">
      <c r="A21" s="52">
        <v>13</v>
      </c>
      <c r="B21" s="59">
        <v>89</v>
      </c>
      <c r="C21" s="55" t="s">
        <v>366</v>
      </c>
      <c r="D21" s="56"/>
      <c r="E21" s="56"/>
      <c r="F21" s="57" t="s">
        <v>65</v>
      </c>
      <c r="G21" s="57" t="s">
        <v>65</v>
      </c>
      <c r="H21" s="57" t="s">
        <v>367</v>
      </c>
      <c r="I21" s="60">
        <v>38209</v>
      </c>
      <c r="J21" s="57" t="s">
        <v>29</v>
      </c>
      <c r="K21" s="57" t="s">
        <v>111</v>
      </c>
      <c r="L21" s="57"/>
      <c r="M21" s="57" t="s">
        <v>112</v>
      </c>
      <c r="N21" s="61">
        <v>5.5902777777777773E-3</v>
      </c>
      <c r="O21" s="62"/>
      <c r="P21" s="62">
        <v>4</v>
      </c>
      <c r="Q21" s="52"/>
      <c r="R21" s="62">
        <v>8</v>
      </c>
      <c r="S21" s="62">
        <v>38</v>
      </c>
    </row>
    <row r="22" spans="1:19" ht="16.5" customHeight="1" x14ac:dyDescent="0.25">
      <c r="A22" s="52">
        <v>14</v>
      </c>
      <c r="B22" s="59">
        <v>38</v>
      </c>
      <c r="C22" s="55" t="s">
        <v>368</v>
      </c>
      <c r="D22" s="56"/>
      <c r="E22" s="56"/>
      <c r="F22" s="57" t="s">
        <v>65</v>
      </c>
      <c r="G22" s="57" t="s">
        <v>65</v>
      </c>
      <c r="H22" s="57" t="s">
        <v>369</v>
      </c>
      <c r="I22" s="60">
        <v>38636</v>
      </c>
      <c r="J22" s="57" t="s">
        <v>187</v>
      </c>
      <c r="K22" s="57"/>
      <c r="L22" s="57"/>
      <c r="M22" s="57" t="s">
        <v>370</v>
      </c>
      <c r="N22" s="61">
        <v>5.5902777777777773E-3</v>
      </c>
      <c r="O22" s="62"/>
      <c r="P22" s="62">
        <v>3</v>
      </c>
      <c r="Q22" s="52"/>
      <c r="R22" s="62">
        <v>8</v>
      </c>
      <c r="S22" s="62">
        <v>54</v>
      </c>
    </row>
    <row r="23" spans="1:19" ht="16.5" customHeight="1" x14ac:dyDescent="0.25">
      <c r="A23" s="62">
        <v>15</v>
      </c>
      <c r="B23" s="59">
        <v>23</v>
      </c>
      <c r="C23" s="55" t="s">
        <v>371</v>
      </c>
      <c r="D23" s="56"/>
      <c r="E23" s="56"/>
      <c r="F23" s="57" t="s">
        <v>65</v>
      </c>
      <c r="G23" s="57" t="s">
        <v>65</v>
      </c>
      <c r="H23" s="57" t="s">
        <v>372</v>
      </c>
      <c r="I23" s="60">
        <v>38553</v>
      </c>
      <c r="J23" s="57" t="s">
        <v>21</v>
      </c>
      <c r="K23" s="57"/>
      <c r="L23" s="57"/>
      <c r="M23" s="57" t="s">
        <v>284</v>
      </c>
      <c r="N23" s="61">
        <v>5.6018518518518518E-3</v>
      </c>
      <c r="O23" s="62"/>
      <c r="P23" s="62">
        <v>2</v>
      </c>
      <c r="Q23" s="52"/>
      <c r="R23" s="62">
        <v>8</v>
      </c>
      <c r="S23" s="62">
        <v>56</v>
      </c>
    </row>
    <row r="24" spans="1:19" ht="16.5" customHeight="1" x14ac:dyDescent="0.25">
      <c r="A24" s="62">
        <v>16</v>
      </c>
      <c r="B24" s="59">
        <v>5</v>
      </c>
      <c r="C24" s="55" t="s">
        <v>373</v>
      </c>
      <c r="D24" s="56"/>
      <c r="E24" s="56"/>
      <c r="F24" s="57" t="s">
        <v>65</v>
      </c>
      <c r="G24" s="57" t="s">
        <v>65</v>
      </c>
      <c r="H24" s="57" t="s">
        <v>374</v>
      </c>
      <c r="I24" s="60">
        <v>38582</v>
      </c>
      <c r="J24" s="57" t="s">
        <v>35</v>
      </c>
      <c r="K24" s="57"/>
      <c r="L24" s="57"/>
      <c r="M24" s="57" t="s">
        <v>375</v>
      </c>
      <c r="N24" s="61">
        <v>5.6249999999999998E-3</v>
      </c>
      <c r="O24" s="62"/>
      <c r="P24" s="62">
        <v>1</v>
      </c>
      <c r="Q24" s="52"/>
      <c r="R24" s="62">
        <v>9</v>
      </c>
      <c r="S24" s="62">
        <v>1</v>
      </c>
    </row>
    <row r="25" spans="1:19" ht="16.5" customHeight="1" x14ac:dyDescent="0.25">
      <c r="A25" s="52">
        <v>17</v>
      </c>
      <c r="B25" s="59">
        <v>75</v>
      </c>
      <c r="C25" s="55" t="s">
        <v>376</v>
      </c>
      <c r="D25" s="56"/>
      <c r="E25" s="56"/>
      <c r="F25" s="57" t="s">
        <v>65</v>
      </c>
      <c r="G25" s="57" t="s">
        <v>65</v>
      </c>
      <c r="H25" s="57" t="s">
        <v>377</v>
      </c>
      <c r="I25" s="60">
        <v>38240</v>
      </c>
      <c r="J25" s="57" t="s">
        <v>12</v>
      </c>
      <c r="K25" s="57" t="s">
        <v>140</v>
      </c>
      <c r="L25" s="57"/>
      <c r="M25" s="57" t="s">
        <v>72</v>
      </c>
      <c r="N25" s="61">
        <v>5.6365740740740742E-3</v>
      </c>
      <c r="O25" s="62"/>
      <c r="P25" s="62"/>
      <c r="Q25" s="52"/>
      <c r="R25" s="62">
        <v>9</v>
      </c>
      <c r="S25" s="62">
        <v>9</v>
      </c>
    </row>
    <row r="26" spans="1:19" ht="16.5" customHeight="1" x14ac:dyDescent="0.25">
      <c r="A26" s="52">
        <v>18</v>
      </c>
      <c r="B26" s="59">
        <v>28</v>
      </c>
      <c r="C26" s="55" t="s">
        <v>378</v>
      </c>
      <c r="D26" s="56"/>
      <c r="E26" s="56"/>
      <c r="F26" s="57" t="s">
        <v>65</v>
      </c>
      <c r="G26" s="57" t="s">
        <v>65</v>
      </c>
      <c r="H26" s="57" t="s">
        <v>379</v>
      </c>
      <c r="I26" s="60">
        <v>38295</v>
      </c>
      <c r="J26" s="57" t="s">
        <v>67</v>
      </c>
      <c r="K26" s="57"/>
      <c r="L26" s="57"/>
      <c r="M26" s="57" t="s">
        <v>68</v>
      </c>
      <c r="N26" s="61">
        <v>5.6597222222222222E-3</v>
      </c>
      <c r="O26" s="62"/>
      <c r="P26" s="62"/>
      <c r="Q26" s="52"/>
      <c r="R26" s="62">
        <v>9</v>
      </c>
      <c r="S26" s="62">
        <v>30</v>
      </c>
    </row>
    <row r="27" spans="1:19" ht="16.5" customHeight="1" x14ac:dyDescent="0.25">
      <c r="A27" s="52">
        <v>19</v>
      </c>
      <c r="B27" s="59">
        <v>40</v>
      </c>
      <c r="C27" s="55" t="s">
        <v>380</v>
      </c>
      <c r="D27" s="56"/>
      <c r="E27" s="56"/>
      <c r="F27" s="57" t="s">
        <v>65</v>
      </c>
      <c r="G27" s="57" t="s">
        <v>65</v>
      </c>
      <c r="H27" s="57" t="s">
        <v>381</v>
      </c>
      <c r="I27" s="60">
        <v>38378</v>
      </c>
      <c r="J27" s="57" t="s">
        <v>187</v>
      </c>
      <c r="K27" s="57"/>
      <c r="L27" s="57"/>
      <c r="M27" s="57" t="s">
        <v>188</v>
      </c>
      <c r="N27" s="61">
        <v>5.7291666666666663E-3</v>
      </c>
      <c r="O27" s="62"/>
      <c r="P27" s="52" t="str">
        <f>IF(ISBLANK(D27)," ",VLOOKUP(N27,kvjc,2))</f>
        <v xml:space="preserve"> </v>
      </c>
      <c r="Q27" s="52"/>
      <c r="R27" s="62">
        <v>9</v>
      </c>
      <c r="S27" s="62">
        <v>32</v>
      </c>
    </row>
    <row r="28" spans="1:19" ht="16.5" customHeight="1" x14ac:dyDescent="0.25">
      <c r="A28" s="52">
        <v>20</v>
      </c>
      <c r="B28" s="59">
        <v>276</v>
      </c>
      <c r="C28" s="55" t="s">
        <v>382</v>
      </c>
      <c r="D28" s="56"/>
      <c r="E28" s="56"/>
      <c r="F28" s="57" t="s">
        <v>65</v>
      </c>
      <c r="G28" s="57" t="s">
        <v>65</v>
      </c>
      <c r="H28" s="57" t="s">
        <v>383</v>
      </c>
      <c r="I28" s="60">
        <v>38391</v>
      </c>
      <c r="J28" s="57" t="s">
        <v>221</v>
      </c>
      <c r="K28" s="57" t="s">
        <v>222</v>
      </c>
      <c r="L28" s="57"/>
      <c r="M28" s="57" t="s">
        <v>223</v>
      </c>
      <c r="N28" s="61">
        <v>5.7407407407407407E-3</v>
      </c>
      <c r="O28" s="62"/>
      <c r="P28" s="52" t="str">
        <f>IF(ISBLANK(D28)," ",VLOOKUP(N28,kvjc,2))</f>
        <v xml:space="preserve"> </v>
      </c>
      <c r="Q28" s="52"/>
      <c r="R28" s="62">
        <v>9</v>
      </c>
      <c r="S28" s="62">
        <v>49</v>
      </c>
    </row>
    <row r="29" spans="1:19" ht="16.5" customHeight="1" x14ac:dyDescent="0.25">
      <c r="A29" s="52">
        <v>21</v>
      </c>
      <c r="B29" s="59">
        <v>98</v>
      </c>
      <c r="C29" s="55" t="s">
        <v>384</v>
      </c>
      <c r="D29" s="56"/>
      <c r="E29" s="56"/>
      <c r="F29" s="57" t="s">
        <v>65</v>
      </c>
      <c r="G29" s="57" t="s">
        <v>65</v>
      </c>
      <c r="H29" s="57" t="s">
        <v>385</v>
      </c>
      <c r="I29" s="60">
        <v>38239</v>
      </c>
      <c r="J29" s="57" t="s">
        <v>15</v>
      </c>
      <c r="K29" s="57" t="s">
        <v>94</v>
      </c>
      <c r="L29" s="57"/>
      <c r="M29" s="57" t="s">
        <v>95</v>
      </c>
      <c r="N29" s="61">
        <v>5.7638888888888887E-3</v>
      </c>
      <c r="O29" s="62"/>
      <c r="P29" s="52" t="str">
        <f>IF(ISBLANK(D29)," ",VLOOKUP(N29,kvjc,2))</f>
        <v xml:space="preserve"> </v>
      </c>
      <c r="Q29" s="52"/>
      <c r="R29" s="62">
        <v>10</v>
      </c>
      <c r="S29" s="62">
        <v>10</v>
      </c>
    </row>
    <row r="30" spans="1:19" ht="16.5" customHeight="1" x14ac:dyDescent="0.25">
      <c r="A30" s="52">
        <v>22</v>
      </c>
      <c r="B30" s="59">
        <v>274</v>
      </c>
      <c r="C30" s="55" t="s">
        <v>386</v>
      </c>
      <c r="D30" s="56"/>
      <c r="E30" s="56"/>
      <c r="F30" s="57" t="s">
        <v>65</v>
      </c>
      <c r="G30" s="57" t="s">
        <v>65</v>
      </c>
      <c r="H30" s="57" t="s">
        <v>387</v>
      </c>
      <c r="I30" s="60">
        <v>38502</v>
      </c>
      <c r="J30" s="57" t="s">
        <v>221</v>
      </c>
      <c r="K30" s="57" t="s">
        <v>222</v>
      </c>
      <c r="L30" s="57"/>
      <c r="M30" s="57" t="s">
        <v>223</v>
      </c>
      <c r="N30" s="61">
        <v>5.7870370370370367E-3</v>
      </c>
      <c r="O30" s="62"/>
      <c r="P30" s="52" t="s">
        <v>65</v>
      </c>
      <c r="Q30" s="52"/>
      <c r="R30" s="62">
        <v>7</v>
      </c>
      <c r="S30" s="62">
        <v>14</v>
      </c>
    </row>
    <row r="31" spans="1:19" ht="16.5" customHeight="1" x14ac:dyDescent="0.25">
      <c r="A31" s="52">
        <v>23</v>
      </c>
      <c r="B31" s="59">
        <v>143</v>
      </c>
      <c r="C31" s="55" t="s">
        <v>388</v>
      </c>
      <c r="D31" s="56"/>
      <c r="E31" s="56"/>
      <c r="F31" s="57" t="s">
        <v>65</v>
      </c>
      <c r="G31" s="57" t="s">
        <v>65</v>
      </c>
      <c r="H31" s="57" t="s">
        <v>389</v>
      </c>
      <c r="I31" s="60">
        <v>38356</v>
      </c>
      <c r="J31" s="57" t="s">
        <v>8</v>
      </c>
      <c r="K31" s="57"/>
      <c r="L31" s="57"/>
      <c r="M31" s="57" t="s">
        <v>82</v>
      </c>
      <c r="N31" s="61">
        <v>5.7870370370370367E-3</v>
      </c>
      <c r="O31" s="62"/>
      <c r="P31" s="52" t="s">
        <v>65</v>
      </c>
      <c r="Q31" s="52"/>
      <c r="R31" s="62">
        <v>7</v>
      </c>
      <c r="S31" s="62">
        <v>21</v>
      </c>
    </row>
    <row r="32" spans="1:19" ht="16.5" customHeight="1" x14ac:dyDescent="0.25">
      <c r="A32" s="52">
        <v>24</v>
      </c>
      <c r="B32" s="59">
        <v>275</v>
      </c>
      <c r="C32" s="55" t="s">
        <v>390</v>
      </c>
      <c r="D32" s="56"/>
      <c r="E32" s="56"/>
      <c r="F32" s="57" t="s">
        <v>65</v>
      </c>
      <c r="G32" s="57" t="s">
        <v>65</v>
      </c>
      <c r="H32" s="57" t="s">
        <v>391</v>
      </c>
      <c r="I32" s="60">
        <v>38417</v>
      </c>
      <c r="J32" s="57" t="s">
        <v>221</v>
      </c>
      <c r="K32" s="57" t="s">
        <v>222</v>
      </c>
      <c r="L32" s="57"/>
      <c r="M32" s="57" t="s">
        <v>223</v>
      </c>
      <c r="N32" s="61">
        <v>5.9027777777777776E-3</v>
      </c>
      <c r="O32" s="62"/>
      <c r="P32" s="52" t="s">
        <v>65</v>
      </c>
      <c r="Q32" s="52"/>
      <c r="R32" s="62">
        <v>7</v>
      </c>
      <c r="S32" s="62">
        <v>27</v>
      </c>
    </row>
    <row r="33" spans="1:19" ht="16.5" customHeight="1" x14ac:dyDescent="0.25">
      <c r="A33" s="52">
        <v>25</v>
      </c>
      <c r="B33" s="59">
        <v>39</v>
      </c>
      <c r="C33" s="55" t="s">
        <v>392</v>
      </c>
      <c r="D33" s="56"/>
      <c r="E33" s="56"/>
      <c r="F33" s="57" t="s">
        <v>65</v>
      </c>
      <c r="G33" s="57" t="s">
        <v>65</v>
      </c>
      <c r="H33" s="57" t="s">
        <v>393</v>
      </c>
      <c r="I33" s="60">
        <v>38475</v>
      </c>
      <c r="J33" s="57" t="s">
        <v>187</v>
      </c>
      <c r="K33" s="57"/>
      <c r="L33" s="57"/>
      <c r="M33" s="57" t="s">
        <v>394</v>
      </c>
      <c r="N33" s="61">
        <v>5.9027777777777776E-3</v>
      </c>
      <c r="O33" s="62"/>
      <c r="P33" s="52" t="s">
        <v>65</v>
      </c>
      <c r="Q33" s="52"/>
      <c r="R33" s="62">
        <v>7</v>
      </c>
      <c r="S33" s="62">
        <v>34</v>
      </c>
    </row>
    <row r="34" spans="1:19" ht="16.5" customHeight="1" x14ac:dyDescent="0.25">
      <c r="A34" s="52">
        <v>26</v>
      </c>
      <c r="B34" s="59">
        <v>8</v>
      </c>
      <c r="C34" s="55" t="s">
        <v>395</v>
      </c>
      <c r="D34" s="56"/>
      <c r="E34" s="56"/>
      <c r="F34" s="57" t="s">
        <v>65</v>
      </c>
      <c r="G34" s="57" t="s">
        <v>65</v>
      </c>
      <c r="H34" s="57" t="s">
        <v>396</v>
      </c>
      <c r="I34" s="60">
        <v>38387</v>
      </c>
      <c r="J34" s="57" t="s">
        <v>195</v>
      </c>
      <c r="K34" s="57"/>
      <c r="L34" s="57"/>
      <c r="M34" s="57" t="s">
        <v>196</v>
      </c>
      <c r="N34" s="61">
        <v>5.9259259259259256E-3</v>
      </c>
      <c r="O34" s="62"/>
      <c r="P34" s="52" t="s">
        <v>65</v>
      </c>
      <c r="Q34" s="52"/>
      <c r="R34" s="62">
        <v>7</v>
      </c>
      <c r="S34" s="62">
        <v>38</v>
      </c>
    </row>
    <row r="35" spans="1:19" ht="16.5" customHeight="1" x14ac:dyDescent="0.25">
      <c r="A35" s="52">
        <v>27</v>
      </c>
      <c r="B35" s="59">
        <v>13</v>
      </c>
      <c r="C35" s="55" t="s">
        <v>397</v>
      </c>
      <c r="D35" s="56"/>
      <c r="E35" s="56"/>
      <c r="F35" s="57" t="s">
        <v>65</v>
      </c>
      <c r="G35" s="57" t="s">
        <v>65</v>
      </c>
      <c r="H35" s="57" t="s">
        <v>398</v>
      </c>
      <c r="I35" s="60" t="s">
        <v>399</v>
      </c>
      <c r="J35" s="57" t="s">
        <v>23</v>
      </c>
      <c r="K35" s="57" t="s">
        <v>116</v>
      </c>
      <c r="L35" s="57"/>
      <c r="M35" s="57" t="s">
        <v>117</v>
      </c>
      <c r="N35" s="61">
        <v>5.9375000000000001E-3</v>
      </c>
      <c r="O35" s="62"/>
      <c r="P35" s="52" t="s">
        <v>65</v>
      </c>
      <c r="Q35" s="52"/>
      <c r="R35" s="62">
        <v>7</v>
      </c>
      <c r="S35" s="62">
        <v>39</v>
      </c>
    </row>
    <row r="36" spans="1:19" ht="16.5" customHeight="1" x14ac:dyDescent="0.25">
      <c r="A36" s="52">
        <v>28</v>
      </c>
      <c r="B36" s="59">
        <v>90</v>
      </c>
      <c r="C36" s="55" t="s">
        <v>400</v>
      </c>
      <c r="D36" s="56"/>
      <c r="E36" s="56"/>
      <c r="F36" s="57" t="s">
        <v>65</v>
      </c>
      <c r="G36" s="57" t="s">
        <v>65</v>
      </c>
      <c r="H36" s="57" t="s">
        <v>401</v>
      </c>
      <c r="I36" s="60">
        <v>38187</v>
      </c>
      <c r="J36" s="57" t="s">
        <v>29</v>
      </c>
      <c r="K36" s="57" t="s">
        <v>111</v>
      </c>
      <c r="L36" s="57"/>
      <c r="M36" s="57" t="s">
        <v>173</v>
      </c>
      <c r="N36" s="61">
        <v>5.9375000000000001E-3</v>
      </c>
      <c r="O36" s="62"/>
      <c r="P36" s="52" t="s">
        <v>65</v>
      </c>
      <c r="Q36" s="52"/>
      <c r="R36" s="62">
        <v>7</v>
      </c>
      <c r="S36" s="62">
        <v>46</v>
      </c>
    </row>
    <row r="37" spans="1:19" ht="16.5" customHeight="1" x14ac:dyDescent="0.25">
      <c r="A37" s="52">
        <v>29</v>
      </c>
      <c r="B37" s="59">
        <v>270</v>
      </c>
      <c r="C37" s="55" t="s">
        <v>402</v>
      </c>
      <c r="D37" s="56"/>
      <c r="E37" s="56"/>
      <c r="F37" s="57" t="s">
        <v>65</v>
      </c>
      <c r="G37" s="57" t="s">
        <v>65</v>
      </c>
      <c r="H37" s="57" t="s">
        <v>403</v>
      </c>
      <c r="I37" s="60" t="s">
        <v>404</v>
      </c>
      <c r="J37" s="57" t="s">
        <v>25</v>
      </c>
      <c r="K37" s="57" t="s">
        <v>276</v>
      </c>
      <c r="L37" s="57"/>
      <c r="M37" s="57" t="s">
        <v>277</v>
      </c>
      <c r="N37" s="61">
        <v>6.076388888888889E-3</v>
      </c>
      <c r="O37" s="62"/>
      <c r="P37" s="52" t="s">
        <v>65</v>
      </c>
      <c r="Q37" s="52"/>
      <c r="R37" s="62">
        <v>7</v>
      </c>
      <c r="S37" s="62">
        <v>47</v>
      </c>
    </row>
    <row r="38" spans="1:19" ht="16.5" customHeight="1" x14ac:dyDescent="0.25">
      <c r="A38" s="52">
        <v>30</v>
      </c>
      <c r="B38" s="59">
        <v>76</v>
      </c>
      <c r="C38" s="55" t="s">
        <v>405</v>
      </c>
      <c r="D38" s="56"/>
      <c r="E38" s="56"/>
      <c r="F38" s="57" t="s">
        <v>65</v>
      </c>
      <c r="G38" s="57" t="s">
        <v>65</v>
      </c>
      <c r="H38" s="57" t="s">
        <v>406</v>
      </c>
      <c r="I38" s="60">
        <v>38664</v>
      </c>
      <c r="J38" s="57" t="s">
        <v>12</v>
      </c>
      <c r="K38" s="57" t="s">
        <v>140</v>
      </c>
      <c r="L38" s="57"/>
      <c r="M38" s="57" t="s">
        <v>72</v>
      </c>
      <c r="N38" s="61">
        <v>6.099537037037037E-3</v>
      </c>
      <c r="O38" s="62"/>
      <c r="P38" s="52" t="s">
        <v>65</v>
      </c>
      <c r="Q38" s="52"/>
      <c r="R38" s="62">
        <v>7</v>
      </c>
      <c r="S38" s="62">
        <v>59</v>
      </c>
    </row>
    <row r="39" spans="1:19" ht="16.5" customHeight="1" x14ac:dyDescent="0.25">
      <c r="A39" s="52">
        <v>31</v>
      </c>
      <c r="B39" s="59">
        <v>37</v>
      </c>
      <c r="C39" s="55" t="s">
        <v>407</v>
      </c>
      <c r="D39" s="56"/>
      <c r="E39" s="56"/>
      <c r="F39" s="57" t="s">
        <v>65</v>
      </c>
      <c r="G39" s="57" t="s">
        <v>65</v>
      </c>
      <c r="H39" s="57" t="s">
        <v>408</v>
      </c>
      <c r="I39" s="60">
        <v>38619</v>
      </c>
      <c r="J39" s="57" t="s">
        <v>187</v>
      </c>
      <c r="K39" s="57"/>
      <c r="L39" s="57"/>
      <c r="M39" s="57" t="s">
        <v>272</v>
      </c>
      <c r="N39" s="61">
        <v>6.145833333333333E-3</v>
      </c>
      <c r="O39" s="62"/>
      <c r="P39" s="52" t="s">
        <v>65</v>
      </c>
      <c r="Q39" s="52"/>
      <c r="R39" s="62">
        <v>8</v>
      </c>
      <c r="S39" s="62">
        <v>1</v>
      </c>
    </row>
    <row r="40" spans="1:19" ht="16.5" customHeight="1" x14ac:dyDescent="0.25">
      <c r="A40" s="52">
        <v>32</v>
      </c>
      <c r="B40" s="59">
        <v>16</v>
      </c>
      <c r="C40" s="55" t="s">
        <v>409</v>
      </c>
      <c r="D40" s="56"/>
      <c r="E40" s="56"/>
      <c r="F40" s="57" t="s">
        <v>65</v>
      </c>
      <c r="G40" s="57" t="s">
        <v>65</v>
      </c>
      <c r="H40" s="57" t="s">
        <v>410</v>
      </c>
      <c r="I40" s="60" t="s">
        <v>411</v>
      </c>
      <c r="J40" s="57" t="s">
        <v>23</v>
      </c>
      <c r="K40" s="57" t="s">
        <v>315</v>
      </c>
      <c r="L40" s="57" t="s">
        <v>157</v>
      </c>
      <c r="M40" s="57" t="s">
        <v>412</v>
      </c>
      <c r="N40" s="61">
        <v>6.2268518518518515E-3</v>
      </c>
      <c r="O40" s="62"/>
      <c r="P40" s="52" t="s">
        <v>65</v>
      </c>
      <c r="Q40" s="52"/>
      <c r="R40" s="62">
        <v>8</v>
      </c>
      <c r="S40" s="62">
        <v>4</v>
      </c>
    </row>
    <row r="41" spans="1:19" ht="16.5" customHeight="1" x14ac:dyDescent="0.25">
      <c r="A41" s="52">
        <v>33</v>
      </c>
      <c r="B41" s="59">
        <v>15</v>
      </c>
      <c r="C41" s="55" t="s">
        <v>413</v>
      </c>
      <c r="D41" s="56"/>
      <c r="E41" s="56"/>
      <c r="F41" s="57" t="s">
        <v>65</v>
      </c>
      <c r="G41" s="57" t="s">
        <v>65</v>
      </c>
      <c r="H41" s="57" t="s">
        <v>414</v>
      </c>
      <c r="I41" s="60" t="s">
        <v>415</v>
      </c>
      <c r="J41" s="57" t="s">
        <v>23</v>
      </c>
      <c r="K41" s="57" t="s">
        <v>116</v>
      </c>
      <c r="L41" s="57"/>
      <c r="M41" s="57" t="s">
        <v>412</v>
      </c>
      <c r="N41" s="61">
        <v>6.2500000000000003E-3</v>
      </c>
      <c r="O41" s="62"/>
      <c r="P41" s="52" t="s">
        <v>65</v>
      </c>
      <c r="Q41" s="52"/>
      <c r="R41" s="62">
        <v>8</v>
      </c>
      <c r="S41" s="62">
        <v>6</v>
      </c>
    </row>
    <row r="42" spans="1:19" ht="16.5" customHeight="1" x14ac:dyDescent="0.25">
      <c r="A42" s="52">
        <v>34</v>
      </c>
      <c r="B42" s="59">
        <v>69</v>
      </c>
      <c r="C42" s="55" t="s">
        <v>416</v>
      </c>
      <c r="D42" s="56"/>
      <c r="E42" s="56"/>
      <c r="F42" s="57" t="s">
        <v>65</v>
      </c>
      <c r="G42" s="57" t="s">
        <v>65</v>
      </c>
      <c r="H42" s="57" t="s">
        <v>417</v>
      </c>
      <c r="I42" s="60">
        <v>38629</v>
      </c>
      <c r="J42" s="57" t="s">
        <v>126</v>
      </c>
      <c r="K42" s="57"/>
      <c r="L42" s="57"/>
      <c r="M42" s="57" t="s">
        <v>149</v>
      </c>
      <c r="N42" s="61">
        <v>6.2962962962962964E-3</v>
      </c>
      <c r="O42" s="62"/>
      <c r="P42" s="52" t="s">
        <v>65</v>
      </c>
      <c r="Q42" s="52"/>
      <c r="R42" s="62">
        <v>8</v>
      </c>
      <c r="S42" s="62">
        <v>10</v>
      </c>
    </row>
    <row r="43" spans="1:19" ht="16.5" customHeight="1" x14ac:dyDescent="0.25">
      <c r="A43" s="52">
        <v>35</v>
      </c>
      <c r="B43" s="59">
        <v>140</v>
      </c>
      <c r="C43" s="55" t="s">
        <v>418</v>
      </c>
      <c r="D43" s="56"/>
      <c r="E43" s="56"/>
      <c r="F43" s="57" t="s">
        <v>65</v>
      </c>
      <c r="G43" s="57" t="s">
        <v>65</v>
      </c>
      <c r="H43" s="57" t="s">
        <v>419</v>
      </c>
      <c r="I43" s="60" t="s">
        <v>420</v>
      </c>
      <c r="J43" s="57" t="s">
        <v>76</v>
      </c>
      <c r="K43" s="57"/>
      <c r="L43" s="57"/>
      <c r="M43" s="57" t="s">
        <v>77</v>
      </c>
      <c r="N43" s="61">
        <v>6.3657407407407404E-3</v>
      </c>
      <c r="O43" s="62"/>
      <c r="P43" s="52" t="s">
        <v>65</v>
      </c>
      <c r="Q43" s="52"/>
      <c r="R43" s="62">
        <v>8</v>
      </c>
      <c r="S43" s="62">
        <v>11</v>
      </c>
    </row>
    <row r="44" spans="1:19" ht="16.5" customHeight="1" x14ac:dyDescent="0.25">
      <c r="A44" s="52">
        <v>36</v>
      </c>
      <c r="B44" s="59">
        <v>142</v>
      </c>
      <c r="C44" s="55" t="s">
        <v>421</v>
      </c>
      <c r="D44" s="56"/>
      <c r="E44" s="56"/>
      <c r="F44" s="57" t="s">
        <v>65</v>
      </c>
      <c r="G44" s="57" t="s">
        <v>65</v>
      </c>
      <c r="H44" s="57" t="s">
        <v>422</v>
      </c>
      <c r="I44" s="60" t="s">
        <v>423</v>
      </c>
      <c r="J44" s="57" t="s">
        <v>76</v>
      </c>
      <c r="K44" s="57"/>
      <c r="L44" s="57"/>
      <c r="M44" s="57" t="s">
        <v>77</v>
      </c>
      <c r="N44" s="61">
        <v>6.4583333333333333E-3</v>
      </c>
      <c r="O44" s="62"/>
      <c r="P44" s="52" t="s">
        <v>65</v>
      </c>
      <c r="Q44" s="52"/>
      <c r="R44" s="62">
        <v>8</v>
      </c>
      <c r="S44" s="62">
        <v>12</v>
      </c>
    </row>
    <row r="45" spans="1:19" ht="16.5" customHeight="1" x14ac:dyDescent="0.25">
      <c r="A45" s="52">
        <v>37</v>
      </c>
      <c r="B45" s="59">
        <v>138</v>
      </c>
      <c r="C45" s="55" t="s">
        <v>424</v>
      </c>
      <c r="D45" s="56"/>
      <c r="E45" s="56"/>
      <c r="F45" s="57" t="s">
        <v>65</v>
      </c>
      <c r="G45" s="57" t="s">
        <v>65</v>
      </c>
      <c r="H45" s="57" t="s">
        <v>425</v>
      </c>
      <c r="I45" s="60" t="s">
        <v>426</v>
      </c>
      <c r="J45" s="57" t="s">
        <v>76</v>
      </c>
      <c r="K45" s="57"/>
      <c r="L45" s="57"/>
      <c r="M45" s="57" t="s">
        <v>77</v>
      </c>
      <c r="N45" s="61">
        <v>6.6203703703703702E-3</v>
      </c>
      <c r="O45" s="62" t="s">
        <v>427</v>
      </c>
      <c r="P45" s="52" t="s">
        <v>65</v>
      </c>
      <c r="Q45" s="52"/>
      <c r="R45" s="62">
        <v>8</v>
      </c>
      <c r="S45" s="62">
        <v>13</v>
      </c>
    </row>
    <row r="46" spans="1:19" ht="16.5" customHeight="1" x14ac:dyDescent="0.25">
      <c r="A46" s="52">
        <v>38</v>
      </c>
      <c r="B46" s="59">
        <v>91</v>
      </c>
      <c r="C46" s="55" t="s">
        <v>428</v>
      </c>
      <c r="D46" s="56"/>
      <c r="E46" s="56"/>
      <c r="F46" s="57" t="s">
        <v>65</v>
      </c>
      <c r="G46" s="57" t="s">
        <v>65</v>
      </c>
      <c r="H46" s="57" t="s">
        <v>429</v>
      </c>
      <c r="I46" s="60">
        <v>38244</v>
      </c>
      <c r="J46" s="57" t="s">
        <v>29</v>
      </c>
      <c r="K46" s="57" t="s">
        <v>111</v>
      </c>
      <c r="L46" s="57"/>
      <c r="M46" s="57" t="s">
        <v>173</v>
      </c>
      <c r="N46" s="61">
        <v>6.7476851851851856E-3</v>
      </c>
      <c r="O46" s="62" t="s">
        <v>430</v>
      </c>
      <c r="P46" s="52" t="s">
        <v>65</v>
      </c>
      <c r="Q46" s="52"/>
      <c r="R46" s="62">
        <v>8</v>
      </c>
      <c r="S46" s="62">
        <v>22</v>
      </c>
    </row>
    <row r="47" spans="1:19" ht="16.5" customHeight="1" x14ac:dyDescent="0.25">
      <c r="A47" s="52">
        <v>39</v>
      </c>
      <c r="B47" s="59">
        <v>36</v>
      </c>
      <c r="C47" s="55" t="s">
        <v>431</v>
      </c>
      <c r="D47" s="56"/>
      <c r="E47" s="56"/>
      <c r="F47" s="57" t="s">
        <v>65</v>
      </c>
      <c r="G47" s="57" t="s">
        <v>65</v>
      </c>
      <c r="H47" s="57" t="s">
        <v>432</v>
      </c>
      <c r="I47" s="60">
        <v>38170</v>
      </c>
      <c r="J47" s="57" t="s">
        <v>187</v>
      </c>
      <c r="K47" s="57"/>
      <c r="L47" s="57"/>
      <c r="M47" s="57" t="s">
        <v>272</v>
      </c>
      <c r="N47" s="61">
        <v>6.8402777777777776E-3</v>
      </c>
      <c r="O47" s="62" t="s">
        <v>433</v>
      </c>
      <c r="P47" s="52" t="s">
        <v>65</v>
      </c>
      <c r="Q47" s="52"/>
      <c r="R47" s="62">
        <v>8</v>
      </c>
      <c r="S47" s="62">
        <v>23</v>
      </c>
    </row>
    <row r="48" spans="1:19" ht="16.5" customHeight="1" x14ac:dyDescent="0.25">
      <c r="A48" s="52">
        <v>40</v>
      </c>
      <c r="B48" s="59">
        <v>6</v>
      </c>
      <c r="C48" s="55" t="s">
        <v>434</v>
      </c>
      <c r="D48" s="56"/>
      <c r="E48" s="56"/>
      <c r="F48" s="57" t="s">
        <v>65</v>
      </c>
      <c r="G48" s="57" t="s">
        <v>65</v>
      </c>
      <c r="H48" s="57" t="s">
        <v>435</v>
      </c>
      <c r="I48" s="60">
        <v>38543</v>
      </c>
      <c r="J48" s="57" t="s">
        <v>35</v>
      </c>
      <c r="K48" s="57"/>
      <c r="L48" s="57"/>
      <c r="M48" s="57" t="s">
        <v>375</v>
      </c>
      <c r="N48" s="61">
        <v>6.9097222222222225E-3</v>
      </c>
      <c r="O48" s="62" t="s">
        <v>436</v>
      </c>
      <c r="P48" s="52" t="s">
        <v>65</v>
      </c>
      <c r="Q48" s="52"/>
      <c r="R48" s="62">
        <v>8</v>
      </c>
      <c r="S48" s="62">
        <v>32</v>
      </c>
    </row>
    <row r="49" spans="1:19" ht="16.5" customHeight="1" x14ac:dyDescent="0.25">
      <c r="A49" s="52">
        <v>41</v>
      </c>
      <c r="B49" s="59">
        <v>4</v>
      </c>
      <c r="C49" s="55" t="s">
        <v>437</v>
      </c>
      <c r="D49" s="56"/>
      <c r="E49" s="56"/>
      <c r="F49" s="57" t="s">
        <v>65</v>
      </c>
      <c r="G49" s="57" t="s">
        <v>65</v>
      </c>
      <c r="H49" s="57" t="s">
        <v>438</v>
      </c>
      <c r="I49" s="60">
        <v>38319</v>
      </c>
      <c r="J49" s="57" t="s">
        <v>439</v>
      </c>
      <c r="K49" s="57"/>
      <c r="L49" s="57"/>
      <c r="M49" s="57" t="s">
        <v>440</v>
      </c>
      <c r="N49" s="61">
        <v>6.9097222222222225E-3</v>
      </c>
      <c r="O49" s="62" t="s">
        <v>441</v>
      </c>
      <c r="P49" s="52" t="s">
        <v>65</v>
      </c>
      <c r="Q49" s="52"/>
      <c r="R49" s="62">
        <v>8</v>
      </c>
      <c r="S49" s="62">
        <v>35</v>
      </c>
    </row>
    <row r="50" spans="1:19" ht="16.5" customHeight="1" x14ac:dyDescent="0.25">
      <c r="A50" s="52">
        <v>42</v>
      </c>
      <c r="B50" s="59">
        <v>139</v>
      </c>
      <c r="C50" s="55" t="s">
        <v>442</v>
      </c>
      <c r="D50" s="56"/>
      <c r="E50" s="56"/>
      <c r="F50" s="57" t="s">
        <v>65</v>
      </c>
      <c r="G50" s="57" t="s">
        <v>65</v>
      </c>
      <c r="H50" s="57" t="s">
        <v>443</v>
      </c>
      <c r="I50" s="60" t="s">
        <v>444</v>
      </c>
      <c r="J50" s="57" t="s">
        <v>76</v>
      </c>
      <c r="K50" s="57"/>
      <c r="L50" s="57"/>
      <c r="M50" s="57" t="s">
        <v>77</v>
      </c>
      <c r="N50" s="61">
        <v>7.3379629629629628E-3</v>
      </c>
      <c r="O50" s="62"/>
      <c r="P50" s="52"/>
      <c r="Q50" s="65"/>
      <c r="R50" s="71"/>
      <c r="S50" s="71"/>
    </row>
    <row r="51" spans="1:19" ht="16.5" hidden="1" customHeight="1" x14ac:dyDescent="0.25">
      <c r="A51" s="65"/>
      <c r="B51" s="66"/>
      <c r="C51" s="67"/>
      <c r="D51" s="68"/>
      <c r="E51" s="68"/>
      <c r="F51" s="7"/>
      <c r="G51" s="7"/>
      <c r="H51" s="7"/>
      <c r="I51" s="69"/>
      <c r="J51" s="7"/>
      <c r="K51" s="7"/>
      <c r="L51" s="7"/>
      <c r="M51" s="7"/>
      <c r="N51" s="70"/>
      <c r="O51" s="71"/>
      <c r="P51" s="65"/>
      <c r="Q51" s="65"/>
      <c r="R51" s="71"/>
      <c r="S51" s="71"/>
    </row>
    <row r="52" spans="1:19" ht="16.5" hidden="1" customHeight="1" x14ac:dyDescent="0.25">
      <c r="A52" s="65"/>
      <c r="B52" s="66"/>
      <c r="C52" s="67"/>
      <c r="D52" s="68"/>
      <c r="E52" s="68"/>
      <c r="F52" s="7"/>
      <c r="G52" s="7"/>
      <c r="H52" s="7"/>
      <c r="I52" s="69"/>
      <c r="J52" s="7"/>
      <c r="K52" s="7"/>
      <c r="L52" s="7"/>
      <c r="M52" s="7"/>
      <c r="N52" s="70"/>
      <c r="O52" s="71"/>
      <c r="P52" s="65"/>
      <c r="Q52" s="65"/>
      <c r="R52" s="71"/>
      <c r="S52" s="71"/>
    </row>
    <row r="53" spans="1:19" ht="16.5" hidden="1" customHeight="1" x14ac:dyDescent="0.25">
      <c r="A53" s="65"/>
      <c r="B53" s="66"/>
      <c r="C53" s="67"/>
      <c r="D53" s="68"/>
      <c r="E53" s="68"/>
      <c r="F53" s="7"/>
      <c r="G53" s="7"/>
      <c r="H53" s="7"/>
      <c r="I53" s="69"/>
      <c r="J53" s="7"/>
      <c r="K53" s="7"/>
      <c r="L53" s="7"/>
      <c r="M53" s="7"/>
      <c r="N53" s="70"/>
      <c r="O53" s="71"/>
      <c r="P53" s="65"/>
      <c r="Q53" s="65"/>
      <c r="R53" s="71"/>
      <c r="S53" s="71"/>
    </row>
    <row r="54" spans="1:19" ht="16.5" hidden="1" customHeight="1" x14ac:dyDescent="0.25">
      <c r="A54" s="65"/>
      <c r="B54" s="66"/>
      <c r="C54" s="67"/>
      <c r="D54" s="68"/>
      <c r="E54" s="68"/>
      <c r="F54" s="7"/>
      <c r="G54" s="7"/>
      <c r="H54" s="7"/>
      <c r="I54" s="69"/>
      <c r="J54" s="7"/>
      <c r="K54" s="7"/>
      <c r="L54" s="7"/>
      <c r="M54" s="7"/>
      <c r="N54" s="70"/>
      <c r="O54" s="71"/>
      <c r="P54" s="65"/>
      <c r="Q54" s="65"/>
      <c r="R54" s="71"/>
      <c r="S54" s="71"/>
    </row>
    <row r="55" spans="1:19" ht="16.5" hidden="1" customHeight="1" x14ac:dyDescent="0.25">
      <c r="A55" s="65"/>
      <c r="B55" s="66"/>
      <c r="C55" s="67"/>
      <c r="D55" s="68"/>
      <c r="E55" s="68"/>
      <c r="F55" s="7"/>
      <c r="G55" s="7"/>
      <c r="H55" s="7"/>
      <c r="I55" s="69"/>
      <c r="J55" s="7"/>
      <c r="K55" s="7"/>
      <c r="L55" s="7"/>
      <c r="M55" s="7"/>
      <c r="N55" s="70"/>
      <c r="O55" s="71"/>
      <c r="P55" s="65"/>
      <c r="Q55" s="65"/>
      <c r="R55" s="71"/>
      <c r="S55" s="71"/>
    </row>
    <row r="56" spans="1:19" ht="16.5" hidden="1" customHeight="1" x14ac:dyDescent="0.25">
      <c r="A56" s="65"/>
      <c r="B56" s="66"/>
      <c r="C56" s="67"/>
      <c r="D56" s="68"/>
      <c r="E56" s="68"/>
      <c r="F56" s="7"/>
      <c r="G56" s="7"/>
      <c r="H56" s="7"/>
      <c r="I56" s="69"/>
      <c r="J56" s="7"/>
      <c r="K56" s="7"/>
      <c r="L56" s="7"/>
      <c r="M56" s="7"/>
      <c r="N56" s="70"/>
      <c r="O56" s="71"/>
      <c r="P56" s="65"/>
      <c r="Q56" s="65"/>
      <c r="R56" s="71"/>
      <c r="S56" s="71"/>
    </row>
    <row r="57" spans="1:19" ht="16.5" hidden="1" customHeight="1" x14ac:dyDescent="0.25">
      <c r="A57" s="65"/>
      <c r="B57" s="66"/>
      <c r="C57" s="67"/>
      <c r="D57" s="68"/>
      <c r="E57" s="68"/>
      <c r="F57" s="7"/>
      <c r="G57" s="7"/>
      <c r="H57" s="7"/>
      <c r="I57" s="69"/>
      <c r="J57" s="7"/>
      <c r="K57" s="7"/>
      <c r="L57" s="7"/>
      <c r="M57" s="7"/>
      <c r="N57" s="70"/>
      <c r="O57" s="71"/>
      <c r="P57" s="65"/>
      <c r="Q57" s="65"/>
      <c r="R57" s="71"/>
      <c r="S57" s="71"/>
    </row>
    <row r="58" spans="1:19" ht="16.5" hidden="1" customHeight="1" x14ac:dyDescent="0.25">
      <c r="A58" s="65"/>
      <c r="B58" s="66"/>
      <c r="C58" s="67"/>
      <c r="D58" s="68"/>
      <c r="E58" s="68"/>
      <c r="F58" s="7"/>
      <c r="G58" s="7"/>
      <c r="H58" s="7"/>
      <c r="I58" s="69"/>
      <c r="J58" s="7"/>
      <c r="K58" s="7"/>
      <c r="L58" s="7"/>
      <c r="M58" s="7"/>
      <c r="N58" s="70"/>
      <c r="O58" s="71"/>
      <c r="P58" s="65"/>
      <c r="Q58" s="65"/>
      <c r="R58" s="71"/>
      <c r="S58" s="71"/>
    </row>
    <row r="59" spans="1:19" ht="19.5" hidden="1" customHeight="1" x14ac:dyDescent="0.25">
      <c r="A59" s="65"/>
      <c r="B59" s="66"/>
      <c r="C59" s="67"/>
      <c r="D59" s="68"/>
      <c r="E59" s="68"/>
      <c r="F59" s="7"/>
      <c r="G59" s="7"/>
      <c r="H59" s="7"/>
      <c r="I59" s="69"/>
      <c r="J59" s="7"/>
      <c r="K59" s="7"/>
      <c r="L59" s="7"/>
      <c r="M59" s="7"/>
      <c r="N59" s="70"/>
      <c r="O59" s="71"/>
      <c r="P59" s="65"/>
      <c r="Q59" s="65"/>
      <c r="R59" s="71"/>
      <c r="S59" s="71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>
      <selection sqref="A1:A2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4.42578125" customWidth="1"/>
    <col min="9" max="9" width="17.5703125" customWidth="1"/>
    <col min="10" max="10" width="15.7109375" customWidth="1"/>
    <col min="11" max="11" width="18.42578125" customWidth="1"/>
    <col min="12" max="12" width="4.85546875" customWidth="1"/>
    <col min="13" max="13" width="32" customWidth="1"/>
    <col min="14" max="14" width="8.85546875" customWidth="1"/>
  </cols>
  <sheetData>
    <row r="1" spans="1:14" ht="18.75" customHeight="1" x14ac:dyDescent="0.3">
      <c r="A1" s="1" t="s">
        <v>806</v>
      </c>
      <c r="B1" s="3"/>
      <c r="C1" s="3"/>
      <c r="D1" s="5"/>
      <c r="E1" s="5"/>
      <c r="F1" s="3"/>
      <c r="G1" s="3"/>
      <c r="H1" s="7"/>
      <c r="I1" s="9"/>
      <c r="J1" s="12"/>
      <c r="K1" s="12"/>
      <c r="L1" s="12"/>
      <c r="M1" s="12"/>
      <c r="N1" s="9"/>
    </row>
    <row r="2" spans="1:14" s="104" customFormat="1" ht="18.75" customHeight="1" x14ac:dyDescent="0.3">
      <c r="A2" s="1" t="s">
        <v>0</v>
      </c>
      <c r="B2" s="3"/>
      <c r="C2" s="3"/>
      <c r="D2" s="5"/>
      <c r="E2" s="5"/>
      <c r="F2" s="3"/>
      <c r="G2" s="3"/>
      <c r="H2" s="7"/>
      <c r="I2" s="102"/>
      <c r="N2" s="102"/>
    </row>
    <row r="3" spans="1:14" ht="17.25" customHeight="1" x14ac:dyDescent="0.3">
      <c r="A3" s="3" t="s">
        <v>555</v>
      </c>
      <c r="B3" s="3"/>
      <c r="C3" s="3"/>
      <c r="D3" s="5"/>
      <c r="E3" s="5"/>
      <c r="F3" s="3"/>
      <c r="G3" s="3"/>
      <c r="H3" s="7"/>
      <c r="I3" s="9"/>
      <c r="J3" s="12"/>
      <c r="K3" s="12"/>
      <c r="L3" s="12"/>
      <c r="M3" s="12"/>
      <c r="N3" s="9"/>
    </row>
    <row r="4" spans="1:14" ht="21" customHeight="1" x14ac:dyDescent="0.25">
      <c r="A4" s="15">
        <v>7</v>
      </c>
      <c r="B4" s="19" t="s">
        <v>556</v>
      </c>
      <c r="C4" s="19"/>
      <c r="D4" s="19">
        <v>1</v>
      </c>
      <c r="E4" s="24">
        <v>2</v>
      </c>
      <c r="F4" s="15" t="s">
        <v>9</v>
      </c>
      <c r="G4" s="26"/>
      <c r="H4" s="7"/>
      <c r="I4" s="9"/>
      <c r="J4" s="12"/>
      <c r="K4" s="12"/>
      <c r="L4" s="12"/>
      <c r="M4" s="12"/>
      <c r="N4" s="9"/>
    </row>
    <row r="5" spans="1:14" ht="20.25" customHeight="1" x14ac:dyDescent="0.3">
      <c r="A5" s="28" t="s">
        <v>563</v>
      </c>
      <c r="B5" s="30"/>
      <c r="C5" s="30"/>
      <c r="D5" s="32"/>
      <c r="E5" s="32"/>
      <c r="F5" s="30"/>
      <c r="G5" s="30"/>
      <c r="H5" s="33"/>
      <c r="I5" s="9"/>
      <c r="J5" s="12"/>
      <c r="K5" s="12"/>
      <c r="L5" s="12"/>
      <c r="M5" s="12"/>
      <c r="N5" s="9"/>
    </row>
    <row r="6" spans="1:14" ht="13.5" customHeight="1" x14ac:dyDescent="0.25">
      <c r="A6" s="12"/>
      <c r="B6" s="30"/>
      <c r="C6" s="30"/>
      <c r="D6" s="32"/>
      <c r="E6" s="32"/>
      <c r="F6" s="12"/>
      <c r="G6" s="35">
        <v>1</v>
      </c>
      <c r="H6" s="37" t="s">
        <v>627</v>
      </c>
      <c r="I6" s="38"/>
      <c r="J6" s="40"/>
      <c r="K6" s="12"/>
      <c r="L6" s="12"/>
      <c r="M6" s="12"/>
      <c r="N6" s="9"/>
    </row>
    <row r="7" spans="1:14" ht="9.75" customHeight="1" x14ac:dyDescent="0.2">
      <c r="A7" s="41"/>
      <c r="B7" s="41"/>
      <c r="C7" s="41"/>
      <c r="D7" s="41"/>
      <c r="E7" s="41"/>
      <c r="F7" s="41"/>
      <c r="G7" s="41"/>
      <c r="H7" s="42"/>
      <c r="I7" s="43"/>
      <c r="J7" s="41"/>
      <c r="K7" s="41"/>
      <c r="L7" s="41"/>
      <c r="M7" s="41"/>
      <c r="N7" s="43"/>
    </row>
    <row r="8" spans="1:14" ht="13.5" customHeight="1" x14ac:dyDescent="0.2">
      <c r="A8" s="44" t="s">
        <v>5</v>
      </c>
      <c r="B8" s="44" t="s">
        <v>46</v>
      </c>
      <c r="C8" s="44" t="s">
        <v>47</v>
      </c>
      <c r="D8" s="45" t="s">
        <v>48</v>
      </c>
      <c r="E8" s="45" t="s">
        <v>49</v>
      </c>
      <c r="F8" s="46" t="s">
        <v>50</v>
      </c>
      <c r="G8" s="44" t="s">
        <v>51</v>
      </c>
      <c r="H8" s="47" t="s">
        <v>52</v>
      </c>
      <c r="I8" s="48" t="s">
        <v>53</v>
      </c>
      <c r="J8" s="49" t="s">
        <v>54</v>
      </c>
      <c r="K8" s="49" t="s">
        <v>55</v>
      </c>
      <c r="L8" s="49" t="s">
        <v>56</v>
      </c>
      <c r="M8" s="49" t="s">
        <v>57</v>
      </c>
      <c r="N8" s="50" t="s">
        <v>58</v>
      </c>
    </row>
    <row r="9" spans="1:14" ht="16.5" customHeight="1" x14ac:dyDescent="0.25">
      <c r="A9" s="52">
        <v>1</v>
      </c>
      <c r="B9" s="63">
        <v>100</v>
      </c>
      <c r="C9" s="55" t="s">
        <v>469</v>
      </c>
      <c r="D9" s="56"/>
      <c r="E9" s="56"/>
      <c r="F9" s="57" t="s">
        <v>65</v>
      </c>
      <c r="G9" s="57" t="s">
        <v>65</v>
      </c>
      <c r="H9" s="57" t="s">
        <v>470</v>
      </c>
      <c r="I9" s="60">
        <v>38300</v>
      </c>
      <c r="J9" s="57" t="s">
        <v>169</v>
      </c>
      <c r="K9" s="57"/>
      <c r="L9" s="57"/>
      <c r="M9" s="57" t="s">
        <v>170</v>
      </c>
      <c r="N9" s="61">
        <v>4.6759259259259263E-3</v>
      </c>
    </row>
    <row r="10" spans="1:14" ht="16.5" customHeight="1" x14ac:dyDescent="0.25">
      <c r="A10" s="52">
        <v>2</v>
      </c>
      <c r="B10" s="63">
        <v>115</v>
      </c>
      <c r="C10" s="55" t="s">
        <v>471</v>
      </c>
      <c r="D10" s="56"/>
      <c r="E10" s="56"/>
      <c r="F10" s="57" t="s">
        <v>65</v>
      </c>
      <c r="G10" s="57" t="s">
        <v>65</v>
      </c>
      <c r="H10" s="57" t="s">
        <v>472</v>
      </c>
      <c r="I10" s="60">
        <v>38468</v>
      </c>
      <c r="J10" s="57" t="s">
        <v>8</v>
      </c>
      <c r="K10" s="57"/>
      <c r="L10" s="57"/>
      <c r="M10" s="57" t="s">
        <v>123</v>
      </c>
      <c r="N10" s="61">
        <v>4.6759259259259263E-3</v>
      </c>
    </row>
    <row r="11" spans="1:14" ht="16.5" customHeight="1" x14ac:dyDescent="0.25">
      <c r="A11" s="52">
        <v>3</v>
      </c>
      <c r="B11" s="63">
        <v>111</v>
      </c>
      <c r="C11" s="55" t="s">
        <v>473</v>
      </c>
      <c r="D11" s="56"/>
      <c r="E11" s="56"/>
      <c r="F11" s="57" t="s">
        <v>65</v>
      </c>
      <c r="G11" s="57" t="s">
        <v>65</v>
      </c>
      <c r="H11" s="57" t="s">
        <v>474</v>
      </c>
      <c r="I11" s="60">
        <v>38048</v>
      </c>
      <c r="J11" s="57" t="s">
        <v>8</v>
      </c>
      <c r="K11" s="57"/>
      <c r="L11" s="57"/>
      <c r="M11" s="57" t="s">
        <v>82</v>
      </c>
      <c r="N11" s="61">
        <v>4.6759259259259263E-3</v>
      </c>
    </row>
    <row r="12" spans="1:14" ht="16.5" customHeight="1" x14ac:dyDescent="0.25">
      <c r="A12" s="52">
        <v>4</v>
      </c>
      <c r="B12" s="63">
        <v>138</v>
      </c>
      <c r="C12" s="55" t="s">
        <v>475</v>
      </c>
      <c r="D12" s="56"/>
      <c r="E12" s="56"/>
      <c r="F12" s="57" t="s">
        <v>65</v>
      </c>
      <c r="G12" s="57" t="s">
        <v>65</v>
      </c>
      <c r="H12" s="57" t="s">
        <v>476</v>
      </c>
      <c r="I12" s="60">
        <v>38410</v>
      </c>
      <c r="J12" s="57" t="s">
        <v>221</v>
      </c>
      <c r="K12" s="57" t="s">
        <v>477</v>
      </c>
      <c r="L12" s="57"/>
      <c r="M12" s="57" t="s">
        <v>478</v>
      </c>
      <c r="N12" s="61">
        <v>4.7800925925925919E-3</v>
      </c>
    </row>
    <row r="13" spans="1:14" ht="16.5" customHeight="1" x14ac:dyDescent="0.25">
      <c r="A13" s="52">
        <v>5</v>
      </c>
      <c r="B13" s="63">
        <v>112</v>
      </c>
      <c r="C13" s="55" t="s">
        <v>499</v>
      </c>
      <c r="D13" s="56"/>
      <c r="E13" s="56"/>
      <c r="F13" s="57" t="s">
        <v>65</v>
      </c>
      <c r="G13" s="57" t="s">
        <v>65</v>
      </c>
      <c r="H13" s="57" t="s">
        <v>500</v>
      </c>
      <c r="I13" s="60">
        <v>38398</v>
      </c>
      <c r="J13" s="57" t="s">
        <v>8</v>
      </c>
      <c r="K13" s="57"/>
      <c r="L13" s="57"/>
      <c r="M13" s="57" t="s">
        <v>82</v>
      </c>
      <c r="N13" s="61">
        <v>4.9305555555555552E-3</v>
      </c>
    </row>
    <row r="14" spans="1:14" ht="16.5" customHeight="1" x14ac:dyDescent="0.25">
      <c r="A14" s="52">
        <v>6</v>
      </c>
      <c r="B14" s="63">
        <v>135</v>
      </c>
      <c r="C14" s="55" t="s">
        <v>505</v>
      </c>
      <c r="D14" s="56"/>
      <c r="E14" s="56"/>
      <c r="F14" s="57" t="s">
        <v>65</v>
      </c>
      <c r="G14" s="57" t="s">
        <v>65</v>
      </c>
      <c r="H14" s="57" t="s">
        <v>506</v>
      </c>
      <c r="I14" s="60">
        <v>38503</v>
      </c>
      <c r="J14" s="57" t="s">
        <v>221</v>
      </c>
      <c r="K14" s="57" t="s">
        <v>222</v>
      </c>
      <c r="L14" s="57" t="s">
        <v>157</v>
      </c>
      <c r="M14" s="57" t="s">
        <v>223</v>
      </c>
      <c r="N14" s="61">
        <v>5.0694444444444441E-3</v>
      </c>
    </row>
    <row r="15" spans="1:14" ht="16.5" customHeight="1" x14ac:dyDescent="0.25">
      <c r="A15" s="52">
        <v>7</v>
      </c>
      <c r="B15" s="54">
        <v>42</v>
      </c>
      <c r="C15" s="55" t="s">
        <v>509</v>
      </c>
      <c r="D15" s="56"/>
      <c r="E15" s="56"/>
      <c r="F15" s="57" t="s">
        <v>65</v>
      </c>
      <c r="G15" s="57" t="s">
        <v>65</v>
      </c>
      <c r="H15" s="57" t="s">
        <v>510</v>
      </c>
      <c r="I15" s="60">
        <v>38104</v>
      </c>
      <c r="J15" s="57" t="s">
        <v>187</v>
      </c>
      <c r="K15" s="57"/>
      <c r="L15" s="57"/>
      <c r="M15" s="57" t="s">
        <v>370</v>
      </c>
      <c r="N15" s="61">
        <v>5.0925925925925921E-3</v>
      </c>
    </row>
    <row r="16" spans="1:14" ht="16.5" customHeight="1" x14ac:dyDescent="0.25">
      <c r="A16" s="52">
        <v>8</v>
      </c>
      <c r="B16" s="63">
        <v>15</v>
      </c>
      <c r="C16" s="55" t="s">
        <v>511</v>
      </c>
      <c r="D16" s="56"/>
      <c r="E16" s="56"/>
      <c r="F16" s="57" t="s">
        <v>65</v>
      </c>
      <c r="G16" s="57" t="s">
        <v>65</v>
      </c>
      <c r="H16" s="57" t="s">
        <v>512</v>
      </c>
      <c r="I16" s="60">
        <v>38217</v>
      </c>
      <c r="J16" s="57" t="s">
        <v>15</v>
      </c>
      <c r="K16" s="57"/>
      <c r="L16" s="57"/>
      <c r="M16" s="57" t="s">
        <v>513</v>
      </c>
      <c r="N16" s="61">
        <v>5.0925925925925921E-3</v>
      </c>
    </row>
    <row r="17" spans="1:14" ht="16.5" customHeight="1" x14ac:dyDescent="0.25">
      <c r="A17" s="52">
        <v>9</v>
      </c>
      <c r="B17" s="63">
        <v>41</v>
      </c>
      <c r="C17" s="55" t="s">
        <v>514</v>
      </c>
      <c r="D17" s="56"/>
      <c r="E17" s="56"/>
      <c r="F17" s="57" t="s">
        <v>65</v>
      </c>
      <c r="G17" s="57" t="s">
        <v>65</v>
      </c>
      <c r="H17" s="57" t="s">
        <v>515</v>
      </c>
      <c r="I17" s="60">
        <v>38046</v>
      </c>
      <c r="J17" s="57" t="s">
        <v>187</v>
      </c>
      <c r="K17" s="57"/>
      <c r="L17" s="57"/>
      <c r="M17" s="57" t="s">
        <v>394</v>
      </c>
      <c r="N17" s="61">
        <v>5.1273148148148146E-3</v>
      </c>
    </row>
    <row r="18" spans="1:14" ht="16.5" customHeight="1" x14ac:dyDescent="0.25">
      <c r="A18" s="52">
        <v>10</v>
      </c>
      <c r="B18" s="63">
        <v>9</v>
      </c>
      <c r="C18" s="55" t="s">
        <v>516</v>
      </c>
      <c r="D18" s="56"/>
      <c r="E18" s="56"/>
      <c r="F18" s="57" t="s">
        <v>65</v>
      </c>
      <c r="G18" s="57" t="s">
        <v>65</v>
      </c>
      <c r="H18" s="57" t="s">
        <v>517</v>
      </c>
      <c r="I18" s="60" t="s">
        <v>518</v>
      </c>
      <c r="J18" s="57" t="s">
        <v>23</v>
      </c>
      <c r="K18" s="57" t="s">
        <v>116</v>
      </c>
      <c r="L18" s="57"/>
      <c r="M18" s="57" t="s">
        <v>412</v>
      </c>
      <c r="N18" s="61">
        <v>5.1736111111111115E-3</v>
      </c>
    </row>
    <row r="19" spans="1:14" ht="16.5" customHeight="1" x14ac:dyDescent="0.25">
      <c r="A19" s="52">
        <v>11</v>
      </c>
      <c r="B19" s="63">
        <v>136</v>
      </c>
      <c r="C19" s="55" t="s">
        <v>523</v>
      </c>
      <c r="D19" s="56"/>
      <c r="E19" s="56"/>
      <c r="F19" s="57" t="s">
        <v>65</v>
      </c>
      <c r="G19" s="57" t="s">
        <v>65</v>
      </c>
      <c r="H19" s="57" t="s">
        <v>524</v>
      </c>
      <c r="I19" s="60">
        <v>38497</v>
      </c>
      <c r="J19" s="57" t="s">
        <v>221</v>
      </c>
      <c r="K19" s="57" t="s">
        <v>477</v>
      </c>
      <c r="L19" s="57" t="s">
        <v>157</v>
      </c>
      <c r="M19" s="57" t="s">
        <v>478</v>
      </c>
      <c r="N19" s="61">
        <v>5.2777777777777771E-3</v>
      </c>
    </row>
    <row r="20" spans="1:14" ht="16.5" customHeight="1" x14ac:dyDescent="0.25">
      <c r="A20" s="52">
        <v>12</v>
      </c>
      <c r="B20" s="63">
        <v>40</v>
      </c>
      <c r="C20" s="55" t="s">
        <v>532</v>
      </c>
      <c r="D20" s="56"/>
      <c r="E20" s="56"/>
      <c r="F20" s="57" t="s">
        <v>65</v>
      </c>
      <c r="G20" s="57" t="s">
        <v>65</v>
      </c>
      <c r="H20" s="57" t="s">
        <v>533</v>
      </c>
      <c r="I20" s="60">
        <v>38220</v>
      </c>
      <c r="J20" s="57" t="s">
        <v>187</v>
      </c>
      <c r="K20" s="57"/>
      <c r="L20" s="57"/>
      <c r="M20" s="57" t="s">
        <v>272</v>
      </c>
      <c r="N20" s="61">
        <v>5.3587962962962964E-3</v>
      </c>
    </row>
    <row r="21" spans="1:14" ht="16.5" customHeight="1" x14ac:dyDescent="0.25">
      <c r="A21" s="52">
        <v>13</v>
      </c>
      <c r="B21" s="63">
        <v>134</v>
      </c>
      <c r="C21" s="55" t="s">
        <v>534</v>
      </c>
      <c r="D21" s="56"/>
      <c r="E21" s="56"/>
      <c r="F21" s="57" t="s">
        <v>65</v>
      </c>
      <c r="G21" s="57" t="s">
        <v>65</v>
      </c>
      <c r="H21" s="57" t="s">
        <v>535</v>
      </c>
      <c r="I21" s="60">
        <v>38541</v>
      </c>
      <c r="J21" s="57" t="s">
        <v>221</v>
      </c>
      <c r="K21" s="57" t="s">
        <v>222</v>
      </c>
      <c r="L21" s="57" t="s">
        <v>157</v>
      </c>
      <c r="M21" s="57" t="s">
        <v>223</v>
      </c>
      <c r="N21" s="61">
        <v>5.3587962962962964E-3</v>
      </c>
    </row>
    <row r="22" spans="1:14" ht="16.5" customHeight="1" x14ac:dyDescent="0.25">
      <c r="A22" s="52">
        <v>14</v>
      </c>
      <c r="B22" s="63">
        <v>126</v>
      </c>
      <c r="C22" s="55" t="s">
        <v>536</v>
      </c>
      <c r="D22" s="56"/>
      <c r="E22" s="56"/>
      <c r="F22" s="57" t="s">
        <v>65</v>
      </c>
      <c r="G22" s="57" t="s">
        <v>65</v>
      </c>
      <c r="H22" s="57" t="s">
        <v>537</v>
      </c>
      <c r="I22" s="60">
        <v>38633</v>
      </c>
      <c r="J22" s="57" t="s">
        <v>13</v>
      </c>
      <c r="K22" s="57"/>
      <c r="L22" s="57"/>
      <c r="M22" s="57" t="s">
        <v>456</v>
      </c>
      <c r="N22" s="61">
        <v>5.4282407407407404E-3</v>
      </c>
    </row>
    <row r="23" spans="1:14" ht="16.5" customHeight="1" x14ac:dyDescent="0.25">
      <c r="A23" s="52">
        <v>15</v>
      </c>
      <c r="B23" s="63">
        <v>97</v>
      </c>
      <c r="C23" s="55" t="s">
        <v>538</v>
      </c>
      <c r="D23" s="56"/>
      <c r="E23" s="56"/>
      <c r="F23" s="57" t="s">
        <v>65</v>
      </c>
      <c r="G23" s="57" t="s">
        <v>65</v>
      </c>
      <c r="H23" s="57" t="s">
        <v>539</v>
      </c>
      <c r="I23" s="60">
        <v>38359</v>
      </c>
      <c r="J23" s="57" t="s">
        <v>15</v>
      </c>
      <c r="K23" s="57" t="s">
        <v>94</v>
      </c>
      <c r="L23" s="57" t="s">
        <v>157</v>
      </c>
      <c r="M23" s="57" t="s">
        <v>540</v>
      </c>
      <c r="N23" s="61">
        <v>5.5902777777777782E-3</v>
      </c>
    </row>
    <row r="24" spans="1:14" ht="16.5" customHeight="1" x14ac:dyDescent="0.25">
      <c r="A24" s="52">
        <v>16</v>
      </c>
      <c r="B24" s="63">
        <v>137</v>
      </c>
      <c r="C24" s="55" t="s">
        <v>541</v>
      </c>
      <c r="D24" s="56"/>
      <c r="E24" s="56"/>
      <c r="F24" s="57" t="s">
        <v>65</v>
      </c>
      <c r="G24" s="57" t="s">
        <v>65</v>
      </c>
      <c r="H24" s="57" t="s">
        <v>542</v>
      </c>
      <c r="I24" s="60">
        <v>38457</v>
      </c>
      <c r="J24" s="57" t="s">
        <v>221</v>
      </c>
      <c r="K24" s="57" t="s">
        <v>267</v>
      </c>
      <c r="L24" s="57" t="s">
        <v>157</v>
      </c>
      <c r="M24" s="57" t="s">
        <v>268</v>
      </c>
      <c r="N24" s="61">
        <v>5.6134259259259271E-3</v>
      </c>
    </row>
    <row r="25" spans="1:14" ht="16.5" customHeight="1" x14ac:dyDescent="0.25">
      <c r="A25" s="52">
        <v>17</v>
      </c>
      <c r="B25" s="63">
        <v>95</v>
      </c>
      <c r="C25" s="55" t="s">
        <v>543</v>
      </c>
      <c r="D25" s="56"/>
      <c r="E25" s="56"/>
      <c r="F25" s="57" t="s">
        <v>65</v>
      </c>
      <c r="G25" s="57" t="s">
        <v>65</v>
      </c>
      <c r="H25" s="57" t="s">
        <v>544</v>
      </c>
      <c r="I25" s="60">
        <v>38479</v>
      </c>
      <c r="J25" s="57" t="s">
        <v>15</v>
      </c>
      <c r="K25" s="57" t="s">
        <v>94</v>
      </c>
      <c r="L25" s="57"/>
      <c r="M25" s="57" t="s">
        <v>95</v>
      </c>
      <c r="N25" s="61">
        <v>5.9143518518518521E-3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40"/>
  <sheetViews>
    <sheetView workbookViewId="0">
      <selection sqref="A1:A2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4.42578125" customWidth="1"/>
    <col min="9" max="9" width="17.5703125" customWidth="1"/>
    <col min="10" max="10" width="22.42578125" customWidth="1"/>
    <col min="11" max="11" width="18.42578125" customWidth="1"/>
    <col min="12" max="12" width="4.85546875" customWidth="1"/>
    <col min="13" max="13" width="31.42578125" customWidth="1"/>
    <col min="14" max="14" width="8.85546875" customWidth="1"/>
  </cols>
  <sheetData>
    <row r="1" spans="1:14" ht="18.75" customHeight="1" x14ac:dyDescent="0.3">
      <c r="A1" s="1" t="s">
        <v>806</v>
      </c>
      <c r="B1" s="3"/>
      <c r="C1" s="3"/>
      <c r="D1" s="5"/>
      <c r="E1" s="5"/>
      <c r="F1" s="3"/>
      <c r="G1" s="3"/>
      <c r="H1" s="7"/>
      <c r="I1" s="9"/>
      <c r="J1" s="12"/>
      <c r="K1" s="12"/>
      <c r="L1" s="12"/>
      <c r="M1" s="12"/>
      <c r="N1" s="9"/>
    </row>
    <row r="2" spans="1:14" s="104" customFormat="1" ht="18.75" customHeight="1" x14ac:dyDescent="0.3">
      <c r="A2" s="1" t="s">
        <v>0</v>
      </c>
      <c r="B2" s="3"/>
      <c r="C2" s="3"/>
      <c r="D2" s="5"/>
      <c r="E2" s="5"/>
      <c r="F2" s="3"/>
      <c r="G2" s="3"/>
      <c r="H2" s="7"/>
      <c r="I2" s="102"/>
      <c r="N2" s="102"/>
    </row>
    <row r="3" spans="1:14" ht="17.25" customHeight="1" x14ac:dyDescent="0.3">
      <c r="A3" s="3" t="s">
        <v>555</v>
      </c>
      <c r="B3" s="3"/>
      <c r="C3" s="3"/>
      <c r="D3" s="5"/>
      <c r="E3" s="5"/>
      <c r="F3" s="3"/>
      <c r="G3" s="3"/>
      <c r="H3" s="7"/>
      <c r="I3" s="9"/>
      <c r="J3" s="12"/>
      <c r="K3" s="12"/>
      <c r="L3" s="12"/>
      <c r="M3" s="12"/>
      <c r="N3" s="9"/>
    </row>
    <row r="4" spans="1:14" ht="21" customHeight="1" x14ac:dyDescent="0.25">
      <c r="A4" s="15">
        <v>8</v>
      </c>
      <c r="B4" s="19" t="s">
        <v>556</v>
      </c>
      <c r="C4" s="19"/>
      <c r="D4" s="19">
        <v>2</v>
      </c>
      <c r="E4" s="24">
        <v>2</v>
      </c>
      <c r="F4" s="15" t="s">
        <v>9</v>
      </c>
      <c r="G4" s="26"/>
      <c r="H4" s="7"/>
      <c r="I4" s="9"/>
      <c r="J4" s="12"/>
      <c r="K4" s="12"/>
      <c r="L4" s="12"/>
      <c r="M4" s="12"/>
      <c r="N4" s="9"/>
    </row>
    <row r="5" spans="1:14" ht="20.25" customHeight="1" x14ac:dyDescent="0.3">
      <c r="A5" s="28" t="s">
        <v>564</v>
      </c>
      <c r="B5" s="30"/>
      <c r="C5" s="30"/>
      <c r="D5" s="32"/>
      <c r="E5" s="32"/>
      <c r="F5" s="30"/>
      <c r="G5" s="30"/>
      <c r="H5" s="33"/>
      <c r="I5" s="9"/>
      <c r="J5" s="12"/>
      <c r="K5" s="12"/>
      <c r="L5" s="12"/>
      <c r="M5" s="12"/>
      <c r="N5" s="9"/>
    </row>
    <row r="6" spans="1:14" ht="13.5" customHeight="1" x14ac:dyDescent="0.25">
      <c r="A6" s="12"/>
      <c r="B6" s="30"/>
      <c r="C6" s="30"/>
      <c r="D6" s="32"/>
      <c r="E6" s="32"/>
      <c r="F6" s="12"/>
      <c r="G6" s="35">
        <v>1</v>
      </c>
      <c r="H6" s="37" t="s">
        <v>628</v>
      </c>
      <c r="I6" s="38"/>
      <c r="J6" s="40"/>
      <c r="K6" s="12"/>
      <c r="L6" s="12"/>
      <c r="M6" s="12"/>
      <c r="N6" s="9"/>
    </row>
    <row r="7" spans="1:14" ht="9.75" customHeight="1" x14ac:dyDescent="0.2">
      <c r="A7" s="41"/>
      <c r="B7" s="41"/>
      <c r="C7" s="41"/>
      <c r="D7" s="41"/>
      <c r="E7" s="41"/>
      <c r="F7" s="41"/>
      <c r="G7" s="41"/>
      <c r="H7" s="42"/>
      <c r="I7" s="43"/>
      <c r="J7" s="41"/>
      <c r="K7" s="41"/>
      <c r="L7" s="41"/>
      <c r="M7" s="41"/>
      <c r="N7" s="43"/>
    </row>
    <row r="8" spans="1:14" ht="13.5" customHeight="1" x14ac:dyDescent="0.2">
      <c r="A8" s="44" t="s">
        <v>5</v>
      </c>
      <c r="B8" s="44" t="s">
        <v>46</v>
      </c>
      <c r="C8" s="44" t="s">
        <v>47</v>
      </c>
      <c r="D8" s="45" t="s">
        <v>48</v>
      </c>
      <c r="E8" s="45" t="s">
        <v>49</v>
      </c>
      <c r="F8" s="46" t="s">
        <v>50</v>
      </c>
      <c r="G8" s="44" t="s">
        <v>51</v>
      </c>
      <c r="H8" s="47" t="s">
        <v>52</v>
      </c>
      <c r="I8" s="48" t="s">
        <v>53</v>
      </c>
      <c r="J8" s="49" t="s">
        <v>54</v>
      </c>
      <c r="K8" s="49" t="s">
        <v>55</v>
      </c>
      <c r="L8" s="49" t="s">
        <v>56</v>
      </c>
      <c r="M8" s="49" t="s">
        <v>57</v>
      </c>
      <c r="N8" s="50" t="s">
        <v>58</v>
      </c>
    </row>
    <row r="9" spans="1:14" ht="16.5" customHeight="1" x14ac:dyDescent="0.25">
      <c r="A9" s="52">
        <v>1</v>
      </c>
      <c r="B9" s="63">
        <v>58</v>
      </c>
      <c r="C9" s="55" t="s">
        <v>446</v>
      </c>
      <c r="D9" s="56"/>
      <c r="E9" s="56"/>
      <c r="F9" s="57" t="s">
        <v>65</v>
      </c>
      <c r="G9" s="57" t="s">
        <v>65</v>
      </c>
      <c r="H9" s="57" t="s">
        <v>447</v>
      </c>
      <c r="I9" s="60" t="s">
        <v>448</v>
      </c>
      <c r="J9" s="57" t="s">
        <v>449</v>
      </c>
      <c r="K9" s="57" t="s">
        <v>450</v>
      </c>
      <c r="L9" s="57"/>
      <c r="M9" s="57" t="s">
        <v>451</v>
      </c>
      <c r="N9" s="61">
        <v>4.2824074074074075E-3</v>
      </c>
    </row>
    <row r="10" spans="1:14" ht="16.5" customHeight="1" x14ac:dyDescent="0.25">
      <c r="A10" s="52">
        <v>2</v>
      </c>
      <c r="B10" s="63">
        <v>10</v>
      </c>
      <c r="C10" s="55" t="s">
        <v>452</v>
      </c>
      <c r="D10" s="56"/>
      <c r="E10" s="56"/>
      <c r="F10" s="57" t="s">
        <v>65</v>
      </c>
      <c r="G10" s="57" t="s">
        <v>65</v>
      </c>
      <c r="H10" s="57" t="s">
        <v>453</v>
      </c>
      <c r="I10" s="60">
        <v>38201</v>
      </c>
      <c r="J10" s="57" t="s">
        <v>8</v>
      </c>
      <c r="K10" s="57"/>
      <c r="L10" s="57"/>
      <c r="M10" s="57" t="s">
        <v>82</v>
      </c>
      <c r="N10" s="61">
        <v>4.340277777777778E-3</v>
      </c>
    </row>
    <row r="11" spans="1:14" ht="16.5" customHeight="1" x14ac:dyDescent="0.25">
      <c r="A11" s="52">
        <v>3</v>
      </c>
      <c r="B11" s="54">
        <v>124</v>
      </c>
      <c r="C11" s="55" t="s">
        <v>454</v>
      </c>
      <c r="D11" s="56"/>
      <c r="E11" s="56"/>
      <c r="F11" s="57" t="s">
        <v>65</v>
      </c>
      <c r="G11" s="57" t="s">
        <v>65</v>
      </c>
      <c r="H11" s="57" t="s">
        <v>455</v>
      </c>
      <c r="I11" s="60">
        <v>38208</v>
      </c>
      <c r="J11" s="57" t="s">
        <v>13</v>
      </c>
      <c r="K11" s="57"/>
      <c r="L11" s="57"/>
      <c r="M11" s="57" t="s">
        <v>456</v>
      </c>
      <c r="N11" s="61">
        <v>4.3981481481481484E-3</v>
      </c>
    </row>
    <row r="12" spans="1:14" ht="16.5" customHeight="1" x14ac:dyDescent="0.25">
      <c r="A12" s="52">
        <v>4</v>
      </c>
      <c r="B12" s="63">
        <v>33</v>
      </c>
      <c r="C12" s="55" t="s">
        <v>457</v>
      </c>
      <c r="D12" s="56"/>
      <c r="E12" s="56"/>
      <c r="F12" s="57" t="s">
        <v>65</v>
      </c>
      <c r="G12" s="57" t="s">
        <v>65</v>
      </c>
      <c r="H12" s="57" t="s">
        <v>458</v>
      </c>
      <c r="I12" s="60">
        <v>38117</v>
      </c>
      <c r="J12" s="57" t="s">
        <v>67</v>
      </c>
      <c r="K12" s="57"/>
      <c r="L12" s="57"/>
      <c r="M12" s="57" t="s">
        <v>68</v>
      </c>
      <c r="N12" s="61">
        <v>4.4791666666666669E-3</v>
      </c>
    </row>
    <row r="13" spans="1:14" ht="16.5" customHeight="1" x14ac:dyDescent="0.25">
      <c r="A13" s="52">
        <v>5</v>
      </c>
      <c r="B13" s="54">
        <v>92</v>
      </c>
      <c r="C13" s="55" t="s">
        <v>459</v>
      </c>
      <c r="D13" s="56"/>
      <c r="E13" s="56"/>
      <c r="F13" s="57" t="s">
        <v>65</v>
      </c>
      <c r="G13" s="57" t="s">
        <v>65</v>
      </c>
      <c r="H13" s="57" t="s">
        <v>460</v>
      </c>
      <c r="I13" s="60">
        <v>38103</v>
      </c>
      <c r="J13" s="57" t="s">
        <v>15</v>
      </c>
      <c r="K13" s="57" t="s">
        <v>94</v>
      </c>
      <c r="L13" s="57"/>
      <c r="M13" s="57" t="s">
        <v>95</v>
      </c>
      <c r="N13" s="61">
        <v>4.5370370370370365E-3</v>
      </c>
    </row>
    <row r="14" spans="1:14" ht="16.5" customHeight="1" x14ac:dyDescent="0.25">
      <c r="A14" s="52">
        <v>6</v>
      </c>
      <c r="B14" s="63">
        <v>25</v>
      </c>
      <c r="C14" s="55" t="s">
        <v>461</v>
      </c>
      <c r="D14" s="56"/>
      <c r="E14" s="56"/>
      <c r="F14" s="57" t="s">
        <v>65</v>
      </c>
      <c r="G14" s="57" t="s">
        <v>65</v>
      </c>
      <c r="H14" s="57" t="s">
        <v>462</v>
      </c>
      <c r="I14" s="60">
        <v>37990</v>
      </c>
      <c r="J14" s="57" t="s">
        <v>21</v>
      </c>
      <c r="K14" s="57"/>
      <c r="L14" s="57"/>
      <c r="M14" s="57" t="s">
        <v>463</v>
      </c>
      <c r="N14" s="61">
        <v>4.5717592592592589E-3</v>
      </c>
    </row>
    <row r="15" spans="1:14" ht="16.5" customHeight="1" x14ac:dyDescent="0.25">
      <c r="A15" s="52">
        <v>7</v>
      </c>
      <c r="B15" s="63">
        <v>4</v>
      </c>
      <c r="C15" s="55" t="s">
        <v>464</v>
      </c>
      <c r="D15" s="56"/>
      <c r="E15" s="56"/>
      <c r="F15" s="57" t="s">
        <v>65</v>
      </c>
      <c r="G15" s="57" t="s">
        <v>65</v>
      </c>
      <c r="H15" s="57" t="s">
        <v>465</v>
      </c>
      <c r="I15" s="60" t="s">
        <v>466</v>
      </c>
      <c r="J15" s="57" t="s">
        <v>23</v>
      </c>
      <c r="K15" s="57" t="s">
        <v>116</v>
      </c>
      <c r="L15" s="57"/>
      <c r="M15" s="57" t="s">
        <v>316</v>
      </c>
      <c r="N15" s="61">
        <v>4.6064814814814814E-3</v>
      </c>
    </row>
    <row r="16" spans="1:14" ht="16.5" customHeight="1" x14ac:dyDescent="0.25">
      <c r="A16" s="52">
        <v>8</v>
      </c>
      <c r="B16" s="54">
        <v>113</v>
      </c>
      <c r="C16" s="55" t="s">
        <v>467</v>
      </c>
      <c r="D16" s="56"/>
      <c r="E16" s="56"/>
      <c r="F16" s="57" t="s">
        <v>65</v>
      </c>
      <c r="G16" s="57" t="s">
        <v>65</v>
      </c>
      <c r="H16" s="57" t="s">
        <v>468</v>
      </c>
      <c r="I16" s="60">
        <v>38208</v>
      </c>
      <c r="J16" s="57" t="s">
        <v>8</v>
      </c>
      <c r="K16" s="57"/>
      <c r="L16" s="57"/>
      <c r="M16" s="57" t="s">
        <v>85</v>
      </c>
      <c r="N16" s="61">
        <v>4.6527777777777774E-3</v>
      </c>
    </row>
    <row r="17" spans="1:14" ht="16.5" customHeight="1" x14ac:dyDescent="0.25">
      <c r="A17" s="52">
        <v>9</v>
      </c>
      <c r="B17" s="63">
        <v>45</v>
      </c>
      <c r="C17" s="55" t="s">
        <v>479</v>
      </c>
      <c r="D17" s="56"/>
      <c r="E17" s="56"/>
      <c r="F17" s="57" t="s">
        <v>65</v>
      </c>
      <c r="G17" s="57" t="s">
        <v>65</v>
      </c>
      <c r="H17" s="57" t="s">
        <v>480</v>
      </c>
      <c r="I17" s="60">
        <v>38042</v>
      </c>
      <c r="J17" s="57" t="s">
        <v>126</v>
      </c>
      <c r="K17" s="57" t="s">
        <v>244</v>
      </c>
      <c r="L17" s="57"/>
      <c r="M17" s="57" t="s">
        <v>245</v>
      </c>
      <c r="N17" s="61">
        <v>4.7800925925925919E-3</v>
      </c>
    </row>
    <row r="18" spans="1:14" ht="16.5" customHeight="1" x14ac:dyDescent="0.25">
      <c r="A18" s="52">
        <v>10</v>
      </c>
      <c r="B18" s="63">
        <v>46</v>
      </c>
      <c r="C18" s="55" t="s">
        <v>481</v>
      </c>
      <c r="D18" s="56"/>
      <c r="E18" s="56"/>
      <c r="F18" s="57" t="s">
        <v>65</v>
      </c>
      <c r="G18" s="57" t="s">
        <v>65</v>
      </c>
      <c r="H18" s="57" t="s">
        <v>482</v>
      </c>
      <c r="I18" s="60">
        <v>38531</v>
      </c>
      <c r="J18" s="57" t="s">
        <v>126</v>
      </c>
      <c r="K18" s="57" t="s">
        <v>244</v>
      </c>
      <c r="L18" s="57"/>
      <c r="M18" s="57" t="s">
        <v>245</v>
      </c>
      <c r="N18" s="61">
        <v>4.8148148148148152E-3</v>
      </c>
    </row>
    <row r="19" spans="1:14" ht="16.5" customHeight="1" x14ac:dyDescent="0.25">
      <c r="A19" s="52">
        <v>11</v>
      </c>
      <c r="B19" s="63">
        <v>101</v>
      </c>
      <c r="C19" s="55" t="s">
        <v>483</v>
      </c>
      <c r="D19" s="56"/>
      <c r="E19" s="56"/>
      <c r="F19" s="57" t="s">
        <v>65</v>
      </c>
      <c r="G19" s="57" t="s">
        <v>65</v>
      </c>
      <c r="H19" s="57" t="s">
        <v>484</v>
      </c>
      <c r="I19" s="60">
        <v>38114</v>
      </c>
      <c r="J19" s="57" t="s">
        <v>169</v>
      </c>
      <c r="K19" s="57"/>
      <c r="L19" s="57"/>
      <c r="M19" s="57" t="s">
        <v>170</v>
      </c>
      <c r="N19" s="61">
        <v>4.8379629629629632E-3</v>
      </c>
    </row>
    <row r="20" spans="1:14" ht="16.5" customHeight="1" x14ac:dyDescent="0.25">
      <c r="A20" s="52">
        <v>12</v>
      </c>
      <c r="B20" s="63">
        <v>36</v>
      </c>
      <c r="C20" s="55" t="s">
        <v>485</v>
      </c>
      <c r="D20" s="56"/>
      <c r="E20" s="56"/>
      <c r="F20" s="57" t="s">
        <v>65</v>
      </c>
      <c r="G20" s="57" t="s">
        <v>65</v>
      </c>
      <c r="H20" s="57" t="s">
        <v>486</v>
      </c>
      <c r="I20" s="60">
        <v>38132</v>
      </c>
      <c r="J20" s="57" t="s">
        <v>487</v>
      </c>
      <c r="K20" s="57"/>
      <c r="L20" s="57"/>
      <c r="M20" s="57" t="s">
        <v>488</v>
      </c>
      <c r="N20" s="61">
        <v>4.8495370370370368E-3</v>
      </c>
    </row>
    <row r="21" spans="1:14" ht="16.5" customHeight="1" x14ac:dyDescent="0.25">
      <c r="A21" s="52">
        <v>13</v>
      </c>
      <c r="B21" s="63">
        <v>67</v>
      </c>
      <c r="C21" s="55" t="s">
        <v>489</v>
      </c>
      <c r="D21" s="56"/>
      <c r="E21" s="56"/>
      <c r="F21" s="57" t="s">
        <v>65</v>
      </c>
      <c r="G21" s="57" t="s">
        <v>65</v>
      </c>
      <c r="H21" s="57" t="s">
        <v>490</v>
      </c>
      <c r="I21" s="60">
        <v>38260</v>
      </c>
      <c r="J21" s="57" t="s">
        <v>12</v>
      </c>
      <c r="K21" s="57" t="s">
        <v>71</v>
      </c>
      <c r="L21" s="57"/>
      <c r="M21" s="57" t="s">
        <v>72</v>
      </c>
      <c r="N21" s="61">
        <v>4.8726851851851856E-3</v>
      </c>
    </row>
    <row r="22" spans="1:14" ht="16.5" customHeight="1" x14ac:dyDescent="0.25">
      <c r="A22" s="52">
        <v>14</v>
      </c>
      <c r="B22" s="63">
        <v>200</v>
      </c>
      <c r="C22" s="55" t="s">
        <v>491</v>
      </c>
      <c r="D22" s="56"/>
      <c r="E22" s="56"/>
      <c r="F22" s="57" t="s">
        <v>65</v>
      </c>
      <c r="G22" s="57" t="s">
        <v>65</v>
      </c>
      <c r="H22" s="57" t="s">
        <v>492</v>
      </c>
      <c r="I22" s="60">
        <v>38086</v>
      </c>
      <c r="J22" s="57" t="s">
        <v>493</v>
      </c>
      <c r="K22" s="57"/>
      <c r="L22" s="57"/>
      <c r="M22" s="57" t="s">
        <v>494</v>
      </c>
      <c r="N22" s="61">
        <v>4.8842592592592592E-3</v>
      </c>
    </row>
    <row r="23" spans="1:14" ht="16.5" customHeight="1" x14ac:dyDescent="0.25">
      <c r="A23" s="52">
        <v>15</v>
      </c>
      <c r="B23" s="63">
        <v>140</v>
      </c>
      <c r="C23" s="55" t="s">
        <v>495</v>
      </c>
      <c r="D23" s="56"/>
      <c r="E23" s="56"/>
      <c r="F23" s="57" t="s">
        <v>65</v>
      </c>
      <c r="G23" s="57" t="s">
        <v>65</v>
      </c>
      <c r="H23" s="57" t="s">
        <v>496</v>
      </c>
      <c r="I23" s="60">
        <v>37994</v>
      </c>
      <c r="J23" s="57" t="s">
        <v>221</v>
      </c>
      <c r="K23" s="57" t="s">
        <v>222</v>
      </c>
      <c r="L23" s="57"/>
      <c r="M23" s="57" t="s">
        <v>223</v>
      </c>
      <c r="N23" s="61">
        <v>4.8958333333333328E-3</v>
      </c>
    </row>
    <row r="24" spans="1:14" ht="16.5" customHeight="1" x14ac:dyDescent="0.25">
      <c r="A24" s="52">
        <v>16</v>
      </c>
      <c r="B24" s="63">
        <v>51</v>
      </c>
      <c r="C24" s="55" t="s">
        <v>497</v>
      </c>
      <c r="D24" s="56"/>
      <c r="E24" s="56"/>
      <c r="F24" s="57" t="s">
        <v>65</v>
      </c>
      <c r="G24" s="57" t="s">
        <v>65</v>
      </c>
      <c r="H24" s="57" t="s">
        <v>498</v>
      </c>
      <c r="I24" s="60">
        <v>38430</v>
      </c>
      <c r="J24" s="57" t="s">
        <v>126</v>
      </c>
      <c r="K24" s="57"/>
      <c r="L24" s="57"/>
      <c r="M24" s="57" t="s">
        <v>149</v>
      </c>
      <c r="N24" s="61">
        <v>4.9189814814814816E-3</v>
      </c>
    </row>
    <row r="25" spans="1:14" ht="16.5" customHeight="1" x14ac:dyDescent="0.25">
      <c r="A25" s="52">
        <v>17</v>
      </c>
      <c r="B25" s="63">
        <v>139</v>
      </c>
      <c r="C25" s="55" t="s">
        <v>501</v>
      </c>
      <c r="D25" s="56"/>
      <c r="E25" s="56"/>
      <c r="F25" s="57" t="s">
        <v>65</v>
      </c>
      <c r="G25" s="57" t="s">
        <v>65</v>
      </c>
      <c r="H25" s="57" t="s">
        <v>502</v>
      </c>
      <c r="I25" s="60">
        <v>38182</v>
      </c>
      <c r="J25" s="57" t="s">
        <v>221</v>
      </c>
      <c r="K25" s="57" t="s">
        <v>222</v>
      </c>
      <c r="L25" s="57"/>
      <c r="M25" s="57" t="s">
        <v>223</v>
      </c>
      <c r="N25" s="61">
        <v>4.9537037037037041E-3</v>
      </c>
    </row>
    <row r="26" spans="1:14" ht="16.5" customHeight="1" x14ac:dyDescent="0.25">
      <c r="A26" s="52">
        <v>18</v>
      </c>
      <c r="B26" s="63">
        <v>81</v>
      </c>
      <c r="C26" s="55" t="s">
        <v>503</v>
      </c>
      <c r="D26" s="56"/>
      <c r="E26" s="56"/>
      <c r="F26" s="57" t="s">
        <v>65</v>
      </c>
      <c r="G26" s="57" t="s">
        <v>65</v>
      </c>
      <c r="H26" s="57" t="s">
        <v>504</v>
      </c>
      <c r="I26" s="60">
        <v>38590</v>
      </c>
      <c r="J26" s="57" t="s">
        <v>12</v>
      </c>
      <c r="K26" s="57" t="s">
        <v>71</v>
      </c>
      <c r="L26" s="57"/>
      <c r="M26" s="57" t="s">
        <v>141</v>
      </c>
      <c r="N26" s="61">
        <v>5.0231481481481481E-3</v>
      </c>
    </row>
    <row r="27" spans="1:14" ht="16.5" customHeight="1" x14ac:dyDescent="0.25">
      <c r="A27" s="52">
        <v>19</v>
      </c>
      <c r="B27" s="63">
        <v>3</v>
      </c>
      <c r="C27" s="55" t="s">
        <v>507</v>
      </c>
      <c r="D27" s="56"/>
      <c r="E27" s="56"/>
      <c r="F27" s="57" t="s">
        <v>65</v>
      </c>
      <c r="G27" s="57" t="s">
        <v>65</v>
      </c>
      <c r="H27" s="57" t="s">
        <v>508</v>
      </c>
      <c r="I27" s="60" t="s">
        <v>399</v>
      </c>
      <c r="J27" s="57" t="s">
        <v>23</v>
      </c>
      <c r="K27" s="57" t="s">
        <v>116</v>
      </c>
      <c r="L27" s="57"/>
      <c r="M27" s="57" t="s">
        <v>117</v>
      </c>
      <c r="N27" s="61">
        <v>5.0810185185185186E-3</v>
      </c>
    </row>
    <row r="28" spans="1:14" ht="16.5" customHeight="1" x14ac:dyDescent="0.25">
      <c r="A28" s="52">
        <v>20</v>
      </c>
      <c r="B28" s="63">
        <v>28</v>
      </c>
      <c r="C28" s="55" t="s">
        <v>519</v>
      </c>
      <c r="D28" s="56"/>
      <c r="E28" s="56"/>
      <c r="F28" s="57" t="s">
        <v>65</v>
      </c>
      <c r="G28" s="57" t="s">
        <v>65</v>
      </c>
      <c r="H28" s="57" t="s">
        <v>520</v>
      </c>
      <c r="I28" s="60">
        <v>38636</v>
      </c>
      <c r="J28" s="57" t="s">
        <v>35</v>
      </c>
      <c r="K28" s="57"/>
      <c r="L28" s="57"/>
      <c r="M28" s="57" t="s">
        <v>375</v>
      </c>
      <c r="N28" s="61">
        <v>5.2314814814814819E-3</v>
      </c>
    </row>
    <row r="29" spans="1:14" ht="16.5" customHeight="1" x14ac:dyDescent="0.25">
      <c r="A29" s="52">
        <v>21</v>
      </c>
      <c r="B29" s="59">
        <v>44</v>
      </c>
      <c r="C29" s="55" t="s">
        <v>521</v>
      </c>
      <c r="D29" s="56"/>
      <c r="E29" s="56"/>
      <c r="F29" s="57" t="s">
        <v>65</v>
      </c>
      <c r="G29" s="57" t="s">
        <v>65</v>
      </c>
      <c r="H29" s="57" t="s">
        <v>522</v>
      </c>
      <c r="I29" s="60">
        <v>38151</v>
      </c>
      <c r="J29" s="57" t="s">
        <v>187</v>
      </c>
      <c r="K29" s="57"/>
      <c r="L29" s="57"/>
      <c r="M29" s="57" t="s">
        <v>272</v>
      </c>
      <c r="N29" s="61">
        <v>5.2546296296296299E-3</v>
      </c>
    </row>
    <row r="30" spans="1:14" ht="16.5" customHeight="1" x14ac:dyDescent="0.25">
      <c r="A30" s="52">
        <v>22</v>
      </c>
      <c r="B30" s="59">
        <v>106</v>
      </c>
      <c r="C30" s="55" t="s">
        <v>525</v>
      </c>
      <c r="D30" s="56"/>
      <c r="E30" s="56"/>
      <c r="F30" s="57" t="s">
        <v>65</v>
      </c>
      <c r="G30" s="57" t="s">
        <v>65</v>
      </c>
      <c r="H30" s="57" t="s">
        <v>526</v>
      </c>
      <c r="I30" s="60" t="s">
        <v>527</v>
      </c>
      <c r="J30" s="57" t="s">
        <v>76</v>
      </c>
      <c r="K30" s="57"/>
      <c r="L30" s="57"/>
      <c r="M30" s="57" t="s">
        <v>528</v>
      </c>
      <c r="N30" s="61">
        <v>5.3125000000000004E-3</v>
      </c>
    </row>
    <row r="31" spans="1:14" ht="16.5" customHeight="1" x14ac:dyDescent="0.25">
      <c r="A31" s="52">
        <v>23</v>
      </c>
      <c r="B31" s="59">
        <v>5</v>
      </c>
      <c r="C31" s="55" t="s">
        <v>529</v>
      </c>
      <c r="D31" s="56"/>
      <c r="E31" s="56"/>
      <c r="F31" s="57" t="s">
        <v>65</v>
      </c>
      <c r="G31" s="57" t="s">
        <v>65</v>
      </c>
      <c r="H31" s="57" t="s">
        <v>530</v>
      </c>
      <c r="I31" s="60" t="s">
        <v>531</v>
      </c>
      <c r="J31" s="57" t="s">
        <v>23</v>
      </c>
      <c r="K31" s="57" t="s">
        <v>116</v>
      </c>
      <c r="L31" s="57"/>
      <c r="M31" s="57" t="s">
        <v>117</v>
      </c>
      <c r="N31" s="61">
        <v>5.3125000000000004E-3</v>
      </c>
    </row>
    <row r="32" spans="1:14" ht="16.5" customHeight="1" x14ac:dyDescent="0.25">
      <c r="A32" s="65"/>
      <c r="B32" s="66"/>
      <c r="C32" s="67"/>
      <c r="D32" s="68"/>
      <c r="E32" s="68"/>
      <c r="F32" s="7"/>
      <c r="G32" s="7"/>
      <c r="H32" s="7"/>
      <c r="I32" s="69"/>
      <c r="J32" s="7"/>
      <c r="K32" s="7"/>
      <c r="L32" s="7"/>
      <c r="M32" s="7"/>
      <c r="N32" s="70"/>
    </row>
    <row r="33" spans="1:14" ht="16.5" customHeight="1" x14ac:dyDescent="0.25">
      <c r="A33" s="65"/>
      <c r="B33" s="66"/>
      <c r="C33" s="67"/>
      <c r="D33" s="68"/>
      <c r="E33" s="68"/>
      <c r="F33" s="7"/>
      <c r="G33" s="7"/>
      <c r="H33" s="7"/>
      <c r="I33" s="69"/>
      <c r="J33" s="7"/>
      <c r="K33" s="7"/>
      <c r="L33" s="7"/>
      <c r="M33" s="7"/>
      <c r="N33" s="70"/>
    </row>
    <row r="34" spans="1:14" ht="16.5" customHeight="1" x14ac:dyDescent="0.25">
      <c r="A34" s="65"/>
      <c r="B34" s="66"/>
      <c r="C34" s="67"/>
      <c r="D34" s="68"/>
      <c r="E34" s="68"/>
      <c r="F34" s="7"/>
      <c r="G34" s="7"/>
      <c r="H34" s="7"/>
      <c r="I34" s="69"/>
      <c r="J34" s="7"/>
      <c r="K34" s="7"/>
      <c r="L34" s="7"/>
      <c r="M34" s="7"/>
      <c r="N34" s="70"/>
    </row>
    <row r="35" spans="1:14" ht="16.5" customHeight="1" x14ac:dyDescent="0.25">
      <c r="A35" s="65"/>
      <c r="B35" s="66"/>
      <c r="C35" s="67"/>
      <c r="D35" s="68"/>
      <c r="E35" s="68"/>
      <c r="F35" s="7"/>
      <c r="G35" s="7"/>
      <c r="H35" s="7"/>
      <c r="I35" s="69"/>
      <c r="J35" s="7"/>
      <c r="K35" s="7"/>
      <c r="L35" s="7"/>
      <c r="M35" s="7"/>
      <c r="N35" s="70"/>
    </row>
    <row r="36" spans="1:14" ht="16.5" customHeight="1" x14ac:dyDescent="0.25">
      <c r="A36" s="65"/>
      <c r="B36" s="66"/>
      <c r="C36" s="67"/>
      <c r="D36" s="68"/>
      <c r="E36" s="68"/>
      <c r="F36" s="7"/>
      <c r="G36" s="7"/>
      <c r="H36" s="7"/>
      <c r="I36" s="69"/>
      <c r="J36" s="7"/>
      <c r="K36" s="7"/>
      <c r="L36" s="7"/>
      <c r="M36" s="7"/>
      <c r="N36" s="70"/>
    </row>
    <row r="37" spans="1:14" ht="16.5" customHeight="1" x14ac:dyDescent="0.25">
      <c r="A37" s="65"/>
      <c r="B37" s="66"/>
      <c r="C37" s="67"/>
      <c r="D37" s="68"/>
      <c r="E37" s="68"/>
      <c r="F37" s="7"/>
      <c r="G37" s="7"/>
      <c r="H37" s="7"/>
      <c r="I37" s="69"/>
      <c r="J37" s="7"/>
      <c r="K37" s="7"/>
      <c r="L37" s="7"/>
      <c r="M37" s="7"/>
      <c r="N37" s="70"/>
    </row>
    <row r="38" spans="1:14" ht="16.5" customHeight="1" x14ac:dyDescent="0.25">
      <c r="A38" s="65"/>
      <c r="B38" s="66"/>
      <c r="C38" s="67"/>
      <c r="D38" s="68"/>
      <c r="E38" s="68"/>
      <c r="F38" s="7"/>
      <c r="G38" s="7"/>
      <c r="H38" s="7"/>
      <c r="I38" s="69"/>
      <c r="J38" s="7"/>
      <c r="K38" s="7"/>
      <c r="L38" s="7"/>
      <c r="M38" s="7"/>
      <c r="N38" s="70"/>
    </row>
    <row r="39" spans="1:14" ht="16.5" customHeight="1" x14ac:dyDescent="0.25">
      <c r="A39" s="65"/>
      <c r="B39" s="66"/>
      <c r="C39" s="67"/>
      <c r="D39" s="68"/>
      <c r="E39" s="68"/>
      <c r="F39" s="7"/>
      <c r="G39" s="7"/>
      <c r="H39" s="7"/>
      <c r="I39" s="69"/>
      <c r="J39" s="7"/>
      <c r="K39" s="7"/>
      <c r="L39" s="7"/>
      <c r="M39" s="7"/>
      <c r="N39" s="70"/>
    </row>
    <row r="40" spans="1:14" ht="16.5" customHeight="1" x14ac:dyDescent="0.25">
      <c r="A40" s="65"/>
      <c r="B40" s="66"/>
      <c r="C40" s="67"/>
      <c r="D40" s="68"/>
      <c r="E40" s="68"/>
      <c r="F40" s="7"/>
      <c r="G40" s="7"/>
      <c r="H40" s="7"/>
      <c r="I40" s="69"/>
      <c r="J40" s="7"/>
      <c r="K40" s="7"/>
      <c r="L40" s="7"/>
      <c r="M40" s="7"/>
      <c r="N40" s="7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53"/>
  <sheetViews>
    <sheetView workbookViewId="0">
      <selection activeCell="A3" sqref="A3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4.42578125" customWidth="1"/>
    <col min="9" max="9" width="17.5703125" customWidth="1"/>
    <col min="10" max="10" width="19.28515625" customWidth="1"/>
    <col min="11" max="11" width="18.42578125" customWidth="1"/>
    <col min="12" max="12" width="4.85546875" customWidth="1"/>
    <col min="13" max="13" width="30.5703125" customWidth="1"/>
    <col min="14" max="14" width="8.85546875" customWidth="1"/>
    <col min="15" max="15" width="7.42578125" customWidth="1"/>
  </cols>
  <sheetData>
    <row r="1" spans="1:15" ht="18.75" customHeight="1" x14ac:dyDescent="0.3">
      <c r="A1" s="1" t="s">
        <v>806</v>
      </c>
      <c r="B1" s="3"/>
      <c r="C1" s="3"/>
      <c r="D1" s="5"/>
      <c r="E1" s="5"/>
      <c r="F1" s="3"/>
      <c r="G1" s="3"/>
      <c r="H1" s="7"/>
      <c r="I1" s="9"/>
      <c r="J1" s="12"/>
      <c r="K1" s="12"/>
      <c r="L1" s="12"/>
      <c r="M1" s="12"/>
      <c r="N1" s="9"/>
      <c r="O1" s="78"/>
    </row>
    <row r="2" spans="1:15" s="104" customFormat="1" ht="18.75" customHeight="1" x14ac:dyDescent="0.3">
      <c r="A2" s="1" t="s">
        <v>0</v>
      </c>
      <c r="B2" s="3"/>
      <c r="C2" s="3"/>
      <c r="D2" s="5"/>
      <c r="E2" s="5"/>
      <c r="F2" s="3"/>
      <c r="G2" s="3"/>
      <c r="H2" s="7"/>
      <c r="I2" s="102"/>
      <c r="N2" s="102"/>
      <c r="O2" s="78"/>
    </row>
    <row r="3" spans="1:15" ht="17.25" customHeight="1" x14ac:dyDescent="0.3">
      <c r="A3" s="3" t="s">
        <v>555</v>
      </c>
      <c r="B3" s="3"/>
      <c r="C3" s="3"/>
      <c r="D3" s="5"/>
      <c r="E3" s="5"/>
      <c r="F3" s="3"/>
      <c r="G3" s="3"/>
      <c r="H3" s="7"/>
      <c r="I3" s="9"/>
      <c r="J3" s="12"/>
      <c r="K3" s="12"/>
      <c r="L3" s="12"/>
      <c r="M3" s="12"/>
      <c r="N3" s="9"/>
      <c r="O3" s="78"/>
    </row>
    <row r="4" spans="1:15" ht="21" customHeight="1" x14ac:dyDescent="0.25">
      <c r="A4" s="15">
        <v>7</v>
      </c>
      <c r="B4" s="19" t="e">
        <f>IF(ISBLANK(A4)," ",VLOOKUP(A4,progr,4,FALSE))</f>
        <v>#REF!</v>
      </c>
      <c r="C4" s="19"/>
      <c r="D4" s="19" t="e">
        <f>IF(ISBLANK(A4)," ",VLOOKUP(A4,progr,6,FALSE))</f>
        <v>#REF!</v>
      </c>
      <c r="E4" s="24" t="e">
        <f>IF(ISBLANK(A4)," ",VLOOKUP(A4,progr,5,FALSE))</f>
        <v>#REF!</v>
      </c>
      <c r="F4" s="15" t="s">
        <v>9</v>
      </c>
      <c r="G4" s="26"/>
      <c r="H4" s="7"/>
      <c r="I4" s="9"/>
      <c r="J4" s="12"/>
      <c r="K4" s="12"/>
      <c r="L4" s="12"/>
      <c r="M4" s="12"/>
      <c r="N4" s="9"/>
      <c r="O4" s="78"/>
    </row>
    <row r="5" spans="1:15" ht="20.25" customHeight="1" x14ac:dyDescent="0.3">
      <c r="A5" s="2" t="s">
        <v>445</v>
      </c>
      <c r="B5" s="30"/>
      <c r="C5" s="30"/>
      <c r="D5" s="32"/>
      <c r="E5" s="32"/>
      <c r="F5" s="30"/>
      <c r="G5" s="30"/>
      <c r="H5" s="33"/>
      <c r="I5" s="9"/>
      <c r="J5" s="12"/>
      <c r="K5" s="12"/>
      <c r="L5" s="12"/>
      <c r="M5" s="12"/>
      <c r="N5" s="9"/>
      <c r="O5" s="78"/>
    </row>
    <row r="6" spans="1:15" ht="13.5" customHeight="1" x14ac:dyDescent="0.25">
      <c r="A6" s="12"/>
      <c r="B6" s="30"/>
      <c r="C6" s="30"/>
      <c r="D6" s="32"/>
      <c r="E6" s="32"/>
      <c r="F6" s="12"/>
      <c r="G6" s="35">
        <v>1</v>
      </c>
      <c r="H6" s="37"/>
      <c r="I6" s="38"/>
      <c r="J6" s="40"/>
      <c r="K6" s="12"/>
      <c r="L6" s="12"/>
      <c r="M6" s="12"/>
      <c r="N6" s="9"/>
      <c r="O6" s="78"/>
    </row>
    <row r="7" spans="1:15" ht="9.75" customHeight="1" x14ac:dyDescent="0.2">
      <c r="A7" s="41"/>
      <c r="B7" s="41"/>
      <c r="C7" s="41"/>
      <c r="D7" s="41"/>
      <c r="E7" s="41"/>
      <c r="F7" s="41"/>
      <c r="G7" s="41"/>
      <c r="H7" s="42"/>
      <c r="I7" s="43"/>
      <c r="J7" s="41"/>
      <c r="K7" s="41"/>
      <c r="L7" s="41"/>
      <c r="M7" s="41"/>
      <c r="N7" s="43"/>
      <c r="O7" s="79"/>
    </row>
    <row r="8" spans="1:15" ht="13.5" customHeight="1" x14ac:dyDescent="0.2">
      <c r="A8" s="44" t="s">
        <v>5</v>
      </c>
      <c r="B8" s="44" t="s">
        <v>46</v>
      </c>
      <c r="C8" s="44" t="s">
        <v>47</v>
      </c>
      <c r="D8" s="45" t="s">
        <v>48</v>
      </c>
      <c r="E8" s="45" t="s">
        <v>49</v>
      </c>
      <c r="F8" s="46" t="s">
        <v>50</v>
      </c>
      <c r="G8" s="44" t="s">
        <v>51</v>
      </c>
      <c r="H8" s="47" t="s">
        <v>52</v>
      </c>
      <c r="I8" s="48" t="s">
        <v>53</v>
      </c>
      <c r="J8" s="49" t="s">
        <v>54</v>
      </c>
      <c r="K8" s="49" t="s">
        <v>55</v>
      </c>
      <c r="L8" s="49" t="s">
        <v>56</v>
      </c>
      <c r="M8" s="49" t="s">
        <v>57</v>
      </c>
      <c r="N8" s="50" t="s">
        <v>58</v>
      </c>
      <c r="O8" s="80" t="s">
        <v>7</v>
      </c>
    </row>
    <row r="9" spans="1:15" ht="16.5" customHeight="1" x14ac:dyDescent="0.25">
      <c r="A9" s="81">
        <v>1</v>
      </c>
      <c r="B9" s="82">
        <v>58</v>
      </c>
      <c r="C9" s="83" t="s">
        <v>446</v>
      </c>
      <c r="D9" s="84"/>
      <c r="E9" s="84"/>
      <c r="F9" s="85" t="s">
        <v>65</v>
      </c>
      <c r="G9" s="85" t="s">
        <v>65</v>
      </c>
      <c r="H9" s="86" t="s">
        <v>447</v>
      </c>
      <c r="I9" s="87" t="s">
        <v>448</v>
      </c>
      <c r="J9" s="86" t="s">
        <v>449</v>
      </c>
      <c r="K9" s="88" t="s">
        <v>450</v>
      </c>
      <c r="L9" s="88"/>
      <c r="M9" s="86" t="s">
        <v>451</v>
      </c>
      <c r="N9" s="89">
        <v>4.2824074074074075E-3</v>
      </c>
      <c r="O9" s="62">
        <v>22</v>
      </c>
    </row>
    <row r="10" spans="1:15" ht="16.5" customHeight="1" x14ac:dyDescent="0.25">
      <c r="A10" s="81">
        <v>2</v>
      </c>
      <c r="B10" s="82">
        <v>10</v>
      </c>
      <c r="C10" s="83" t="s">
        <v>452</v>
      </c>
      <c r="D10" s="84"/>
      <c r="E10" s="84"/>
      <c r="F10" s="85" t="s">
        <v>65</v>
      </c>
      <c r="G10" s="85" t="s">
        <v>65</v>
      </c>
      <c r="H10" s="86" t="s">
        <v>453</v>
      </c>
      <c r="I10" s="87">
        <v>38201</v>
      </c>
      <c r="J10" s="86" t="s">
        <v>8</v>
      </c>
      <c r="K10" s="88"/>
      <c r="L10" s="88"/>
      <c r="M10" s="86" t="s">
        <v>82</v>
      </c>
      <c r="N10" s="89">
        <v>4.340277777777778E-3</v>
      </c>
      <c r="O10" s="62">
        <v>18</v>
      </c>
    </row>
    <row r="11" spans="1:15" ht="16.5" customHeight="1" x14ac:dyDescent="0.25">
      <c r="A11" s="81">
        <v>3</v>
      </c>
      <c r="B11" s="82">
        <v>124</v>
      </c>
      <c r="C11" s="83" t="s">
        <v>454</v>
      </c>
      <c r="D11" s="84"/>
      <c r="E11" s="84"/>
      <c r="F11" s="85" t="s">
        <v>65</v>
      </c>
      <c r="G11" s="85" t="s">
        <v>65</v>
      </c>
      <c r="H11" s="86" t="s">
        <v>455</v>
      </c>
      <c r="I11" s="87">
        <v>38208</v>
      </c>
      <c r="J11" s="86" t="s">
        <v>13</v>
      </c>
      <c r="K11" s="88"/>
      <c r="L11" s="88"/>
      <c r="M11" s="86" t="s">
        <v>456</v>
      </c>
      <c r="N11" s="89">
        <v>4.3981481481481484E-3</v>
      </c>
      <c r="O11" s="62">
        <v>15</v>
      </c>
    </row>
    <row r="12" spans="1:15" ht="16.5" customHeight="1" x14ac:dyDescent="0.25">
      <c r="A12" s="81">
        <v>4</v>
      </c>
      <c r="B12" s="82">
        <v>33</v>
      </c>
      <c r="C12" s="83" t="s">
        <v>457</v>
      </c>
      <c r="D12" s="84"/>
      <c r="E12" s="84"/>
      <c r="F12" s="85" t="s">
        <v>65</v>
      </c>
      <c r="G12" s="85" t="s">
        <v>65</v>
      </c>
      <c r="H12" s="86" t="s">
        <v>458</v>
      </c>
      <c r="I12" s="87">
        <v>38117</v>
      </c>
      <c r="J12" s="86" t="s">
        <v>67</v>
      </c>
      <c r="K12" s="88"/>
      <c r="L12" s="88"/>
      <c r="M12" s="86" t="s">
        <v>68</v>
      </c>
      <c r="N12" s="89">
        <v>4.4791666666666669E-3</v>
      </c>
      <c r="O12" s="62">
        <v>13</v>
      </c>
    </row>
    <row r="13" spans="1:15" ht="16.5" customHeight="1" x14ac:dyDescent="0.25">
      <c r="A13" s="81">
        <v>5</v>
      </c>
      <c r="B13" s="82">
        <v>92</v>
      </c>
      <c r="C13" s="83" t="s">
        <v>459</v>
      </c>
      <c r="D13" s="84"/>
      <c r="E13" s="84"/>
      <c r="F13" s="85" t="s">
        <v>65</v>
      </c>
      <c r="G13" s="85" t="s">
        <v>65</v>
      </c>
      <c r="H13" s="86" t="s">
        <v>460</v>
      </c>
      <c r="I13" s="87">
        <v>38103</v>
      </c>
      <c r="J13" s="86" t="s">
        <v>15</v>
      </c>
      <c r="K13" s="88" t="s">
        <v>94</v>
      </c>
      <c r="L13" s="88"/>
      <c r="M13" s="86" t="s">
        <v>95</v>
      </c>
      <c r="N13" s="89">
        <v>4.5370370370370373E-3</v>
      </c>
      <c r="O13" s="62">
        <v>12</v>
      </c>
    </row>
    <row r="14" spans="1:15" ht="16.5" customHeight="1" x14ac:dyDescent="0.25">
      <c r="A14" s="81">
        <v>6</v>
      </c>
      <c r="B14" s="82">
        <v>25</v>
      </c>
      <c r="C14" s="83" t="s">
        <v>461</v>
      </c>
      <c r="D14" s="84"/>
      <c r="E14" s="84"/>
      <c r="F14" s="85" t="s">
        <v>65</v>
      </c>
      <c r="G14" s="85" t="s">
        <v>65</v>
      </c>
      <c r="H14" s="86" t="s">
        <v>462</v>
      </c>
      <c r="I14" s="87">
        <v>37990</v>
      </c>
      <c r="J14" s="86" t="s">
        <v>21</v>
      </c>
      <c r="K14" s="88"/>
      <c r="L14" s="88"/>
      <c r="M14" s="86" t="s">
        <v>463</v>
      </c>
      <c r="N14" s="89">
        <v>4.5717592592592589E-3</v>
      </c>
      <c r="O14" s="62">
        <v>11</v>
      </c>
    </row>
    <row r="15" spans="1:15" ht="16.5" customHeight="1" x14ac:dyDescent="0.25">
      <c r="A15" s="81">
        <v>7</v>
      </c>
      <c r="B15" s="82">
        <v>4</v>
      </c>
      <c r="C15" s="83" t="s">
        <v>464</v>
      </c>
      <c r="D15" s="84"/>
      <c r="E15" s="84"/>
      <c r="F15" s="85" t="s">
        <v>65</v>
      </c>
      <c r="G15" s="85" t="s">
        <v>65</v>
      </c>
      <c r="H15" s="86" t="s">
        <v>465</v>
      </c>
      <c r="I15" s="87" t="s">
        <v>466</v>
      </c>
      <c r="J15" s="86" t="s">
        <v>23</v>
      </c>
      <c r="K15" s="88" t="s">
        <v>116</v>
      </c>
      <c r="L15" s="88"/>
      <c r="M15" s="86" t="s">
        <v>316</v>
      </c>
      <c r="N15" s="89">
        <v>4.6064814814814814E-3</v>
      </c>
      <c r="O15" s="62">
        <v>10</v>
      </c>
    </row>
    <row r="16" spans="1:15" ht="16.5" customHeight="1" x14ac:dyDescent="0.25">
      <c r="A16" s="81">
        <v>8</v>
      </c>
      <c r="B16" s="82">
        <v>113</v>
      </c>
      <c r="C16" s="83" t="s">
        <v>467</v>
      </c>
      <c r="D16" s="84"/>
      <c r="E16" s="84"/>
      <c r="F16" s="85" t="s">
        <v>65</v>
      </c>
      <c r="G16" s="85" t="s">
        <v>65</v>
      </c>
      <c r="H16" s="86" t="s">
        <v>468</v>
      </c>
      <c r="I16" s="87">
        <v>38208</v>
      </c>
      <c r="J16" s="86" t="s">
        <v>8</v>
      </c>
      <c r="K16" s="88"/>
      <c r="L16" s="88"/>
      <c r="M16" s="86" t="s">
        <v>85</v>
      </c>
      <c r="N16" s="89">
        <v>4.6527777777777774E-3</v>
      </c>
      <c r="O16" s="62">
        <v>9</v>
      </c>
    </row>
    <row r="17" spans="1:15" ht="16.5" customHeight="1" x14ac:dyDescent="0.25">
      <c r="A17" s="81">
        <v>9</v>
      </c>
      <c r="B17" s="82">
        <v>100</v>
      </c>
      <c r="C17" s="83" t="s">
        <v>469</v>
      </c>
      <c r="D17" s="84"/>
      <c r="E17" s="84"/>
      <c r="F17" s="85" t="s">
        <v>65</v>
      </c>
      <c r="G17" s="85" t="s">
        <v>65</v>
      </c>
      <c r="H17" s="86" t="s">
        <v>470</v>
      </c>
      <c r="I17" s="87">
        <v>38300</v>
      </c>
      <c r="J17" s="86" t="s">
        <v>169</v>
      </c>
      <c r="K17" s="88"/>
      <c r="L17" s="88"/>
      <c r="M17" s="86" t="s">
        <v>170</v>
      </c>
      <c r="N17" s="89">
        <v>4.6759259259259263E-3</v>
      </c>
      <c r="O17" s="62">
        <v>8</v>
      </c>
    </row>
    <row r="18" spans="1:15" ht="16.5" customHeight="1" x14ac:dyDescent="0.25">
      <c r="A18" s="81">
        <v>10</v>
      </c>
      <c r="B18" s="82">
        <v>115</v>
      </c>
      <c r="C18" s="83" t="s">
        <v>471</v>
      </c>
      <c r="D18" s="84"/>
      <c r="E18" s="84"/>
      <c r="F18" s="85" t="s">
        <v>65</v>
      </c>
      <c r="G18" s="85" t="s">
        <v>65</v>
      </c>
      <c r="H18" s="86" t="s">
        <v>472</v>
      </c>
      <c r="I18" s="87">
        <v>38468</v>
      </c>
      <c r="J18" s="86" t="s">
        <v>8</v>
      </c>
      <c r="K18" s="88"/>
      <c r="L18" s="88"/>
      <c r="M18" s="86" t="s">
        <v>123</v>
      </c>
      <c r="N18" s="89">
        <v>4.6759259259259263E-3</v>
      </c>
      <c r="O18" s="62">
        <v>7</v>
      </c>
    </row>
    <row r="19" spans="1:15" ht="16.5" customHeight="1" x14ac:dyDescent="0.25">
      <c r="A19" s="81">
        <v>11</v>
      </c>
      <c r="B19" s="82">
        <v>111</v>
      </c>
      <c r="C19" s="83" t="s">
        <v>473</v>
      </c>
      <c r="D19" s="84"/>
      <c r="E19" s="84"/>
      <c r="F19" s="85" t="s">
        <v>65</v>
      </c>
      <c r="G19" s="85" t="s">
        <v>65</v>
      </c>
      <c r="H19" s="86" t="s">
        <v>474</v>
      </c>
      <c r="I19" s="87">
        <v>38048</v>
      </c>
      <c r="J19" s="86" t="s">
        <v>8</v>
      </c>
      <c r="K19" s="88"/>
      <c r="L19" s="88"/>
      <c r="M19" s="86" t="s">
        <v>82</v>
      </c>
      <c r="N19" s="89">
        <v>4.6759259259259263E-3</v>
      </c>
      <c r="O19" s="62">
        <v>6</v>
      </c>
    </row>
    <row r="20" spans="1:15" ht="16.5" customHeight="1" x14ac:dyDescent="0.25">
      <c r="A20" s="81">
        <v>12</v>
      </c>
      <c r="B20" s="82">
        <v>138</v>
      </c>
      <c r="C20" s="83" t="s">
        <v>475</v>
      </c>
      <c r="D20" s="84"/>
      <c r="E20" s="84"/>
      <c r="F20" s="85" t="s">
        <v>65</v>
      </c>
      <c r="G20" s="85" t="s">
        <v>65</v>
      </c>
      <c r="H20" s="86" t="s">
        <v>476</v>
      </c>
      <c r="I20" s="87">
        <v>38410</v>
      </c>
      <c r="J20" s="86" t="s">
        <v>221</v>
      </c>
      <c r="K20" s="88" t="s">
        <v>477</v>
      </c>
      <c r="L20" s="88"/>
      <c r="M20" s="86" t="s">
        <v>478</v>
      </c>
      <c r="N20" s="89">
        <v>4.7800925925925927E-3</v>
      </c>
      <c r="O20" s="62">
        <v>5</v>
      </c>
    </row>
    <row r="21" spans="1:15" ht="16.5" customHeight="1" x14ac:dyDescent="0.25">
      <c r="A21" s="81">
        <v>13</v>
      </c>
      <c r="B21" s="82">
        <v>45</v>
      </c>
      <c r="C21" s="83" t="s">
        <v>479</v>
      </c>
      <c r="D21" s="84"/>
      <c r="E21" s="84"/>
      <c r="F21" s="85" t="s">
        <v>65</v>
      </c>
      <c r="G21" s="85" t="s">
        <v>65</v>
      </c>
      <c r="H21" s="86" t="s">
        <v>480</v>
      </c>
      <c r="I21" s="87">
        <v>38042</v>
      </c>
      <c r="J21" s="86" t="s">
        <v>126</v>
      </c>
      <c r="K21" s="88" t="s">
        <v>244</v>
      </c>
      <c r="L21" s="88"/>
      <c r="M21" s="86" t="s">
        <v>245</v>
      </c>
      <c r="N21" s="89">
        <v>4.7800925925925927E-3</v>
      </c>
      <c r="O21" s="62">
        <v>4</v>
      </c>
    </row>
    <row r="22" spans="1:15" ht="16.5" customHeight="1" x14ac:dyDescent="0.25">
      <c r="A22" s="81">
        <v>14</v>
      </c>
      <c r="B22" s="82">
        <v>46</v>
      </c>
      <c r="C22" s="83" t="s">
        <v>481</v>
      </c>
      <c r="D22" s="84"/>
      <c r="E22" s="84"/>
      <c r="F22" s="85" t="s">
        <v>65</v>
      </c>
      <c r="G22" s="85" t="s">
        <v>65</v>
      </c>
      <c r="H22" s="86" t="s">
        <v>482</v>
      </c>
      <c r="I22" s="87">
        <v>38531</v>
      </c>
      <c r="J22" s="86" t="s">
        <v>126</v>
      </c>
      <c r="K22" s="88" t="s">
        <v>244</v>
      </c>
      <c r="L22" s="88"/>
      <c r="M22" s="86" t="s">
        <v>245</v>
      </c>
      <c r="N22" s="89">
        <v>4.8148148148148152E-3</v>
      </c>
      <c r="O22" s="62">
        <v>3</v>
      </c>
    </row>
    <row r="23" spans="1:15" ht="16.5" customHeight="1" x14ac:dyDescent="0.25">
      <c r="A23" s="81">
        <v>15</v>
      </c>
      <c r="B23" s="82">
        <v>101</v>
      </c>
      <c r="C23" s="83" t="s">
        <v>483</v>
      </c>
      <c r="D23" s="84"/>
      <c r="E23" s="84"/>
      <c r="F23" s="85" t="s">
        <v>65</v>
      </c>
      <c r="G23" s="85" t="s">
        <v>65</v>
      </c>
      <c r="H23" s="86" t="s">
        <v>484</v>
      </c>
      <c r="I23" s="87">
        <v>38114</v>
      </c>
      <c r="J23" s="86" t="s">
        <v>169</v>
      </c>
      <c r="K23" s="88"/>
      <c r="L23" s="88"/>
      <c r="M23" s="86" t="s">
        <v>170</v>
      </c>
      <c r="N23" s="89">
        <v>4.8379629629629632E-3</v>
      </c>
      <c r="O23" s="62">
        <v>2</v>
      </c>
    </row>
    <row r="24" spans="1:15" ht="16.5" customHeight="1" x14ac:dyDescent="0.25">
      <c r="A24" s="81">
        <v>16</v>
      </c>
      <c r="B24" s="82">
        <v>36</v>
      </c>
      <c r="C24" s="83" t="s">
        <v>485</v>
      </c>
      <c r="D24" s="84"/>
      <c r="E24" s="84"/>
      <c r="F24" s="85" t="s">
        <v>65</v>
      </c>
      <c r="G24" s="85" t="s">
        <v>65</v>
      </c>
      <c r="H24" s="86" t="s">
        <v>486</v>
      </c>
      <c r="I24" s="87">
        <v>38132</v>
      </c>
      <c r="J24" s="86" t="s">
        <v>487</v>
      </c>
      <c r="K24" s="88"/>
      <c r="L24" s="88"/>
      <c r="M24" s="86" t="s">
        <v>488</v>
      </c>
      <c r="N24" s="89">
        <v>4.8495370370370368E-3</v>
      </c>
      <c r="O24" s="62">
        <v>1</v>
      </c>
    </row>
    <row r="25" spans="1:15" ht="16.5" customHeight="1" x14ac:dyDescent="0.2">
      <c r="A25" s="81">
        <v>17</v>
      </c>
      <c r="B25" s="82">
        <v>67</v>
      </c>
      <c r="C25" s="83" t="s">
        <v>489</v>
      </c>
      <c r="D25" s="84"/>
      <c r="E25" s="84"/>
      <c r="F25" s="85" t="s">
        <v>65</v>
      </c>
      <c r="G25" s="85" t="s">
        <v>65</v>
      </c>
      <c r="H25" s="86" t="s">
        <v>490</v>
      </c>
      <c r="I25" s="87">
        <v>38260</v>
      </c>
      <c r="J25" s="86" t="s">
        <v>12</v>
      </c>
      <c r="K25" s="88" t="s">
        <v>71</v>
      </c>
      <c r="L25" s="88"/>
      <c r="M25" s="86" t="s">
        <v>72</v>
      </c>
      <c r="N25" s="89">
        <v>4.8726851851851848E-3</v>
      </c>
      <c r="O25" s="90"/>
    </row>
    <row r="26" spans="1:15" ht="16.5" customHeight="1" x14ac:dyDescent="0.2">
      <c r="A26" s="81">
        <v>18</v>
      </c>
      <c r="B26" s="82">
        <v>200</v>
      </c>
      <c r="C26" s="83" t="s">
        <v>491</v>
      </c>
      <c r="D26" s="84"/>
      <c r="E26" s="84"/>
      <c r="F26" s="85" t="s">
        <v>65</v>
      </c>
      <c r="G26" s="85" t="s">
        <v>65</v>
      </c>
      <c r="H26" s="86" t="s">
        <v>492</v>
      </c>
      <c r="I26" s="87">
        <v>38086</v>
      </c>
      <c r="J26" s="86" t="s">
        <v>493</v>
      </c>
      <c r="K26" s="88"/>
      <c r="L26" s="88"/>
      <c r="M26" s="86" t="s">
        <v>494</v>
      </c>
      <c r="N26" s="89">
        <v>4.8842592592592592E-3</v>
      </c>
      <c r="O26" s="90"/>
    </row>
    <row r="27" spans="1:15" ht="16.5" customHeight="1" x14ac:dyDescent="0.2">
      <c r="A27" s="81">
        <v>19</v>
      </c>
      <c r="B27" s="82">
        <v>140</v>
      </c>
      <c r="C27" s="83" t="s">
        <v>495</v>
      </c>
      <c r="D27" s="84"/>
      <c r="E27" s="84"/>
      <c r="F27" s="85" t="s">
        <v>65</v>
      </c>
      <c r="G27" s="85" t="s">
        <v>65</v>
      </c>
      <c r="H27" s="86" t="s">
        <v>496</v>
      </c>
      <c r="I27" s="87">
        <v>37994</v>
      </c>
      <c r="J27" s="86" t="s">
        <v>221</v>
      </c>
      <c r="K27" s="88" t="s">
        <v>222</v>
      </c>
      <c r="L27" s="88"/>
      <c r="M27" s="86" t="s">
        <v>223</v>
      </c>
      <c r="N27" s="89">
        <v>4.8958333333333336E-3</v>
      </c>
      <c r="O27" s="90"/>
    </row>
    <row r="28" spans="1:15" ht="16.5" customHeight="1" x14ac:dyDescent="0.2">
      <c r="A28" s="81">
        <v>20</v>
      </c>
      <c r="B28" s="82">
        <v>51</v>
      </c>
      <c r="C28" s="83" t="s">
        <v>497</v>
      </c>
      <c r="D28" s="84"/>
      <c r="E28" s="84"/>
      <c r="F28" s="85" t="s">
        <v>65</v>
      </c>
      <c r="G28" s="85" t="s">
        <v>65</v>
      </c>
      <c r="H28" s="86" t="s">
        <v>498</v>
      </c>
      <c r="I28" s="87">
        <v>38430</v>
      </c>
      <c r="J28" s="86" t="s">
        <v>126</v>
      </c>
      <c r="K28" s="88"/>
      <c r="L28" s="88"/>
      <c r="M28" s="86" t="s">
        <v>149</v>
      </c>
      <c r="N28" s="89">
        <v>4.9189814814814816E-3</v>
      </c>
      <c r="O28" s="90"/>
    </row>
    <row r="29" spans="1:15" ht="16.5" customHeight="1" x14ac:dyDescent="0.2">
      <c r="A29" s="81">
        <v>21</v>
      </c>
      <c r="B29" s="82">
        <v>112</v>
      </c>
      <c r="C29" s="83" t="s">
        <v>499</v>
      </c>
      <c r="D29" s="84"/>
      <c r="E29" s="84"/>
      <c r="F29" s="85" t="s">
        <v>65</v>
      </c>
      <c r="G29" s="85" t="s">
        <v>65</v>
      </c>
      <c r="H29" s="86" t="s">
        <v>500</v>
      </c>
      <c r="I29" s="87">
        <v>38398</v>
      </c>
      <c r="J29" s="86" t="s">
        <v>8</v>
      </c>
      <c r="K29" s="88"/>
      <c r="L29" s="88"/>
      <c r="M29" s="86" t="s">
        <v>82</v>
      </c>
      <c r="N29" s="89">
        <v>4.9305555555555552E-3</v>
      </c>
      <c r="O29" s="90"/>
    </row>
    <row r="30" spans="1:15" ht="16.5" customHeight="1" x14ac:dyDescent="0.2">
      <c r="A30" s="81">
        <v>22</v>
      </c>
      <c r="B30" s="82">
        <v>139</v>
      </c>
      <c r="C30" s="83" t="s">
        <v>501</v>
      </c>
      <c r="D30" s="84"/>
      <c r="E30" s="84"/>
      <c r="F30" s="85" t="s">
        <v>65</v>
      </c>
      <c r="G30" s="85" t="s">
        <v>65</v>
      </c>
      <c r="H30" s="86" t="s">
        <v>502</v>
      </c>
      <c r="I30" s="87">
        <v>38182</v>
      </c>
      <c r="J30" s="86" t="s">
        <v>221</v>
      </c>
      <c r="K30" s="88" t="s">
        <v>222</v>
      </c>
      <c r="L30" s="88"/>
      <c r="M30" s="86" t="s">
        <v>223</v>
      </c>
      <c r="N30" s="89">
        <v>4.9537037037037041E-3</v>
      </c>
      <c r="O30" s="90"/>
    </row>
    <row r="31" spans="1:15" ht="16.5" customHeight="1" x14ac:dyDescent="0.2">
      <c r="A31" s="81">
        <v>23</v>
      </c>
      <c r="B31" s="82">
        <v>81</v>
      </c>
      <c r="C31" s="83" t="s">
        <v>503</v>
      </c>
      <c r="D31" s="84"/>
      <c r="E31" s="84"/>
      <c r="F31" s="85" t="s">
        <v>65</v>
      </c>
      <c r="G31" s="85" t="s">
        <v>65</v>
      </c>
      <c r="H31" s="86" t="s">
        <v>504</v>
      </c>
      <c r="I31" s="87">
        <v>38590</v>
      </c>
      <c r="J31" s="86" t="s">
        <v>12</v>
      </c>
      <c r="K31" s="88" t="s">
        <v>71</v>
      </c>
      <c r="L31" s="88"/>
      <c r="M31" s="86" t="s">
        <v>141</v>
      </c>
      <c r="N31" s="89">
        <v>5.0231481481481481E-3</v>
      </c>
      <c r="O31" s="90"/>
    </row>
    <row r="32" spans="1:15" ht="16.5" customHeight="1" x14ac:dyDescent="0.2">
      <c r="A32" s="81">
        <v>24</v>
      </c>
      <c r="B32" s="82">
        <v>135</v>
      </c>
      <c r="C32" s="83" t="s">
        <v>505</v>
      </c>
      <c r="D32" s="84"/>
      <c r="E32" s="84"/>
      <c r="F32" s="85" t="s">
        <v>65</v>
      </c>
      <c r="G32" s="85" t="s">
        <v>65</v>
      </c>
      <c r="H32" s="86" t="s">
        <v>506</v>
      </c>
      <c r="I32" s="87">
        <v>38503</v>
      </c>
      <c r="J32" s="86" t="s">
        <v>221</v>
      </c>
      <c r="K32" s="88" t="s">
        <v>222</v>
      </c>
      <c r="L32" s="88" t="s">
        <v>157</v>
      </c>
      <c r="M32" s="86" t="s">
        <v>223</v>
      </c>
      <c r="N32" s="89">
        <v>5.0694444444444441E-3</v>
      </c>
      <c r="O32" s="90"/>
    </row>
    <row r="33" spans="1:15" ht="16.5" customHeight="1" x14ac:dyDescent="0.2">
      <c r="A33" s="81">
        <v>25</v>
      </c>
      <c r="B33" s="82">
        <v>3</v>
      </c>
      <c r="C33" s="83" t="s">
        <v>507</v>
      </c>
      <c r="D33" s="84"/>
      <c r="E33" s="84"/>
      <c r="F33" s="85" t="s">
        <v>65</v>
      </c>
      <c r="G33" s="85" t="s">
        <v>65</v>
      </c>
      <c r="H33" s="86" t="s">
        <v>508</v>
      </c>
      <c r="I33" s="87" t="s">
        <v>399</v>
      </c>
      <c r="J33" s="86" t="s">
        <v>23</v>
      </c>
      <c r="K33" s="88" t="s">
        <v>116</v>
      </c>
      <c r="L33" s="88"/>
      <c r="M33" s="86" t="s">
        <v>117</v>
      </c>
      <c r="N33" s="89">
        <v>5.0810185185185186E-3</v>
      </c>
      <c r="O33" s="90"/>
    </row>
    <row r="34" spans="1:15" ht="16.5" customHeight="1" x14ac:dyDescent="0.2">
      <c r="A34" s="81">
        <v>26</v>
      </c>
      <c r="B34" s="82">
        <v>42</v>
      </c>
      <c r="C34" s="83" t="s">
        <v>509</v>
      </c>
      <c r="D34" s="84"/>
      <c r="E34" s="84"/>
      <c r="F34" s="85" t="s">
        <v>65</v>
      </c>
      <c r="G34" s="85" t="s">
        <v>65</v>
      </c>
      <c r="H34" s="86" t="s">
        <v>510</v>
      </c>
      <c r="I34" s="87">
        <v>38104</v>
      </c>
      <c r="J34" s="86" t="s">
        <v>187</v>
      </c>
      <c r="K34" s="88"/>
      <c r="L34" s="88"/>
      <c r="M34" s="86" t="s">
        <v>370</v>
      </c>
      <c r="N34" s="89">
        <v>5.092592592592593E-3</v>
      </c>
      <c r="O34" s="90"/>
    </row>
    <row r="35" spans="1:15" ht="16.5" customHeight="1" x14ac:dyDescent="0.2">
      <c r="A35" s="81">
        <v>27</v>
      </c>
      <c r="B35" s="82">
        <v>15</v>
      </c>
      <c r="C35" s="83" t="s">
        <v>511</v>
      </c>
      <c r="D35" s="84"/>
      <c r="E35" s="84"/>
      <c r="F35" s="85" t="s">
        <v>65</v>
      </c>
      <c r="G35" s="85" t="s">
        <v>65</v>
      </c>
      <c r="H35" s="86" t="s">
        <v>512</v>
      </c>
      <c r="I35" s="87">
        <v>38217</v>
      </c>
      <c r="J35" s="86" t="s">
        <v>15</v>
      </c>
      <c r="K35" s="88"/>
      <c r="L35" s="88"/>
      <c r="M35" s="86" t="s">
        <v>513</v>
      </c>
      <c r="N35" s="89">
        <v>5.092592592592593E-3</v>
      </c>
      <c r="O35" s="90"/>
    </row>
    <row r="36" spans="1:15" ht="16.5" customHeight="1" x14ac:dyDescent="0.2">
      <c r="A36" s="81">
        <v>29</v>
      </c>
      <c r="B36" s="82">
        <v>41</v>
      </c>
      <c r="C36" s="83" t="s">
        <v>514</v>
      </c>
      <c r="D36" s="84"/>
      <c r="E36" s="84"/>
      <c r="F36" s="85" t="s">
        <v>65</v>
      </c>
      <c r="G36" s="85" t="s">
        <v>65</v>
      </c>
      <c r="H36" s="86" t="s">
        <v>515</v>
      </c>
      <c r="I36" s="87">
        <v>38046</v>
      </c>
      <c r="J36" s="86" t="s">
        <v>187</v>
      </c>
      <c r="K36" s="88"/>
      <c r="L36" s="88"/>
      <c r="M36" s="86" t="s">
        <v>394</v>
      </c>
      <c r="N36" s="89">
        <v>5.1273148148148146E-3</v>
      </c>
      <c r="O36" s="90"/>
    </row>
    <row r="37" spans="1:15" ht="16.5" customHeight="1" x14ac:dyDescent="0.2">
      <c r="A37" s="81">
        <v>30</v>
      </c>
      <c r="B37" s="82">
        <v>9</v>
      </c>
      <c r="C37" s="83" t="s">
        <v>516</v>
      </c>
      <c r="D37" s="84"/>
      <c r="E37" s="84"/>
      <c r="F37" s="85" t="s">
        <v>65</v>
      </c>
      <c r="G37" s="85" t="s">
        <v>65</v>
      </c>
      <c r="H37" s="86" t="s">
        <v>517</v>
      </c>
      <c r="I37" s="87" t="s">
        <v>518</v>
      </c>
      <c r="J37" s="86" t="s">
        <v>23</v>
      </c>
      <c r="K37" s="88" t="s">
        <v>116</v>
      </c>
      <c r="L37" s="88"/>
      <c r="M37" s="86" t="s">
        <v>412</v>
      </c>
      <c r="N37" s="89">
        <v>5.1736111111111115E-3</v>
      </c>
      <c r="O37" s="90"/>
    </row>
    <row r="38" spans="1:15" ht="16.5" customHeight="1" x14ac:dyDescent="0.2">
      <c r="A38" s="81">
        <v>28</v>
      </c>
      <c r="B38" s="82">
        <v>28</v>
      </c>
      <c r="C38" s="83" t="s">
        <v>519</v>
      </c>
      <c r="D38" s="84"/>
      <c r="E38" s="84"/>
      <c r="F38" s="85" t="s">
        <v>65</v>
      </c>
      <c r="G38" s="85" t="s">
        <v>65</v>
      </c>
      <c r="H38" s="86" t="s">
        <v>520</v>
      </c>
      <c r="I38" s="87">
        <v>38636</v>
      </c>
      <c r="J38" s="86" t="s">
        <v>35</v>
      </c>
      <c r="K38" s="88"/>
      <c r="L38" s="88"/>
      <c r="M38" s="86" t="s">
        <v>375</v>
      </c>
      <c r="N38" s="89">
        <v>5.2314814814814811E-3</v>
      </c>
      <c r="O38" s="90"/>
    </row>
    <row r="39" spans="1:15" ht="16.5" customHeight="1" x14ac:dyDescent="0.2">
      <c r="A39" s="81">
        <v>31</v>
      </c>
      <c r="B39" s="82">
        <v>44</v>
      </c>
      <c r="C39" s="83" t="s">
        <v>521</v>
      </c>
      <c r="D39" s="84"/>
      <c r="E39" s="84"/>
      <c r="F39" s="85" t="s">
        <v>65</v>
      </c>
      <c r="G39" s="85" t="s">
        <v>65</v>
      </c>
      <c r="H39" s="86" t="s">
        <v>522</v>
      </c>
      <c r="I39" s="87">
        <v>38151</v>
      </c>
      <c r="J39" s="86" t="s">
        <v>187</v>
      </c>
      <c r="K39" s="88"/>
      <c r="L39" s="88"/>
      <c r="M39" s="86" t="s">
        <v>272</v>
      </c>
      <c r="N39" s="89">
        <v>5.2546296296296299E-3</v>
      </c>
      <c r="O39" s="90"/>
    </row>
    <row r="40" spans="1:15" ht="16.5" customHeight="1" x14ac:dyDescent="0.2">
      <c r="A40" s="81">
        <v>32</v>
      </c>
      <c r="B40" s="82">
        <v>136</v>
      </c>
      <c r="C40" s="83" t="s">
        <v>523</v>
      </c>
      <c r="D40" s="84"/>
      <c r="E40" s="84"/>
      <c r="F40" s="85" t="s">
        <v>65</v>
      </c>
      <c r="G40" s="85" t="s">
        <v>65</v>
      </c>
      <c r="H40" s="86" t="s">
        <v>524</v>
      </c>
      <c r="I40" s="87">
        <v>38497</v>
      </c>
      <c r="J40" s="86" t="s">
        <v>221</v>
      </c>
      <c r="K40" s="88" t="s">
        <v>477</v>
      </c>
      <c r="L40" s="88" t="s">
        <v>157</v>
      </c>
      <c r="M40" s="86" t="s">
        <v>478</v>
      </c>
      <c r="N40" s="89">
        <v>5.2777777777777779E-3</v>
      </c>
      <c r="O40" s="90"/>
    </row>
    <row r="41" spans="1:15" ht="16.5" customHeight="1" x14ac:dyDescent="0.2">
      <c r="A41" s="81">
        <v>33</v>
      </c>
      <c r="B41" s="82">
        <v>106</v>
      </c>
      <c r="C41" s="83" t="s">
        <v>525</v>
      </c>
      <c r="D41" s="84"/>
      <c r="E41" s="84"/>
      <c r="F41" s="85" t="s">
        <v>65</v>
      </c>
      <c r="G41" s="85" t="s">
        <v>65</v>
      </c>
      <c r="H41" s="86" t="s">
        <v>526</v>
      </c>
      <c r="I41" s="87" t="s">
        <v>527</v>
      </c>
      <c r="J41" s="86" t="s">
        <v>76</v>
      </c>
      <c r="K41" s="88"/>
      <c r="L41" s="88"/>
      <c r="M41" s="86" t="s">
        <v>528</v>
      </c>
      <c r="N41" s="89">
        <v>5.3125000000000004E-3</v>
      </c>
      <c r="O41" s="90"/>
    </row>
    <row r="42" spans="1:15" ht="16.5" customHeight="1" x14ac:dyDescent="0.2">
      <c r="A42" s="81">
        <v>34</v>
      </c>
      <c r="B42" s="82">
        <v>5</v>
      </c>
      <c r="C42" s="83" t="s">
        <v>529</v>
      </c>
      <c r="D42" s="84"/>
      <c r="E42" s="84"/>
      <c r="F42" s="85" t="s">
        <v>65</v>
      </c>
      <c r="G42" s="85" t="s">
        <v>65</v>
      </c>
      <c r="H42" s="86" t="s">
        <v>530</v>
      </c>
      <c r="I42" s="87" t="s">
        <v>531</v>
      </c>
      <c r="J42" s="86" t="s">
        <v>23</v>
      </c>
      <c r="K42" s="88" t="s">
        <v>116</v>
      </c>
      <c r="L42" s="88"/>
      <c r="M42" s="86" t="s">
        <v>117</v>
      </c>
      <c r="N42" s="89">
        <v>5.3125000000000004E-3</v>
      </c>
      <c r="O42" s="90"/>
    </row>
    <row r="43" spans="1:15" ht="16.5" customHeight="1" x14ac:dyDescent="0.2">
      <c r="A43" s="81">
        <v>35</v>
      </c>
      <c r="B43" s="82">
        <v>40</v>
      </c>
      <c r="C43" s="83" t="s">
        <v>532</v>
      </c>
      <c r="D43" s="84"/>
      <c r="E43" s="84"/>
      <c r="F43" s="85" t="s">
        <v>65</v>
      </c>
      <c r="G43" s="85" t="s">
        <v>65</v>
      </c>
      <c r="H43" s="86" t="s">
        <v>533</v>
      </c>
      <c r="I43" s="87">
        <v>38220</v>
      </c>
      <c r="J43" s="86" t="s">
        <v>187</v>
      </c>
      <c r="K43" s="88"/>
      <c r="L43" s="88"/>
      <c r="M43" s="86" t="s">
        <v>272</v>
      </c>
      <c r="N43" s="89">
        <v>5.3587962962962964E-3</v>
      </c>
      <c r="O43" s="90"/>
    </row>
    <row r="44" spans="1:15" ht="16.5" customHeight="1" x14ac:dyDescent="0.2">
      <c r="A44" s="81">
        <v>36</v>
      </c>
      <c r="B44" s="82">
        <v>134</v>
      </c>
      <c r="C44" s="83" t="s">
        <v>534</v>
      </c>
      <c r="D44" s="84"/>
      <c r="E44" s="84"/>
      <c r="F44" s="85" t="s">
        <v>65</v>
      </c>
      <c r="G44" s="85" t="s">
        <v>65</v>
      </c>
      <c r="H44" s="86" t="s">
        <v>535</v>
      </c>
      <c r="I44" s="87">
        <v>38541</v>
      </c>
      <c r="J44" s="86" t="s">
        <v>221</v>
      </c>
      <c r="K44" s="88" t="s">
        <v>222</v>
      </c>
      <c r="L44" s="88" t="s">
        <v>157</v>
      </c>
      <c r="M44" s="86" t="s">
        <v>223</v>
      </c>
      <c r="N44" s="89">
        <v>5.3587962962962964E-3</v>
      </c>
      <c r="O44" s="90"/>
    </row>
    <row r="45" spans="1:15" ht="16.5" customHeight="1" x14ac:dyDescent="0.2">
      <c r="A45" s="81">
        <v>37</v>
      </c>
      <c r="B45" s="82">
        <v>126</v>
      </c>
      <c r="C45" s="83" t="s">
        <v>536</v>
      </c>
      <c r="D45" s="84"/>
      <c r="E45" s="84"/>
      <c r="F45" s="85" t="s">
        <v>65</v>
      </c>
      <c r="G45" s="85" t="s">
        <v>65</v>
      </c>
      <c r="H45" s="86" t="s">
        <v>537</v>
      </c>
      <c r="I45" s="87">
        <v>38633</v>
      </c>
      <c r="J45" s="86" t="s">
        <v>13</v>
      </c>
      <c r="K45" s="88"/>
      <c r="L45" s="88"/>
      <c r="M45" s="86" t="s">
        <v>456</v>
      </c>
      <c r="N45" s="89">
        <v>5.4282407407407404E-3</v>
      </c>
      <c r="O45" s="90"/>
    </row>
    <row r="46" spans="1:15" ht="16.5" customHeight="1" x14ac:dyDescent="0.2">
      <c r="A46" s="81">
        <v>38</v>
      </c>
      <c r="B46" s="82">
        <v>97</v>
      </c>
      <c r="C46" s="83" t="s">
        <v>538</v>
      </c>
      <c r="D46" s="84"/>
      <c r="E46" s="84"/>
      <c r="F46" s="85" t="s">
        <v>65</v>
      </c>
      <c r="G46" s="85" t="s">
        <v>65</v>
      </c>
      <c r="H46" s="86" t="s">
        <v>539</v>
      </c>
      <c r="I46" s="87">
        <v>38359</v>
      </c>
      <c r="J46" s="86" t="s">
        <v>15</v>
      </c>
      <c r="K46" s="88" t="s">
        <v>94</v>
      </c>
      <c r="L46" s="88" t="s">
        <v>157</v>
      </c>
      <c r="M46" s="86" t="s">
        <v>540</v>
      </c>
      <c r="N46" s="89">
        <v>5.5902777777777773E-3</v>
      </c>
      <c r="O46" s="90"/>
    </row>
    <row r="47" spans="1:15" ht="16.5" customHeight="1" x14ac:dyDescent="0.2">
      <c r="A47" s="81">
        <v>39</v>
      </c>
      <c r="B47" s="82">
        <v>137</v>
      </c>
      <c r="C47" s="83" t="s">
        <v>541</v>
      </c>
      <c r="D47" s="84"/>
      <c r="E47" s="84"/>
      <c r="F47" s="85" t="s">
        <v>65</v>
      </c>
      <c r="G47" s="85" t="s">
        <v>65</v>
      </c>
      <c r="H47" s="86" t="s">
        <v>542</v>
      </c>
      <c r="I47" s="87">
        <v>38457</v>
      </c>
      <c r="J47" s="86" t="s">
        <v>221</v>
      </c>
      <c r="K47" s="88" t="s">
        <v>267</v>
      </c>
      <c r="L47" s="88" t="s">
        <v>157</v>
      </c>
      <c r="M47" s="86" t="s">
        <v>268</v>
      </c>
      <c r="N47" s="89">
        <v>5.6134259259259262E-3</v>
      </c>
      <c r="O47" s="90"/>
    </row>
    <row r="48" spans="1:15" ht="16.5" customHeight="1" x14ac:dyDescent="0.2">
      <c r="A48" s="81">
        <v>40</v>
      </c>
      <c r="B48" s="82">
        <v>95</v>
      </c>
      <c r="C48" s="83" t="s">
        <v>543</v>
      </c>
      <c r="D48" s="84"/>
      <c r="E48" s="84"/>
      <c r="F48" s="85" t="s">
        <v>65</v>
      </c>
      <c r="G48" s="85" t="s">
        <v>65</v>
      </c>
      <c r="H48" s="86" t="s">
        <v>544</v>
      </c>
      <c r="I48" s="87">
        <v>38479</v>
      </c>
      <c r="J48" s="86" t="s">
        <v>15</v>
      </c>
      <c r="K48" s="88" t="s">
        <v>94</v>
      </c>
      <c r="L48" s="88"/>
      <c r="M48" s="86" t="s">
        <v>95</v>
      </c>
      <c r="N48" s="89">
        <v>5.9143518518518521E-3</v>
      </c>
      <c r="O48" s="90"/>
    </row>
    <row r="49" spans="1:15" ht="16.5" hidden="1" customHeight="1" x14ac:dyDescent="0.2">
      <c r="A49" s="81"/>
      <c r="B49" s="82"/>
      <c r="C49" s="83"/>
      <c r="D49" s="84"/>
      <c r="E49" s="84"/>
      <c r="F49" s="85"/>
      <c r="G49" s="85"/>
      <c r="H49" s="86"/>
      <c r="I49" s="87"/>
      <c r="J49" s="86"/>
      <c r="K49" s="88"/>
      <c r="L49" s="88"/>
      <c r="M49" s="86"/>
      <c r="N49" s="89"/>
      <c r="O49" s="90"/>
    </row>
    <row r="50" spans="1:15" ht="16.5" hidden="1" customHeight="1" x14ac:dyDescent="0.2">
      <c r="A50" s="81"/>
      <c r="B50" s="82"/>
      <c r="C50" s="83" t="s">
        <v>545</v>
      </c>
      <c r="D50" s="84"/>
      <c r="E50" s="84"/>
      <c r="F50" s="85" t="s">
        <v>65</v>
      </c>
      <c r="G50" s="85" t="s">
        <v>65</v>
      </c>
      <c r="H50" s="86"/>
      <c r="I50" s="87"/>
      <c r="J50" s="86"/>
      <c r="K50" s="88"/>
      <c r="L50" s="88"/>
      <c r="M50" s="86"/>
      <c r="N50" s="89"/>
      <c r="O50" s="90"/>
    </row>
    <row r="51" spans="1:15" ht="16.5" hidden="1" customHeight="1" x14ac:dyDescent="0.2">
      <c r="A51" s="81"/>
      <c r="B51" s="82"/>
      <c r="C51" s="83" t="s">
        <v>546</v>
      </c>
      <c r="D51" s="84"/>
      <c r="E51" s="84"/>
      <c r="F51" s="85"/>
      <c r="G51" s="85"/>
      <c r="H51" s="86"/>
      <c r="I51" s="87"/>
      <c r="J51" s="86"/>
      <c r="K51" s="88"/>
      <c r="L51" s="88"/>
      <c r="M51" s="86"/>
      <c r="N51" s="89"/>
      <c r="O51" s="90"/>
    </row>
    <row r="52" spans="1:15" ht="16.5" hidden="1" customHeight="1" x14ac:dyDescent="0.2">
      <c r="A52" s="81"/>
      <c r="B52" s="82"/>
      <c r="C52" s="83" t="s">
        <v>547</v>
      </c>
      <c r="D52" s="84"/>
      <c r="E52" s="84"/>
      <c r="F52" s="85"/>
      <c r="G52" s="85"/>
      <c r="H52" s="86"/>
      <c r="I52" s="87"/>
      <c r="J52" s="86"/>
      <c r="K52" s="88"/>
      <c r="L52" s="88"/>
      <c r="M52" s="86"/>
      <c r="N52" s="89"/>
      <c r="O52" s="90"/>
    </row>
    <row r="53" spans="1:15" ht="16.5" hidden="1" customHeight="1" x14ac:dyDescent="0.2">
      <c r="A53" s="81"/>
      <c r="B53" s="82"/>
      <c r="C53" s="83" t="s">
        <v>548</v>
      </c>
      <c r="D53" s="84"/>
      <c r="E53" s="84"/>
      <c r="F53" s="85"/>
      <c r="G53" s="85"/>
      <c r="H53" s="86"/>
      <c r="I53" s="87"/>
      <c r="J53" s="86"/>
      <c r="K53" s="88"/>
      <c r="L53" s="88"/>
      <c r="M53" s="86"/>
      <c r="N53" s="89"/>
      <c r="O53" s="90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20"/>
  <sheetViews>
    <sheetView workbookViewId="0">
      <selection sqref="A1:A2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4.42578125" customWidth="1"/>
    <col min="9" max="9" width="17.5703125" customWidth="1"/>
    <col min="10" max="10" width="15.7109375" customWidth="1"/>
    <col min="11" max="11" width="18.42578125" customWidth="1"/>
    <col min="12" max="12" width="4.85546875" customWidth="1"/>
    <col min="13" max="13" width="21.7109375" customWidth="1"/>
    <col min="14" max="14" width="8.85546875" customWidth="1"/>
    <col min="15" max="15" width="7.42578125" customWidth="1"/>
    <col min="16" max="16" width="7.7109375" hidden="1" customWidth="1"/>
    <col min="17" max="19" width="7.42578125" hidden="1" customWidth="1"/>
  </cols>
  <sheetData>
    <row r="1" spans="1:19" ht="18.75" customHeight="1" x14ac:dyDescent="0.3">
      <c r="A1" s="1" t="s">
        <v>806</v>
      </c>
      <c r="B1" s="3"/>
      <c r="C1" s="3"/>
      <c r="D1" s="5"/>
      <c r="E1" s="5"/>
      <c r="F1" s="3"/>
      <c r="G1" s="3"/>
      <c r="H1" s="7"/>
      <c r="I1" s="9"/>
      <c r="J1" s="12"/>
      <c r="K1" s="12"/>
      <c r="L1" s="12"/>
      <c r="M1" s="12"/>
      <c r="N1" s="9"/>
      <c r="O1" s="9"/>
      <c r="P1" s="9"/>
      <c r="Q1" s="9"/>
      <c r="R1" s="9"/>
      <c r="S1" s="9"/>
    </row>
    <row r="2" spans="1:19" s="104" customFormat="1" ht="18.75" customHeight="1" x14ac:dyDescent="0.3">
      <c r="A2" s="1" t="s">
        <v>0</v>
      </c>
      <c r="B2" s="3"/>
      <c r="C2" s="3"/>
      <c r="D2" s="5"/>
      <c r="E2" s="5"/>
      <c r="F2" s="3"/>
      <c r="G2" s="3"/>
      <c r="H2" s="7"/>
      <c r="I2" s="102"/>
      <c r="N2" s="102"/>
      <c r="O2" s="102"/>
      <c r="P2" s="102"/>
      <c r="Q2" s="102"/>
      <c r="R2" s="102"/>
      <c r="S2" s="102"/>
    </row>
    <row r="3" spans="1:19" ht="17.25" customHeight="1" x14ac:dyDescent="0.3">
      <c r="A3" s="3" t="s">
        <v>555</v>
      </c>
      <c r="B3" s="3"/>
      <c r="C3" s="3"/>
      <c r="D3" s="5"/>
      <c r="E3" s="5"/>
      <c r="F3" s="3"/>
      <c r="G3" s="3"/>
      <c r="H3" s="7"/>
      <c r="I3" s="9"/>
      <c r="J3" s="12"/>
      <c r="K3" s="12"/>
      <c r="L3" s="12"/>
      <c r="M3" s="12"/>
      <c r="N3" s="9"/>
      <c r="O3" s="9"/>
      <c r="P3" s="9"/>
      <c r="Q3" s="9"/>
      <c r="R3" s="9"/>
      <c r="S3" s="9"/>
    </row>
    <row r="4" spans="1:19" ht="21" customHeight="1" x14ac:dyDescent="0.25">
      <c r="A4" s="15">
        <v>9</v>
      </c>
      <c r="B4" s="19" t="s">
        <v>61</v>
      </c>
      <c r="C4" s="19"/>
      <c r="D4" s="19">
        <v>1</v>
      </c>
      <c r="E4" s="24">
        <v>1</v>
      </c>
      <c r="F4" s="15" t="s">
        <v>9</v>
      </c>
      <c r="G4" s="26"/>
      <c r="H4" s="7"/>
      <c r="I4" s="9"/>
      <c r="J4" s="12"/>
      <c r="K4" s="12"/>
      <c r="L4" s="12"/>
      <c r="M4" s="12"/>
      <c r="N4" s="9"/>
      <c r="O4" s="9"/>
      <c r="P4" s="9"/>
      <c r="Q4" s="9"/>
      <c r="R4" s="9"/>
      <c r="S4" s="9"/>
    </row>
    <row r="5" spans="1:19" ht="20.25" customHeight="1" x14ac:dyDescent="0.3">
      <c r="A5" s="28" t="s">
        <v>565</v>
      </c>
      <c r="B5" s="30"/>
      <c r="C5" s="30"/>
      <c r="D5" s="32"/>
      <c r="E5" s="32"/>
      <c r="F5" s="30"/>
      <c r="G5" s="30"/>
      <c r="H5" s="33"/>
      <c r="I5" s="9"/>
      <c r="J5" s="12"/>
      <c r="K5" s="12"/>
      <c r="L5" s="12"/>
      <c r="M5" s="12"/>
      <c r="N5" s="9"/>
      <c r="O5" s="9"/>
      <c r="P5" s="9"/>
      <c r="Q5" s="9"/>
      <c r="R5" s="9"/>
      <c r="S5" s="9"/>
    </row>
    <row r="6" spans="1:19" ht="13.5" customHeight="1" x14ac:dyDescent="0.25">
      <c r="A6" s="12"/>
      <c r="B6" s="30"/>
      <c r="C6" s="30"/>
      <c r="D6" s="32"/>
      <c r="E6" s="32"/>
      <c r="F6" s="12"/>
      <c r="G6" s="35">
        <v>1</v>
      </c>
      <c r="H6" s="37"/>
      <c r="I6" s="38"/>
      <c r="J6" s="40"/>
      <c r="K6" s="12"/>
      <c r="L6" s="12"/>
      <c r="M6" s="12"/>
      <c r="N6" s="9"/>
      <c r="O6" s="9"/>
      <c r="P6" s="9"/>
      <c r="Q6" s="9"/>
      <c r="R6" s="9"/>
      <c r="S6" s="9"/>
    </row>
    <row r="7" spans="1:19" ht="9.75" customHeight="1" x14ac:dyDescent="0.2">
      <c r="A7" s="41"/>
      <c r="B7" s="41"/>
      <c r="C7" s="41"/>
      <c r="D7" s="41"/>
      <c r="E7" s="41"/>
      <c r="F7" s="41"/>
      <c r="G7" s="41"/>
      <c r="H7" s="42"/>
      <c r="I7" s="43"/>
      <c r="J7" s="41"/>
      <c r="K7" s="41"/>
      <c r="L7" s="41"/>
      <c r="M7" s="41"/>
      <c r="N7" s="43"/>
      <c r="O7" s="43"/>
      <c r="P7" s="43"/>
      <c r="Q7" s="43"/>
      <c r="R7" s="43"/>
      <c r="S7" s="43"/>
    </row>
    <row r="8" spans="1:19" ht="13.5" customHeight="1" x14ac:dyDescent="0.2">
      <c r="A8" s="44" t="s">
        <v>5</v>
      </c>
      <c r="B8" s="44" t="s">
        <v>46</v>
      </c>
      <c r="C8" s="44" t="s">
        <v>47</v>
      </c>
      <c r="D8" s="45" t="s">
        <v>48</v>
      </c>
      <c r="E8" s="45" t="s">
        <v>49</v>
      </c>
      <c r="F8" s="46" t="s">
        <v>50</v>
      </c>
      <c r="G8" s="44" t="s">
        <v>51</v>
      </c>
      <c r="H8" s="47" t="s">
        <v>52</v>
      </c>
      <c r="I8" s="48" t="s">
        <v>53</v>
      </c>
      <c r="J8" s="49" t="s">
        <v>54</v>
      </c>
      <c r="K8" s="49" t="s">
        <v>55</v>
      </c>
      <c r="L8" s="49" t="s">
        <v>56</v>
      </c>
      <c r="M8" s="49" t="s">
        <v>57</v>
      </c>
      <c r="N8" s="50" t="s">
        <v>58</v>
      </c>
      <c r="O8" s="51" t="s">
        <v>7</v>
      </c>
      <c r="P8" s="51" t="s">
        <v>59</v>
      </c>
      <c r="Q8" s="51" t="s">
        <v>60</v>
      </c>
      <c r="R8" s="51" t="s">
        <v>61</v>
      </c>
      <c r="S8" s="51" t="s">
        <v>62</v>
      </c>
    </row>
    <row r="9" spans="1:19" ht="16.5" customHeight="1" x14ac:dyDescent="0.25">
      <c r="A9" s="52">
        <v>1</v>
      </c>
      <c r="B9" s="54">
        <v>18</v>
      </c>
      <c r="C9" s="55" t="s">
        <v>629</v>
      </c>
      <c r="D9" s="56"/>
      <c r="E9" s="56"/>
      <c r="F9" s="57" t="s">
        <v>65</v>
      </c>
      <c r="G9" s="57" t="s">
        <v>65</v>
      </c>
      <c r="H9" s="57" t="s">
        <v>630</v>
      </c>
      <c r="I9" s="60" t="s">
        <v>579</v>
      </c>
      <c r="J9" s="57" t="s">
        <v>580</v>
      </c>
      <c r="K9" s="57" t="s">
        <v>581</v>
      </c>
      <c r="L9" s="57"/>
      <c r="M9" s="57" t="s">
        <v>582</v>
      </c>
      <c r="N9" s="61">
        <v>7.6388888888888886E-3</v>
      </c>
      <c r="O9" s="62">
        <v>22</v>
      </c>
      <c r="P9" s="52" t="s">
        <v>65</v>
      </c>
      <c r="Q9" s="52"/>
      <c r="R9" s="62">
        <v>11</v>
      </c>
      <c r="S9" s="62">
        <v>0</v>
      </c>
    </row>
    <row r="10" spans="1:19" ht="16.5" customHeight="1" x14ac:dyDescent="0.25">
      <c r="A10" s="52">
        <v>2</v>
      </c>
      <c r="B10" s="63">
        <v>271</v>
      </c>
      <c r="C10" s="55" t="s">
        <v>631</v>
      </c>
      <c r="D10" s="56"/>
      <c r="E10" s="56"/>
      <c r="F10" s="57" t="s">
        <v>65</v>
      </c>
      <c r="G10" s="57" t="s">
        <v>65</v>
      </c>
      <c r="H10" s="57" t="s">
        <v>632</v>
      </c>
      <c r="I10" s="60">
        <v>37701</v>
      </c>
      <c r="J10" s="57" t="s">
        <v>13</v>
      </c>
      <c r="K10" s="57"/>
      <c r="L10" s="57"/>
      <c r="M10" s="57" t="s">
        <v>212</v>
      </c>
      <c r="N10" s="61">
        <v>8.0324074074074065E-3</v>
      </c>
      <c r="O10" s="62">
        <v>18</v>
      </c>
      <c r="P10" s="52" t="s">
        <v>65</v>
      </c>
      <c r="Q10" s="52"/>
      <c r="R10" s="62">
        <v>11</v>
      </c>
      <c r="S10" s="62">
        <v>34</v>
      </c>
    </row>
    <row r="11" spans="1:19" ht="16.5" customHeight="1" x14ac:dyDescent="0.25">
      <c r="A11" s="52">
        <v>3</v>
      </c>
      <c r="B11" s="63">
        <v>22</v>
      </c>
      <c r="C11" s="55" t="s">
        <v>633</v>
      </c>
      <c r="D11" s="56"/>
      <c r="E11" s="56"/>
      <c r="F11" s="57" t="s">
        <v>65</v>
      </c>
      <c r="G11" s="57" t="s">
        <v>65</v>
      </c>
      <c r="H11" s="57" t="s">
        <v>634</v>
      </c>
      <c r="I11" s="60">
        <v>37755</v>
      </c>
      <c r="J11" s="57" t="s">
        <v>21</v>
      </c>
      <c r="K11" s="57" t="s">
        <v>71</v>
      </c>
      <c r="L11" s="57"/>
      <c r="M11" s="57" t="s">
        <v>108</v>
      </c>
      <c r="N11" s="61">
        <v>8.1597222222222227E-3</v>
      </c>
      <c r="O11" s="62">
        <v>15</v>
      </c>
      <c r="P11" s="52" t="s">
        <v>65</v>
      </c>
      <c r="Q11" s="52"/>
      <c r="R11" s="62">
        <v>11</v>
      </c>
      <c r="S11" s="62">
        <v>45</v>
      </c>
    </row>
    <row r="12" spans="1:19" ht="16.5" customHeight="1" x14ac:dyDescent="0.25">
      <c r="A12" s="52">
        <v>4</v>
      </c>
      <c r="B12" s="63">
        <v>97</v>
      </c>
      <c r="C12" s="55" t="s">
        <v>635</v>
      </c>
      <c r="D12" s="56"/>
      <c r="E12" s="56"/>
      <c r="F12" s="57" t="s">
        <v>65</v>
      </c>
      <c r="G12" s="57" t="s">
        <v>65</v>
      </c>
      <c r="H12" s="57" t="s">
        <v>636</v>
      </c>
      <c r="I12" s="60">
        <v>37940</v>
      </c>
      <c r="J12" s="57" t="s">
        <v>15</v>
      </c>
      <c r="K12" s="57" t="s">
        <v>94</v>
      </c>
      <c r="L12" s="57"/>
      <c r="M12" s="57" t="s">
        <v>95</v>
      </c>
      <c r="N12" s="61">
        <v>8.1828703703703699E-3</v>
      </c>
      <c r="O12" s="62">
        <v>13</v>
      </c>
      <c r="P12" s="52" t="s">
        <v>65</v>
      </c>
      <c r="Q12" s="52"/>
      <c r="R12" s="62">
        <v>11</v>
      </c>
      <c r="S12" s="62">
        <v>47</v>
      </c>
    </row>
    <row r="13" spans="1:19" ht="16.5" customHeight="1" x14ac:dyDescent="0.25">
      <c r="A13" s="52">
        <v>5</v>
      </c>
      <c r="B13" s="63">
        <v>19</v>
      </c>
      <c r="C13" s="55" t="s">
        <v>637</v>
      </c>
      <c r="D13" s="56"/>
      <c r="E13" s="56"/>
      <c r="F13" s="57" t="s">
        <v>65</v>
      </c>
      <c r="G13" s="57" t="s">
        <v>65</v>
      </c>
      <c r="H13" s="57" t="s">
        <v>638</v>
      </c>
      <c r="I13" s="60">
        <v>37923</v>
      </c>
      <c r="J13" s="57" t="s">
        <v>580</v>
      </c>
      <c r="K13" s="57" t="s">
        <v>581</v>
      </c>
      <c r="L13" s="57"/>
      <c r="M13" s="57" t="s">
        <v>582</v>
      </c>
      <c r="N13" s="61">
        <v>8.2638888888888883E-3</v>
      </c>
      <c r="O13" s="62">
        <v>12</v>
      </c>
      <c r="P13" s="52" t="s">
        <v>65</v>
      </c>
      <c r="Q13" s="52"/>
      <c r="R13" s="62">
        <v>11</v>
      </c>
      <c r="S13" s="62">
        <v>54</v>
      </c>
    </row>
    <row r="14" spans="1:19" ht="16.5" customHeight="1" x14ac:dyDescent="0.25">
      <c r="A14" s="52">
        <v>6</v>
      </c>
      <c r="B14" s="63">
        <v>11</v>
      </c>
      <c r="C14" s="55" t="s">
        <v>639</v>
      </c>
      <c r="D14" s="56"/>
      <c r="E14" s="56"/>
      <c r="F14" s="57" t="s">
        <v>65</v>
      </c>
      <c r="G14" s="57" t="s">
        <v>65</v>
      </c>
      <c r="H14" s="57" t="s">
        <v>640</v>
      </c>
      <c r="I14" s="60" t="s">
        <v>572</v>
      </c>
      <c r="J14" s="57" t="s">
        <v>23</v>
      </c>
      <c r="K14" s="57" t="s">
        <v>116</v>
      </c>
      <c r="L14" s="57"/>
      <c r="M14" s="57" t="s">
        <v>316</v>
      </c>
      <c r="N14" s="61">
        <v>8.3217592592592596E-3</v>
      </c>
      <c r="O14" s="62">
        <v>11</v>
      </c>
      <c r="P14" s="52" t="s">
        <v>65</v>
      </c>
      <c r="Q14" s="52"/>
      <c r="R14" s="62">
        <v>11</v>
      </c>
      <c r="S14" s="62">
        <v>59</v>
      </c>
    </row>
    <row r="15" spans="1:19" ht="16.5" customHeight="1" x14ac:dyDescent="0.25">
      <c r="A15" s="52">
        <v>7</v>
      </c>
      <c r="B15" s="63">
        <v>47</v>
      </c>
      <c r="C15" s="55" t="s">
        <v>641</v>
      </c>
      <c r="D15" s="56"/>
      <c r="E15" s="56"/>
      <c r="F15" s="57" t="s">
        <v>65</v>
      </c>
      <c r="G15" s="57" t="s">
        <v>65</v>
      </c>
      <c r="H15" s="57" t="s">
        <v>642</v>
      </c>
      <c r="I15" s="60">
        <v>37395</v>
      </c>
      <c r="J15" s="57" t="s">
        <v>126</v>
      </c>
      <c r="K15" s="57"/>
      <c r="L15" s="57"/>
      <c r="M15" s="57" t="s">
        <v>149</v>
      </c>
      <c r="N15" s="61">
        <v>8.4143518518518517E-3</v>
      </c>
      <c r="O15" s="62">
        <v>10</v>
      </c>
      <c r="P15" s="52" t="s">
        <v>65</v>
      </c>
      <c r="Q15" s="52"/>
      <c r="R15" s="62">
        <v>12</v>
      </c>
      <c r="S15" s="62">
        <v>7</v>
      </c>
    </row>
    <row r="16" spans="1:19" ht="16.5" customHeight="1" x14ac:dyDescent="0.25">
      <c r="A16" s="52">
        <v>8</v>
      </c>
      <c r="B16" s="63">
        <v>68</v>
      </c>
      <c r="C16" s="55" t="s">
        <v>643</v>
      </c>
      <c r="D16" s="56"/>
      <c r="E16" s="56"/>
      <c r="F16" s="57" t="s">
        <v>65</v>
      </c>
      <c r="G16" s="57" t="s">
        <v>65</v>
      </c>
      <c r="H16" s="57" t="s">
        <v>644</v>
      </c>
      <c r="I16" s="60">
        <v>37794</v>
      </c>
      <c r="J16" s="57" t="s">
        <v>126</v>
      </c>
      <c r="K16" s="57"/>
      <c r="L16" s="57"/>
      <c r="M16" s="57" t="s">
        <v>590</v>
      </c>
      <c r="N16" s="61">
        <v>8.726851851851852E-3</v>
      </c>
      <c r="O16" s="62">
        <v>9</v>
      </c>
      <c r="P16" s="52" t="s">
        <v>65</v>
      </c>
      <c r="Q16" s="52"/>
      <c r="R16" s="62">
        <v>12</v>
      </c>
      <c r="S16" s="62">
        <v>34</v>
      </c>
    </row>
    <row r="17" spans="1:19" ht="16.5" customHeight="1" x14ac:dyDescent="0.25">
      <c r="A17" s="52">
        <v>9</v>
      </c>
      <c r="B17" s="63">
        <v>32</v>
      </c>
      <c r="C17" s="55" t="s">
        <v>645</v>
      </c>
      <c r="D17" s="56"/>
      <c r="E17" s="56"/>
      <c r="F17" s="57" t="s">
        <v>65</v>
      </c>
      <c r="G17" s="57" t="s">
        <v>65</v>
      </c>
      <c r="H17" s="57" t="s">
        <v>646</v>
      </c>
      <c r="I17" s="60">
        <v>37418</v>
      </c>
      <c r="J17" s="57" t="s">
        <v>67</v>
      </c>
      <c r="K17" s="57"/>
      <c r="L17" s="57"/>
      <c r="M17" s="57" t="s">
        <v>68</v>
      </c>
      <c r="N17" s="61">
        <v>9.0624999999999994E-3</v>
      </c>
      <c r="O17" s="62">
        <v>8</v>
      </c>
      <c r="P17" s="52" t="s">
        <v>65</v>
      </c>
      <c r="Q17" s="52"/>
      <c r="R17" s="62">
        <v>13</v>
      </c>
      <c r="S17" s="62">
        <v>3</v>
      </c>
    </row>
    <row r="18" spans="1:19" ht="16.5" customHeight="1" x14ac:dyDescent="0.25">
      <c r="A18" s="52">
        <v>10</v>
      </c>
      <c r="B18" s="63">
        <v>269</v>
      </c>
      <c r="C18" s="55" t="s">
        <v>647</v>
      </c>
      <c r="D18" s="56"/>
      <c r="E18" s="56"/>
      <c r="F18" s="57" t="s">
        <v>65</v>
      </c>
      <c r="G18" s="57" t="s">
        <v>65</v>
      </c>
      <c r="H18" s="57" t="s">
        <v>648</v>
      </c>
      <c r="I18" s="60" t="s">
        <v>616</v>
      </c>
      <c r="J18" s="57" t="s">
        <v>25</v>
      </c>
      <c r="K18" s="57" t="s">
        <v>276</v>
      </c>
      <c r="L18" s="57"/>
      <c r="M18" s="57" t="s">
        <v>277</v>
      </c>
      <c r="N18" s="61">
        <v>9.6296296296296303E-3</v>
      </c>
      <c r="O18" s="62">
        <v>7</v>
      </c>
      <c r="P18" s="52" t="s">
        <v>65</v>
      </c>
      <c r="Q18" s="52"/>
      <c r="R18" s="62">
        <v>13</v>
      </c>
      <c r="S18" s="62">
        <v>52</v>
      </c>
    </row>
    <row r="19" spans="1:19" ht="16.5" customHeight="1" x14ac:dyDescent="0.25">
      <c r="A19" s="52">
        <v>11</v>
      </c>
      <c r="B19" s="63">
        <v>31</v>
      </c>
      <c r="C19" s="55" t="s">
        <v>649</v>
      </c>
      <c r="D19" s="56"/>
      <c r="E19" s="56"/>
      <c r="F19" s="57" t="s">
        <v>65</v>
      </c>
      <c r="G19" s="57" t="s">
        <v>65</v>
      </c>
      <c r="H19" s="57" t="s">
        <v>650</v>
      </c>
      <c r="I19" s="60">
        <v>37582</v>
      </c>
      <c r="J19" s="57" t="s">
        <v>67</v>
      </c>
      <c r="K19" s="57"/>
      <c r="L19" s="57"/>
      <c r="M19" s="57" t="s">
        <v>68</v>
      </c>
      <c r="N19" s="61">
        <v>9.7453703703703713E-3</v>
      </c>
      <c r="O19" s="62">
        <v>6</v>
      </c>
      <c r="P19" s="52" t="s">
        <v>65</v>
      </c>
      <c r="Q19" s="52"/>
      <c r="R19" s="62">
        <v>14</v>
      </c>
      <c r="S19" s="62">
        <v>2</v>
      </c>
    </row>
    <row r="20" spans="1:19" ht="16.5" customHeight="1" x14ac:dyDescent="0.25">
      <c r="A20" s="52">
        <v>12</v>
      </c>
      <c r="B20" s="63">
        <v>29</v>
      </c>
      <c r="C20" s="55" t="s">
        <v>651</v>
      </c>
      <c r="D20" s="56"/>
      <c r="E20" s="56"/>
      <c r="F20" s="57" t="s">
        <v>65</v>
      </c>
      <c r="G20" s="57" t="s">
        <v>65</v>
      </c>
      <c r="H20" s="57" t="s">
        <v>652</v>
      </c>
      <c r="I20" s="60">
        <v>37606</v>
      </c>
      <c r="J20" s="57" t="s">
        <v>67</v>
      </c>
      <c r="K20" s="57"/>
      <c r="L20" s="57"/>
      <c r="M20" s="57" t="s">
        <v>68</v>
      </c>
      <c r="N20" s="61">
        <v>9.9074074074074082E-3</v>
      </c>
      <c r="O20" s="62">
        <v>5</v>
      </c>
      <c r="P20" s="52" t="s">
        <v>65</v>
      </c>
      <c r="Q20" s="52"/>
      <c r="R20" s="62">
        <v>14</v>
      </c>
      <c r="S20" s="62">
        <v>16</v>
      </c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53"/>
  <sheetViews>
    <sheetView workbookViewId="0">
      <selection sqref="A1:A2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4.42578125" customWidth="1"/>
    <col min="9" max="9" width="17.5703125" customWidth="1"/>
    <col min="10" max="10" width="22.42578125" customWidth="1"/>
    <col min="11" max="11" width="17" customWidth="1"/>
    <col min="12" max="12" width="4.85546875" customWidth="1"/>
    <col min="13" max="13" width="27.28515625" customWidth="1"/>
    <col min="14" max="14" width="8.85546875" customWidth="1"/>
    <col min="15" max="15" width="6" bestFit="1" customWidth="1"/>
  </cols>
  <sheetData>
    <row r="1" spans="1:15" ht="18.75" customHeight="1" x14ac:dyDescent="0.3">
      <c r="A1" s="1" t="s">
        <v>806</v>
      </c>
      <c r="B1" s="3"/>
      <c r="C1" s="3"/>
      <c r="D1" s="5"/>
      <c r="E1" s="5"/>
      <c r="F1" s="3"/>
      <c r="G1" s="3"/>
      <c r="H1" s="7"/>
      <c r="I1" s="9"/>
      <c r="J1" s="12"/>
      <c r="K1" s="12"/>
      <c r="L1" s="12"/>
      <c r="M1" s="12"/>
      <c r="N1" s="9"/>
      <c r="O1" s="9"/>
    </row>
    <row r="2" spans="1:15" s="104" customFormat="1" ht="18.75" customHeight="1" x14ac:dyDescent="0.3">
      <c r="A2" s="1" t="s">
        <v>0</v>
      </c>
      <c r="B2" s="3"/>
      <c r="C2" s="3"/>
      <c r="D2" s="5"/>
      <c r="E2" s="5"/>
      <c r="F2" s="3"/>
      <c r="G2" s="3"/>
      <c r="H2" s="7"/>
      <c r="I2" s="102"/>
      <c r="N2" s="102"/>
      <c r="O2" s="102"/>
    </row>
    <row r="3" spans="1:15" ht="17.25" customHeight="1" x14ac:dyDescent="0.3">
      <c r="A3" s="3" t="s">
        <v>555</v>
      </c>
      <c r="B3" s="3"/>
      <c r="C3" s="3"/>
      <c r="D3" s="5"/>
      <c r="E3" s="5"/>
      <c r="F3" s="3"/>
      <c r="G3" s="3"/>
      <c r="H3" s="7"/>
      <c r="I3" s="9"/>
      <c r="J3" s="12"/>
      <c r="K3" s="12"/>
      <c r="L3" s="12"/>
      <c r="M3" s="12"/>
      <c r="N3" s="9"/>
      <c r="O3" s="9"/>
    </row>
    <row r="4" spans="1:15" ht="21" customHeight="1" x14ac:dyDescent="0.25">
      <c r="A4" s="15">
        <v>10</v>
      </c>
      <c r="B4" s="19" t="s">
        <v>556</v>
      </c>
      <c r="C4" s="19"/>
      <c r="D4" s="19">
        <v>1</v>
      </c>
      <c r="E4" s="24">
        <v>1</v>
      </c>
      <c r="F4" s="15" t="s">
        <v>9</v>
      </c>
      <c r="G4" s="26"/>
      <c r="H4" s="7"/>
      <c r="I4" s="9"/>
      <c r="J4" s="12"/>
      <c r="K4" s="12"/>
      <c r="L4" s="12"/>
      <c r="M4" s="12"/>
      <c r="N4" s="9"/>
      <c r="O4" s="9"/>
    </row>
    <row r="5" spans="1:15" ht="20.25" customHeight="1" x14ac:dyDescent="0.3">
      <c r="A5" s="28" t="s">
        <v>566</v>
      </c>
      <c r="B5" s="30"/>
      <c r="C5" s="30"/>
      <c r="D5" s="32"/>
      <c r="E5" s="32"/>
      <c r="F5" s="30"/>
      <c r="G5" s="30"/>
      <c r="H5" s="33"/>
      <c r="I5" s="9"/>
      <c r="J5" s="12"/>
      <c r="K5" s="12"/>
      <c r="L5" s="12"/>
      <c r="M5" s="12"/>
      <c r="N5" s="9"/>
      <c r="O5" s="9"/>
    </row>
    <row r="6" spans="1:15" ht="13.5" customHeight="1" x14ac:dyDescent="0.25">
      <c r="A6" s="12"/>
      <c r="B6" s="30"/>
      <c r="C6" s="30"/>
      <c r="D6" s="32"/>
      <c r="E6" s="32"/>
      <c r="F6" s="12"/>
      <c r="G6" s="35">
        <v>1</v>
      </c>
      <c r="H6" s="37"/>
      <c r="I6" s="38"/>
      <c r="J6" s="40"/>
      <c r="K6" s="12"/>
      <c r="L6" s="12"/>
      <c r="M6" s="12"/>
      <c r="N6" s="9"/>
      <c r="O6" s="9"/>
    </row>
    <row r="7" spans="1:15" ht="9.75" customHeight="1" x14ac:dyDescent="0.2">
      <c r="A7" s="41"/>
      <c r="B7" s="41"/>
      <c r="C7" s="41"/>
      <c r="D7" s="41"/>
      <c r="E7" s="41"/>
      <c r="F7" s="41"/>
      <c r="G7" s="41"/>
      <c r="H7" s="42"/>
      <c r="I7" s="43"/>
      <c r="J7" s="41"/>
      <c r="K7" s="41"/>
      <c r="L7" s="41"/>
      <c r="M7" s="41"/>
      <c r="N7" s="43"/>
      <c r="O7" s="43"/>
    </row>
    <row r="8" spans="1:15" ht="13.5" customHeight="1" x14ac:dyDescent="0.2">
      <c r="A8" s="44" t="s">
        <v>5</v>
      </c>
      <c r="B8" s="44" t="s">
        <v>46</v>
      </c>
      <c r="C8" s="44" t="s">
        <v>47</v>
      </c>
      <c r="D8" s="45" t="s">
        <v>48</v>
      </c>
      <c r="E8" s="45" t="s">
        <v>49</v>
      </c>
      <c r="F8" s="46" t="s">
        <v>50</v>
      </c>
      <c r="G8" s="44" t="s">
        <v>51</v>
      </c>
      <c r="H8" s="47" t="s">
        <v>52</v>
      </c>
      <c r="I8" s="48" t="s">
        <v>53</v>
      </c>
      <c r="J8" s="49" t="s">
        <v>54</v>
      </c>
      <c r="K8" s="49" t="s">
        <v>55</v>
      </c>
      <c r="L8" s="49" t="s">
        <v>56</v>
      </c>
      <c r="M8" s="49" t="s">
        <v>57</v>
      </c>
      <c r="N8" s="50" t="s">
        <v>58</v>
      </c>
      <c r="O8" s="51" t="s">
        <v>7</v>
      </c>
    </row>
    <row r="9" spans="1:15" ht="16.5" customHeight="1" x14ac:dyDescent="0.25">
      <c r="A9" s="52">
        <v>1</v>
      </c>
      <c r="B9" s="63">
        <v>57</v>
      </c>
      <c r="C9" s="55" t="s">
        <v>653</v>
      </c>
      <c r="D9" s="56"/>
      <c r="E9" s="56"/>
      <c r="F9" s="57" t="s">
        <v>65</v>
      </c>
      <c r="G9" s="57" t="s">
        <v>65</v>
      </c>
      <c r="H9" s="57" t="s">
        <v>654</v>
      </c>
      <c r="I9" s="60" t="s">
        <v>591</v>
      </c>
      <c r="J9" s="57" t="s">
        <v>449</v>
      </c>
      <c r="K9" s="57" t="s">
        <v>450</v>
      </c>
      <c r="L9" s="57"/>
      <c r="M9" s="57" t="s">
        <v>592</v>
      </c>
      <c r="N9" s="61">
        <v>8.9699074074074073E-3</v>
      </c>
      <c r="O9" s="62">
        <v>22</v>
      </c>
    </row>
    <row r="10" spans="1:15" ht="16.5" customHeight="1" x14ac:dyDescent="0.25">
      <c r="A10" s="52">
        <v>2</v>
      </c>
      <c r="B10" s="54">
        <v>77</v>
      </c>
      <c r="C10" s="55" t="s">
        <v>655</v>
      </c>
      <c r="D10" s="56"/>
      <c r="E10" s="56"/>
      <c r="F10" s="57" t="s">
        <v>65</v>
      </c>
      <c r="G10" s="57" t="s">
        <v>65</v>
      </c>
      <c r="H10" s="57" t="s">
        <v>656</v>
      </c>
      <c r="I10" s="60">
        <v>37764</v>
      </c>
      <c r="J10" s="57" t="s">
        <v>12</v>
      </c>
      <c r="K10" s="57" t="s">
        <v>71</v>
      </c>
      <c r="L10" s="57"/>
      <c r="M10" s="57" t="s">
        <v>208</v>
      </c>
      <c r="N10" s="61">
        <v>9.0393518518518522E-3</v>
      </c>
      <c r="O10" s="62">
        <v>18</v>
      </c>
    </row>
    <row r="11" spans="1:15" ht="16.5" customHeight="1" x14ac:dyDescent="0.25">
      <c r="A11" s="52">
        <v>3</v>
      </c>
      <c r="B11" s="63">
        <v>17</v>
      </c>
      <c r="C11" s="55" t="s">
        <v>657</v>
      </c>
      <c r="D11" s="56"/>
      <c r="E11" s="56"/>
      <c r="F11" s="57" t="s">
        <v>65</v>
      </c>
      <c r="G11" s="57" t="s">
        <v>65</v>
      </c>
      <c r="H11" s="57" t="s">
        <v>658</v>
      </c>
      <c r="I11" s="60">
        <v>37313</v>
      </c>
      <c r="J11" s="57" t="s">
        <v>15</v>
      </c>
      <c r="K11" s="57" t="s">
        <v>581</v>
      </c>
      <c r="L11" s="57"/>
      <c r="M11" s="57" t="s">
        <v>513</v>
      </c>
      <c r="N11" s="61">
        <v>9.1435185185185178E-3</v>
      </c>
      <c r="O11" s="62">
        <v>15</v>
      </c>
    </row>
    <row r="12" spans="1:15" ht="16.5" customHeight="1" x14ac:dyDescent="0.25">
      <c r="A12" s="52">
        <v>4</v>
      </c>
      <c r="B12" s="54">
        <v>35</v>
      </c>
      <c r="C12" s="55" t="s">
        <v>659</v>
      </c>
      <c r="D12" s="56"/>
      <c r="E12" s="56"/>
      <c r="F12" s="57" t="s">
        <v>65</v>
      </c>
      <c r="G12" s="57" t="s">
        <v>65</v>
      </c>
      <c r="H12" s="57" t="s">
        <v>660</v>
      </c>
      <c r="I12" s="60">
        <v>37341</v>
      </c>
      <c r="J12" s="57" t="s">
        <v>67</v>
      </c>
      <c r="K12" s="57"/>
      <c r="L12" s="57"/>
      <c r="M12" s="57" t="s">
        <v>68</v>
      </c>
      <c r="N12" s="61">
        <v>9.2013888888888892E-3</v>
      </c>
      <c r="O12" s="62">
        <v>13</v>
      </c>
    </row>
    <row r="13" spans="1:15" ht="16.5" customHeight="1" x14ac:dyDescent="0.25">
      <c r="A13" s="52">
        <v>5</v>
      </c>
      <c r="B13" s="63">
        <v>69</v>
      </c>
      <c r="C13" s="55" t="s">
        <v>661</v>
      </c>
      <c r="D13" s="56"/>
      <c r="E13" s="56"/>
      <c r="F13" s="57" t="s">
        <v>65</v>
      </c>
      <c r="G13" s="57" t="s">
        <v>65</v>
      </c>
      <c r="H13" s="57" t="s">
        <v>662</v>
      </c>
      <c r="I13" s="60">
        <v>37810</v>
      </c>
      <c r="J13" s="57" t="s">
        <v>12</v>
      </c>
      <c r="K13" s="57" t="s">
        <v>71</v>
      </c>
      <c r="L13" s="57"/>
      <c r="M13" s="57" t="s">
        <v>72</v>
      </c>
      <c r="N13" s="61">
        <v>9.2361111111111116E-3</v>
      </c>
      <c r="O13" s="62">
        <v>12</v>
      </c>
    </row>
    <row r="14" spans="1:15" ht="16.5" customHeight="1" x14ac:dyDescent="0.25">
      <c r="A14" s="52">
        <v>6</v>
      </c>
      <c r="B14" s="63">
        <v>16</v>
      </c>
      <c r="C14" s="55" t="s">
        <v>663</v>
      </c>
      <c r="D14" s="56"/>
      <c r="E14" s="56"/>
      <c r="F14" s="57" t="s">
        <v>65</v>
      </c>
      <c r="G14" s="57" t="s">
        <v>65</v>
      </c>
      <c r="H14" s="57" t="s">
        <v>664</v>
      </c>
      <c r="I14" s="60">
        <v>37881</v>
      </c>
      <c r="J14" s="57" t="s">
        <v>15</v>
      </c>
      <c r="K14" s="57" t="s">
        <v>581</v>
      </c>
      <c r="L14" s="57"/>
      <c r="M14" s="57" t="s">
        <v>513</v>
      </c>
      <c r="N14" s="61">
        <v>9.2708333333333341E-3</v>
      </c>
      <c r="O14" s="62">
        <v>11</v>
      </c>
    </row>
    <row r="15" spans="1:15" ht="16.5" customHeight="1" x14ac:dyDescent="0.25">
      <c r="A15" s="52">
        <v>7</v>
      </c>
      <c r="B15" s="63">
        <v>76</v>
      </c>
      <c r="C15" s="55" t="s">
        <v>665</v>
      </c>
      <c r="D15" s="56"/>
      <c r="E15" s="56"/>
      <c r="F15" s="57" t="s">
        <v>65</v>
      </c>
      <c r="G15" s="57" t="s">
        <v>65</v>
      </c>
      <c r="H15" s="57" t="s">
        <v>666</v>
      </c>
      <c r="I15" s="60">
        <v>37410</v>
      </c>
      <c r="J15" s="57" t="s">
        <v>12</v>
      </c>
      <c r="K15" s="57" t="s">
        <v>71</v>
      </c>
      <c r="L15" s="57"/>
      <c r="M15" s="57" t="s">
        <v>208</v>
      </c>
      <c r="N15" s="61">
        <v>9.2939814814814812E-3</v>
      </c>
      <c r="O15" s="62">
        <v>10</v>
      </c>
    </row>
    <row r="16" spans="1:15" ht="16.5" customHeight="1" x14ac:dyDescent="0.25">
      <c r="A16" s="52">
        <v>8</v>
      </c>
      <c r="B16" s="63">
        <v>68</v>
      </c>
      <c r="C16" s="55" t="s">
        <v>667</v>
      </c>
      <c r="D16" s="56"/>
      <c r="E16" s="56"/>
      <c r="F16" s="57" t="s">
        <v>65</v>
      </c>
      <c r="G16" s="57" t="s">
        <v>65</v>
      </c>
      <c r="H16" s="57" t="s">
        <v>668</v>
      </c>
      <c r="I16" s="60">
        <v>37361</v>
      </c>
      <c r="J16" s="57" t="s">
        <v>12</v>
      </c>
      <c r="K16" s="57" t="s">
        <v>71</v>
      </c>
      <c r="L16" s="57"/>
      <c r="M16" s="57" t="s">
        <v>72</v>
      </c>
      <c r="N16" s="61">
        <v>9.3171296296296283E-3</v>
      </c>
      <c r="O16" s="62">
        <v>9</v>
      </c>
    </row>
    <row r="17" spans="1:15" ht="16.5" customHeight="1" x14ac:dyDescent="0.25">
      <c r="A17" s="52">
        <v>9</v>
      </c>
      <c r="B17" s="63">
        <v>34</v>
      </c>
      <c r="C17" s="55" t="s">
        <v>669</v>
      </c>
      <c r="D17" s="56"/>
      <c r="E17" s="56"/>
      <c r="F17" s="57" t="s">
        <v>65</v>
      </c>
      <c r="G17" s="57" t="s">
        <v>65</v>
      </c>
      <c r="H17" s="57" t="s">
        <v>670</v>
      </c>
      <c r="I17" s="60">
        <v>37436</v>
      </c>
      <c r="J17" s="57" t="s">
        <v>67</v>
      </c>
      <c r="K17" s="57"/>
      <c r="L17" s="57"/>
      <c r="M17" s="57" t="s">
        <v>68</v>
      </c>
      <c r="N17" s="61">
        <v>9.3981481481481485E-3</v>
      </c>
      <c r="O17" s="62">
        <v>8</v>
      </c>
    </row>
    <row r="18" spans="1:15" ht="16.5" customHeight="1" x14ac:dyDescent="0.25">
      <c r="A18" s="52">
        <v>10</v>
      </c>
      <c r="B18" s="63">
        <v>146</v>
      </c>
      <c r="C18" s="55" t="s">
        <v>671</v>
      </c>
      <c r="D18" s="56"/>
      <c r="E18" s="56"/>
      <c r="F18" s="57" t="s">
        <v>65</v>
      </c>
      <c r="G18" s="57" t="s">
        <v>65</v>
      </c>
      <c r="H18" s="57" t="s">
        <v>672</v>
      </c>
      <c r="I18" s="60">
        <v>37401</v>
      </c>
      <c r="J18" s="57" t="s">
        <v>221</v>
      </c>
      <c r="K18" s="57" t="s">
        <v>620</v>
      </c>
      <c r="L18" s="57"/>
      <c r="M18" s="57" t="s">
        <v>621</v>
      </c>
      <c r="N18" s="61">
        <v>9.4560185185185181E-3</v>
      </c>
      <c r="O18" s="62">
        <v>7</v>
      </c>
    </row>
    <row r="19" spans="1:15" ht="16.5" customHeight="1" x14ac:dyDescent="0.25">
      <c r="A19" s="52">
        <v>11</v>
      </c>
      <c r="B19" s="63">
        <v>54</v>
      </c>
      <c r="C19" s="55" t="s">
        <v>673</v>
      </c>
      <c r="D19" s="56"/>
      <c r="E19" s="56"/>
      <c r="F19" s="57" t="s">
        <v>65</v>
      </c>
      <c r="G19" s="57" t="s">
        <v>65</v>
      </c>
      <c r="H19" s="57" t="s">
        <v>674</v>
      </c>
      <c r="I19" s="60">
        <v>37622</v>
      </c>
      <c r="J19" s="57" t="s">
        <v>126</v>
      </c>
      <c r="K19" s="57"/>
      <c r="L19" s="57"/>
      <c r="M19" s="57" t="s">
        <v>590</v>
      </c>
      <c r="N19" s="61">
        <v>9.4675925925925917E-3</v>
      </c>
      <c r="O19" s="62">
        <v>6</v>
      </c>
    </row>
    <row r="20" spans="1:15" ht="16.5" customHeight="1" x14ac:dyDescent="0.25">
      <c r="A20" s="52">
        <v>12</v>
      </c>
      <c r="B20" s="63">
        <v>49</v>
      </c>
      <c r="C20" s="55" t="s">
        <v>675</v>
      </c>
      <c r="D20" s="56"/>
      <c r="E20" s="56"/>
      <c r="F20" s="57" t="s">
        <v>65</v>
      </c>
      <c r="G20" s="57" t="s">
        <v>65</v>
      </c>
      <c r="H20" s="57" t="s">
        <v>676</v>
      </c>
      <c r="I20" s="60">
        <v>37346</v>
      </c>
      <c r="J20" s="57" t="s">
        <v>126</v>
      </c>
      <c r="K20" s="57"/>
      <c r="L20" s="57"/>
      <c r="M20" s="57" t="s">
        <v>149</v>
      </c>
      <c r="N20" s="61">
        <v>9.479166666666667E-3</v>
      </c>
      <c r="O20" s="62">
        <v>5</v>
      </c>
    </row>
    <row r="21" spans="1:15" ht="16.5" customHeight="1" x14ac:dyDescent="0.25">
      <c r="A21" s="52">
        <v>13</v>
      </c>
      <c r="B21" s="63">
        <v>142</v>
      </c>
      <c r="C21" s="55" t="s">
        <v>677</v>
      </c>
      <c r="D21" s="56"/>
      <c r="E21" s="56"/>
      <c r="F21" s="57" t="s">
        <v>65</v>
      </c>
      <c r="G21" s="57" t="s">
        <v>65</v>
      </c>
      <c r="H21" s="57" t="s">
        <v>678</v>
      </c>
      <c r="I21" s="60">
        <v>37892</v>
      </c>
      <c r="J21" s="57" t="s">
        <v>221</v>
      </c>
      <c r="K21" s="57" t="s">
        <v>477</v>
      </c>
      <c r="L21" s="57"/>
      <c r="M21" s="57" t="s">
        <v>478</v>
      </c>
      <c r="N21" s="61">
        <v>9.5833333333333343E-3</v>
      </c>
      <c r="O21" s="62">
        <v>4</v>
      </c>
    </row>
    <row r="22" spans="1:15" ht="16.5" customHeight="1" x14ac:dyDescent="0.25">
      <c r="A22" s="52">
        <v>14</v>
      </c>
      <c r="B22" s="63">
        <v>150</v>
      </c>
      <c r="C22" s="55" t="s">
        <v>679</v>
      </c>
      <c r="D22" s="56"/>
      <c r="E22" s="56"/>
      <c r="F22" s="57" t="s">
        <v>65</v>
      </c>
      <c r="G22" s="57" t="s">
        <v>65</v>
      </c>
      <c r="H22" s="57" t="s">
        <v>680</v>
      </c>
      <c r="I22" s="60">
        <v>37557</v>
      </c>
      <c r="J22" s="57" t="s">
        <v>39</v>
      </c>
      <c r="K22" s="57" t="s">
        <v>40</v>
      </c>
      <c r="L22" s="57"/>
      <c r="M22" s="57" t="s">
        <v>626</v>
      </c>
      <c r="N22" s="61">
        <v>9.6759259259259264E-3</v>
      </c>
      <c r="O22" s="62">
        <v>3</v>
      </c>
    </row>
    <row r="23" spans="1:15" ht="16.5" customHeight="1" x14ac:dyDescent="0.25">
      <c r="A23" s="52">
        <v>15</v>
      </c>
      <c r="B23" s="63">
        <v>50</v>
      </c>
      <c r="C23" s="55" t="s">
        <v>681</v>
      </c>
      <c r="D23" s="56"/>
      <c r="E23" s="56"/>
      <c r="F23" s="57" t="s">
        <v>65</v>
      </c>
      <c r="G23" s="57" t="s">
        <v>65</v>
      </c>
      <c r="H23" s="57" t="s">
        <v>682</v>
      </c>
      <c r="I23" s="60">
        <v>37304</v>
      </c>
      <c r="J23" s="57" t="s">
        <v>126</v>
      </c>
      <c r="K23" s="57"/>
      <c r="L23" s="57"/>
      <c r="M23" s="57" t="s">
        <v>149</v>
      </c>
      <c r="N23" s="61">
        <v>9.6874999999999999E-3</v>
      </c>
      <c r="O23" s="62">
        <v>2</v>
      </c>
    </row>
    <row r="24" spans="1:15" ht="16.5" customHeight="1" x14ac:dyDescent="0.25">
      <c r="A24" s="52">
        <v>16</v>
      </c>
      <c r="B24" s="63">
        <v>11</v>
      </c>
      <c r="C24" s="55" t="s">
        <v>683</v>
      </c>
      <c r="D24" s="56"/>
      <c r="E24" s="56"/>
      <c r="F24" s="57" t="s">
        <v>65</v>
      </c>
      <c r="G24" s="57" t="s">
        <v>65</v>
      </c>
      <c r="H24" s="57" t="s">
        <v>684</v>
      </c>
      <c r="I24" s="60" t="s">
        <v>576</v>
      </c>
      <c r="J24" s="57" t="s">
        <v>23</v>
      </c>
      <c r="K24" s="57" t="s">
        <v>116</v>
      </c>
      <c r="L24" s="57"/>
      <c r="M24" s="57" t="s">
        <v>412</v>
      </c>
      <c r="N24" s="61">
        <v>9.7106481481481471E-3</v>
      </c>
      <c r="O24" s="62">
        <v>1</v>
      </c>
    </row>
    <row r="25" spans="1:15" ht="16.5" customHeight="1" x14ac:dyDescent="0.25">
      <c r="A25" s="52">
        <v>17</v>
      </c>
      <c r="B25" s="63">
        <v>109</v>
      </c>
      <c r="C25" s="55" t="s">
        <v>685</v>
      </c>
      <c r="D25" s="56"/>
      <c r="E25" s="56"/>
      <c r="F25" s="57" t="s">
        <v>65</v>
      </c>
      <c r="G25" s="57" t="s">
        <v>65</v>
      </c>
      <c r="H25" s="57" t="s">
        <v>686</v>
      </c>
      <c r="I25" s="60" t="s">
        <v>575</v>
      </c>
      <c r="J25" s="57" t="s">
        <v>23</v>
      </c>
      <c r="K25" s="57" t="s">
        <v>116</v>
      </c>
      <c r="L25" s="57"/>
      <c r="M25" s="57" t="s">
        <v>412</v>
      </c>
      <c r="N25" s="61">
        <v>9.8379629629629633E-3</v>
      </c>
      <c r="O25" s="52" t="s">
        <v>65</v>
      </c>
    </row>
    <row r="26" spans="1:15" ht="16.5" customHeight="1" x14ac:dyDescent="0.25">
      <c r="A26" s="52">
        <v>18</v>
      </c>
      <c r="B26" s="63">
        <v>75</v>
      </c>
      <c r="C26" s="55" t="s">
        <v>687</v>
      </c>
      <c r="D26" s="56"/>
      <c r="E26" s="56"/>
      <c r="F26" s="57" t="s">
        <v>65</v>
      </c>
      <c r="G26" s="57" t="s">
        <v>65</v>
      </c>
      <c r="H26" s="57" t="s">
        <v>688</v>
      </c>
      <c r="I26" s="60">
        <v>37679</v>
      </c>
      <c r="J26" s="57" t="s">
        <v>12</v>
      </c>
      <c r="K26" s="57" t="s">
        <v>140</v>
      </c>
      <c r="L26" s="57" t="s">
        <v>157</v>
      </c>
      <c r="M26" s="57" t="s">
        <v>208</v>
      </c>
      <c r="N26" s="61">
        <v>9.8958333333333329E-3</v>
      </c>
      <c r="O26" s="52" t="s">
        <v>65</v>
      </c>
    </row>
    <row r="27" spans="1:15" ht="16.5" customHeight="1" x14ac:dyDescent="0.25">
      <c r="A27" s="52">
        <v>19</v>
      </c>
      <c r="B27" s="63">
        <v>87</v>
      </c>
      <c r="C27" s="55" t="s">
        <v>689</v>
      </c>
      <c r="D27" s="56"/>
      <c r="E27" s="56"/>
      <c r="F27" s="57" t="s">
        <v>65</v>
      </c>
      <c r="G27" s="57" t="s">
        <v>65</v>
      </c>
      <c r="H27" s="57" t="s">
        <v>690</v>
      </c>
      <c r="I27" s="60">
        <v>37273</v>
      </c>
      <c r="J27" s="57" t="s">
        <v>29</v>
      </c>
      <c r="K27" s="57" t="s">
        <v>111</v>
      </c>
      <c r="L27" s="57">
        <v>0</v>
      </c>
      <c r="M27" s="57" t="s">
        <v>112</v>
      </c>
      <c r="N27" s="61">
        <v>9.9884259259259266E-3</v>
      </c>
      <c r="O27" s="52" t="s">
        <v>65</v>
      </c>
    </row>
    <row r="28" spans="1:15" ht="16.5" customHeight="1" x14ac:dyDescent="0.25">
      <c r="A28" s="52">
        <v>20</v>
      </c>
      <c r="B28" s="63">
        <v>14</v>
      </c>
      <c r="C28" s="55" t="s">
        <v>691</v>
      </c>
      <c r="D28" s="56"/>
      <c r="E28" s="56"/>
      <c r="F28" s="57" t="s">
        <v>65</v>
      </c>
      <c r="G28" s="57" t="s">
        <v>65</v>
      </c>
      <c r="H28" s="57" t="s">
        <v>692</v>
      </c>
      <c r="I28" s="60">
        <v>37611</v>
      </c>
      <c r="J28" s="57" t="s">
        <v>586</v>
      </c>
      <c r="K28" s="57">
        <v>0</v>
      </c>
      <c r="L28" s="57">
        <v>0</v>
      </c>
      <c r="M28" s="57" t="s">
        <v>587</v>
      </c>
      <c r="N28" s="61">
        <v>1.0023148148148147E-2</v>
      </c>
      <c r="O28" s="52" t="s">
        <v>65</v>
      </c>
    </row>
    <row r="29" spans="1:15" ht="16.5" customHeight="1" x14ac:dyDescent="0.25">
      <c r="A29" s="52">
        <v>21</v>
      </c>
      <c r="B29" s="63">
        <v>88</v>
      </c>
      <c r="C29" s="55" t="s">
        <v>693</v>
      </c>
      <c r="D29" s="56"/>
      <c r="E29" s="56"/>
      <c r="F29" s="57" t="s">
        <v>65</v>
      </c>
      <c r="G29" s="57" t="s">
        <v>65</v>
      </c>
      <c r="H29" s="57" t="s">
        <v>694</v>
      </c>
      <c r="I29" s="60">
        <v>37474</v>
      </c>
      <c r="J29" s="57" t="s">
        <v>29</v>
      </c>
      <c r="K29" s="57" t="s">
        <v>111</v>
      </c>
      <c r="L29" s="57">
        <v>0</v>
      </c>
      <c r="M29" s="57" t="s">
        <v>112</v>
      </c>
      <c r="N29" s="61">
        <v>1.0138888888888888E-2</v>
      </c>
      <c r="O29" s="52" t="s">
        <v>65</v>
      </c>
    </row>
    <row r="30" spans="1:15" ht="16.5" customHeight="1" x14ac:dyDescent="0.25">
      <c r="A30" s="52">
        <v>22</v>
      </c>
      <c r="B30" s="63">
        <v>52</v>
      </c>
      <c r="C30" s="55" t="s">
        <v>695</v>
      </c>
      <c r="D30" s="56"/>
      <c r="E30" s="56"/>
      <c r="F30" s="57" t="s">
        <v>65</v>
      </c>
      <c r="G30" s="57" t="s">
        <v>65</v>
      </c>
      <c r="H30" s="57" t="s">
        <v>696</v>
      </c>
      <c r="I30" s="60">
        <v>37541</v>
      </c>
      <c r="J30" s="57" t="s">
        <v>126</v>
      </c>
      <c r="K30" s="57">
        <v>0</v>
      </c>
      <c r="L30" s="57">
        <v>0</v>
      </c>
      <c r="M30" s="57" t="s">
        <v>149</v>
      </c>
      <c r="N30" s="61">
        <v>1.0173611111111111E-2</v>
      </c>
      <c r="O30" s="52" t="s">
        <v>65</v>
      </c>
    </row>
    <row r="31" spans="1:15" ht="16.5" customHeight="1" x14ac:dyDescent="0.25">
      <c r="A31" s="52">
        <v>23</v>
      </c>
      <c r="B31" s="63">
        <v>120</v>
      </c>
      <c r="C31" s="55" t="s">
        <v>697</v>
      </c>
      <c r="D31" s="56"/>
      <c r="E31" s="56"/>
      <c r="F31" s="57" t="s">
        <v>65</v>
      </c>
      <c r="G31" s="57" t="s">
        <v>65</v>
      </c>
      <c r="H31" s="57" t="s">
        <v>698</v>
      </c>
      <c r="I31" s="60" t="s">
        <v>617</v>
      </c>
      <c r="J31" s="57" t="s">
        <v>25</v>
      </c>
      <c r="K31" s="57" t="s">
        <v>276</v>
      </c>
      <c r="L31" s="57">
        <v>0</v>
      </c>
      <c r="M31" s="57" t="s">
        <v>277</v>
      </c>
      <c r="N31" s="61">
        <v>1.019675925925926E-2</v>
      </c>
      <c r="O31" s="52" t="s">
        <v>65</v>
      </c>
    </row>
    <row r="32" spans="1:15" ht="16.5" customHeight="1" x14ac:dyDescent="0.25">
      <c r="A32" s="52">
        <v>24</v>
      </c>
      <c r="B32" s="63">
        <v>110</v>
      </c>
      <c r="C32" s="55" t="s">
        <v>699</v>
      </c>
      <c r="D32" s="56"/>
      <c r="E32" s="56"/>
      <c r="F32" s="57" t="s">
        <v>65</v>
      </c>
      <c r="G32" s="57" t="s">
        <v>65</v>
      </c>
      <c r="H32" s="57" t="s">
        <v>700</v>
      </c>
      <c r="I32" s="60">
        <v>37801</v>
      </c>
      <c r="J32" s="57" t="s">
        <v>8</v>
      </c>
      <c r="K32" s="57">
        <v>0</v>
      </c>
      <c r="L32" s="57" t="s">
        <v>157</v>
      </c>
      <c r="M32" s="57" t="s">
        <v>82</v>
      </c>
      <c r="N32" s="61">
        <v>1.0300925925925927E-2</v>
      </c>
      <c r="O32" s="52" t="s">
        <v>65</v>
      </c>
    </row>
    <row r="33" spans="1:15" ht="16.5" customHeight="1" x14ac:dyDescent="0.25">
      <c r="A33" s="52">
        <v>25</v>
      </c>
      <c r="B33" s="63">
        <v>102</v>
      </c>
      <c r="C33" s="55" t="s">
        <v>701</v>
      </c>
      <c r="D33" s="56"/>
      <c r="E33" s="56"/>
      <c r="F33" s="57" t="s">
        <v>65</v>
      </c>
      <c r="G33" s="57" t="s">
        <v>65</v>
      </c>
      <c r="H33" s="57" t="s">
        <v>702</v>
      </c>
      <c r="I33" s="60">
        <v>37980</v>
      </c>
      <c r="J33" s="57" t="s">
        <v>169</v>
      </c>
      <c r="K33" s="57" t="s">
        <v>94</v>
      </c>
      <c r="L33" s="57">
        <v>0</v>
      </c>
      <c r="M33" s="57" t="s">
        <v>170</v>
      </c>
      <c r="N33" s="61">
        <v>1.03125E-2</v>
      </c>
      <c r="O33" s="52" t="s">
        <v>65</v>
      </c>
    </row>
    <row r="34" spans="1:15" ht="16.5" customHeight="1" x14ac:dyDescent="0.25">
      <c r="A34" s="52">
        <v>26</v>
      </c>
      <c r="B34" s="63">
        <v>60</v>
      </c>
      <c r="C34" s="55" t="s">
        <v>703</v>
      </c>
      <c r="D34" s="56"/>
      <c r="E34" s="56"/>
      <c r="F34" s="57" t="s">
        <v>65</v>
      </c>
      <c r="G34" s="57" t="s">
        <v>65</v>
      </c>
      <c r="H34" s="57" t="s">
        <v>704</v>
      </c>
      <c r="I34" s="60" t="s">
        <v>594</v>
      </c>
      <c r="J34" s="57" t="s">
        <v>449</v>
      </c>
      <c r="K34" s="57" t="s">
        <v>450</v>
      </c>
      <c r="L34" s="57">
        <v>0</v>
      </c>
      <c r="M34" s="57" t="s">
        <v>595</v>
      </c>
      <c r="N34" s="61">
        <v>1.0335648148148148E-2</v>
      </c>
      <c r="O34" s="52" t="s">
        <v>65</v>
      </c>
    </row>
    <row r="35" spans="1:15" ht="16.5" customHeight="1" x14ac:dyDescent="0.25">
      <c r="A35" s="52">
        <v>27</v>
      </c>
      <c r="B35" s="63">
        <v>141</v>
      </c>
      <c r="C35" s="55" t="s">
        <v>705</v>
      </c>
      <c r="D35" s="56"/>
      <c r="E35" s="56"/>
      <c r="F35" s="57" t="s">
        <v>65</v>
      </c>
      <c r="G35" s="57" t="s">
        <v>65</v>
      </c>
      <c r="H35" s="57" t="s">
        <v>706</v>
      </c>
      <c r="I35" s="60">
        <v>37921</v>
      </c>
      <c r="J35" s="57" t="s">
        <v>221</v>
      </c>
      <c r="K35" s="57" t="s">
        <v>222</v>
      </c>
      <c r="L35" s="57" t="s">
        <v>157</v>
      </c>
      <c r="M35" s="57" t="s">
        <v>223</v>
      </c>
      <c r="N35" s="61">
        <v>1.050925925925926E-2</v>
      </c>
      <c r="O35" s="52" t="s">
        <v>65</v>
      </c>
    </row>
    <row r="36" spans="1:15" ht="16.5" customHeight="1" x14ac:dyDescent="0.25">
      <c r="A36" s="52">
        <v>28</v>
      </c>
      <c r="B36" s="63">
        <v>145</v>
      </c>
      <c r="C36" s="55" t="s">
        <v>335</v>
      </c>
      <c r="D36" s="56"/>
      <c r="E36" s="56"/>
      <c r="F36" s="57" t="s">
        <v>65</v>
      </c>
      <c r="G36" s="57" t="s">
        <v>65</v>
      </c>
      <c r="H36" s="57" t="s">
        <v>707</v>
      </c>
      <c r="I36" s="60">
        <v>37671</v>
      </c>
      <c r="J36" s="57" t="s">
        <v>221</v>
      </c>
      <c r="K36" s="57" t="s">
        <v>477</v>
      </c>
      <c r="L36" s="57" t="s">
        <v>157</v>
      </c>
      <c r="M36" s="57" t="s">
        <v>478</v>
      </c>
      <c r="N36" s="61">
        <v>1.050925925925926E-2</v>
      </c>
      <c r="O36" s="52" t="s">
        <v>65</v>
      </c>
    </row>
    <row r="37" spans="1:15" ht="16.5" customHeight="1" x14ac:dyDescent="0.25">
      <c r="A37" s="52">
        <v>29</v>
      </c>
      <c r="B37" s="63">
        <v>143</v>
      </c>
      <c r="C37" s="55" t="s">
        <v>708</v>
      </c>
      <c r="D37" s="56"/>
      <c r="E37" s="56"/>
      <c r="F37" s="57" t="s">
        <v>65</v>
      </c>
      <c r="G37" s="57" t="s">
        <v>65</v>
      </c>
      <c r="H37" s="57" t="s">
        <v>709</v>
      </c>
      <c r="I37" s="60">
        <v>37735</v>
      </c>
      <c r="J37" s="57" t="s">
        <v>221</v>
      </c>
      <c r="K37" s="57" t="s">
        <v>477</v>
      </c>
      <c r="L37" s="57" t="s">
        <v>157</v>
      </c>
      <c r="M37" s="57" t="s">
        <v>478</v>
      </c>
      <c r="N37" s="61">
        <v>1.0520833333333333E-2</v>
      </c>
      <c r="O37" s="52" t="s">
        <v>65</v>
      </c>
    </row>
    <row r="38" spans="1:15" ht="16.5" customHeight="1" x14ac:dyDescent="0.25">
      <c r="A38" s="52">
        <v>30</v>
      </c>
      <c r="B38" s="63">
        <v>22</v>
      </c>
      <c r="C38" s="55" t="s">
        <v>710</v>
      </c>
      <c r="D38" s="56"/>
      <c r="E38" s="56"/>
      <c r="F38" s="57" t="s">
        <v>65</v>
      </c>
      <c r="G38" s="57" t="s">
        <v>65</v>
      </c>
      <c r="H38" s="57" t="s">
        <v>711</v>
      </c>
      <c r="I38" s="60">
        <v>37979</v>
      </c>
      <c r="J38" s="57" t="s">
        <v>21</v>
      </c>
      <c r="K38" s="57">
        <v>0</v>
      </c>
      <c r="L38" s="57">
        <v>0</v>
      </c>
      <c r="M38" s="57" t="s">
        <v>108</v>
      </c>
      <c r="N38" s="61">
        <v>1.0567129629629629E-2</v>
      </c>
      <c r="O38" s="52" t="s">
        <v>65</v>
      </c>
    </row>
    <row r="39" spans="1:15" ht="16.5" customHeight="1" x14ac:dyDescent="0.25">
      <c r="A39" s="52">
        <v>31</v>
      </c>
      <c r="B39" s="63">
        <v>59</v>
      </c>
      <c r="C39" s="55" t="s">
        <v>712</v>
      </c>
      <c r="D39" s="56"/>
      <c r="E39" s="56"/>
      <c r="F39" s="57" t="s">
        <v>65</v>
      </c>
      <c r="G39" s="57" t="s">
        <v>65</v>
      </c>
      <c r="H39" s="57" t="s">
        <v>713</v>
      </c>
      <c r="I39" s="60" t="s">
        <v>593</v>
      </c>
      <c r="J39" s="57" t="s">
        <v>449</v>
      </c>
      <c r="K39" s="57" t="s">
        <v>450</v>
      </c>
      <c r="L39" s="57">
        <v>0</v>
      </c>
      <c r="M39" s="57" t="s">
        <v>451</v>
      </c>
      <c r="N39" s="61">
        <v>1.0590277777777777E-2</v>
      </c>
      <c r="O39" s="52" t="s">
        <v>65</v>
      </c>
    </row>
    <row r="40" spans="1:15" ht="16.5" customHeight="1" x14ac:dyDescent="0.25">
      <c r="A40" s="52">
        <v>32</v>
      </c>
      <c r="B40" s="63">
        <v>89</v>
      </c>
      <c r="C40" s="55" t="s">
        <v>714</v>
      </c>
      <c r="D40" s="56"/>
      <c r="E40" s="56"/>
      <c r="F40" s="57" t="s">
        <v>65</v>
      </c>
      <c r="G40" s="57" t="s">
        <v>65</v>
      </c>
      <c r="H40" s="57" t="s">
        <v>715</v>
      </c>
      <c r="I40" s="60">
        <v>37871</v>
      </c>
      <c r="J40" s="57" t="s">
        <v>29</v>
      </c>
      <c r="K40" s="57" t="s">
        <v>111</v>
      </c>
      <c r="L40" s="57">
        <v>0</v>
      </c>
      <c r="M40" s="57" t="s">
        <v>173</v>
      </c>
      <c r="N40" s="61">
        <v>1.0636574074074074E-2</v>
      </c>
      <c r="O40" s="52" t="s">
        <v>65</v>
      </c>
    </row>
    <row r="41" spans="1:15" ht="16.5" customHeight="1" x14ac:dyDescent="0.25">
      <c r="A41" s="52">
        <v>33</v>
      </c>
      <c r="B41" s="63">
        <v>144</v>
      </c>
      <c r="C41" s="55" t="s">
        <v>716</v>
      </c>
      <c r="D41" s="56"/>
      <c r="E41" s="56"/>
      <c r="F41" s="57" t="s">
        <v>65</v>
      </c>
      <c r="G41" s="57" t="s">
        <v>65</v>
      </c>
      <c r="H41" s="57" t="s">
        <v>717</v>
      </c>
      <c r="I41" s="60">
        <v>37698</v>
      </c>
      <c r="J41" s="57" t="s">
        <v>221</v>
      </c>
      <c r="K41" s="57" t="s">
        <v>477</v>
      </c>
      <c r="L41" s="57" t="s">
        <v>157</v>
      </c>
      <c r="M41" s="57" t="s">
        <v>478</v>
      </c>
      <c r="N41" s="61">
        <v>1.068287037037037E-2</v>
      </c>
      <c r="O41" s="52" t="s">
        <v>65</v>
      </c>
    </row>
    <row r="42" spans="1:15" ht="16.5" customHeight="1" x14ac:dyDescent="0.25">
      <c r="A42" s="52">
        <v>34</v>
      </c>
      <c r="B42" s="63">
        <v>86</v>
      </c>
      <c r="C42" s="55" t="s">
        <v>718</v>
      </c>
      <c r="D42" s="56"/>
      <c r="E42" s="56"/>
      <c r="F42" s="57" t="s">
        <v>65</v>
      </c>
      <c r="G42" s="57" t="s">
        <v>65</v>
      </c>
      <c r="H42" s="57" t="s">
        <v>719</v>
      </c>
      <c r="I42" s="60">
        <v>37363</v>
      </c>
      <c r="J42" s="57" t="s">
        <v>29</v>
      </c>
      <c r="K42" s="57" t="s">
        <v>111</v>
      </c>
      <c r="L42" s="57">
        <v>0</v>
      </c>
      <c r="M42" s="57" t="s">
        <v>112</v>
      </c>
      <c r="N42" s="61">
        <v>1.0717592592592593E-2</v>
      </c>
      <c r="O42" s="52" t="s">
        <v>65</v>
      </c>
    </row>
    <row r="43" spans="1:15" ht="16.5" customHeight="1" x14ac:dyDescent="0.25">
      <c r="A43" s="52">
        <v>35</v>
      </c>
      <c r="B43" s="63">
        <v>151</v>
      </c>
      <c r="C43" s="55" t="s">
        <v>720</v>
      </c>
      <c r="D43" s="56"/>
      <c r="E43" s="56"/>
      <c r="F43" s="57" t="s">
        <v>65</v>
      </c>
      <c r="G43" s="57" t="s">
        <v>65</v>
      </c>
      <c r="H43" s="57" t="s">
        <v>721</v>
      </c>
      <c r="I43" s="60">
        <v>37667</v>
      </c>
      <c r="J43" s="57" t="s">
        <v>8</v>
      </c>
      <c r="K43" s="57">
        <v>0</v>
      </c>
      <c r="L43" s="57">
        <v>0</v>
      </c>
      <c r="M43" s="57" t="s">
        <v>85</v>
      </c>
      <c r="N43" s="61">
        <v>1.0925925925925924E-2</v>
      </c>
      <c r="O43" s="52" t="s">
        <v>65</v>
      </c>
    </row>
    <row r="44" spans="1:15" ht="16.5" customHeight="1" x14ac:dyDescent="0.25">
      <c r="A44" s="52">
        <v>36</v>
      </c>
      <c r="B44" s="63">
        <v>37</v>
      </c>
      <c r="C44" s="55" t="s">
        <v>722</v>
      </c>
      <c r="D44" s="56"/>
      <c r="E44" s="56"/>
      <c r="F44" s="57" t="s">
        <v>65</v>
      </c>
      <c r="G44" s="57" t="s">
        <v>65</v>
      </c>
      <c r="H44" s="57" t="s">
        <v>723</v>
      </c>
      <c r="I44" s="60">
        <v>37928</v>
      </c>
      <c r="J44" s="57" t="s">
        <v>487</v>
      </c>
      <c r="K44" s="57">
        <v>0</v>
      </c>
      <c r="L44" s="57">
        <v>0</v>
      </c>
      <c r="M44" s="57" t="s">
        <v>488</v>
      </c>
      <c r="N44" s="61">
        <v>1.1099537037037038E-2</v>
      </c>
      <c r="O44" s="52" t="s">
        <v>65</v>
      </c>
    </row>
    <row r="45" spans="1:15" ht="16.5" customHeight="1" x14ac:dyDescent="0.25">
      <c r="A45" s="52">
        <v>37</v>
      </c>
      <c r="B45" s="53">
        <v>152</v>
      </c>
      <c r="C45" s="55" t="s">
        <v>724</v>
      </c>
      <c r="D45" s="56"/>
      <c r="E45" s="56"/>
      <c r="F45" s="57" t="s">
        <v>65</v>
      </c>
      <c r="G45" s="57" t="s">
        <v>65</v>
      </c>
      <c r="H45" s="57" t="s">
        <v>725</v>
      </c>
      <c r="I45" s="60">
        <v>37598</v>
      </c>
      <c r="J45" s="57" t="s">
        <v>76</v>
      </c>
      <c r="K45" s="57">
        <v>0</v>
      </c>
      <c r="L45" s="57">
        <v>0</v>
      </c>
      <c r="M45" s="57" t="s">
        <v>608</v>
      </c>
      <c r="N45" s="62" t="s">
        <v>550</v>
      </c>
      <c r="O45" s="52" t="s">
        <v>65</v>
      </c>
    </row>
    <row r="46" spans="1:15" ht="16.5" hidden="1" customHeight="1" x14ac:dyDescent="0.25">
      <c r="A46" s="52"/>
      <c r="B46" s="53"/>
      <c r="C46" s="55" t="s">
        <v>65</v>
      </c>
      <c r="D46" s="56"/>
      <c r="E46" s="56"/>
      <c r="F46" s="57" t="s">
        <v>65</v>
      </c>
      <c r="G46" s="57" t="s">
        <v>65</v>
      </c>
      <c r="H46" s="57" t="s">
        <v>65</v>
      </c>
      <c r="I46" s="60" t="s">
        <v>65</v>
      </c>
      <c r="J46" s="57" t="s">
        <v>65</v>
      </c>
      <c r="K46" s="57" t="s">
        <v>65</v>
      </c>
      <c r="L46" s="57" t="s">
        <v>65</v>
      </c>
      <c r="M46" s="57" t="s">
        <v>65</v>
      </c>
      <c r="N46" s="61" t="s">
        <v>65</v>
      </c>
      <c r="O46" s="52" t="s">
        <v>65</v>
      </c>
    </row>
    <row r="47" spans="1:15" ht="16.5" hidden="1" customHeight="1" x14ac:dyDescent="0.25">
      <c r="A47" s="52"/>
      <c r="B47" s="53"/>
      <c r="C47" s="55" t="s">
        <v>65</v>
      </c>
      <c r="D47" s="56"/>
      <c r="E47" s="56"/>
      <c r="F47" s="57" t="s">
        <v>65</v>
      </c>
      <c r="G47" s="57" t="s">
        <v>65</v>
      </c>
      <c r="H47" s="57" t="s">
        <v>65</v>
      </c>
      <c r="I47" s="60" t="s">
        <v>65</v>
      </c>
      <c r="J47" s="57" t="s">
        <v>65</v>
      </c>
      <c r="K47" s="57" t="s">
        <v>65</v>
      </c>
      <c r="L47" s="57" t="s">
        <v>65</v>
      </c>
      <c r="M47" s="57" t="s">
        <v>65</v>
      </c>
      <c r="N47" s="61" t="s">
        <v>65</v>
      </c>
      <c r="O47" s="52" t="s">
        <v>65</v>
      </c>
    </row>
    <row r="48" spans="1:15" ht="16.5" hidden="1" customHeight="1" x14ac:dyDescent="0.25">
      <c r="A48" s="52"/>
      <c r="B48" s="53"/>
      <c r="C48" s="55" t="s">
        <v>65</v>
      </c>
      <c r="D48" s="56"/>
      <c r="E48" s="56"/>
      <c r="F48" s="57" t="s">
        <v>65</v>
      </c>
      <c r="G48" s="57" t="s">
        <v>65</v>
      </c>
      <c r="H48" s="57" t="s">
        <v>65</v>
      </c>
      <c r="I48" s="60" t="s">
        <v>65</v>
      </c>
      <c r="J48" s="57" t="s">
        <v>65</v>
      </c>
      <c r="K48" s="57" t="s">
        <v>65</v>
      </c>
      <c r="L48" s="57" t="s">
        <v>65</v>
      </c>
      <c r="M48" s="57" t="s">
        <v>65</v>
      </c>
      <c r="N48" s="61" t="s">
        <v>65</v>
      </c>
      <c r="O48" s="52" t="s">
        <v>65</v>
      </c>
    </row>
    <row r="49" spans="1:15" ht="16.5" hidden="1" customHeight="1" x14ac:dyDescent="0.25">
      <c r="A49" s="52"/>
      <c r="B49" s="53"/>
      <c r="C49" s="55" t="s">
        <v>65</v>
      </c>
      <c r="D49" s="56"/>
      <c r="E49" s="56"/>
      <c r="F49" s="57" t="s">
        <v>65</v>
      </c>
      <c r="G49" s="57" t="s">
        <v>65</v>
      </c>
      <c r="H49" s="57" t="s">
        <v>65</v>
      </c>
      <c r="I49" s="60" t="s">
        <v>65</v>
      </c>
      <c r="J49" s="57" t="s">
        <v>65</v>
      </c>
      <c r="K49" s="57" t="s">
        <v>65</v>
      </c>
      <c r="L49" s="57" t="s">
        <v>65</v>
      </c>
      <c r="M49" s="57" t="s">
        <v>65</v>
      </c>
      <c r="N49" s="61" t="s">
        <v>65</v>
      </c>
      <c r="O49" s="52" t="s">
        <v>65</v>
      </c>
    </row>
    <row r="50" spans="1:15" ht="16.5" hidden="1" customHeight="1" x14ac:dyDescent="0.25">
      <c r="A50" s="52"/>
      <c r="B50" s="53"/>
      <c r="C50" s="55" t="s">
        <v>65</v>
      </c>
      <c r="D50" s="56"/>
      <c r="E50" s="56"/>
      <c r="F50" s="57" t="s">
        <v>65</v>
      </c>
      <c r="G50" s="57" t="s">
        <v>65</v>
      </c>
      <c r="H50" s="57" t="s">
        <v>65</v>
      </c>
      <c r="I50" s="60" t="s">
        <v>65</v>
      </c>
      <c r="J50" s="57" t="s">
        <v>65</v>
      </c>
      <c r="K50" s="57" t="s">
        <v>65</v>
      </c>
      <c r="L50" s="57" t="s">
        <v>65</v>
      </c>
      <c r="M50" s="57" t="s">
        <v>65</v>
      </c>
      <c r="N50" s="61" t="s">
        <v>65</v>
      </c>
      <c r="O50" s="52" t="s">
        <v>65</v>
      </c>
    </row>
    <row r="51" spans="1:15" ht="16.5" hidden="1" customHeight="1" x14ac:dyDescent="0.25">
      <c r="A51" s="52"/>
      <c r="B51" s="59"/>
      <c r="C51" s="55" t="s">
        <v>65</v>
      </c>
      <c r="D51" s="56"/>
      <c r="E51" s="56"/>
      <c r="F51" s="57" t="s">
        <v>65</v>
      </c>
      <c r="G51" s="57" t="s">
        <v>65</v>
      </c>
      <c r="H51" s="57" t="s">
        <v>65</v>
      </c>
      <c r="I51" s="60" t="s">
        <v>65</v>
      </c>
      <c r="J51" s="57" t="s">
        <v>65</v>
      </c>
      <c r="K51" s="57" t="s">
        <v>65</v>
      </c>
      <c r="L51" s="57" t="s">
        <v>65</v>
      </c>
      <c r="M51" s="57" t="s">
        <v>65</v>
      </c>
      <c r="N51" s="61" t="s">
        <v>65</v>
      </c>
      <c r="O51" s="52" t="s">
        <v>65</v>
      </c>
    </row>
    <row r="52" spans="1:15" ht="16.5" hidden="1" customHeight="1" x14ac:dyDescent="0.25">
      <c r="A52" s="52"/>
      <c r="B52" s="59"/>
      <c r="C52" s="55" t="s">
        <v>65</v>
      </c>
      <c r="D52" s="56"/>
      <c r="E52" s="56"/>
      <c r="F52" s="57" t="s">
        <v>65</v>
      </c>
      <c r="G52" s="57" t="s">
        <v>65</v>
      </c>
      <c r="H52" s="57" t="s">
        <v>65</v>
      </c>
      <c r="I52" s="60" t="s">
        <v>65</v>
      </c>
      <c r="J52" s="57" t="s">
        <v>65</v>
      </c>
      <c r="K52" s="57" t="s">
        <v>65</v>
      </c>
      <c r="L52" s="57" t="s">
        <v>65</v>
      </c>
      <c r="M52" s="57" t="s">
        <v>65</v>
      </c>
      <c r="N52" s="61" t="s">
        <v>65</v>
      </c>
      <c r="O52" s="52" t="s">
        <v>65</v>
      </c>
    </row>
    <row r="53" spans="1:15" ht="16.5" hidden="1" customHeight="1" x14ac:dyDescent="0.25">
      <c r="A53" s="65"/>
      <c r="B53" s="66"/>
      <c r="C53" s="67"/>
      <c r="D53" s="68"/>
      <c r="E53" s="68"/>
      <c r="F53" s="7"/>
      <c r="G53" s="7"/>
      <c r="H53" s="7"/>
      <c r="I53" s="69"/>
      <c r="J53" s="7"/>
      <c r="K53" s="7"/>
      <c r="L53" s="7"/>
      <c r="M53" s="7"/>
      <c r="N53" s="71"/>
      <c r="O53" s="65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24"/>
  <sheetViews>
    <sheetView workbookViewId="0">
      <selection sqref="A1:A2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4.42578125" customWidth="1"/>
    <col min="9" max="9" width="15.5703125" customWidth="1"/>
    <col min="10" max="10" width="22.85546875" customWidth="1"/>
    <col min="11" max="11" width="9.140625" customWidth="1"/>
    <col min="12" max="12" width="4.85546875" customWidth="1"/>
    <col min="13" max="13" width="30.42578125" customWidth="1"/>
    <col min="14" max="14" width="8.85546875" customWidth="1"/>
    <col min="15" max="15" width="6.28515625" customWidth="1"/>
    <col min="16" max="16" width="7.7109375" hidden="1" customWidth="1"/>
    <col min="17" max="19" width="7.42578125" hidden="1" customWidth="1"/>
  </cols>
  <sheetData>
    <row r="1" spans="1:19" ht="18.75" customHeight="1" x14ac:dyDescent="0.3">
      <c r="A1" s="1" t="s">
        <v>806</v>
      </c>
      <c r="B1" s="3"/>
      <c r="C1" s="3"/>
      <c r="D1" s="5"/>
      <c r="E1" s="5"/>
      <c r="F1" s="3"/>
      <c r="G1" s="3"/>
      <c r="H1" s="7"/>
      <c r="I1" s="9"/>
      <c r="J1" s="12"/>
      <c r="K1" s="12"/>
      <c r="L1" s="12"/>
      <c r="M1" s="12"/>
      <c r="N1" s="9"/>
      <c r="O1" s="9"/>
      <c r="P1" s="9"/>
      <c r="Q1" s="9"/>
      <c r="R1" s="9"/>
      <c r="S1" s="9"/>
    </row>
    <row r="2" spans="1:19" s="104" customFormat="1" ht="18.75" customHeight="1" x14ac:dyDescent="0.3">
      <c r="A2" s="1" t="s">
        <v>0</v>
      </c>
      <c r="B2" s="3"/>
      <c r="C2" s="3"/>
      <c r="D2" s="5"/>
      <c r="E2" s="5"/>
      <c r="F2" s="3"/>
      <c r="G2" s="3"/>
      <c r="H2" s="7"/>
      <c r="I2" s="102"/>
      <c r="N2" s="102"/>
      <c r="O2" s="102"/>
      <c r="P2" s="102"/>
      <c r="Q2" s="102"/>
      <c r="R2" s="102"/>
      <c r="S2" s="102"/>
    </row>
    <row r="3" spans="1:19" ht="17.25" customHeight="1" x14ac:dyDescent="0.3">
      <c r="A3" s="3" t="s">
        <v>555</v>
      </c>
      <c r="B3" s="3"/>
      <c r="C3" s="3"/>
      <c r="D3" s="5"/>
      <c r="E3" s="5"/>
      <c r="F3" s="3"/>
      <c r="G3" s="3"/>
      <c r="H3" s="7"/>
      <c r="I3" s="9"/>
      <c r="J3" s="12"/>
      <c r="K3" s="12"/>
      <c r="L3" s="12"/>
      <c r="M3" s="12"/>
      <c r="N3" s="9"/>
      <c r="O3" s="9"/>
      <c r="P3" s="9"/>
      <c r="Q3" s="9"/>
      <c r="R3" s="9"/>
      <c r="S3" s="9"/>
    </row>
    <row r="4" spans="1:19" ht="21" customHeight="1" x14ac:dyDescent="0.25">
      <c r="A4" s="15">
        <v>11</v>
      </c>
      <c r="B4" s="19" t="s">
        <v>61</v>
      </c>
      <c r="C4" s="19"/>
      <c r="D4" s="19">
        <v>1</v>
      </c>
      <c r="E4" s="24">
        <v>1</v>
      </c>
      <c r="F4" s="15" t="s">
        <v>9</v>
      </c>
      <c r="G4" s="26"/>
      <c r="H4" s="7"/>
      <c r="I4" s="9"/>
      <c r="J4" s="12"/>
      <c r="K4" s="12"/>
      <c r="L4" s="12"/>
      <c r="M4" s="12"/>
      <c r="N4" s="9"/>
      <c r="O4" s="9"/>
      <c r="P4" s="9"/>
      <c r="Q4" s="9"/>
      <c r="R4" s="9"/>
      <c r="S4" s="9"/>
    </row>
    <row r="5" spans="1:19" ht="20.25" customHeight="1" x14ac:dyDescent="0.3">
      <c r="A5" s="28" t="s">
        <v>567</v>
      </c>
      <c r="B5" s="30"/>
      <c r="C5" s="30"/>
      <c r="D5" s="32"/>
      <c r="E5" s="32"/>
      <c r="F5" s="30"/>
      <c r="G5" s="30"/>
      <c r="H5" s="33"/>
      <c r="I5" s="9"/>
      <c r="J5" s="12"/>
      <c r="K5" s="12"/>
      <c r="L5" s="12"/>
      <c r="M5" s="12"/>
      <c r="N5" s="9"/>
      <c r="O5" s="9"/>
      <c r="P5" s="9"/>
      <c r="Q5" s="9"/>
      <c r="R5" s="9"/>
      <c r="S5" s="9"/>
    </row>
    <row r="6" spans="1:19" ht="13.5" customHeight="1" x14ac:dyDescent="0.25">
      <c r="A6" s="12"/>
      <c r="B6" s="30"/>
      <c r="C6" s="30"/>
      <c r="D6" s="32"/>
      <c r="E6" s="32"/>
      <c r="F6" s="12"/>
      <c r="G6" s="35">
        <v>1</v>
      </c>
      <c r="H6" s="37"/>
      <c r="I6" s="38"/>
      <c r="J6" s="40"/>
      <c r="K6" s="12"/>
      <c r="L6" s="12"/>
      <c r="M6" s="12"/>
      <c r="N6" s="9"/>
      <c r="O6" s="9"/>
      <c r="P6" s="9"/>
      <c r="Q6" s="9"/>
      <c r="R6" s="9"/>
      <c r="S6" s="9"/>
    </row>
    <row r="7" spans="1:19" ht="9.75" customHeight="1" x14ac:dyDescent="0.2">
      <c r="A7" s="41"/>
      <c r="B7" s="41"/>
      <c r="C7" s="41"/>
      <c r="D7" s="41"/>
      <c r="E7" s="41"/>
      <c r="F7" s="41"/>
      <c r="G7" s="41"/>
      <c r="H7" s="42"/>
      <c r="I7" s="43"/>
      <c r="J7" s="41"/>
      <c r="K7" s="41"/>
      <c r="L7" s="41"/>
      <c r="M7" s="41"/>
      <c r="N7" s="43"/>
      <c r="O7" s="43"/>
      <c r="P7" s="43"/>
      <c r="Q7" s="43"/>
      <c r="R7" s="43"/>
      <c r="S7" s="43"/>
    </row>
    <row r="8" spans="1:19" ht="13.5" customHeight="1" x14ac:dyDescent="0.2">
      <c r="A8" s="91" t="s">
        <v>5</v>
      </c>
      <c r="B8" s="91" t="s">
        <v>46</v>
      </c>
      <c r="C8" s="91" t="s">
        <v>47</v>
      </c>
      <c r="D8" s="92" t="s">
        <v>48</v>
      </c>
      <c r="E8" s="92" t="s">
        <v>49</v>
      </c>
      <c r="F8" s="93" t="s">
        <v>50</v>
      </c>
      <c r="G8" s="91" t="s">
        <v>51</v>
      </c>
      <c r="H8" s="94" t="s">
        <v>52</v>
      </c>
      <c r="I8" s="95" t="s">
        <v>53</v>
      </c>
      <c r="J8" s="96" t="s">
        <v>54</v>
      </c>
      <c r="K8" s="96" t="s">
        <v>55</v>
      </c>
      <c r="L8" s="96" t="s">
        <v>56</v>
      </c>
      <c r="M8" s="96" t="s">
        <v>57</v>
      </c>
      <c r="N8" s="97" t="s">
        <v>58</v>
      </c>
      <c r="O8" s="98" t="s">
        <v>7</v>
      </c>
      <c r="P8" s="98" t="s">
        <v>59</v>
      </c>
      <c r="Q8" s="98" t="s">
        <v>60</v>
      </c>
      <c r="R8" s="98" t="s">
        <v>61</v>
      </c>
      <c r="S8" s="98" t="s">
        <v>62</v>
      </c>
    </row>
    <row r="9" spans="1:19" ht="17.25" customHeight="1" x14ac:dyDescent="0.25">
      <c r="A9" s="52">
        <v>1</v>
      </c>
      <c r="B9" s="63">
        <v>10</v>
      </c>
      <c r="C9" s="55" t="s">
        <v>726</v>
      </c>
      <c r="D9" s="56"/>
      <c r="E9" s="56"/>
      <c r="F9" s="57" t="s">
        <v>65</v>
      </c>
      <c r="G9" s="57" t="s">
        <v>65</v>
      </c>
      <c r="H9" s="57" t="s">
        <v>727</v>
      </c>
      <c r="I9" s="60">
        <v>36855</v>
      </c>
      <c r="J9" s="57" t="s">
        <v>8</v>
      </c>
      <c r="K9" s="57"/>
      <c r="L9" s="57"/>
      <c r="M9" s="57" t="s">
        <v>85</v>
      </c>
      <c r="N9" s="61">
        <v>1.0185185185185184E-2</v>
      </c>
      <c r="O9" s="62">
        <v>22</v>
      </c>
      <c r="P9" s="52" t="s">
        <v>65</v>
      </c>
      <c r="Q9" s="52"/>
      <c r="R9" s="62">
        <v>14</v>
      </c>
      <c r="S9" s="62">
        <v>40</v>
      </c>
    </row>
    <row r="10" spans="1:19" ht="21" customHeight="1" x14ac:dyDescent="0.25">
      <c r="A10" s="52">
        <v>2</v>
      </c>
      <c r="B10" s="63">
        <v>34</v>
      </c>
      <c r="C10" s="55" t="s">
        <v>728</v>
      </c>
      <c r="D10" s="56"/>
      <c r="E10" s="56"/>
      <c r="F10" s="57" t="s">
        <v>65</v>
      </c>
      <c r="G10" s="57" t="s">
        <v>65</v>
      </c>
      <c r="H10" s="57" t="s">
        <v>729</v>
      </c>
      <c r="I10" s="60">
        <v>37038</v>
      </c>
      <c r="J10" s="57" t="s">
        <v>487</v>
      </c>
      <c r="K10" s="57" t="s">
        <v>71</v>
      </c>
      <c r="L10" s="57"/>
      <c r="M10" s="57" t="s">
        <v>588</v>
      </c>
      <c r="N10" s="61">
        <v>1.0300925925925927E-2</v>
      </c>
      <c r="O10" s="62">
        <v>18</v>
      </c>
      <c r="P10" s="52" t="s">
        <v>549</v>
      </c>
      <c r="Q10" s="52"/>
      <c r="R10" s="62">
        <v>14</v>
      </c>
      <c r="S10" s="62">
        <v>50</v>
      </c>
    </row>
    <row r="11" spans="1:19" ht="16.5" customHeight="1" x14ac:dyDescent="0.25">
      <c r="A11" s="52">
        <v>3</v>
      </c>
      <c r="B11" s="63">
        <v>256</v>
      </c>
      <c r="C11" s="55" t="s">
        <v>730</v>
      </c>
      <c r="D11" s="56"/>
      <c r="E11" s="56"/>
      <c r="F11" s="57" t="s">
        <v>65</v>
      </c>
      <c r="G11" s="57" t="s">
        <v>65</v>
      </c>
      <c r="H11" s="57" t="s">
        <v>731</v>
      </c>
      <c r="I11" s="60" t="s">
        <v>611</v>
      </c>
      <c r="J11" s="57" t="s">
        <v>25</v>
      </c>
      <c r="K11" s="57" t="s">
        <v>71</v>
      </c>
      <c r="L11" s="57"/>
      <c r="M11" s="57" t="s">
        <v>612</v>
      </c>
      <c r="N11" s="61">
        <v>1.0590277777777777E-2</v>
      </c>
      <c r="O11" s="62">
        <v>15</v>
      </c>
      <c r="P11" s="52" t="s">
        <v>65</v>
      </c>
      <c r="Q11" s="52"/>
      <c r="R11" s="62">
        <v>15</v>
      </c>
      <c r="S11" s="62">
        <v>15</v>
      </c>
    </row>
    <row r="12" spans="1:19" ht="16.5" customHeight="1" x14ac:dyDescent="0.25">
      <c r="A12" s="52">
        <v>4</v>
      </c>
      <c r="B12" s="63">
        <v>175</v>
      </c>
      <c r="C12" s="55" t="s">
        <v>732</v>
      </c>
      <c r="D12" s="56"/>
      <c r="E12" s="56"/>
      <c r="F12" s="57" t="s">
        <v>65</v>
      </c>
      <c r="G12" s="57" t="s">
        <v>65</v>
      </c>
      <c r="H12" s="57" t="s">
        <v>733</v>
      </c>
      <c r="I12" s="60">
        <v>36616</v>
      </c>
      <c r="J12" s="57" t="s">
        <v>8</v>
      </c>
      <c r="K12" s="57"/>
      <c r="L12" s="57"/>
      <c r="M12" s="57" t="s">
        <v>610</v>
      </c>
      <c r="N12" s="61">
        <v>1.074074074074074E-2</v>
      </c>
      <c r="O12" s="62">
        <v>13</v>
      </c>
      <c r="P12" s="52" t="s">
        <v>65</v>
      </c>
      <c r="Q12" s="52"/>
      <c r="R12" s="62">
        <v>15</v>
      </c>
      <c r="S12" s="62">
        <v>28</v>
      </c>
    </row>
    <row r="13" spans="1:19" ht="16.5" customHeight="1" x14ac:dyDescent="0.25">
      <c r="A13" s="52">
        <v>5</v>
      </c>
      <c r="B13" s="63">
        <v>17</v>
      </c>
      <c r="C13" s="55" t="s">
        <v>734</v>
      </c>
      <c r="D13" s="56"/>
      <c r="E13" s="56"/>
      <c r="F13" s="57" t="s">
        <v>65</v>
      </c>
      <c r="G13" s="57" t="s">
        <v>65</v>
      </c>
      <c r="H13" s="57" t="s">
        <v>735</v>
      </c>
      <c r="I13" s="60" t="s">
        <v>577</v>
      </c>
      <c r="J13" s="57" t="s">
        <v>15</v>
      </c>
      <c r="K13" s="57"/>
      <c r="L13" s="57"/>
      <c r="M13" s="57" t="s">
        <v>578</v>
      </c>
      <c r="N13" s="61">
        <v>1.082175925925926E-2</v>
      </c>
      <c r="O13" s="62">
        <v>12</v>
      </c>
      <c r="P13" s="52" t="s">
        <v>65</v>
      </c>
      <c r="Q13" s="52"/>
      <c r="R13" s="62">
        <v>15</v>
      </c>
      <c r="S13" s="62">
        <v>35</v>
      </c>
    </row>
    <row r="14" spans="1:19" ht="16.5" customHeight="1" x14ac:dyDescent="0.25">
      <c r="A14" s="52">
        <v>6</v>
      </c>
      <c r="B14" s="63">
        <v>115</v>
      </c>
      <c r="C14" s="55" t="s">
        <v>736</v>
      </c>
      <c r="D14" s="56"/>
      <c r="E14" s="56"/>
      <c r="F14" s="57" t="s">
        <v>65</v>
      </c>
      <c r="G14" s="57" t="s">
        <v>65</v>
      </c>
      <c r="H14" s="57" t="s">
        <v>737</v>
      </c>
      <c r="I14" s="60">
        <v>37237</v>
      </c>
      <c r="J14" s="57" t="s">
        <v>571</v>
      </c>
      <c r="K14" s="57"/>
      <c r="L14" s="57" t="s">
        <v>157</v>
      </c>
      <c r="M14" s="57" t="s">
        <v>606</v>
      </c>
      <c r="N14" s="61">
        <v>1.1273148148148148E-2</v>
      </c>
      <c r="O14" s="62" t="s">
        <v>157</v>
      </c>
      <c r="P14" s="52" t="s">
        <v>65</v>
      </c>
      <c r="Q14" s="52"/>
      <c r="R14" s="62">
        <v>16</v>
      </c>
      <c r="S14" s="62">
        <v>14</v>
      </c>
    </row>
    <row r="15" spans="1:19" ht="16.5" customHeight="1" x14ac:dyDescent="0.25">
      <c r="A15" s="62">
        <v>7</v>
      </c>
      <c r="B15" s="63">
        <v>230</v>
      </c>
      <c r="C15" s="55" t="s">
        <v>738</v>
      </c>
      <c r="D15" s="56"/>
      <c r="E15" s="56"/>
      <c r="F15" s="57" t="s">
        <v>65</v>
      </c>
      <c r="G15" s="57" t="s">
        <v>65</v>
      </c>
      <c r="H15" s="57" t="s">
        <v>739</v>
      </c>
      <c r="I15" s="60" t="s">
        <v>611</v>
      </c>
      <c r="J15" s="57" t="s">
        <v>25</v>
      </c>
      <c r="K15" s="57" t="s">
        <v>71</v>
      </c>
      <c r="L15" s="57"/>
      <c r="M15" s="57" t="s">
        <v>612</v>
      </c>
      <c r="N15" s="61">
        <v>1.1493055555555555E-2</v>
      </c>
      <c r="O15" s="62">
        <v>11</v>
      </c>
      <c r="P15" s="52" t="s">
        <v>65</v>
      </c>
      <c r="Q15" s="52"/>
      <c r="R15" s="62">
        <v>16</v>
      </c>
      <c r="S15" s="62">
        <v>33</v>
      </c>
    </row>
    <row r="16" spans="1:19" ht="16.5" customHeight="1" x14ac:dyDescent="0.25">
      <c r="A16" s="62">
        <v>8</v>
      </c>
      <c r="B16" s="63">
        <v>266</v>
      </c>
      <c r="C16" s="55" t="s">
        <v>740</v>
      </c>
      <c r="D16" s="56"/>
      <c r="E16" s="56"/>
      <c r="F16" s="57" t="s">
        <v>65</v>
      </c>
      <c r="G16" s="57" t="s">
        <v>65</v>
      </c>
      <c r="H16" s="57" t="s">
        <v>741</v>
      </c>
      <c r="I16" s="60" t="s">
        <v>614</v>
      </c>
      <c r="J16" s="57" t="s">
        <v>25</v>
      </c>
      <c r="K16" s="57" t="s">
        <v>276</v>
      </c>
      <c r="L16" s="57"/>
      <c r="M16" s="57" t="s">
        <v>615</v>
      </c>
      <c r="N16" s="61">
        <v>1.1585648148148149E-2</v>
      </c>
      <c r="O16" s="62">
        <v>10</v>
      </c>
      <c r="P16" s="52" t="s">
        <v>65</v>
      </c>
      <c r="Q16" s="52"/>
      <c r="R16" s="62">
        <v>16</v>
      </c>
      <c r="S16" s="62">
        <v>41</v>
      </c>
    </row>
    <row r="17" spans="1:19" ht="16.5" customHeight="1" x14ac:dyDescent="0.25">
      <c r="A17" s="62">
        <v>9</v>
      </c>
      <c r="B17" s="63">
        <v>163</v>
      </c>
      <c r="C17" s="55" t="s">
        <v>742</v>
      </c>
      <c r="D17" s="56"/>
      <c r="E17" s="56"/>
      <c r="F17" s="57" t="s">
        <v>65</v>
      </c>
      <c r="G17" s="57" t="s">
        <v>65</v>
      </c>
      <c r="H17" s="57" t="s">
        <v>743</v>
      </c>
      <c r="I17" s="60">
        <v>36694</v>
      </c>
      <c r="J17" s="57" t="s">
        <v>8</v>
      </c>
      <c r="K17" s="57"/>
      <c r="L17" s="57"/>
      <c r="M17" s="57" t="s">
        <v>85</v>
      </c>
      <c r="N17" s="61">
        <v>1.1724537037037035E-2</v>
      </c>
      <c r="O17" s="62">
        <v>9</v>
      </c>
      <c r="P17" s="52" t="s">
        <v>65</v>
      </c>
      <c r="Q17" s="52"/>
      <c r="R17" s="62">
        <v>16</v>
      </c>
      <c r="S17" s="62">
        <v>53</v>
      </c>
    </row>
    <row r="18" spans="1:19" ht="16.5" customHeight="1" x14ac:dyDescent="0.25">
      <c r="A18" s="62">
        <v>10</v>
      </c>
      <c r="B18" s="63">
        <v>33</v>
      </c>
      <c r="C18" s="55" t="s">
        <v>744</v>
      </c>
      <c r="D18" s="56"/>
      <c r="E18" s="56"/>
      <c r="F18" s="57" t="s">
        <v>65</v>
      </c>
      <c r="G18" s="57" t="s">
        <v>65</v>
      </c>
      <c r="H18" s="57" t="s">
        <v>745</v>
      </c>
      <c r="I18" s="60">
        <v>37175</v>
      </c>
      <c r="J18" s="57" t="s">
        <v>67</v>
      </c>
      <c r="K18" s="57"/>
      <c r="L18" s="57"/>
      <c r="M18" s="57" t="s">
        <v>68</v>
      </c>
      <c r="N18" s="61">
        <v>1.1909722222222223E-2</v>
      </c>
      <c r="O18" s="62">
        <v>8</v>
      </c>
      <c r="P18" s="52" t="s">
        <v>65</v>
      </c>
      <c r="Q18" s="52"/>
      <c r="R18" s="62">
        <v>17</v>
      </c>
      <c r="S18" s="62">
        <v>9</v>
      </c>
    </row>
    <row r="19" spans="1:19" ht="16.5" customHeight="1" x14ac:dyDescent="0.25">
      <c r="A19" s="62">
        <v>11</v>
      </c>
      <c r="B19" s="63">
        <v>278</v>
      </c>
      <c r="C19" s="55" t="s">
        <v>746</v>
      </c>
      <c r="D19" s="56"/>
      <c r="E19" s="56"/>
      <c r="F19" s="57" t="s">
        <v>65</v>
      </c>
      <c r="G19" s="57" t="s">
        <v>65</v>
      </c>
      <c r="H19" s="57" t="s">
        <v>747</v>
      </c>
      <c r="I19" s="60">
        <v>37179</v>
      </c>
      <c r="J19" s="57" t="s">
        <v>221</v>
      </c>
      <c r="K19" s="57" t="s">
        <v>620</v>
      </c>
      <c r="L19" s="57"/>
      <c r="M19" s="57" t="s">
        <v>621</v>
      </c>
      <c r="N19" s="61">
        <v>1.2025462962962962E-2</v>
      </c>
      <c r="O19" s="62">
        <v>7</v>
      </c>
      <c r="P19" s="52" t="s">
        <v>65</v>
      </c>
      <c r="Q19" s="52"/>
      <c r="R19" s="62">
        <v>17</v>
      </c>
      <c r="S19" s="62">
        <v>19</v>
      </c>
    </row>
    <row r="20" spans="1:19" ht="16.5" customHeight="1" x14ac:dyDescent="0.25">
      <c r="A20" s="62">
        <v>12</v>
      </c>
      <c r="B20" s="63">
        <v>85</v>
      </c>
      <c r="C20" s="55" t="s">
        <v>748</v>
      </c>
      <c r="D20" s="56"/>
      <c r="E20" s="56"/>
      <c r="F20" s="57" t="s">
        <v>65</v>
      </c>
      <c r="G20" s="57" t="s">
        <v>65</v>
      </c>
      <c r="H20" s="57" t="s">
        <v>749</v>
      </c>
      <c r="I20" s="60">
        <v>36948</v>
      </c>
      <c r="J20" s="57" t="s">
        <v>29</v>
      </c>
      <c r="K20" s="57" t="s">
        <v>111</v>
      </c>
      <c r="L20" s="57"/>
      <c r="M20" s="57" t="s">
        <v>112</v>
      </c>
      <c r="N20" s="61">
        <v>1.2187500000000002E-2</v>
      </c>
      <c r="O20" s="62">
        <v>6</v>
      </c>
      <c r="P20" s="52" t="s">
        <v>65</v>
      </c>
      <c r="Q20" s="52"/>
      <c r="R20" s="62">
        <v>17</v>
      </c>
      <c r="S20" s="62">
        <v>33</v>
      </c>
    </row>
    <row r="21" spans="1:19" ht="16.5" hidden="1" customHeight="1" x14ac:dyDescent="0.25">
      <c r="A21" s="52"/>
      <c r="B21" s="53"/>
      <c r="C21" s="55" t="s">
        <v>65</v>
      </c>
      <c r="D21" s="56"/>
      <c r="E21" s="56"/>
      <c r="F21" s="57" t="s">
        <v>65</v>
      </c>
      <c r="G21" s="57" t="s">
        <v>65</v>
      </c>
      <c r="H21" s="57" t="s">
        <v>65</v>
      </c>
      <c r="I21" s="60" t="s">
        <v>65</v>
      </c>
      <c r="J21" s="57" t="s">
        <v>65</v>
      </c>
      <c r="K21" s="57" t="s">
        <v>65</v>
      </c>
      <c r="L21" s="57" t="s">
        <v>65</v>
      </c>
      <c r="M21" s="57" t="s">
        <v>65</v>
      </c>
      <c r="N21" s="61" t="s">
        <v>65</v>
      </c>
      <c r="O21" s="62"/>
      <c r="P21" s="52" t="s">
        <v>65</v>
      </c>
      <c r="Q21" s="52"/>
      <c r="R21" s="62"/>
      <c r="S21" s="62"/>
    </row>
    <row r="22" spans="1:19" ht="16.5" hidden="1" customHeight="1" x14ac:dyDescent="0.25">
      <c r="A22" s="52"/>
      <c r="B22" s="53"/>
      <c r="C22" s="55" t="s">
        <v>65</v>
      </c>
      <c r="D22" s="56"/>
      <c r="E22" s="56"/>
      <c r="F22" s="57" t="s">
        <v>65</v>
      </c>
      <c r="G22" s="57" t="s">
        <v>65</v>
      </c>
      <c r="H22" s="57" t="s">
        <v>65</v>
      </c>
      <c r="I22" s="60" t="s">
        <v>65</v>
      </c>
      <c r="J22" s="57" t="s">
        <v>65</v>
      </c>
      <c r="K22" s="57" t="s">
        <v>65</v>
      </c>
      <c r="L22" s="57" t="s">
        <v>65</v>
      </c>
      <c r="M22" s="57" t="s">
        <v>65</v>
      </c>
      <c r="N22" s="61" t="s">
        <v>65</v>
      </c>
      <c r="O22" s="62"/>
      <c r="P22" s="52" t="s">
        <v>65</v>
      </c>
      <c r="Q22" s="52"/>
      <c r="R22" s="62"/>
      <c r="S22" s="62"/>
    </row>
    <row r="23" spans="1:19" ht="16.5" hidden="1" customHeight="1" x14ac:dyDescent="0.25">
      <c r="A23" s="52"/>
      <c r="B23" s="59"/>
      <c r="C23" s="55" t="s">
        <v>65</v>
      </c>
      <c r="D23" s="56"/>
      <c r="E23" s="56"/>
      <c r="F23" s="57" t="s">
        <v>65</v>
      </c>
      <c r="G23" s="57" t="s">
        <v>65</v>
      </c>
      <c r="H23" s="57" t="s">
        <v>65</v>
      </c>
      <c r="I23" s="60" t="s">
        <v>65</v>
      </c>
      <c r="J23" s="57" t="s">
        <v>65</v>
      </c>
      <c r="K23" s="57" t="s">
        <v>65</v>
      </c>
      <c r="L23" s="57" t="s">
        <v>65</v>
      </c>
      <c r="M23" s="57" t="s">
        <v>65</v>
      </c>
      <c r="N23" s="61" t="s">
        <v>65</v>
      </c>
      <c r="O23" s="62"/>
      <c r="P23" s="52" t="s">
        <v>65</v>
      </c>
      <c r="Q23" s="52"/>
      <c r="R23" s="62"/>
      <c r="S23" s="62"/>
    </row>
    <row r="24" spans="1:19" ht="16.5" hidden="1" customHeight="1" x14ac:dyDescent="0.25">
      <c r="A24" s="52"/>
      <c r="B24" s="59"/>
      <c r="C24" s="55" t="s">
        <v>65</v>
      </c>
      <c r="D24" s="56"/>
      <c r="E24" s="56"/>
      <c r="F24" s="57" t="s">
        <v>65</v>
      </c>
      <c r="G24" s="57" t="s">
        <v>65</v>
      </c>
      <c r="H24" s="57" t="s">
        <v>65</v>
      </c>
      <c r="I24" s="60" t="s">
        <v>65</v>
      </c>
      <c r="J24" s="57" t="s">
        <v>65</v>
      </c>
      <c r="K24" s="57" t="s">
        <v>65</v>
      </c>
      <c r="L24" s="57" t="s">
        <v>65</v>
      </c>
      <c r="M24" s="57" t="s">
        <v>65</v>
      </c>
      <c r="N24" s="62"/>
      <c r="O24" s="62"/>
      <c r="P24" s="52" t="s">
        <v>65</v>
      </c>
      <c r="Q24" s="52"/>
      <c r="R24" s="52"/>
      <c r="S24" s="52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14"/>
  <sheetViews>
    <sheetView workbookViewId="0">
      <selection activeCell="B10" sqref="B10:B14"/>
    </sheetView>
  </sheetViews>
  <sheetFormatPr defaultColWidth="17.28515625" defaultRowHeight="15" customHeight="1" x14ac:dyDescent="0.2"/>
  <cols>
    <col min="1" max="1" width="5.7109375" customWidth="1"/>
    <col min="2" max="2" width="6.140625" customWidth="1"/>
    <col min="3" max="3" width="7.140625" customWidth="1"/>
    <col min="4" max="4" width="7.140625" hidden="1" customWidth="1"/>
    <col min="5" max="6" width="8.28515625" hidden="1" customWidth="1"/>
    <col min="7" max="7" width="6.28515625" hidden="1" customWidth="1"/>
    <col min="8" max="8" width="6.85546875" hidden="1" customWidth="1"/>
    <col min="9" max="9" width="23.140625" customWidth="1"/>
    <col min="10" max="10" width="14.5703125" customWidth="1"/>
    <col min="11" max="11" width="15.7109375" customWidth="1"/>
    <col min="12" max="12" width="13.28515625" customWidth="1"/>
    <col min="13" max="13" width="4.85546875" customWidth="1"/>
    <col min="14" max="14" width="27.42578125" customWidth="1"/>
    <col min="15" max="15" width="10.7109375" customWidth="1"/>
    <col min="16" max="17" width="7.42578125" customWidth="1"/>
    <col min="18" max="18" width="7.42578125" hidden="1" customWidth="1"/>
    <col min="19" max="20" width="7.7109375" hidden="1" customWidth="1"/>
  </cols>
  <sheetData>
    <row r="1" spans="1:20" ht="18.75" customHeight="1" x14ac:dyDescent="0.3">
      <c r="A1" s="1" t="s">
        <v>806</v>
      </c>
      <c r="B1" s="3"/>
      <c r="C1" s="3"/>
      <c r="D1" s="3"/>
      <c r="E1" s="5"/>
      <c r="F1" s="5"/>
      <c r="G1" s="3"/>
      <c r="H1" s="3"/>
      <c r="I1" s="7"/>
      <c r="J1" s="9"/>
      <c r="K1" s="12"/>
      <c r="L1" s="12"/>
      <c r="M1" s="12"/>
      <c r="N1" s="12"/>
      <c r="O1" s="9"/>
      <c r="P1" s="9"/>
      <c r="Q1" s="9"/>
      <c r="R1" s="9"/>
      <c r="S1" s="9"/>
      <c r="T1" s="9"/>
    </row>
    <row r="2" spans="1:20" s="104" customFormat="1" ht="18.75" customHeight="1" x14ac:dyDescent="0.3">
      <c r="A2" s="1" t="s">
        <v>0</v>
      </c>
      <c r="B2" s="3"/>
      <c r="C2" s="3"/>
      <c r="D2" s="3"/>
      <c r="E2" s="5"/>
      <c r="F2" s="5"/>
      <c r="G2" s="3"/>
      <c r="H2" s="3"/>
      <c r="I2" s="7"/>
      <c r="J2" s="102"/>
      <c r="O2" s="102"/>
      <c r="P2" s="102"/>
      <c r="Q2" s="102"/>
      <c r="R2" s="102"/>
      <c r="S2" s="102"/>
      <c r="T2" s="102"/>
    </row>
    <row r="3" spans="1:20" ht="17.25" customHeight="1" x14ac:dyDescent="0.3">
      <c r="A3" s="3" t="s">
        <v>555</v>
      </c>
      <c r="B3" s="3"/>
      <c r="C3" s="3"/>
      <c r="D3" s="3"/>
      <c r="E3" s="5"/>
      <c r="F3" s="5"/>
      <c r="G3" s="3"/>
      <c r="H3" s="3"/>
      <c r="I3" s="7"/>
      <c r="J3" s="9"/>
      <c r="K3" s="12"/>
      <c r="L3" s="12"/>
      <c r="M3" s="12"/>
      <c r="N3" s="12"/>
      <c r="O3" s="9"/>
      <c r="P3" s="9"/>
      <c r="Q3" s="9"/>
      <c r="R3" s="9"/>
      <c r="S3" s="9"/>
      <c r="T3" s="9"/>
    </row>
    <row r="4" spans="1:20" ht="21" customHeight="1" x14ac:dyDescent="0.25">
      <c r="A4" s="15">
        <v>12</v>
      </c>
      <c r="B4" s="19"/>
      <c r="C4" s="19" t="s">
        <v>61</v>
      </c>
      <c r="D4" s="19"/>
      <c r="E4" s="19">
        <v>1</v>
      </c>
      <c r="F4" s="24">
        <v>1</v>
      </c>
      <c r="G4" s="15" t="s">
        <v>9</v>
      </c>
      <c r="H4" s="26"/>
      <c r="I4" s="7"/>
      <c r="J4" s="9"/>
      <c r="K4" s="12"/>
      <c r="L4" s="12"/>
      <c r="M4" s="12"/>
      <c r="N4" s="12"/>
      <c r="O4" s="9"/>
      <c r="P4" s="9"/>
      <c r="Q4" s="9"/>
      <c r="R4" s="9"/>
      <c r="S4" s="9"/>
      <c r="T4" s="9"/>
    </row>
    <row r="5" spans="1:20" ht="20.25" customHeight="1" x14ac:dyDescent="0.3">
      <c r="A5" s="28" t="s">
        <v>568</v>
      </c>
      <c r="B5" s="30"/>
      <c r="C5" s="30"/>
      <c r="D5" s="30"/>
      <c r="E5" s="32"/>
      <c r="F5" s="32"/>
      <c r="G5" s="30"/>
      <c r="H5" s="30"/>
      <c r="I5" s="33"/>
      <c r="J5" s="9"/>
      <c r="K5" s="12"/>
      <c r="L5" s="12"/>
      <c r="M5" s="12"/>
      <c r="N5" s="12"/>
      <c r="O5" s="9"/>
      <c r="P5" s="9"/>
      <c r="Q5" s="9"/>
      <c r="R5" s="9"/>
      <c r="S5" s="9"/>
      <c r="T5" s="9"/>
    </row>
    <row r="6" spans="1:20" ht="13.5" customHeight="1" x14ac:dyDescent="0.25">
      <c r="A6" s="12"/>
      <c r="B6" s="30"/>
      <c r="C6" s="30"/>
      <c r="D6" s="30"/>
      <c r="E6" s="32"/>
      <c r="F6" s="32"/>
      <c r="G6" s="12"/>
      <c r="H6" s="35">
        <v>1</v>
      </c>
      <c r="I6" s="37"/>
      <c r="J6" s="38"/>
      <c r="K6" s="40"/>
      <c r="L6" s="12"/>
      <c r="M6" s="12"/>
      <c r="N6" s="12"/>
      <c r="O6" s="9"/>
      <c r="P6" s="9"/>
      <c r="Q6" s="9"/>
      <c r="R6" s="9"/>
      <c r="S6" s="9"/>
      <c r="T6" s="9"/>
    </row>
    <row r="7" spans="1:20" ht="9.75" customHeight="1" x14ac:dyDescent="0.2">
      <c r="A7" s="41"/>
      <c r="B7" s="41"/>
      <c r="C7" s="41"/>
      <c r="D7" s="41"/>
      <c r="E7" s="41"/>
      <c r="F7" s="41"/>
      <c r="G7" s="41"/>
      <c r="H7" s="41"/>
      <c r="I7" s="42"/>
      <c r="J7" s="43"/>
      <c r="K7" s="41"/>
      <c r="L7" s="41"/>
      <c r="M7" s="41"/>
      <c r="N7" s="41"/>
      <c r="O7" s="43"/>
      <c r="P7" s="43"/>
      <c r="Q7" s="43"/>
      <c r="R7" s="43"/>
      <c r="S7" s="43"/>
      <c r="T7" s="43"/>
    </row>
    <row r="8" spans="1:20" ht="13.5" customHeight="1" x14ac:dyDescent="0.2">
      <c r="A8" s="44" t="s">
        <v>5</v>
      </c>
      <c r="B8" s="99" t="s">
        <v>551</v>
      </c>
      <c r="C8" s="44" t="s">
        <v>46</v>
      </c>
      <c r="D8" s="44" t="s">
        <v>47</v>
      </c>
      <c r="E8" s="45" t="s">
        <v>48</v>
      </c>
      <c r="F8" s="45" t="s">
        <v>49</v>
      </c>
      <c r="G8" s="46" t="s">
        <v>50</v>
      </c>
      <c r="H8" s="44" t="s">
        <v>51</v>
      </c>
      <c r="I8" s="47" t="s">
        <v>52</v>
      </c>
      <c r="J8" s="48" t="s">
        <v>53</v>
      </c>
      <c r="K8" s="49" t="s">
        <v>54</v>
      </c>
      <c r="L8" s="49" t="s">
        <v>55</v>
      </c>
      <c r="M8" s="49" t="s">
        <v>56</v>
      </c>
      <c r="N8" s="49" t="s">
        <v>57</v>
      </c>
      <c r="O8" s="50" t="s">
        <v>58</v>
      </c>
      <c r="P8" s="51" t="s">
        <v>7</v>
      </c>
      <c r="Q8" s="58" t="s">
        <v>552</v>
      </c>
      <c r="R8" s="51" t="s">
        <v>60</v>
      </c>
      <c r="S8" s="51" t="s">
        <v>61</v>
      </c>
      <c r="T8" s="51" t="s">
        <v>62</v>
      </c>
    </row>
    <row r="9" spans="1:20" ht="16.5" customHeight="1" x14ac:dyDescent="0.25">
      <c r="A9" s="52">
        <v>1</v>
      </c>
      <c r="B9" s="59"/>
      <c r="C9" s="63">
        <v>279</v>
      </c>
      <c r="D9" s="55" t="s">
        <v>750</v>
      </c>
      <c r="E9" s="56"/>
      <c r="F9" s="56"/>
      <c r="G9" s="57" t="s">
        <v>65</v>
      </c>
      <c r="H9" s="57" t="s">
        <v>65</v>
      </c>
      <c r="I9" s="57" t="s">
        <v>751</v>
      </c>
      <c r="J9" s="60">
        <v>33351</v>
      </c>
      <c r="K9" s="57" t="s">
        <v>221</v>
      </c>
      <c r="L9" s="57" t="s">
        <v>477</v>
      </c>
      <c r="M9" s="57"/>
      <c r="N9" s="57" t="s">
        <v>624</v>
      </c>
      <c r="O9" s="61">
        <v>1.5821759259259258E-2</v>
      </c>
      <c r="P9" s="62">
        <v>22</v>
      </c>
      <c r="Q9" s="62"/>
      <c r="R9" s="52" t="s">
        <v>65</v>
      </c>
      <c r="S9" s="62"/>
      <c r="T9" s="62"/>
    </row>
    <row r="10" spans="1:20" ht="16.5" customHeight="1" x14ac:dyDescent="0.25">
      <c r="A10" s="52">
        <v>2</v>
      </c>
      <c r="B10" s="62">
        <v>1</v>
      </c>
      <c r="C10" s="63">
        <v>84</v>
      </c>
      <c r="D10" s="55" t="s">
        <v>752</v>
      </c>
      <c r="E10" s="56"/>
      <c r="F10" s="56"/>
      <c r="G10" s="57" t="s">
        <v>65</v>
      </c>
      <c r="H10" s="57" t="s">
        <v>65</v>
      </c>
      <c r="I10" s="57" t="s">
        <v>753</v>
      </c>
      <c r="J10" s="60">
        <v>35840</v>
      </c>
      <c r="K10" s="57" t="s">
        <v>12</v>
      </c>
      <c r="L10" s="57" t="s">
        <v>352</v>
      </c>
      <c r="M10" s="57"/>
      <c r="N10" s="57" t="s">
        <v>353</v>
      </c>
      <c r="O10" s="61">
        <v>1.6527777777777777E-2</v>
      </c>
      <c r="P10" s="62"/>
      <c r="Q10" s="62">
        <v>22</v>
      </c>
      <c r="R10" s="52" t="s">
        <v>65</v>
      </c>
      <c r="S10" s="52"/>
      <c r="T10" s="52" t="s">
        <v>65</v>
      </c>
    </row>
    <row r="11" spans="1:20" ht="16.5" customHeight="1" x14ac:dyDescent="0.25">
      <c r="A11" s="52">
        <v>3</v>
      </c>
      <c r="B11" s="62"/>
      <c r="C11" s="63">
        <v>107</v>
      </c>
      <c r="D11" s="55" t="s">
        <v>754</v>
      </c>
      <c r="E11" s="56"/>
      <c r="F11" s="56"/>
      <c r="G11" s="57" t="s">
        <v>65</v>
      </c>
      <c r="H11" s="57" t="s">
        <v>65</v>
      </c>
      <c r="I11" s="57" t="s">
        <v>755</v>
      </c>
      <c r="J11" s="60">
        <v>34627</v>
      </c>
      <c r="K11" s="57" t="s">
        <v>15</v>
      </c>
      <c r="L11" s="57" t="s">
        <v>94</v>
      </c>
      <c r="M11" s="57"/>
      <c r="N11" s="57" t="s">
        <v>603</v>
      </c>
      <c r="O11" s="61">
        <v>1.681712962962963E-2</v>
      </c>
      <c r="P11" s="62">
        <v>18</v>
      </c>
      <c r="Q11" s="62"/>
      <c r="R11" s="52" t="s">
        <v>65</v>
      </c>
      <c r="S11" s="52"/>
      <c r="T11" s="52" t="s">
        <v>65</v>
      </c>
    </row>
    <row r="12" spans="1:20" ht="16.5" customHeight="1" x14ac:dyDescent="0.25">
      <c r="A12" s="52">
        <v>4</v>
      </c>
      <c r="B12" s="62"/>
      <c r="C12" s="63">
        <v>280</v>
      </c>
      <c r="D12" s="55" t="s">
        <v>756</v>
      </c>
      <c r="E12" s="56"/>
      <c r="F12" s="56"/>
      <c r="G12" s="57" t="s">
        <v>65</v>
      </c>
      <c r="H12" s="57" t="s">
        <v>65</v>
      </c>
      <c r="I12" s="57" t="s">
        <v>757</v>
      </c>
      <c r="J12" s="60">
        <v>27947</v>
      </c>
      <c r="K12" s="57" t="s">
        <v>221</v>
      </c>
      <c r="L12" s="57" t="s">
        <v>477</v>
      </c>
      <c r="M12" s="57" t="s">
        <v>157</v>
      </c>
      <c r="N12" s="57" t="s">
        <v>625</v>
      </c>
      <c r="O12" s="61">
        <v>1.7013888888888887E-2</v>
      </c>
      <c r="P12" s="62" t="s">
        <v>157</v>
      </c>
      <c r="Q12" s="62"/>
      <c r="R12" s="52" t="s">
        <v>65</v>
      </c>
      <c r="S12" s="52"/>
      <c r="T12" s="52" t="s">
        <v>65</v>
      </c>
    </row>
    <row r="13" spans="1:20" ht="16.5" customHeight="1" x14ac:dyDescent="0.25">
      <c r="A13" s="52">
        <v>5</v>
      </c>
      <c r="B13" s="62">
        <v>2</v>
      </c>
      <c r="C13" s="63">
        <v>272</v>
      </c>
      <c r="D13" s="55" t="s">
        <v>758</v>
      </c>
      <c r="E13" s="56"/>
      <c r="F13" s="56"/>
      <c r="G13" s="57" t="s">
        <v>65</v>
      </c>
      <c r="H13" s="57" t="s">
        <v>65</v>
      </c>
      <c r="I13" s="57" t="s">
        <v>759</v>
      </c>
      <c r="J13" s="60">
        <v>36276</v>
      </c>
      <c r="K13" s="57" t="s">
        <v>13</v>
      </c>
      <c r="L13" s="57"/>
      <c r="M13" s="57"/>
      <c r="N13" s="57" t="s">
        <v>212</v>
      </c>
      <c r="O13" s="61">
        <v>2.0057870370370372E-2</v>
      </c>
      <c r="P13" s="62"/>
      <c r="Q13" s="62">
        <v>18</v>
      </c>
      <c r="R13" s="52" t="s">
        <v>65</v>
      </c>
      <c r="S13" s="52"/>
      <c r="T13" s="52" t="s">
        <v>65</v>
      </c>
    </row>
    <row r="14" spans="1:20" ht="16.5" customHeight="1" x14ac:dyDescent="0.25">
      <c r="A14" s="62">
        <v>6</v>
      </c>
      <c r="B14" s="62">
        <v>3</v>
      </c>
      <c r="C14" s="63">
        <v>14</v>
      </c>
      <c r="D14" s="55" t="s">
        <v>760</v>
      </c>
      <c r="E14" s="56"/>
      <c r="F14" s="56"/>
      <c r="G14" s="57" t="s">
        <v>65</v>
      </c>
      <c r="H14" s="57" t="s">
        <v>65</v>
      </c>
      <c r="I14" s="57" t="s">
        <v>761</v>
      </c>
      <c r="J14" s="60" t="s">
        <v>574</v>
      </c>
      <c r="K14" s="57" t="s">
        <v>23</v>
      </c>
      <c r="L14" s="57" t="s">
        <v>116</v>
      </c>
      <c r="M14" s="57"/>
      <c r="N14" s="57" t="s">
        <v>412</v>
      </c>
      <c r="O14" s="61">
        <v>2.1238425925925924E-2</v>
      </c>
      <c r="P14" s="62"/>
      <c r="Q14" s="62">
        <v>15</v>
      </c>
      <c r="R14" s="52" t="s">
        <v>65</v>
      </c>
      <c r="S14" s="52"/>
      <c r="T14" s="52" t="s">
        <v>65</v>
      </c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19"/>
  <sheetViews>
    <sheetView workbookViewId="0">
      <selection sqref="A1:A2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1.7109375" customWidth="1"/>
    <col min="9" max="9" width="13.85546875" customWidth="1"/>
    <col min="10" max="10" width="22.7109375" customWidth="1"/>
    <col min="11" max="11" width="15.28515625" customWidth="1"/>
    <col min="12" max="12" width="4.85546875" customWidth="1"/>
    <col min="13" max="13" width="29.28515625" customWidth="1"/>
    <col min="14" max="14" width="8.85546875" customWidth="1"/>
    <col min="15" max="15" width="6" customWidth="1"/>
    <col min="16" max="16" width="7.7109375" hidden="1" customWidth="1"/>
    <col min="17" max="19" width="7.42578125" hidden="1" customWidth="1"/>
  </cols>
  <sheetData>
    <row r="1" spans="1:19" ht="18.75" customHeight="1" x14ac:dyDescent="0.3">
      <c r="A1" s="1" t="s">
        <v>806</v>
      </c>
      <c r="B1" s="3"/>
      <c r="C1" s="3"/>
      <c r="D1" s="5"/>
      <c r="E1" s="5"/>
      <c r="F1" s="3"/>
      <c r="G1" s="3"/>
      <c r="H1" s="7"/>
      <c r="I1" s="9"/>
      <c r="J1" s="12"/>
      <c r="K1" s="12"/>
      <c r="L1" s="12"/>
      <c r="M1" s="12"/>
      <c r="N1" s="9"/>
      <c r="O1" s="9"/>
      <c r="P1" s="9"/>
      <c r="Q1" s="9"/>
      <c r="R1" s="9"/>
      <c r="S1" s="9"/>
    </row>
    <row r="2" spans="1:19" s="104" customFormat="1" ht="18.75" customHeight="1" x14ac:dyDescent="0.3">
      <c r="A2" s="1" t="s">
        <v>0</v>
      </c>
      <c r="B2" s="3"/>
      <c r="C2" s="3"/>
      <c r="D2" s="5"/>
      <c r="E2" s="5"/>
      <c r="F2" s="3"/>
      <c r="G2" s="3"/>
      <c r="H2" s="7"/>
      <c r="I2" s="102"/>
      <c r="N2" s="102"/>
      <c r="O2" s="102"/>
      <c r="P2" s="102"/>
      <c r="Q2" s="102"/>
      <c r="R2" s="102"/>
      <c r="S2" s="102"/>
    </row>
    <row r="3" spans="1:19" ht="17.25" customHeight="1" x14ac:dyDescent="0.3">
      <c r="A3" s="3" t="s">
        <v>555</v>
      </c>
      <c r="B3" s="3"/>
      <c r="C3" s="3"/>
      <c r="D3" s="5"/>
      <c r="E3" s="5"/>
      <c r="F3" s="3"/>
      <c r="G3" s="3"/>
      <c r="H3" s="7"/>
      <c r="I3" s="9"/>
      <c r="J3" s="12"/>
      <c r="K3" s="12"/>
      <c r="L3" s="12"/>
      <c r="M3" s="12"/>
      <c r="N3" s="9"/>
      <c r="O3" s="9"/>
      <c r="P3" s="9"/>
      <c r="Q3" s="9"/>
      <c r="R3" s="9"/>
      <c r="S3" s="9"/>
    </row>
    <row r="4" spans="1:19" ht="18" customHeight="1" x14ac:dyDescent="0.25">
      <c r="A4" s="15">
        <v>13</v>
      </c>
      <c r="B4" s="19" t="s">
        <v>556</v>
      </c>
      <c r="C4" s="19"/>
      <c r="D4" s="19">
        <v>1</v>
      </c>
      <c r="E4" s="24">
        <v>1</v>
      </c>
      <c r="F4" s="15" t="s">
        <v>9</v>
      </c>
      <c r="G4" s="26"/>
      <c r="H4" s="7"/>
      <c r="I4" s="9"/>
      <c r="J4" s="12"/>
      <c r="K4" s="12"/>
      <c r="L4" s="12"/>
      <c r="M4" s="12"/>
      <c r="N4" s="9"/>
      <c r="O4" s="9"/>
      <c r="P4" s="9"/>
      <c r="Q4" s="9"/>
      <c r="R4" s="9"/>
      <c r="S4" s="9"/>
    </row>
    <row r="5" spans="1:19" ht="20.25" customHeight="1" x14ac:dyDescent="0.3">
      <c r="A5" s="28" t="s">
        <v>569</v>
      </c>
      <c r="B5" s="30"/>
      <c r="C5" s="30"/>
      <c r="D5" s="32"/>
      <c r="E5" s="32"/>
      <c r="F5" s="30"/>
      <c r="G5" s="30"/>
      <c r="H5" s="33"/>
      <c r="I5" s="9"/>
      <c r="J5" s="12"/>
      <c r="K5" s="12"/>
      <c r="L5" s="12"/>
      <c r="M5" s="12"/>
      <c r="N5" s="9"/>
      <c r="O5" s="9"/>
      <c r="P5" s="9"/>
      <c r="Q5" s="9"/>
      <c r="R5" s="9"/>
      <c r="S5" s="9"/>
    </row>
    <row r="6" spans="1:19" ht="13.5" customHeight="1" x14ac:dyDescent="0.25">
      <c r="A6" s="12"/>
      <c r="B6" s="30"/>
      <c r="C6" s="30"/>
      <c r="D6" s="32"/>
      <c r="E6" s="32"/>
      <c r="F6" s="12"/>
      <c r="G6" s="35">
        <v>1</v>
      </c>
      <c r="H6" s="37"/>
      <c r="I6" s="38"/>
      <c r="J6" s="40"/>
      <c r="K6" s="12"/>
      <c r="L6" s="12"/>
      <c r="M6" s="12"/>
      <c r="N6" s="9"/>
      <c r="O6" s="9"/>
      <c r="P6" s="9"/>
      <c r="Q6" s="9"/>
      <c r="R6" s="9"/>
      <c r="S6" s="9"/>
    </row>
    <row r="7" spans="1:19" ht="9.75" customHeight="1" x14ac:dyDescent="0.2">
      <c r="A7" s="41"/>
      <c r="B7" s="41"/>
      <c r="C7" s="41"/>
      <c r="D7" s="41"/>
      <c r="E7" s="41"/>
      <c r="F7" s="41"/>
      <c r="G7" s="41"/>
      <c r="H7" s="42"/>
      <c r="I7" s="43"/>
      <c r="J7" s="41"/>
      <c r="K7" s="41"/>
      <c r="L7" s="41"/>
      <c r="M7" s="41"/>
      <c r="N7" s="43"/>
      <c r="O7" s="43"/>
      <c r="P7" s="43"/>
      <c r="Q7" s="43"/>
      <c r="R7" s="43"/>
      <c r="S7" s="43"/>
    </row>
    <row r="8" spans="1:19" ht="13.5" customHeight="1" x14ac:dyDescent="0.2">
      <c r="A8" s="44" t="s">
        <v>5</v>
      </c>
      <c r="B8" s="44" t="s">
        <v>46</v>
      </c>
      <c r="C8" s="44" t="s">
        <v>47</v>
      </c>
      <c r="D8" s="45" t="s">
        <v>48</v>
      </c>
      <c r="E8" s="45" t="s">
        <v>49</v>
      </c>
      <c r="F8" s="46" t="s">
        <v>50</v>
      </c>
      <c r="G8" s="44" t="s">
        <v>51</v>
      </c>
      <c r="H8" s="47" t="s">
        <v>52</v>
      </c>
      <c r="I8" s="48" t="s">
        <v>53</v>
      </c>
      <c r="J8" s="49" t="s">
        <v>54</v>
      </c>
      <c r="K8" s="49" t="s">
        <v>55</v>
      </c>
      <c r="L8" s="49" t="s">
        <v>56</v>
      </c>
      <c r="M8" s="49" t="s">
        <v>57</v>
      </c>
      <c r="N8" s="50" t="s">
        <v>58</v>
      </c>
      <c r="O8" s="51" t="s">
        <v>7</v>
      </c>
      <c r="P8" s="51" t="s">
        <v>59</v>
      </c>
      <c r="Q8" s="51" t="s">
        <v>60</v>
      </c>
      <c r="R8" s="51" t="s">
        <v>61</v>
      </c>
      <c r="S8" s="51" t="s">
        <v>62</v>
      </c>
    </row>
    <row r="9" spans="1:19" ht="16.5" customHeight="1" x14ac:dyDescent="0.25">
      <c r="A9" s="52">
        <v>1</v>
      </c>
      <c r="B9" s="63">
        <v>127</v>
      </c>
      <c r="C9" s="55" t="s">
        <v>762</v>
      </c>
      <c r="D9" s="56"/>
      <c r="E9" s="56"/>
      <c r="F9" s="57" t="s">
        <v>65</v>
      </c>
      <c r="G9" s="57" t="s">
        <v>65</v>
      </c>
      <c r="H9" s="57" t="s">
        <v>763</v>
      </c>
      <c r="I9" s="60">
        <v>36545</v>
      </c>
      <c r="J9" s="57" t="s">
        <v>618</v>
      </c>
      <c r="K9" s="57"/>
      <c r="L9" s="57"/>
      <c r="M9" s="57" t="s">
        <v>619</v>
      </c>
      <c r="N9" s="61">
        <v>1.2870370370370372E-2</v>
      </c>
      <c r="O9" s="62">
        <v>22</v>
      </c>
      <c r="P9" s="52" t="s">
        <v>65</v>
      </c>
      <c r="Q9" s="52"/>
      <c r="R9" s="62">
        <v>18</v>
      </c>
      <c r="S9" s="62">
        <v>32</v>
      </c>
    </row>
    <row r="10" spans="1:19" ht="16.5" customHeight="1" x14ac:dyDescent="0.25">
      <c r="A10" s="52">
        <v>2</v>
      </c>
      <c r="B10" s="63">
        <v>104</v>
      </c>
      <c r="C10" s="55" t="s">
        <v>764</v>
      </c>
      <c r="D10" s="56"/>
      <c r="E10" s="56"/>
      <c r="F10" s="57" t="s">
        <v>65</v>
      </c>
      <c r="G10" s="57" t="s">
        <v>65</v>
      </c>
      <c r="H10" s="57" t="s">
        <v>765</v>
      </c>
      <c r="I10" s="60">
        <v>36781</v>
      </c>
      <c r="J10" s="57" t="s">
        <v>169</v>
      </c>
      <c r="K10" s="57" t="s">
        <v>94</v>
      </c>
      <c r="L10" s="57"/>
      <c r="M10" s="57" t="s">
        <v>170</v>
      </c>
      <c r="N10" s="61">
        <v>1.383101851851852E-2</v>
      </c>
      <c r="O10" s="62">
        <v>18</v>
      </c>
      <c r="P10" s="52" t="s">
        <v>65</v>
      </c>
      <c r="Q10" s="52"/>
      <c r="R10" s="62">
        <v>19</v>
      </c>
      <c r="S10" s="62">
        <v>55</v>
      </c>
    </row>
    <row r="11" spans="1:19" ht="16.5" customHeight="1" x14ac:dyDescent="0.25">
      <c r="A11" s="52">
        <v>3</v>
      </c>
      <c r="B11" s="63">
        <v>13</v>
      </c>
      <c r="C11" s="55" t="s">
        <v>766</v>
      </c>
      <c r="D11" s="56"/>
      <c r="E11" s="56"/>
      <c r="F11" s="57" t="s">
        <v>65</v>
      </c>
      <c r="G11" s="57" t="s">
        <v>65</v>
      </c>
      <c r="H11" s="57" t="s">
        <v>767</v>
      </c>
      <c r="I11" s="60" t="s">
        <v>583</v>
      </c>
      <c r="J11" s="57" t="s">
        <v>584</v>
      </c>
      <c r="K11" s="57" t="s">
        <v>581</v>
      </c>
      <c r="L11" s="57"/>
      <c r="M11" s="57" t="s">
        <v>585</v>
      </c>
      <c r="N11" s="61">
        <v>1.4131944444444445E-2</v>
      </c>
      <c r="O11" s="62">
        <v>15</v>
      </c>
      <c r="P11" s="52" t="s">
        <v>65</v>
      </c>
      <c r="Q11" s="52"/>
      <c r="R11" s="62">
        <v>20</v>
      </c>
      <c r="S11" s="62">
        <v>21</v>
      </c>
    </row>
    <row r="12" spans="1:19" ht="16.5" customHeight="1" x14ac:dyDescent="0.25">
      <c r="A12" s="52">
        <v>4</v>
      </c>
      <c r="B12" s="63">
        <v>105</v>
      </c>
      <c r="C12" s="55" t="s">
        <v>768</v>
      </c>
      <c r="D12" s="56"/>
      <c r="E12" s="56"/>
      <c r="F12" s="57" t="s">
        <v>65</v>
      </c>
      <c r="G12" s="57" t="s">
        <v>65</v>
      </c>
      <c r="H12" s="57" t="s">
        <v>769</v>
      </c>
      <c r="I12" s="60" t="s">
        <v>607</v>
      </c>
      <c r="J12" s="57" t="s">
        <v>76</v>
      </c>
      <c r="K12" s="57"/>
      <c r="L12" s="57"/>
      <c r="M12" s="57" t="s">
        <v>608</v>
      </c>
      <c r="N12" s="61">
        <v>1.5023148148148148E-2</v>
      </c>
      <c r="O12" s="62">
        <v>13</v>
      </c>
      <c r="P12" s="52" t="s">
        <v>65</v>
      </c>
      <c r="Q12" s="52"/>
      <c r="R12" s="62">
        <v>21</v>
      </c>
      <c r="S12" s="62">
        <v>38</v>
      </c>
    </row>
    <row r="13" spans="1:19" ht="16.5" customHeight="1" x14ac:dyDescent="0.25">
      <c r="A13" s="52">
        <v>5</v>
      </c>
      <c r="B13" s="63">
        <v>114</v>
      </c>
      <c r="C13" s="55" t="s">
        <v>770</v>
      </c>
      <c r="D13" s="56"/>
      <c r="E13" s="56"/>
      <c r="F13" s="57" t="s">
        <v>65</v>
      </c>
      <c r="G13" s="57" t="s">
        <v>65</v>
      </c>
      <c r="H13" s="57" t="s">
        <v>771</v>
      </c>
      <c r="I13" s="60">
        <v>36573</v>
      </c>
      <c r="J13" s="57" t="s">
        <v>8</v>
      </c>
      <c r="K13" s="57"/>
      <c r="L13" s="57"/>
      <c r="M13" s="57" t="s">
        <v>609</v>
      </c>
      <c r="N13" s="61">
        <v>1.5300925925925926E-2</v>
      </c>
      <c r="O13" s="62">
        <v>12</v>
      </c>
      <c r="P13" s="52" t="s">
        <v>65</v>
      </c>
      <c r="Q13" s="52"/>
      <c r="R13" s="62">
        <v>22</v>
      </c>
      <c r="S13" s="62">
        <v>2</v>
      </c>
    </row>
    <row r="14" spans="1:19" ht="16.5" customHeight="1" x14ac:dyDescent="0.25">
      <c r="A14" s="52">
        <v>6</v>
      </c>
      <c r="B14" s="63">
        <v>56</v>
      </c>
      <c r="C14" s="55" t="s">
        <v>772</v>
      </c>
      <c r="D14" s="56"/>
      <c r="E14" s="56"/>
      <c r="F14" s="57" t="s">
        <v>65</v>
      </c>
      <c r="G14" s="57" t="s">
        <v>65</v>
      </c>
      <c r="H14" s="57" t="s">
        <v>773</v>
      </c>
      <c r="I14" s="60">
        <v>37126</v>
      </c>
      <c r="J14" s="57" t="s">
        <v>126</v>
      </c>
      <c r="K14" s="57"/>
      <c r="L14" s="57"/>
      <c r="M14" s="57" t="s">
        <v>590</v>
      </c>
      <c r="N14" s="61">
        <v>1.5370370370370369E-2</v>
      </c>
      <c r="O14" s="62">
        <v>11</v>
      </c>
      <c r="P14" s="52" t="s">
        <v>65</v>
      </c>
      <c r="Q14" s="52"/>
      <c r="R14" s="62">
        <v>22</v>
      </c>
      <c r="S14" s="62">
        <v>8</v>
      </c>
    </row>
    <row r="15" spans="1:19" ht="16.5" customHeight="1" x14ac:dyDescent="0.25">
      <c r="A15" s="52">
        <v>7</v>
      </c>
      <c r="B15" s="63">
        <v>23</v>
      </c>
      <c r="C15" s="55" t="s">
        <v>774</v>
      </c>
      <c r="D15" s="56"/>
      <c r="E15" s="56"/>
      <c r="F15" s="57" t="s">
        <v>65</v>
      </c>
      <c r="G15" s="57" t="s">
        <v>65</v>
      </c>
      <c r="H15" s="57" t="s">
        <v>775</v>
      </c>
      <c r="I15" s="60">
        <v>37095</v>
      </c>
      <c r="J15" s="57" t="s">
        <v>21</v>
      </c>
      <c r="K15" s="57"/>
      <c r="L15" s="57"/>
      <c r="M15" s="57" t="s">
        <v>108</v>
      </c>
      <c r="N15" s="61">
        <v>1.539351851851852E-2</v>
      </c>
      <c r="O15" s="62">
        <v>10</v>
      </c>
      <c r="P15" s="52" t="s">
        <v>65</v>
      </c>
      <c r="Q15" s="52"/>
      <c r="R15" s="62">
        <v>22</v>
      </c>
      <c r="S15" s="62">
        <v>10</v>
      </c>
    </row>
    <row r="16" spans="1:19" ht="16.5" customHeight="1" x14ac:dyDescent="0.25">
      <c r="A16" s="52">
        <v>8</v>
      </c>
      <c r="B16" s="63">
        <v>38</v>
      </c>
      <c r="C16" s="55" t="s">
        <v>776</v>
      </c>
      <c r="D16" s="56"/>
      <c r="E16" s="56"/>
      <c r="F16" s="57" t="s">
        <v>65</v>
      </c>
      <c r="G16" s="57" t="s">
        <v>65</v>
      </c>
      <c r="H16" s="57" t="s">
        <v>777</v>
      </c>
      <c r="I16" s="60">
        <v>36759</v>
      </c>
      <c r="J16" s="57" t="s">
        <v>487</v>
      </c>
      <c r="K16" s="57"/>
      <c r="L16" s="57"/>
      <c r="M16" s="57" t="s">
        <v>589</v>
      </c>
      <c r="N16" s="61">
        <v>1.5694444444444445E-2</v>
      </c>
      <c r="O16" s="62">
        <v>9</v>
      </c>
      <c r="P16" s="52" t="s">
        <v>65</v>
      </c>
      <c r="Q16" s="52"/>
      <c r="R16" s="62">
        <v>22</v>
      </c>
      <c r="S16" s="62">
        <v>36</v>
      </c>
    </row>
    <row r="17" spans="1:19" ht="16.5" customHeight="1" x14ac:dyDescent="0.25">
      <c r="A17" s="52">
        <v>9</v>
      </c>
      <c r="B17" s="63">
        <v>7</v>
      </c>
      <c r="C17" s="55" t="s">
        <v>778</v>
      </c>
      <c r="D17" s="56"/>
      <c r="E17" s="56"/>
      <c r="F17" s="57" t="s">
        <v>65</v>
      </c>
      <c r="G17" s="57" t="s">
        <v>65</v>
      </c>
      <c r="H17" s="57" t="s">
        <v>779</v>
      </c>
      <c r="I17" s="60" t="s">
        <v>573</v>
      </c>
      <c r="J17" s="57" t="s">
        <v>23</v>
      </c>
      <c r="K17" s="57" t="s">
        <v>116</v>
      </c>
      <c r="L17" s="57"/>
      <c r="M17" s="57" t="s">
        <v>412</v>
      </c>
      <c r="N17" s="61">
        <v>1.59375E-2</v>
      </c>
      <c r="O17" s="62">
        <v>8</v>
      </c>
      <c r="P17" s="52" t="s">
        <v>65</v>
      </c>
      <c r="Q17" s="52"/>
      <c r="R17" s="62">
        <v>22</v>
      </c>
      <c r="S17" s="62">
        <v>57</v>
      </c>
    </row>
    <row r="18" spans="1:19" ht="16.5" customHeight="1" x14ac:dyDescent="0.25">
      <c r="A18" s="52">
        <v>10</v>
      </c>
      <c r="B18" s="63">
        <v>43</v>
      </c>
      <c r="C18" s="55" t="s">
        <v>780</v>
      </c>
      <c r="D18" s="56"/>
      <c r="E18" s="56"/>
      <c r="F18" s="57" t="s">
        <v>65</v>
      </c>
      <c r="G18" s="57" t="s">
        <v>65</v>
      </c>
      <c r="H18" s="57" t="s">
        <v>781</v>
      </c>
      <c r="I18" s="60">
        <v>37015</v>
      </c>
      <c r="J18" s="57" t="s">
        <v>187</v>
      </c>
      <c r="K18" s="57"/>
      <c r="L18" s="57"/>
      <c r="M18" s="57" t="s">
        <v>188</v>
      </c>
      <c r="N18" s="61">
        <v>1.6192129629629629E-2</v>
      </c>
      <c r="O18" s="62">
        <v>7</v>
      </c>
      <c r="P18" s="52" t="s">
        <v>65</v>
      </c>
      <c r="Q18" s="52"/>
      <c r="R18" s="62">
        <v>23</v>
      </c>
      <c r="S18" s="62">
        <v>19</v>
      </c>
    </row>
    <row r="19" spans="1:19" ht="16.5" customHeight="1" x14ac:dyDescent="0.25">
      <c r="A19" s="52">
        <v>11</v>
      </c>
      <c r="B19" s="54">
        <v>119</v>
      </c>
      <c r="C19" s="55" t="s">
        <v>782</v>
      </c>
      <c r="D19" s="56"/>
      <c r="E19" s="56"/>
      <c r="F19" s="57" t="s">
        <v>65</v>
      </c>
      <c r="G19" s="57" t="s">
        <v>65</v>
      </c>
      <c r="H19" s="57" t="s">
        <v>783</v>
      </c>
      <c r="I19" s="60" t="s">
        <v>613</v>
      </c>
      <c r="J19" s="57" t="s">
        <v>25</v>
      </c>
      <c r="K19" s="57"/>
      <c r="L19" s="57"/>
      <c r="M19" s="57" t="s">
        <v>612</v>
      </c>
      <c r="N19" s="61">
        <v>1.622685185185185E-2</v>
      </c>
      <c r="O19" s="62">
        <v>6</v>
      </c>
      <c r="P19" s="52" t="s">
        <v>65</v>
      </c>
      <c r="Q19" s="52"/>
      <c r="R19" s="62">
        <v>23</v>
      </c>
      <c r="S19" s="62">
        <v>22</v>
      </c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21"/>
  <sheetViews>
    <sheetView workbookViewId="0">
      <selection activeCell="S16" sqref="S16"/>
    </sheetView>
  </sheetViews>
  <sheetFormatPr defaultColWidth="17.28515625" defaultRowHeight="15" customHeight="1" x14ac:dyDescent="0.2"/>
  <cols>
    <col min="1" max="1" width="5.7109375" customWidth="1"/>
    <col min="2" max="2" width="6" customWidth="1"/>
    <col min="3" max="3" width="7.140625" customWidth="1"/>
    <col min="4" max="4" width="7.140625" hidden="1" customWidth="1"/>
    <col min="5" max="6" width="8.28515625" hidden="1" customWidth="1"/>
    <col min="7" max="7" width="6.28515625" hidden="1" customWidth="1"/>
    <col min="8" max="8" width="6.85546875" hidden="1" customWidth="1"/>
    <col min="9" max="9" width="20.28515625" customWidth="1"/>
    <col min="10" max="10" width="13.28515625" customWidth="1"/>
    <col min="11" max="11" width="25" customWidth="1"/>
    <col min="12" max="12" width="18.42578125" customWidth="1"/>
    <col min="13" max="13" width="4.85546875" customWidth="1"/>
    <col min="14" max="14" width="29.5703125" customWidth="1"/>
    <col min="15" max="15" width="8.85546875" customWidth="1"/>
    <col min="16" max="16" width="6.5703125" customWidth="1"/>
    <col min="17" max="17" width="7.42578125" customWidth="1"/>
  </cols>
  <sheetData>
    <row r="1" spans="1:17" ht="18.75" customHeight="1" x14ac:dyDescent="0.3">
      <c r="A1" s="1" t="s">
        <v>806</v>
      </c>
      <c r="B1" s="3"/>
      <c r="C1" s="3"/>
      <c r="D1" s="3"/>
      <c r="E1" s="5"/>
      <c r="F1" s="5"/>
      <c r="G1" s="3"/>
      <c r="H1" s="3"/>
      <c r="I1" s="7"/>
      <c r="J1" s="9"/>
      <c r="K1" s="12"/>
      <c r="L1" s="12"/>
      <c r="M1" s="12"/>
      <c r="N1" s="12"/>
      <c r="O1" s="9"/>
      <c r="P1" s="9"/>
      <c r="Q1" s="9"/>
    </row>
    <row r="2" spans="1:17" s="104" customFormat="1" ht="18.75" customHeight="1" x14ac:dyDescent="0.3">
      <c r="A2" s="1" t="s">
        <v>0</v>
      </c>
      <c r="B2" s="3"/>
      <c r="C2" s="3"/>
      <c r="D2" s="3"/>
      <c r="E2" s="5"/>
      <c r="F2" s="5"/>
      <c r="G2" s="3"/>
      <c r="H2" s="3"/>
      <c r="I2" s="7"/>
      <c r="J2" s="102"/>
      <c r="O2" s="102"/>
      <c r="P2" s="102"/>
      <c r="Q2" s="102"/>
    </row>
    <row r="3" spans="1:17" ht="17.25" customHeight="1" x14ac:dyDescent="0.3">
      <c r="A3" s="3" t="s">
        <v>555</v>
      </c>
      <c r="B3" s="3"/>
      <c r="C3" s="3"/>
      <c r="D3" s="3"/>
      <c r="E3" s="5"/>
      <c r="F3" s="5"/>
      <c r="G3" s="3"/>
      <c r="H3" s="3"/>
      <c r="I3" s="7"/>
      <c r="J3" s="9"/>
      <c r="K3" s="12"/>
      <c r="L3" s="12"/>
      <c r="M3" s="12"/>
      <c r="N3" s="12"/>
      <c r="O3" s="9"/>
      <c r="P3" s="9"/>
      <c r="Q3" s="9"/>
    </row>
    <row r="4" spans="1:17" ht="21" customHeight="1" x14ac:dyDescent="0.25">
      <c r="A4" s="15">
        <v>14</v>
      </c>
      <c r="B4" s="19"/>
      <c r="C4" s="19" t="s">
        <v>556</v>
      </c>
      <c r="D4" s="19"/>
      <c r="E4" s="19">
        <v>1</v>
      </c>
      <c r="F4" s="24">
        <v>1</v>
      </c>
      <c r="G4" s="15" t="s">
        <v>9</v>
      </c>
      <c r="H4" s="26"/>
      <c r="I4" s="7"/>
      <c r="J4" s="9"/>
      <c r="K4" s="12"/>
      <c r="L4" s="12"/>
      <c r="M4" s="12"/>
      <c r="N4" s="12"/>
      <c r="O4" s="9"/>
      <c r="P4" s="9"/>
      <c r="Q4" s="9"/>
    </row>
    <row r="5" spans="1:17" ht="20.25" customHeight="1" x14ac:dyDescent="0.3">
      <c r="A5" s="28" t="s">
        <v>570</v>
      </c>
      <c r="B5" s="30"/>
      <c r="C5" s="30"/>
      <c r="D5" s="30"/>
      <c r="E5" s="32"/>
      <c r="F5" s="32"/>
      <c r="G5" s="30"/>
      <c r="H5" s="30"/>
      <c r="I5" s="33"/>
      <c r="J5" s="9"/>
      <c r="K5" s="12"/>
      <c r="L5" s="12"/>
      <c r="M5" s="12"/>
      <c r="N5" s="12"/>
      <c r="O5" s="9"/>
      <c r="P5" s="9"/>
      <c r="Q5" s="9"/>
    </row>
    <row r="6" spans="1:17" ht="13.5" customHeight="1" x14ac:dyDescent="0.25">
      <c r="A6" s="12"/>
      <c r="B6" s="30"/>
      <c r="C6" s="30"/>
      <c r="D6" s="30"/>
      <c r="E6" s="32"/>
      <c r="F6" s="32"/>
      <c r="G6" s="12"/>
      <c r="H6" s="35">
        <v>1</v>
      </c>
      <c r="I6" s="37"/>
      <c r="J6" s="38"/>
      <c r="K6" s="40"/>
      <c r="L6" s="12"/>
      <c r="M6" s="12"/>
      <c r="N6" s="12"/>
      <c r="O6" s="9"/>
      <c r="P6" s="9"/>
      <c r="Q6" s="9"/>
    </row>
    <row r="7" spans="1:17" ht="9.75" customHeight="1" x14ac:dyDescent="0.2">
      <c r="A7" s="41"/>
      <c r="B7" s="41"/>
      <c r="C7" s="41"/>
      <c r="D7" s="41"/>
      <c r="E7" s="41"/>
      <c r="F7" s="41"/>
      <c r="G7" s="41"/>
      <c r="H7" s="41"/>
      <c r="I7" s="42"/>
      <c r="J7" s="43"/>
      <c r="K7" s="41"/>
      <c r="L7" s="41"/>
      <c r="M7" s="41"/>
      <c r="N7" s="41"/>
      <c r="O7" s="43"/>
      <c r="P7" s="43"/>
      <c r="Q7" s="43"/>
    </row>
    <row r="8" spans="1:17" ht="25.5" customHeight="1" x14ac:dyDescent="0.2">
      <c r="A8" s="44" t="s">
        <v>5</v>
      </c>
      <c r="B8" s="58" t="s">
        <v>553</v>
      </c>
      <c r="C8" s="44" t="s">
        <v>46</v>
      </c>
      <c r="D8" s="44" t="s">
        <v>47</v>
      </c>
      <c r="E8" s="45" t="s">
        <v>48</v>
      </c>
      <c r="F8" s="45" t="s">
        <v>49</v>
      </c>
      <c r="G8" s="46" t="s">
        <v>50</v>
      </c>
      <c r="H8" s="44" t="s">
        <v>51</v>
      </c>
      <c r="I8" s="47" t="s">
        <v>52</v>
      </c>
      <c r="J8" s="48" t="s">
        <v>53</v>
      </c>
      <c r="K8" s="49" t="s">
        <v>54</v>
      </c>
      <c r="L8" s="49" t="s">
        <v>55</v>
      </c>
      <c r="M8" s="49" t="s">
        <v>56</v>
      </c>
      <c r="N8" s="49" t="s">
        <v>57</v>
      </c>
      <c r="O8" s="50" t="s">
        <v>58</v>
      </c>
      <c r="P8" s="51" t="s">
        <v>554</v>
      </c>
      <c r="Q8" s="51" t="s">
        <v>7</v>
      </c>
    </row>
    <row r="9" spans="1:17" ht="16.5" customHeight="1" x14ac:dyDescent="0.25">
      <c r="A9" s="52">
        <v>1</v>
      </c>
      <c r="B9" s="59"/>
      <c r="C9" s="63">
        <v>63</v>
      </c>
      <c r="D9" s="55" t="s">
        <v>784</v>
      </c>
      <c r="E9" s="56"/>
      <c r="F9" s="56"/>
      <c r="G9" s="57" t="s">
        <v>65</v>
      </c>
      <c r="H9" s="57" t="s">
        <v>65</v>
      </c>
      <c r="I9" s="57" t="s">
        <v>785</v>
      </c>
      <c r="J9" s="60" t="s">
        <v>599</v>
      </c>
      <c r="K9" s="57" t="s">
        <v>600</v>
      </c>
      <c r="L9" s="57" t="s">
        <v>450</v>
      </c>
      <c r="M9" s="57"/>
      <c r="N9" s="57" t="s">
        <v>601</v>
      </c>
      <c r="O9" s="61">
        <v>1.7881944444444443E-2</v>
      </c>
      <c r="P9" s="62"/>
      <c r="Q9" s="62">
        <v>22</v>
      </c>
    </row>
    <row r="10" spans="1:17" ht="16.5" customHeight="1" x14ac:dyDescent="0.25">
      <c r="A10" s="52">
        <v>2</v>
      </c>
      <c r="B10" s="59">
        <v>1</v>
      </c>
      <c r="C10" s="63">
        <v>147</v>
      </c>
      <c r="D10" s="55" t="s">
        <v>786</v>
      </c>
      <c r="E10" s="56"/>
      <c r="F10" s="56"/>
      <c r="G10" s="57" t="s">
        <v>65</v>
      </c>
      <c r="H10" s="57" t="s">
        <v>65</v>
      </c>
      <c r="I10" s="57" t="s">
        <v>787</v>
      </c>
      <c r="J10" s="60">
        <v>35647</v>
      </c>
      <c r="K10" s="57" t="s">
        <v>622</v>
      </c>
      <c r="L10" s="57" t="s">
        <v>477</v>
      </c>
      <c r="M10" s="57"/>
      <c r="N10" s="57" t="s">
        <v>623</v>
      </c>
      <c r="O10" s="61">
        <v>1.8032407407407407E-2</v>
      </c>
      <c r="P10" s="62">
        <v>22</v>
      </c>
      <c r="Q10" s="62"/>
    </row>
    <row r="11" spans="1:17" ht="16.5" customHeight="1" x14ac:dyDescent="0.25">
      <c r="A11" s="52">
        <v>3</v>
      </c>
      <c r="B11" s="59"/>
      <c r="C11" s="63">
        <v>61</v>
      </c>
      <c r="D11" s="55" t="s">
        <v>788</v>
      </c>
      <c r="E11" s="56"/>
      <c r="F11" s="56"/>
      <c r="G11" s="57" t="s">
        <v>65</v>
      </c>
      <c r="H11" s="57" t="s">
        <v>65</v>
      </c>
      <c r="I11" s="57" t="s">
        <v>789</v>
      </c>
      <c r="J11" s="60" t="s">
        <v>596</v>
      </c>
      <c r="K11" s="57" t="s">
        <v>597</v>
      </c>
      <c r="L11" s="57" t="s">
        <v>450</v>
      </c>
      <c r="M11" s="57"/>
      <c r="N11" s="57" t="s">
        <v>451</v>
      </c>
      <c r="O11" s="61">
        <v>1.8101851851851852E-2</v>
      </c>
      <c r="P11" s="62"/>
      <c r="Q11" s="62">
        <v>18</v>
      </c>
    </row>
    <row r="12" spans="1:17" ht="16.5" customHeight="1" x14ac:dyDescent="0.25">
      <c r="A12" s="52">
        <v>4</v>
      </c>
      <c r="B12" s="59"/>
      <c r="C12" s="63">
        <v>129</v>
      </c>
      <c r="D12" s="55" t="s">
        <v>790</v>
      </c>
      <c r="E12" s="56"/>
      <c r="F12" s="56"/>
      <c r="G12" s="57" t="s">
        <v>65</v>
      </c>
      <c r="H12" s="57" t="s">
        <v>65</v>
      </c>
      <c r="I12" s="57" t="s">
        <v>791</v>
      </c>
      <c r="J12" s="60">
        <v>33529</v>
      </c>
      <c r="K12" s="57" t="s">
        <v>13</v>
      </c>
      <c r="L12" s="57"/>
      <c r="M12" s="57"/>
      <c r="N12" s="57" t="s">
        <v>212</v>
      </c>
      <c r="O12" s="61">
        <v>1.8333333333333333E-2</v>
      </c>
      <c r="P12" s="62"/>
      <c r="Q12" s="62">
        <v>15</v>
      </c>
    </row>
    <row r="13" spans="1:17" ht="16.5" customHeight="1" x14ac:dyDescent="0.25">
      <c r="A13" s="52">
        <v>5</v>
      </c>
      <c r="B13" s="59"/>
      <c r="C13" s="63">
        <v>62</v>
      </c>
      <c r="D13" s="55" t="s">
        <v>792</v>
      </c>
      <c r="E13" s="56"/>
      <c r="F13" s="56"/>
      <c r="G13" s="57" t="s">
        <v>65</v>
      </c>
      <c r="H13" s="57" t="s">
        <v>65</v>
      </c>
      <c r="I13" s="57" t="s">
        <v>793</v>
      </c>
      <c r="J13" s="60" t="s">
        <v>598</v>
      </c>
      <c r="K13" s="57" t="s">
        <v>449</v>
      </c>
      <c r="L13" s="57" t="s">
        <v>450</v>
      </c>
      <c r="M13" s="57"/>
      <c r="N13" s="57" t="s">
        <v>451</v>
      </c>
      <c r="O13" s="61">
        <v>1.849537037037037E-2</v>
      </c>
      <c r="P13" s="62"/>
      <c r="Q13" s="62">
        <v>13</v>
      </c>
    </row>
    <row r="14" spans="1:17" ht="16.5" customHeight="1" x14ac:dyDescent="0.25">
      <c r="A14" s="52">
        <v>6</v>
      </c>
      <c r="B14" s="59"/>
      <c r="C14" s="63">
        <v>64</v>
      </c>
      <c r="D14" s="55" t="s">
        <v>794</v>
      </c>
      <c r="E14" s="56"/>
      <c r="F14" s="56"/>
      <c r="G14" s="57" t="s">
        <v>65</v>
      </c>
      <c r="H14" s="57" t="s">
        <v>65</v>
      </c>
      <c r="I14" s="57" t="s">
        <v>795</v>
      </c>
      <c r="J14" s="60" t="s">
        <v>602</v>
      </c>
      <c r="K14" s="57" t="s">
        <v>449</v>
      </c>
      <c r="L14" s="57" t="s">
        <v>450</v>
      </c>
      <c r="M14" s="57"/>
      <c r="N14" s="57" t="s">
        <v>451</v>
      </c>
      <c r="O14" s="61">
        <v>1.8564814814814815E-2</v>
      </c>
      <c r="P14" s="62"/>
      <c r="Q14" s="62">
        <v>12</v>
      </c>
    </row>
    <row r="15" spans="1:17" ht="16.5" customHeight="1" x14ac:dyDescent="0.25">
      <c r="A15" s="52">
        <v>7</v>
      </c>
      <c r="B15" s="59">
        <v>2</v>
      </c>
      <c r="C15" s="63">
        <v>65</v>
      </c>
      <c r="D15" s="55" t="s">
        <v>796</v>
      </c>
      <c r="E15" s="56"/>
      <c r="F15" s="56"/>
      <c r="G15" s="57" t="s">
        <v>65</v>
      </c>
      <c r="H15" s="57" t="s">
        <v>65</v>
      </c>
      <c r="I15" s="57" t="s">
        <v>797</v>
      </c>
      <c r="J15" s="60">
        <v>35515</v>
      </c>
      <c r="K15" s="57" t="s">
        <v>12</v>
      </c>
      <c r="L15" s="57" t="s">
        <v>71</v>
      </c>
      <c r="M15" s="57"/>
      <c r="N15" s="57" t="s">
        <v>72</v>
      </c>
      <c r="O15" s="61">
        <v>1.8842592592592591E-2</v>
      </c>
      <c r="P15" s="62">
        <v>18</v>
      </c>
      <c r="Q15" s="62"/>
    </row>
    <row r="16" spans="1:17" ht="16.5" customHeight="1" x14ac:dyDescent="0.25">
      <c r="A16" s="52">
        <v>8</v>
      </c>
      <c r="B16" s="59">
        <v>3</v>
      </c>
      <c r="C16" s="63">
        <v>96</v>
      </c>
      <c r="D16" s="55" t="s">
        <v>798</v>
      </c>
      <c r="E16" s="56"/>
      <c r="F16" s="56"/>
      <c r="G16" s="57" t="s">
        <v>65</v>
      </c>
      <c r="H16" s="57" t="s">
        <v>65</v>
      </c>
      <c r="I16" s="57" t="s">
        <v>799</v>
      </c>
      <c r="J16" s="60">
        <v>36328</v>
      </c>
      <c r="K16" s="57" t="s">
        <v>604</v>
      </c>
      <c r="L16" s="57" t="s">
        <v>94</v>
      </c>
      <c r="M16" s="57"/>
      <c r="N16" s="57" t="s">
        <v>605</v>
      </c>
      <c r="O16" s="61">
        <v>1.9201388888888889E-2</v>
      </c>
      <c r="P16" s="62">
        <v>15</v>
      </c>
      <c r="Q16" s="62"/>
    </row>
    <row r="17" spans="1:17" ht="16.5" customHeight="1" x14ac:dyDescent="0.25">
      <c r="A17" s="52">
        <v>9</v>
      </c>
      <c r="B17" s="59"/>
      <c r="C17" s="63">
        <v>128</v>
      </c>
      <c r="D17" s="55" t="s">
        <v>800</v>
      </c>
      <c r="E17" s="56"/>
      <c r="F17" s="56"/>
      <c r="G17" s="57" t="s">
        <v>65</v>
      </c>
      <c r="H17" s="57" t="s">
        <v>65</v>
      </c>
      <c r="I17" s="57" t="s">
        <v>801</v>
      </c>
      <c r="J17" s="60">
        <v>35263</v>
      </c>
      <c r="K17" s="57" t="s">
        <v>13</v>
      </c>
      <c r="L17" s="57"/>
      <c r="M17" s="57"/>
      <c r="N17" s="57" t="s">
        <v>212</v>
      </c>
      <c r="O17" s="61">
        <v>1.9571759259259257E-2</v>
      </c>
      <c r="P17" s="62"/>
      <c r="Q17" s="62">
        <v>11</v>
      </c>
    </row>
    <row r="18" spans="1:17" ht="16.5" customHeight="1" x14ac:dyDescent="0.25">
      <c r="A18" s="52">
        <v>10</v>
      </c>
      <c r="B18" s="59"/>
      <c r="C18" s="63">
        <v>148</v>
      </c>
      <c r="D18" s="59" t="s">
        <v>804</v>
      </c>
      <c r="E18" s="56"/>
      <c r="F18" s="56"/>
      <c r="G18" s="77" t="s">
        <v>65</v>
      </c>
      <c r="H18" s="77" t="s">
        <v>65</v>
      </c>
      <c r="I18" s="77" t="s">
        <v>805</v>
      </c>
      <c r="J18" s="60">
        <v>28582</v>
      </c>
      <c r="K18" s="77" t="s">
        <v>221</v>
      </c>
      <c r="L18" s="77" t="s">
        <v>477</v>
      </c>
      <c r="M18" s="77" t="s">
        <v>157</v>
      </c>
      <c r="N18" s="77" t="s">
        <v>621</v>
      </c>
      <c r="O18" s="61">
        <v>2.1724537037037039E-2</v>
      </c>
      <c r="P18" s="62"/>
      <c r="Q18" s="62" t="s">
        <v>157</v>
      </c>
    </row>
    <row r="19" spans="1:17" ht="16.5" customHeight="1" x14ac:dyDescent="0.25">
      <c r="A19" s="52">
        <v>11</v>
      </c>
      <c r="B19" s="59"/>
      <c r="C19" s="63">
        <v>149</v>
      </c>
      <c r="D19" s="59" t="s">
        <v>802</v>
      </c>
      <c r="E19" s="56"/>
      <c r="F19" s="56"/>
      <c r="G19" s="77" t="s">
        <v>65</v>
      </c>
      <c r="H19" s="77" t="s">
        <v>65</v>
      </c>
      <c r="I19" s="77" t="s">
        <v>803</v>
      </c>
      <c r="J19" s="60">
        <v>24734</v>
      </c>
      <c r="K19" s="77" t="s">
        <v>221</v>
      </c>
      <c r="L19" s="77" t="s">
        <v>477</v>
      </c>
      <c r="M19" s="77" t="s">
        <v>157</v>
      </c>
      <c r="N19" s="77"/>
      <c r="O19" s="61">
        <v>2.1724537037037039E-2</v>
      </c>
      <c r="P19" s="100"/>
      <c r="Q19" s="62" t="s">
        <v>157</v>
      </c>
    </row>
    <row r="20" spans="1:17" ht="16.5" customHeight="1" x14ac:dyDescent="0.25">
      <c r="A20" s="65"/>
      <c r="B20" s="66"/>
      <c r="C20" s="66"/>
      <c r="D20" s="67"/>
      <c r="E20" s="68"/>
      <c r="F20" s="68"/>
      <c r="G20" s="7"/>
      <c r="H20" s="7"/>
      <c r="I20" s="7"/>
      <c r="J20" s="69"/>
      <c r="K20" s="7"/>
      <c r="L20" s="7"/>
      <c r="M20" s="7"/>
      <c r="N20" s="7"/>
      <c r="O20" s="70"/>
      <c r="P20" s="101"/>
      <c r="Q20" s="71"/>
    </row>
    <row r="21" spans="1:17" ht="16.5" customHeight="1" x14ac:dyDescent="0.25">
      <c r="A21" s="65"/>
      <c r="B21" s="66"/>
      <c r="C21" s="66"/>
      <c r="D21" s="67"/>
      <c r="E21" s="68"/>
      <c r="F21" s="68"/>
      <c r="G21" s="7"/>
      <c r="H21" s="7"/>
      <c r="I21" s="7"/>
      <c r="J21" s="69"/>
      <c r="K21" s="7"/>
      <c r="L21" s="7"/>
      <c r="M21" s="7"/>
      <c r="N21" s="7"/>
      <c r="O21" s="70"/>
      <c r="P21" s="101"/>
      <c r="Q21" s="71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2"/>
  <sheetViews>
    <sheetView workbookViewId="0">
      <selection activeCell="A3" sqref="A3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4.42578125" customWidth="1"/>
    <col min="9" max="9" width="17.5703125" customWidth="1"/>
    <col min="10" max="10" width="15.7109375" customWidth="1"/>
    <col min="11" max="11" width="18.42578125" customWidth="1"/>
    <col min="12" max="12" width="4.85546875" customWidth="1"/>
    <col min="13" max="13" width="30.42578125" customWidth="1"/>
    <col min="14" max="14" width="8.85546875" customWidth="1"/>
  </cols>
  <sheetData>
    <row r="1" spans="1:14" ht="18.75" customHeight="1" x14ac:dyDescent="0.3">
      <c r="A1" s="1" t="s">
        <v>806</v>
      </c>
      <c r="B1" s="3"/>
      <c r="C1" s="3"/>
      <c r="D1" s="5"/>
      <c r="E1" s="5"/>
      <c r="F1" s="3"/>
      <c r="G1" s="3"/>
      <c r="H1" s="7"/>
      <c r="I1" s="9"/>
      <c r="J1" s="12"/>
      <c r="K1" s="12"/>
      <c r="L1" s="12"/>
      <c r="M1" s="12"/>
      <c r="N1" s="9"/>
    </row>
    <row r="2" spans="1:14" s="103" customFormat="1" ht="18.75" customHeight="1" x14ac:dyDescent="0.3">
      <c r="A2" s="1" t="s">
        <v>0</v>
      </c>
      <c r="B2" s="3"/>
      <c r="C2" s="3"/>
      <c r="D2" s="5"/>
      <c r="E2" s="5"/>
      <c r="F2" s="3"/>
      <c r="G2" s="3"/>
      <c r="H2" s="7"/>
      <c r="I2" s="102"/>
      <c r="N2" s="102"/>
    </row>
    <row r="3" spans="1:14" ht="17.25" customHeight="1" x14ac:dyDescent="0.3">
      <c r="A3" s="3" t="s">
        <v>555</v>
      </c>
      <c r="B3" s="3"/>
      <c r="C3" s="3"/>
      <c r="D3" s="5"/>
      <c r="E3" s="5"/>
      <c r="F3" s="3"/>
      <c r="G3" s="3"/>
      <c r="H3" s="7"/>
      <c r="I3" s="9"/>
      <c r="J3" s="12"/>
      <c r="K3" s="12"/>
      <c r="L3" s="12"/>
      <c r="M3" s="12"/>
      <c r="N3" s="9"/>
    </row>
    <row r="4" spans="1:14" ht="21" customHeight="1" x14ac:dyDescent="0.25">
      <c r="A4" s="15">
        <v>1</v>
      </c>
      <c r="B4" s="19" t="s">
        <v>61</v>
      </c>
      <c r="C4" s="19"/>
      <c r="D4" s="19">
        <v>1</v>
      </c>
      <c r="E4" s="24">
        <v>2</v>
      </c>
      <c r="F4" s="15" t="s">
        <v>9</v>
      </c>
      <c r="G4" s="26"/>
      <c r="H4" s="7"/>
      <c r="I4" s="9"/>
      <c r="J4" s="12"/>
      <c r="K4" s="12"/>
      <c r="L4" s="12"/>
      <c r="M4" s="12"/>
      <c r="N4" s="9"/>
    </row>
    <row r="5" spans="1:14" ht="20.25" customHeight="1" x14ac:dyDescent="0.3">
      <c r="A5" s="28" t="s">
        <v>557</v>
      </c>
      <c r="B5" s="30"/>
      <c r="C5" s="30"/>
      <c r="D5" s="32"/>
      <c r="E5" s="32"/>
      <c r="F5" s="30"/>
      <c r="G5" s="30"/>
      <c r="H5" s="33"/>
      <c r="I5" s="9"/>
      <c r="J5" s="12"/>
      <c r="K5" s="12"/>
      <c r="L5" s="12"/>
      <c r="M5" s="12"/>
      <c r="N5" s="9"/>
    </row>
    <row r="6" spans="1:14" ht="13.5" customHeight="1" x14ac:dyDescent="0.25">
      <c r="A6" s="12"/>
      <c r="B6" s="30"/>
      <c r="C6" s="30"/>
      <c r="D6" s="32"/>
      <c r="E6" s="32"/>
      <c r="F6" s="12"/>
      <c r="G6" s="35">
        <v>1</v>
      </c>
      <c r="H6" s="37" t="s">
        <v>627</v>
      </c>
      <c r="I6" s="38"/>
      <c r="J6" s="40"/>
      <c r="K6" s="12"/>
      <c r="L6" s="12"/>
      <c r="M6" s="12"/>
      <c r="N6" s="9"/>
    </row>
    <row r="7" spans="1:14" ht="9.75" customHeight="1" x14ac:dyDescent="0.2">
      <c r="A7" s="41"/>
      <c r="B7" s="41"/>
      <c r="C7" s="41"/>
      <c r="D7" s="41"/>
      <c r="E7" s="41"/>
      <c r="F7" s="41"/>
      <c r="G7" s="41"/>
      <c r="H7" s="42"/>
      <c r="I7" s="43"/>
      <c r="J7" s="41"/>
      <c r="K7" s="41"/>
      <c r="L7" s="41"/>
      <c r="M7" s="41"/>
      <c r="N7" s="43"/>
    </row>
    <row r="8" spans="1:14" ht="13.5" customHeight="1" x14ac:dyDescent="0.2">
      <c r="A8" s="44" t="s">
        <v>5</v>
      </c>
      <c r="B8" s="44" t="s">
        <v>46</v>
      </c>
      <c r="C8" s="44" t="s">
        <v>47</v>
      </c>
      <c r="D8" s="45" t="s">
        <v>48</v>
      </c>
      <c r="E8" s="45" t="s">
        <v>49</v>
      </c>
      <c r="F8" s="46" t="s">
        <v>50</v>
      </c>
      <c r="G8" s="44" t="s">
        <v>51</v>
      </c>
      <c r="H8" s="47" t="s">
        <v>52</v>
      </c>
      <c r="I8" s="48" t="s">
        <v>53</v>
      </c>
      <c r="J8" s="49" t="s">
        <v>54</v>
      </c>
      <c r="K8" s="49" t="s">
        <v>55</v>
      </c>
      <c r="L8" s="49" t="s">
        <v>56</v>
      </c>
      <c r="M8" s="49" t="s">
        <v>57</v>
      </c>
      <c r="N8" s="50" t="s">
        <v>58</v>
      </c>
    </row>
    <row r="9" spans="1:14" ht="16.5" customHeight="1" x14ac:dyDescent="0.25">
      <c r="A9" s="52">
        <v>1</v>
      </c>
      <c r="B9" s="53">
        <v>148</v>
      </c>
      <c r="C9" s="55" t="s">
        <v>83</v>
      </c>
      <c r="D9" s="56"/>
      <c r="E9" s="56"/>
      <c r="F9" s="57" t="s">
        <v>65</v>
      </c>
      <c r="G9" s="57" t="s">
        <v>65</v>
      </c>
      <c r="H9" s="57" t="s">
        <v>84</v>
      </c>
      <c r="I9" s="60">
        <v>38882</v>
      </c>
      <c r="J9" s="57" t="s">
        <v>8</v>
      </c>
      <c r="K9" s="57"/>
      <c r="L9" s="57"/>
      <c r="M9" s="57" t="s">
        <v>85</v>
      </c>
      <c r="N9" s="61">
        <v>2.4768518518518516E-3</v>
      </c>
    </row>
    <row r="10" spans="1:14" ht="16.5" customHeight="1" x14ac:dyDescent="0.25">
      <c r="A10" s="52">
        <v>2</v>
      </c>
      <c r="B10" s="53">
        <v>191</v>
      </c>
      <c r="C10" s="55" t="s">
        <v>96</v>
      </c>
      <c r="D10" s="56"/>
      <c r="E10" s="56"/>
      <c r="F10" s="57" t="s">
        <v>65</v>
      </c>
      <c r="G10" s="57" t="s">
        <v>65</v>
      </c>
      <c r="H10" s="57" t="s">
        <v>97</v>
      </c>
      <c r="I10" s="60">
        <v>39086</v>
      </c>
      <c r="J10" s="57" t="s">
        <v>8</v>
      </c>
      <c r="K10" s="57"/>
      <c r="L10" s="57"/>
      <c r="M10" s="57" t="s">
        <v>98</v>
      </c>
      <c r="N10" s="61">
        <v>2.5578703703703705E-3</v>
      </c>
    </row>
    <row r="11" spans="1:14" ht="16.5" customHeight="1" x14ac:dyDescent="0.25">
      <c r="A11" s="52">
        <v>3</v>
      </c>
      <c r="B11" s="53">
        <v>112</v>
      </c>
      <c r="C11" s="55" t="s">
        <v>99</v>
      </c>
      <c r="D11" s="56"/>
      <c r="E11" s="56"/>
      <c r="F11" s="57" t="s">
        <v>65</v>
      </c>
      <c r="G11" s="57" t="s">
        <v>65</v>
      </c>
      <c r="H11" s="57" t="s">
        <v>100</v>
      </c>
      <c r="I11" s="60">
        <v>38899</v>
      </c>
      <c r="J11" s="57" t="s">
        <v>33</v>
      </c>
      <c r="K11" s="57" t="s">
        <v>101</v>
      </c>
      <c r="L11" s="57"/>
      <c r="M11" s="57" t="s">
        <v>102</v>
      </c>
      <c r="N11" s="61">
        <v>2.5810185185185185E-3</v>
      </c>
    </row>
    <row r="12" spans="1:14" ht="16.5" customHeight="1" x14ac:dyDescent="0.25">
      <c r="A12" s="52">
        <v>4</v>
      </c>
      <c r="B12" s="53">
        <v>197</v>
      </c>
      <c r="C12" s="55" t="s">
        <v>103</v>
      </c>
      <c r="D12" s="56"/>
      <c r="E12" s="56"/>
      <c r="F12" s="57" t="s">
        <v>65</v>
      </c>
      <c r="G12" s="57" t="s">
        <v>65</v>
      </c>
      <c r="H12" s="57" t="s">
        <v>104</v>
      </c>
      <c r="I12" s="60">
        <v>39247</v>
      </c>
      <c r="J12" s="57" t="s">
        <v>8</v>
      </c>
      <c r="K12" s="57"/>
      <c r="L12" s="57"/>
      <c r="M12" s="57" t="s">
        <v>105</v>
      </c>
      <c r="N12" s="61">
        <v>2.5810185185185185E-3</v>
      </c>
    </row>
    <row r="13" spans="1:14" ht="16.5" customHeight="1" x14ac:dyDescent="0.25">
      <c r="A13" s="52">
        <v>5</v>
      </c>
      <c r="B13" s="53">
        <v>172</v>
      </c>
      <c r="C13" s="55" t="s">
        <v>121</v>
      </c>
      <c r="D13" s="56"/>
      <c r="E13" s="56"/>
      <c r="F13" s="57" t="s">
        <v>65</v>
      </c>
      <c r="G13" s="57" t="s">
        <v>65</v>
      </c>
      <c r="H13" s="57" t="s">
        <v>122</v>
      </c>
      <c r="I13" s="60">
        <v>39088</v>
      </c>
      <c r="J13" s="57" t="s">
        <v>8</v>
      </c>
      <c r="K13" s="57"/>
      <c r="L13" s="57"/>
      <c r="M13" s="57" t="s">
        <v>123</v>
      </c>
      <c r="N13" s="61">
        <v>2.615740740740741E-3</v>
      </c>
    </row>
    <row r="14" spans="1:14" ht="16.5" customHeight="1" x14ac:dyDescent="0.25">
      <c r="A14" s="52">
        <v>6</v>
      </c>
      <c r="B14" s="53">
        <v>103</v>
      </c>
      <c r="C14" s="55" t="s">
        <v>130</v>
      </c>
      <c r="D14" s="56"/>
      <c r="E14" s="56"/>
      <c r="F14" s="57" t="s">
        <v>65</v>
      </c>
      <c r="G14" s="57" t="s">
        <v>65</v>
      </c>
      <c r="H14" s="57" t="s">
        <v>131</v>
      </c>
      <c r="I14" s="60">
        <v>39311</v>
      </c>
      <c r="J14" s="57" t="s">
        <v>15</v>
      </c>
      <c r="K14" s="57" t="s">
        <v>94</v>
      </c>
      <c r="L14" s="57"/>
      <c r="M14" s="57" t="s">
        <v>95</v>
      </c>
      <c r="N14" s="61">
        <v>2.6388888888888885E-3</v>
      </c>
    </row>
    <row r="15" spans="1:14" ht="16.5" customHeight="1" x14ac:dyDescent="0.25">
      <c r="A15" s="52">
        <v>7</v>
      </c>
      <c r="B15" s="53">
        <v>195</v>
      </c>
      <c r="C15" s="55" t="s">
        <v>150</v>
      </c>
      <c r="D15" s="56"/>
      <c r="E15" s="56"/>
      <c r="F15" s="57" t="s">
        <v>65</v>
      </c>
      <c r="G15" s="57" t="s">
        <v>65</v>
      </c>
      <c r="H15" s="57" t="s">
        <v>151</v>
      </c>
      <c r="I15" s="60">
        <v>39187</v>
      </c>
      <c r="J15" s="57" t="s">
        <v>8</v>
      </c>
      <c r="K15" s="57"/>
      <c r="L15" s="57"/>
      <c r="M15" s="57" t="s">
        <v>105</v>
      </c>
      <c r="N15" s="61">
        <v>2.7199074074074074E-3</v>
      </c>
    </row>
    <row r="16" spans="1:14" ht="16.5" customHeight="1" x14ac:dyDescent="0.25">
      <c r="A16" s="52">
        <v>8</v>
      </c>
      <c r="B16" s="53">
        <v>26</v>
      </c>
      <c r="C16" s="55" t="s">
        <v>152</v>
      </c>
      <c r="D16" s="56"/>
      <c r="E16" s="56"/>
      <c r="F16" s="57" t="s">
        <v>65</v>
      </c>
      <c r="G16" s="57" t="s">
        <v>65</v>
      </c>
      <c r="H16" s="57" t="s">
        <v>153</v>
      </c>
      <c r="I16" s="60">
        <v>39414</v>
      </c>
      <c r="J16" s="57" t="s">
        <v>67</v>
      </c>
      <c r="K16" s="57"/>
      <c r="L16" s="57"/>
      <c r="M16" s="57" t="s">
        <v>68</v>
      </c>
      <c r="N16" s="61">
        <v>2.7546296296296294E-3</v>
      </c>
    </row>
    <row r="17" spans="1:14" ht="16.5" customHeight="1" x14ac:dyDescent="0.25">
      <c r="A17" s="52">
        <v>9</v>
      </c>
      <c r="B17" s="72">
        <v>3</v>
      </c>
      <c r="C17" s="55" t="s">
        <v>158</v>
      </c>
      <c r="D17" s="56"/>
      <c r="E17" s="56"/>
      <c r="F17" s="57" t="s">
        <v>65</v>
      </c>
      <c r="G17" s="57" t="s">
        <v>65</v>
      </c>
      <c r="H17" s="57" t="s">
        <v>159</v>
      </c>
      <c r="I17" s="60">
        <v>38965</v>
      </c>
      <c r="J17" s="57" t="s">
        <v>35</v>
      </c>
      <c r="K17" s="57"/>
      <c r="L17" s="57"/>
      <c r="M17" s="57" t="s">
        <v>160</v>
      </c>
      <c r="N17" s="61">
        <v>2.7893518518518519E-3</v>
      </c>
    </row>
    <row r="18" spans="1:14" ht="16.5" customHeight="1" x14ac:dyDescent="0.25">
      <c r="A18" s="52">
        <v>10</v>
      </c>
      <c r="B18" s="53">
        <v>61</v>
      </c>
      <c r="C18" s="55" t="s">
        <v>161</v>
      </c>
      <c r="D18" s="56"/>
      <c r="E18" s="56"/>
      <c r="F18" s="57" t="s">
        <v>65</v>
      </c>
      <c r="G18" s="57" t="s">
        <v>65</v>
      </c>
      <c r="H18" s="57" t="s">
        <v>162</v>
      </c>
      <c r="I18" s="60">
        <v>38903</v>
      </c>
      <c r="J18" s="57" t="s">
        <v>126</v>
      </c>
      <c r="K18" s="57"/>
      <c r="L18" s="57"/>
      <c r="M18" s="57" t="s">
        <v>144</v>
      </c>
      <c r="N18" s="61">
        <v>2.8587962962962963E-3</v>
      </c>
    </row>
    <row r="19" spans="1:14" ht="16.5" customHeight="1" x14ac:dyDescent="0.25">
      <c r="A19" s="52">
        <v>11</v>
      </c>
      <c r="B19" s="53">
        <v>79</v>
      </c>
      <c r="C19" s="55" t="s">
        <v>165</v>
      </c>
      <c r="D19" s="56"/>
      <c r="E19" s="56"/>
      <c r="F19" s="57" t="s">
        <v>65</v>
      </c>
      <c r="G19" s="57" t="s">
        <v>65</v>
      </c>
      <c r="H19" s="57" t="s">
        <v>166</v>
      </c>
      <c r="I19" s="60">
        <v>39063</v>
      </c>
      <c r="J19" s="57" t="s">
        <v>12</v>
      </c>
      <c r="K19" s="57" t="s">
        <v>140</v>
      </c>
      <c r="L19" s="57"/>
      <c r="M19" s="57" t="s">
        <v>141</v>
      </c>
      <c r="N19" s="61">
        <v>2.9282407407407412E-3</v>
      </c>
    </row>
    <row r="20" spans="1:14" ht="16.5" customHeight="1" x14ac:dyDescent="0.25">
      <c r="A20" s="52">
        <v>12</v>
      </c>
      <c r="B20" s="72">
        <v>127</v>
      </c>
      <c r="C20" s="55" t="s">
        <v>167</v>
      </c>
      <c r="D20" s="56"/>
      <c r="E20" s="56"/>
      <c r="F20" s="57" t="s">
        <v>65</v>
      </c>
      <c r="G20" s="57" t="s">
        <v>65</v>
      </c>
      <c r="H20" s="57" t="s">
        <v>168</v>
      </c>
      <c r="I20" s="60">
        <v>39433</v>
      </c>
      <c r="J20" s="57" t="s">
        <v>169</v>
      </c>
      <c r="K20" s="57"/>
      <c r="L20" s="57"/>
      <c r="M20" s="57" t="s">
        <v>170</v>
      </c>
      <c r="N20" s="61">
        <v>2.9398148148148148E-3</v>
      </c>
    </row>
    <row r="21" spans="1:14" ht="16.5" customHeight="1" x14ac:dyDescent="0.25">
      <c r="A21" s="52">
        <v>13</v>
      </c>
      <c r="B21" s="53">
        <v>95</v>
      </c>
      <c r="C21" s="55" t="s">
        <v>171</v>
      </c>
      <c r="D21" s="56"/>
      <c r="E21" s="56"/>
      <c r="F21" s="57" t="s">
        <v>65</v>
      </c>
      <c r="G21" s="57" t="s">
        <v>65</v>
      </c>
      <c r="H21" s="57" t="s">
        <v>172</v>
      </c>
      <c r="I21" s="60">
        <v>39071</v>
      </c>
      <c r="J21" s="57" t="s">
        <v>29</v>
      </c>
      <c r="K21" s="57" t="s">
        <v>111</v>
      </c>
      <c r="L21" s="57"/>
      <c r="M21" s="57" t="s">
        <v>173</v>
      </c>
      <c r="N21" s="61">
        <v>2.9629629629629628E-3</v>
      </c>
    </row>
    <row r="22" spans="1:14" ht="16.5" customHeight="1" x14ac:dyDescent="0.25">
      <c r="A22" s="52">
        <v>14</v>
      </c>
      <c r="B22" s="53">
        <v>1</v>
      </c>
      <c r="C22" s="55" t="s">
        <v>174</v>
      </c>
      <c r="D22" s="56"/>
      <c r="E22" s="56"/>
      <c r="F22" s="57" t="s">
        <v>65</v>
      </c>
      <c r="G22" s="57" t="s">
        <v>65</v>
      </c>
      <c r="H22" s="57" t="s">
        <v>175</v>
      </c>
      <c r="I22" s="60">
        <v>38829</v>
      </c>
      <c r="J22" s="57" t="s">
        <v>35</v>
      </c>
      <c r="K22" s="57"/>
      <c r="L22" s="57"/>
      <c r="M22" s="57" t="s">
        <v>160</v>
      </c>
      <c r="N22" s="61">
        <v>2.9745370370370373E-3</v>
      </c>
    </row>
    <row r="23" spans="1:14" ht="16.5" customHeight="1" x14ac:dyDescent="0.25">
      <c r="A23" s="52">
        <v>15</v>
      </c>
      <c r="B23" s="53">
        <v>131</v>
      </c>
      <c r="C23" s="55" t="s">
        <v>176</v>
      </c>
      <c r="D23" s="56"/>
      <c r="E23" s="56"/>
      <c r="F23" s="57" t="s">
        <v>65</v>
      </c>
      <c r="G23" s="57" t="s">
        <v>65</v>
      </c>
      <c r="H23" s="57" t="s">
        <v>177</v>
      </c>
      <c r="I23" s="60">
        <v>39228</v>
      </c>
      <c r="J23" s="57" t="s">
        <v>169</v>
      </c>
      <c r="K23" s="57"/>
      <c r="L23" s="57"/>
      <c r="M23" s="57" t="s">
        <v>178</v>
      </c>
      <c r="N23" s="61">
        <v>3.0092592592592588E-3</v>
      </c>
    </row>
    <row r="24" spans="1:14" ht="16.5" customHeight="1" x14ac:dyDescent="0.25">
      <c r="A24" s="52">
        <v>16</v>
      </c>
      <c r="B24" s="53">
        <v>129</v>
      </c>
      <c r="C24" s="55" t="s">
        <v>179</v>
      </c>
      <c r="D24" s="56"/>
      <c r="E24" s="56"/>
      <c r="F24" s="57" t="s">
        <v>65</v>
      </c>
      <c r="G24" s="57" t="s">
        <v>65</v>
      </c>
      <c r="H24" s="57" t="s">
        <v>180</v>
      </c>
      <c r="I24" s="60">
        <v>39156</v>
      </c>
      <c r="J24" s="57" t="s">
        <v>169</v>
      </c>
      <c r="K24" s="57"/>
      <c r="L24" s="57"/>
      <c r="M24" s="57" t="s">
        <v>178</v>
      </c>
      <c r="N24" s="61">
        <v>3.0439814814814821E-3</v>
      </c>
    </row>
    <row r="25" spans="1:14" ht="16.5" customHeight="1" x14ac:dyDescent="0.25">
      <c r="A25" s="52">
        <v>17</v>
      </c>
      <c r="B25" s="53">
        <v>67</v>
      </c>
      <c r="C25" s="55" t="s">
        <v>181</v>
      </c>
      <c r="D25" s="56"/>
      <c r="E25" s="56"/>
      <c r="F25" s="57" t="s">
        <v>65</v>
      </c>
      <c r="G25" s="57" t="s">
        <v>65</v>
      </c>
      <c r="H25" s="57" t="s">
        <v>182</v>
      </c>
      <c r="I25" s="60">
        <v>39444</v>
      </c>
      <c r="J25" s="57" t="s">
        <v>126</v>
      </c>
      <c r="K25" s="57"/>
      <c r="L25" s="57"/>
      <c r="M25" s="57" t="s">
        <v>144</v>
      </c>
      <c r="N25" s="61">
        <v>3.0671296296296297E-3</v>
      </c>
    </row>
    <row r="26" spans="1:14" ht="16.5" customHeight="1" x14ac:dyDescent="0.25">
      <c r="A26" s="52">
        <v>18</v>
      </c>
      <c r="B26" s="53">
        <v>66</v>
      </c>
      <c r="C26" s="55" t="s">
        <v>183</v>
      </c>
      <c r="D26" s="56"/>
      <c r="E26" s="56"/>
      <c r="F26" s="57" t="s">
        <v>65</v>
      </c>
      <c r="G26" s="57" t="s">
        <v>65</v>
      </c>
      <c r="H26" s="57" t="s">
        <v>184</v>
      </c>
      <c r="I26" s="60">
        <v>39436</v>
      </c>
      <c r="J26" s="57" t="s">
        <v>126</v>
      </c>
      <c r="K26" s="57"/>
      <c r="L26" s="57"/>
      <c r="M26" s="57" t="s">
        <v>144</v>
      </c>
      <c r="N26" s="61">
        <v>3.0787037037037037E-3</v>
      </c>
    </row>
    <row r="27" spans="1:14" ht="16.5" customHeight="1" x14ac:dyDescent="0.25">
      <c r="A27" s="52">
        <v>19</v>
      </c>
      <c r="B27" s="72">
        <v>42</v>
      </c>
      <c r="C27" s="55" t="s">
        <v>185</v>
      </c>
      <c r="D27" s="56"/>
      <c r="E27" s="56"/>
      <c r="F27" s="57" t="s">
        <v>65</v>
      </c>
      <c r="G27" s="57" t="s">
        <v>65</v>
      </c>
      <c r="H27" s="57" t="s">
        <v>186</v>
      </c>
      <c r="I27" s="60">
        <v>39204</v>
      </c>
      <c r="J27" s="57" t="s">
        <v>187</v>
      </c>
      <c r="K27" s="57"/>
      <c r="L27" s="57"/>
      <c r="M27" s="57" t="s">
        <v>188</v>
      </c>
      <c r="N27" s="61">
        <v>3.1249999999999997E-3</v>
      </c>
    </row>
    <row r="28" spans="1:14" ht="15.75" x14ac:dyDescent="0.25">
      <c r="A28" s="52">
        <v>20</v>
      </c>
      <c r="B28" s="53">
        <v>135</v>
      </c>
      <c r="C28" s="55" t="s">
        <v>189</v>
      </c>
      <c r="D28" s="56"/>
      <c r="E28" s="56"/>
      <c r="F28" s="57" t="s">
        <v>65</v>
      </c>
      <c r="G28" s="57" t="s">
        <v>65</v>
      </c>
      <c r="H28" s="57" t="s">
        <v>190</v>
      </c>
      <c r="I28" s="60">
        <v>39320</v>
      </c>
      <c r="J28" s="57" t="s">
        <v>169</v>
      </c>
      <c r="K28" s="57"/>
      <c r="L28" s="57"/>
      <c r="M28" s="57" t="s">
        <v>178</v>
      </c>
      <c r="N28" s="61">
        <v>3.1365740740740742E-3</v>
      </c>
    </row>
    <row r="29" spans="1:14" ht="15.75" x14ac:dyDescent="0.25">
      <c r="A29" s="52">
        <v>21</v>
      </c>
      <c r="B29" s="53">
        <v>105</v>
      </c>
      <c r="C29" s="55" t="s">
        <v>191</v>
      </c>
      <c r="D29" s="56"/>
      <c r="E29" s="56"/>
      <c r="F29" s="57" t="s">
        <v>65</v>
      </c>
      <c r="G29" s="57" t="s">
        <v>65</v>
      </c>
      <c r="H29" s="57" t="s">
        <v>192</v>
      </c>
      <c r="I29" s="60">
        <v>39342</v>
      </c>
      <c r="J29" s="57" t="s">
        <v>15</v>
      </c>
      <c r="K29" s="57" t="s">
        <v>156</v>
      </c>
      <c r="L29" s="57" t="s">
        <v>157</v>
      </c>
      <c r="M29" s="57" t="s">
        <v>95</v>
      </c>
      <c r="N29" s="61">
        <v>3.1597222222222222E-3</v>
      </c>
    </row>
    <row r="30" spans="1:14" ht="15.75" x14ac:dyDescent="0.25">
      <c r="A30" s="52">
        <v>22</v>
      </c>
      <c r="B30" s="53">
        <v>7</v>
      </c>
      <c r="C30" s="55" t="s">
        <v>193</v>
      </c>
      <c r="D30" s="56"/>
      <c r="E30" s="56"/>
      <c r="F30" s="57" t="s">
        <v>65</v>
      </c>
      <c r="G30" s="57" t="s">
        <v>65</v>
      </c>
      <c r="H30" s="57" t="s">
        <v>194</v>
      </c>
      <c r="I30" s="60">
        <v>39659</v>
      </c>
      <c r="J30" s="57" t="s">
        <v>195</v>
      </c>
      <c r="K30" s="57"/>
      <c r="L30" s="57"/>
      <c r="M30" s="57" t="s">
        <v>196</v>
      </c>
      <c r="N30" s="61">
        <v>3.1828703703703702E-3</v>
      </c>
    </row>
    <row r="31" spans="1:14" ht="15.75" x14ac:dyDescent="0.25">
      <c r="A31" s="52">
        <v>23</v>
      </c>
      <c r="B31" s="53">
        <v>81</v>
      </c>
      <c r="C31" s="55" t="s">
        <v>197</v>
      </c>
      <c r="D31" s="56"/>
      <c r="E31" s="56"/>
      <c r="F31" s="57" t="s">
        <v>65</v>
      </c>
      <c r="G31" s="57" t="s">
        <v>65</v>
      </c>
      <c r="H31" s="57" t="s">
        <v>198</v>
      </c>
      <c r="I31" s="60">
        <v>39653</v>
      </c>
      <c r="J31" s="57" t="s">
        <v>12</v>
      </c>
      <c r="K31" s="57" t="s">
        <v>140</v>
      </c>
      <c r="L31" s="57"/>
      <c r="M31" s="57" t="s">
        <v>141</v>
      </c>
      <c r="N31" s="61">
        <v>3.2638888888888891E-3</v>
      </c>
    </row>
    <row r="32" spans="1:14" ht="15.75" x14ac:dyDescent="0.25">
      <c r="A32" s="52">
        <v>24</v>
      </c>
      <c r="B32" s="53">
        <v>128</v>
      </c>
      <c r="C32" s="55" t="s">
        <v>199</v>
      </c>
      <c r="D32" s="56"/>
      <c r="E32" s="56"/>
      <c r="F32" s="57" t="s">
        <v>65</v>
      </c>
      <c r="G32" s="57" t="s">
        <v>65</v>
      </c>
      <c r="H32" s="57" t="s">
        <v>200</v>
      </c>
      <c r="I32" s="60">
        <v>39410</v>
      </c>
      <c r="J32" s="57" t="s">
        <v>169</v>
      </c>
      <c r="K32" s="57"/>
      <c r="L32" s="57"/>
      <c r="M32" s="57" t="s">
        <v>178</v>
      </c>
      <c r="N32" s="61">
        <v>3.5763888888888894E-3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2"/>
  <sheetViews>
    <sheetView workbookViewId="0"/>
  </sheetViews>
  <sheetFormatPr defaultColWidth="17.28515625" defaultRowHeight="15" customHeight="1" x14ac:dyDescent="0.2"/>
  <cols>
    <col min="1" max="1" width="5.7109375" customWidth="1"/>
    <col min="2" max="3" width="7.140625" customWidth="1"/>
    <col min="4" max="5" width="8.28515625" customWidth="1"/>
    <col min="6" max="6" width="6.28515625" customWidth="1"/>
    <col min="7" max="7" width="6.85546875" customWidth="1"/>
    <col min="8" max="8" width="24.42578125" customWidth="1"/>
    <col min="9" max="9" width="17.5703125" customWidth="1"/>
    <col min="10" max="10" width="15.7109375" customWidth="1"/>
    <col min="11" max="11" width="18.42578125" customWidth="1"/>
    <col min="12" max="12" width="4.85546875" customWidth="1"/>
    <col min="13" max="13" width="21.7109375" customWidth="1"/>
    <col min="14" max="14" width="8.85546875" customWidth="1"/>
    <col min="15" max="15" width="7.42578125" customWidth="1"/>
    <col min="16" max="16" width="7.7109375" customWidth="1"/>
    <col min="17" max="19" width="7.42578125" customWidth="1"/>
  </cols>
  <sheetData>
    <row r="1" spans="1:19" ht="18.75" customHeight="1" x14ac:dyDescent="0.3">
      <c r="A1" s="3" t="e">
        <f>#REF!</f>
        <v>#REF!</v>
      </c>
      <c r="B1" s="3"/>
      <c r="C1" s="3"/>
      <c r="D1" s="5"/>
      <c r="E1" s="5"/>
      <c r="F1" s="3"/>
      <c r="G1" s="3"/>
      <c r="H1" s="7"/>
      <c r="I1" s="9"/>
      <c r="J1" s="12"/>
      <c r="K1" s="12"/>
      <c r="L1" s="12"/>
      <c r="M1" s="12"/>
      <c r="N1" s="9"/>
      <c r="O1" s="9"/>
      <c r="P1" s="9"/>
      <c r="Q1" s="9"/>
      <c r="R1" s="9"/>
      <c r="S1" s="9"/>
    </row>
    <row r="2" spans="1:19" ht="17.25" customHeight="1" x14ac:dyDescent="0.3">
      <c r="A2" s="3" t="e">
        <f>#REF!</f>
        <v>#REF!</v>
      </c>
      <c r="B2" s="3"/>
      <c r="C2" s="3"/>
      <c r="D2" s="5"/>
      <c r="E2" s="5"/>
      <c r="F2" s="3"/>
      <c r="G2" s="3"/>
      <c r="H2" s="7"/>
      <c r="I2" s="9"/>
      <c r="J2" s="12"/>
      <c r="K2" s="12"/>
      <c r="L2" s="12"/>
      <c r="M2" s="12"/>
      <c r="N2" s="9"/>
      <c r="O2" s="9"/>
      <c r="P2" s="9"/>
      <c r="Q2" s="9"/>
      <c r="R2" s="9"/>
      <c r="S2" s="9"/>
    </row>
    <row r="3" spans="1:19" ht="21" customHeight="1" x14ac:dyDescent="0.25">
      <c r="A3" s="15">
        <v>1</v>
      </c>
      <c r="B3" s="19" t="e">
        <f>IF(ISBLANK(A3)," ",VLOOKUP(A3,progr,4,FALSE))</f>
        <v>#REF!</v>
      </c>
      <c r="C3" s="19"/>
      <c r="D3" s="19" t="e">
        <f>IF(ISBLANK(A3)," ",VLOOKUP(A3,progr,6,FALSE))</f>
        <v>#REF!</v>
      </c>
      <c r="E3" s="24" t="e">
        <f>IF(ISBLANK(A3)," ",VLOOKUP(A3,progr,5,FALSE))</f>
        <v>#REF!</v>
      </c>
      <c r="F3" s="15" t="s">
        <v>9</v>
      </c>
      <c r="G3" s="26"/>
      <c r="H3" s="7"/>
      <c r="I3" s="9"/>
      <c r="J3" s="12"/>
      <c r="K3" s="12"/>
      <c r="L3" s="12"/>
      <c r="M3" s="12"/>
      <c r="N3" s="9"/>
      <c r="O3" s="9"/>
      <c r="P3" s="9"/>
      <c r="Q3" s="9"/>
      <c r="R3" s="9"/>
      <c r="S3" s="9"/>
    </row>
    <row r="4" spans="1:19" ht="20.25" customHeight="1" x14ac:dyDescent="0.3">
      <c r="A4" s="28" t="e">
        <f>IF(ISBLANK(A3)," ",VLOOKUP(A3,progr,3,FALSE))</f>
        <v>#REF!</v>
      </c>
      <c r="B4" s="30"/>
      <c r="C4" s="30"/>
      <c r="D4" s="32"/>
      <c r="E4" s="32"/>
      <c r="F4" s="30"/>
      <c r="G4" s="30"/>
      <c r="H4" s="33"/>
      <c r="I4" s="9"/>
      <c r="J4" s="12"/>
      <c r="K4" s="12"/>
      <c r="L4" s="12"/>
      <c r="M4" s="12"/>
      <c r="N4" s="9"/>
      <c r="O4" s="9"/>
      <c r="P4" s="9"/>
      <c r="Q4" s="9"/>
      <c r="R4" s="9"/>
      <c r="S4" s="9"/>
    </row>
    <row r="5" spans="1:19" ht="13.5" customHeight="1" x14ac:dyDescent="0.25">
      <c r="A5" s="12"/>
      <c r="B5" s="30"/>
      <c r="C5" s="30"/>
      <c r="D5" s="32"/>
      <c r="E5" s="32"/>
      <c r="F5" s="12"/>
      <c r="G5" s="35">
        <v>1</v>
      </c>
      <c r="H5" s="37" t="e">
        <f>IF(ISBLANK($A$3)," ",CONCATENATE(D3," ",$F$3," ",$E$3))</f>
        <v>#REF!</v>
      </c>
      <c r="I5" s="38" t="s">
        <v>43</v>
      </c>
      <c r="J5" s="40" t="e">
        <f>IF(ISBLANK(A3)," ",VLOOKUP(A3,progr,2,FALSE))</f>
        <v>#REF!</v>
      </c>
      <c r="K5" s="12"/>
      <c r="L5" s="12"/>
      <c r="M5" s="12"/>
      <c r="N5" s="9"/>
      <c r="O5" s="9"/>
      <c r="P5" s="9"/>
      <c r="Q5" s="9"/>
      <c r="R5" s="9"/>
      <c r="S5" s="9"/>
    </row>
    <row r="6" spans="1:19" ht="9.75" customHeight="1" x14ac:dyDescent="0.2">
      <c r="A6" s="41"/>
      <c r="B6" s="41"/>
      <c r="C6" s="41"/>
      <c r="D6" s="41"/>
      <c r="E6" s="41"/>
      <c r="F6" s="41"/>
      <c r="G6" s="41"/>
      <c r="H6" s="42"/>
      <c r="I6" s="43"/>
      <c r="J6" s="41"/>
      <c r="K6" s="41"/>
      <c r="L6" s="41"/>
      <c r="M6" s="41"/>
      <c r="N6" s="43"/>
      <c r="O6" s="43"/>
      <c r="P6" s="43"/>
      <c r="Q6" s="43"/>
      <c r="R6" s="43"/>
      <c r="S6" s="43"/>
    </row>
    <row r="7" spans="1:19" ht="13.5" customHeight="1" x14ac:dyDescent="0.2">
      <c r="A7" s="44" t="s">
        <v>5</v>
      </c>
      <c r="B7" s="44" t="s">
        <v>46</v>
      </c>
      <c r="C7" s="44" t="s">
        <v>47</v>
      </c>
      <c r="D7" s="45" t="s">
        <v>48</v>
      </c>
      <c r="E7" s="45" t="s">
        <v>49</v>
      </c>
      <c r="F7" s="46" t="s">
        <v>50</v>
      </c>
      <c r="G7" s="44" t="s">
        <v>51</v>
      </c>
      <c r="H7" s="47" t="s">
        <v>52</v>
      </c>
      <c r="I7" s="48" t="s">
        <v>53</v>
      </c>
      <c r="J7" s="49" t="s">
        <v>54</v>
      </c>
      <c r="K7" s="49" t="s">
        <v>55</v>
      </c>
      <c r="L7" s="49" t="s">
        <v>56</v>
      </c>
      <c r="M7" s="49" t="s">
        <v>57</v>
      </c>
      <c r="N7" s="50" t="s">
        <v>58</v>
      </c>
      <c r="O7" s="51" t="s">
        <v>7</v>
      </c>
      <c r="P7" s="51" t="s">
        <v>59</v>
      </c>
      <c r="Q7" s="51" t="s">
        <v>60</v>
      </c>
      <c r="R7" s="51" t="s">
        <v>61</v>
      </c>
      <c r="S7" s="51" t="s">
        <v>62</v>
      </c>
    </row>
    <row r="8" spans="1:19" ht="16.5" customHeight="1" x14ac:dyDescent="0.25">
      <c r="A8" s="52">
        <v>1</v>
      </c>
      <c r="B8" s="55">
        <v>108</v>
      </c>
      <c r="C8" s="55" t="e">
        <f t="shared" ref="C8:C31" si="0">IF(ISBLANK(B8)," ",CONCATENATE($B$3,B8))</f>
        <v>#REF!</v>
      </c>
      <c r="D8" s="56"/>
      <c r="E8" s="56"/>
      <c r="F8" s="57" t="str">
        <f t="shared" ref="F8:F31" si="1">IF(ISBLANK(D8)," ",RANK(D8,$D$8:$D$31,1))</f>
        <v xml:space="preserve"> </v>
      </c>
      <c r="G8" s="57" t="str">
        <f t="shared" ref="G8:G31" si="2">IF(ISBLANK(E8)," ",RANK(E8,$E$8:$E$31,1))</f>
        <v xml:space="preserve"> </v>
      </c>
      <c r="H8" s="57" t="e">
        <f t="shared" ref="H8:H31" si="3">IF(ISBLANK(B8)," ",VLOOKUP(C8,list,2,FALSE))</f>
        <v>#REF!</v>
      </c>
      <c r="I8" s="60" t="e">
        <f t="shared" ref="I8:I31" si="4">IF(ISBLANK(B8)," ",VLOOKUP(C8,list,3,FALSE))</f>
        <v>#REF!</v>
      </c>
      <c r="J8" s="57" t="e">
        <f t="shared" ref="J8:J31" si="5">IF(ISBLANK(B8)," ",VLOOKUP(C8,list,4,FALSE))</f>
        <v>#REF!</v>
      </c>
      <c r="K8" s="57" t="e">
        <f t="shared" ref="K8:K31" si="6">IF(ISBLANK(B8)," ",VLOOKUP(C8,list,5,FALSE))</f>
        <v>#REF!</v>
      </c>
      <c r="L8" s="57" t="e">
        <f t="shared" ref="L8:L31" si="7">IF(ISBLANK(B8)," ",VLOOKUP(C8,list,6,FALSE))</f>
        <v>#REF!</v>
      </c>
      <c r="M8" s="57" t="e">
        <f t="shared" ref="M8:M31" si="8">IF(ISBLANK(B8)," ",VLOOKUP(C8,list,7,FALSE))</f>
        <v>#REF!</v>
      </c>
      <c r="N8" s="61" t="str">
        <f t="shared" ref="N8:N31" si="9">IF(ISBLANK(S8)," ",TIME(Q8,R8,S8))</f>
        <v xml:space="preserve"> </v>
      </c>
      <c r="O8" s="52" t="str">
        <f t="shared" ref="O8:O31" si="10">IF(ISBLANK(E8)," ",VLOOKUP(G8,tsk,2,FALSE))</f>
        <v xml:space="preserve"> </v>
      </c>
      <c r="P8" s="52" t="str">
        <f t="shared" ref="P8:P31" si="11">IF(ISBLANK(D8)," ",VLOOKUP(N8,kvjc,2))</f>
        <v xml:space="preserve"> </v>
      </c>
      <c r="Q8" s="52"/>
      <c r="R8" s="52"/>
      <c r="S8" s="52"/>
    </row>
    <row r="9" spans="1:19" ht="16.5" customHeight="1" x14ac:dyDescent="0.25">
      <c r="A9" s="52">
        <v>2</v>
      </c>
      <c r="B9" s="55"/>
      <c r="C9" s="55" t="str">
        <f t="shared" si="0"/>
        <v xml:space="preserve"> </v>
      </c>
      <c r="D9" s="56"/>
      <c r="E9" s="56"/>
      <c r="F9" s="57" t="str">
        <f t="shared" si="1"/>
        <v xml:space="preserve"> </v>
      </c>
      <c r="G9" s="57" t="str">
        <f t="shared" si="2"/>
        <v xml:space="preserve"> </v>
      </c>
      <c r="H9" s="57" t="str">
        <f t="shared" si="3"/>
        <v xml:space="preserve"> </v>
      </c>
      <c r="I9" s="60" t="str">
        <f t="shared" si="4"/>
        <v xml:space="preserve"> </v>
      </c>
      <c r="J9" s="57" t="str">
        <f t="shared" si="5"/>
        <v xml:space="preserve"> </v>
      </c>
      <c r="K9" s="57" t="str">
        <f t="shared" si="6"/>
        <v xml:space="preserve"> </v>
      </c>
      <c r="L9" s="57" t="str">
        <f t="shared" si="7"/>
        <v xml:space="preserve"> </v>
      </c>
      <c r="M9" s="57" t="str">
        <f t="shared" si="8"/>
        <v xml:space="preserve"> </v>
      </c>
      <c r="N9" s="61" t="str">
        <f t="shared" si="9"/>
        <v xml:space="preserve"> </v>
      </c>
      <c r="O9" s="52" t="str">
        <f t="shared" si="10"/>
        <v xml:space="preserve"> </v>
      </c>
      <c r="P9" s="52" t="str">
        <f t="shared" si="11"/>
        <v xml:space="preserve"> </v>
      </c>
      <c r="Q9" s="52"/>
      <c r="R9" s="52"/>
      <c r="S9" s="52"/>
    </row>
    <row r="10" spans="1:19" ht="16.5" customHeight="1" x14ac:dyDescent="0.25">
      <c r="A10" s="52">
        <v>3</v>
      </c>
      <c r="B10" s="55"/>
      <c r="C10" s="55" t="str">
        <f t="shared" si="0"/>
        <v xml:space="preserve"> </v>
      </c>
      <c r="D10" s="56"/>
      <c r="E10" s="56"/>
      <c r="F10" s="57" t="str">
        <f t="shared" si="1"/>
        <v xml:space="preserve"> </v>
      </c>
      <c r="G10" s="57" t="str">
        <f t="shared" si="2"/>
        <v xml:space="preserve"> </v>
      </c>
      <c r="H10" s="57" t="str">
        <f t="shared" si="3"/>
        <v xml:space="preserve"> </v>
      </c>
      <c r="I10" s="60" t="str">
        <f t="shared" si="4"/>
        <v xml:space="preserve"> </v>
      </c>
      <c r="J10" s="57" t="str">
        <f t="shared" si="5"/>
        <v xml:space="preserve"> </v>
      </c>
      <c r="K10" s="57" t="str">
        <f t="shared" si="6"/>
        <v xml:space="preserve"> </v>
      </c>
      <c r="L10" s="57" t="str">
        <f t="shared" si="7"/>
        <v xml:space="preserve"> </v>
      </c>
      <c r="M10" s="57" t="str">
        <f t="shared" si="8"/>
        <v xml:space="preserve"> </v>
      </c>
      <c r="N10" s="61" t="str">
        <f t="shared" si="9"/>
        <v xml:space="preserve"> </v>
      </c>
      <c r="O10" s="52" t="str">
        <f t="shared" si="10"/>
        <v xml:space="preserve"> </v>
      </c>
      <c r="P10" s="52" t="str">
        <f t="shared" si="11"/>
        <v xml:space="preserve"> </v>
      </c>
      <c r="Q10" s="52"/>
      <c r="R10" s="52"/>
      <c r="S10" s="52"/>
    </row>
    <row r="11" spans="1:19" ht="16.5" customHeight="1" x14ac:dyDescent="0.25">
      <c r="A11" s="52">
        <v>4</v>
      </c>
      <c r="B11" s="55"/>
      <c r="C11" s="55" t="str">
        <f t="shared" si="0"/>
        <v xml:space="preserve"> </v>
      </c>
      <c r="D11" s="56"/>
      <c r="E11" s="56"/>
      <c r="F11" s="57" t="str">
        <f t="shared" si="1"/>
        <v xml:space="preserve"> </v>
      </c>
      <c r="G11" s="57" t="str">
        <f t="shared" si="2"/>
        <v xml:space="preserve"> </v>
      </c>
      <c r="H11" s="57" t="str">
        <f t="shared" si="3"/>
        <v xml:space="preserve"> </v>
      </c>
      <c r="I11" s="60" t="str">
        <f t="shared" si="4"/>
        <v xml:space="preserve"> </v>
      </c>
      <c r="J11" s="57" t="str">
        <f t="shared" si="5"/>
        <v xml:space="preserve"> </v>
      </c>
      <c r="K11" s="57" t="str">
        <f t="shared" si="6"/>
        <v xml:space="preserve"> </v>
      </c>
      <c r="L11" s="57" t="str">
        <f t="shared" si="7"/>
        <v xml:space="preserve"> </v>
      </c>
      <c r="M11" s="57" t="str">
        <f t="shared" si="8"/>
        <v xml:space="preserve"> </v>
      </c>
      <c r="N11" s="61" t="str">
        <f t="shared" si="9"/>
        <v xml:space="preserve"> </v>
      </c>
      <c r="O11" s="52" t="str">
        <f t="shared" si="10"/>
        <v xml:space="preserve"> </v>
      </c>
      <c r="P11" s="52" t="str">
        <f t="shared" si="11"/>
        <v xml:space="preserve"> </v>
      </c>
      <c r="Q11" s="52"/>
      <c r="R11" s="52"/>
      <c r="S11" s="52"/>
    </row>
    <row r="12" spans="1:19" ht="16.5" customHeight="1" x14ac:dyDescent="0.25">
      <c r="A12" s="52">
        <v>5</v>
      </c>
      <c r="B12" s="55"/>
      <c r="C12" s="55" t="str">
        <f t="shared" si="0"/>
        <v xml:space="preserve"> </v>
      </c>
      <c r="D12" s="56"/>
      <c r="E12" s="56"/>
      <c r="F12" s="57" t="str">
        <f t="shared" si="1"/>
        <v xml:space="preserve"> </v>
      </c>
      <c r="G12" s="57" t="str">
        <f t="shared" si="2"/>
        <v xml:space="preserve"> </v>
      </c>
      <c r="H12" s="57" t="str">
        <f t="shared" si="3"/>
        <v xml:space="preserve"> </v>
      </c>
      <c r="I12" s="60" t="str">
        <f t="shared" si="4"/>
        <v xml:space="preserve"> </v>
      </c>
      <c r="J12" s="57" t="str">
        <f t="shared" si="5"/>
        <v xml:space="preserve"> </v>
      </c>
      <c r="K12" s="57" t="str">
        <f t="shared" si="6"/>
        <v xml:space="preserve"> </v>
      </c>
      <c r="L12" s="57" t="str">
        <f t="shared" si="7"/>
        <v xml:space="preserve"> </v>
      </c>
      <c r="M12" s="57" t="str">
        <f t="shared" si="8"/>
        <v xml:space="preserve"> </v>
      </c>
      <c r="N12" s="61" t="str">
        <f t="shared" si="9"/>
        <v xml:space="preserve"> </v>
      </c>
      <c r="O12" s="52" t="str">
        <f t="shared" si="10"/>
        <v xml:space="preserve"> </v>
      </c>
      <c r="P12" s="52" t="str">
        <f t="shared" si="11"/>
        <v xml:space="preserve"> </v>
      </c>
      <c r="Q12" s="52"/>
      <c r="R12" s="52"/>
      <c r="S12" s="52"/>
    </row>
    <row r="13" spans="1:19" ht="16.5" customHeight="1" x14ac:dyDescent="0.25">
      <c r="A13" s="52">
        <v>6</v>
      </c>
      <c r="B13" s="55"/>
      <c r="C13" s="55" t="str">
        <f t="shared" si="0"/>
        <v xml:space="preserve"> </v>
      </c>
      <c r="D13" s="56"/>
      <c r="E13" s="56"/>
      <c r="F13" s="57" t="str">
        <f t="shared" si="1"/>
        <v xml:space="preserve"> </v>
      </c>
      <c r="G13" s="57" t="str">
        <f t="shared" si="2"/>
        <v xml:space="preserve"> </v>
      </c>
      <c r="H13" s="57" t="str">
        <f t="shared" si="3"/>
        <v xml:space="preserve"> </v>
      </c>
      <c r="I13" s="60" t="str">
        <f t="shared" si="4"/>
        <v xml:space="preserve"> </v>
      </c>
      <c r="J13" s="57" t="str">
        <f t="shared" si="5"/>
        <v xml:space="preserve"> </v>
      </c>
      <c r="K13" s="57" t="str">
        <f t="shared" si="6"/>
        <v xml:space="preserve"> </v>
      </c>
      <c r="L13" s="57" t="str">
        <f t="shared" si="7"/>
        <v xml:space="preserve"> </v>
      </c>
      <c r="M13" s="57" t="str">
        <f t="shared" si="8"/>
        <v xml:space="preserve"> </v>
      </c>
      <c r="N13" s="61" t="str">
        <f t="shared" si="9"/>
        <v xml:space="preserve"> </v>
      </c>
      <c r="O13" s="52" t="str">
        <f t="shared" si="10"/>
        <v xml:space="preserve"> </v>
      </c>
      <c r="P13" s="52" t="str">
        <f t="shared" si="11"/>
        <v xml:space="preserve"> </v>
      </c>
      <c r="Q13" s="52"/>
      <c r="R13" s="52"/>
      <c r="S13" s="52"/>
    </row>
    <row r="14" spans="1:19" ht="16.5" customHeight="1" x14ac:dyDescent="0.25">
      <c r="A14" s="52">
        <v>7</v>
      </c>
      <c r="B14" s="55"/>
      <c r="C14" s="55" t="str">
        <f t="shared" si="0"/>
        <v xml:space="preserve"> </v>
      </c>
      <c r="D14" s="56"/>
      <c r="E14" s="56"/>
      <c r="F14" s="57" t="str">
        <f t="shared" si="1"/>
        <v xml:space="preserve"> </v>
      </c>
      <c r="G14" s="57" t="str">
        <f t="shared" si="2"/>
        <v xml:space="preserve"> </v>
      </c>
      <c r="H14" s="57" t="str">
        <f t="shared" si="3"/>
        <v xml:space="preserve"> </v>
      </c>
      <c r="I14" s="60" t="str">
        <f t="shared" si="4"/>
        <v xml:space="preserve"> </v>
      </c>
      <c r="J14" s="57" t="str">
        <f t="shared" si="5"/>
        <v xml:space="preserve"> </v>
      </c>
      <c r="K14" s="57" t="str">
        <f t="shared" si="6"/>
        <v xml:space="preserve"> </v>
      </c>
      <c r="L14" s="57" t="str">
        <f t="shared" si="7"/>
        <v xml:space="preserve"> </v>
      </c>
      <c r="M14" s="57" t="str">
        <f t="shared" si="8"/>
        <v xml:space="preserve"> </v>
      </c>
      <c r="N14" s="61" t="str">
        <f t="shared" si="9"/>
        <v xml:space="preserve"> </v>
      </c>
      <c r="O14" s="52" t="str">
        <f t="shared" si="10"/>
        <v xml:space="preserve"> </v>
      </c>
      <c r="P14" s="52" t="str">
        <f t="shared" si="11"/>
        <v xml:space="preserve"> </v>
      </c>
      <c r="Q14" s="52"/>
      <c r="R14" s="52"/>
      <c r="S14" s="52"/>
    </row>
    <row r="15" spans="1:19" ht="16.5" customHeight="1" x14ac:dyDescent="0.25">
      <c r="A15" s="52">
        <v>8</v>
      </c>
      <c r="B15" s="55"/>
      <c r="C15" s="55" t="str">
        <f t="shared" si="0"/>
        <v xml:space="preserve"> </v>
      </c>
      <c r="D15" s="56"/>
      <c r="E15" s="56"/>
      <c r="F15" s="57" t="str">
        <f t="shared" si="1"/>
        <v xml:space="preserve"> </v>
      </c>
      <c r="G15" s="57" t="str">
        <f t="shared" si="2"/>
        <v xml:space="preserve"> </v>
      </c>
      <c r="H15" s="57" t="str">
        <f t="shared" si="3"/>
        <v xml:space="preserve"> </v>
      </c>
      <c r="I15" s="60" t="str">
        <f t="shared" si="4"/>
        <v xml:space="preserve"> </v>
      </c>
      <c r="J15" s="57" t="str">
        <f t="shared" si="5"/>
        <v xml:space="preserve"> </v>
      </c>
      <c r="K15" s="57" t="str">
        <f t="shared" si="6"/>
        <v xml:space="preserve"> </v>
      </c>
      <c r="L15" s="57" t="str">
        <f t="shared" si="7"/>
        <v xml:space="preserve"> </v>
      </c>
      <c r="M15" s="57" t="str">
        <f t="shared" si="8"/>
        <v xml:space="preserve"> </v>
      </c>
      <c r="N15" s="61" t="str">
        <f t="shared" si="9"/>
        <v xml:space="preserve"> </v>
      </c>
      <c r="O15" s="52" t="str">
        <f t="shared" si="10"/>
        <v xml:space="preserve"> </v>
      </c>
      <c r="P15" s="52" t="str">
        <f t="shared" si="11"/>
        <v xml:space="preserve"> </v>
      </c>
      <c r="Q15" s="52"/>
      <c r="R15" s="52"/>
      <c r="S15" s="52"/>
    </row>
    <row r="16" spans="1:19" ht="16.5" customHeight="1" x14ac:dyDescent="0.25">
      <c r="A16" s="52">
        <v>9</v>
      </c>
      <c r="B16" s="55"/>
      <c r="C16" s="55" t="str">
        <f t="shared" si="0"/>
        <v xml:space="preserve"> </v>
      </c>
      <c r="D16" s="56"/>
      <c r="E16" s="56"/>
      <c r="F16" s="57" t="str">
        <f t="shared" si="1"/>
        <v xml:space="preserve"> </v>
      </c>
      <c r="G16" s="57" t="str">
        <f t="shared" si="2"/>
        <v xml:space="preserve"> </v>
      </c>
      <c r="H16" s="57" t="str">
        <f t="shared" si="3"/>
        <v xml:space="preserve"> </v>
      </c>
      <c r="I16" s="60" t="str">
        <f t="shared" si="4"/>
        <v xml:space="preserve"> </v>
      </c>
      <c r="J16" s="57" t="str">
        <f t="shared" si="5"/>
        <v xml:space="preserve"> </v>
      </c>
      <c r="K16" s="57" t="str">
        <f t="shared" si="6"/>
        <v xml:space="preserve"> </v>
      </c>
      <c r="L16" s="57" t="str">
        <f t="shared" si="7"/>
        <v xml:space="preserve"> </v>
      </c>
      <c r="M16" s="57" t="str">
        <f t="shared" si="8"/>
        <v xml:space="preserve"> </v>
      </c>
      <c r="N16" s="61" t="str">
        <f t="shared" si="9"/>
        <v xml:space="preserve"> </v>
      </c>
      <c r="O16" s="52" t="str">
        <f t="shared" si="10"/>
        <v xml:space="preserve"> </v>
      </c>
      <c r="P16" s="52" t="str">
        <f t="shared" si="11"/>
        <v xml:space="preserve"> </v>
      </c>
      <c r="Q16" s="52"/>
      <c r="R16" s="52"/>
      <c r="S16" s="52"/>
    </row>
    <row r="17" spans="1:19" ht="16.5" customHeight="1" x14ac:dyDescent="0.25">
      <c r="A17" s="52">
        <v>10</v>
      </c>
      <c r="B17" s="55"/>
      <c r="C17" s="55" t="str">
        <f t="shared" si="0"/>
        <v xml:space="preserve"> </v>
      </c>
      <c r="D17" s="56"/>
      <c r="E17" s="56"/>
      <c r="F17" s="57" t="str">
        <f t="shared" si="1"/>
        <v xml:space="preserve"> </v>
      </c>
      <c r="G17" s="57" t="str">
        <f t="shared" si="2"/>
        <v xml:space="preserve"> </v>
      </c>
      <c r="H17" s="57" t="str">
        <f t="shared" si="3"/>
        <v xml:space="preserve"> </v>
      </c>
      <c r="I17" s="60" t="str">
        <f t="shared" si="4"/>
        <v xml:space="preserve"> </v>
      </c>
      <c r="J17" s="57" t="str">
        <f t="shared" si="5"/>
        <v xml:space="preserve"> </v>
      </c>
      <c r="K17" s="57" t="str">
        <f t="shared" si="6"/>
        <v xml:space="preserve"> </v>
      </c>
      <c r="L17" s="57" t="str">
        <f t="shared" si="7"/>
        <v xml:space="preserve"> </v>
      </c>
      <c r="M17" s="57" t="str">
        <f t="shared" si="8"/>
        <v xml:space="preserve"> </v>
      </c>
      <c r="N17" s="61" t="str">
        <f t="shared" si="9"/>
        <v xml:space="preserve"> </v>
      </c>
      <c r="O17" s="52" t="str">
        <f t="shared" si="10"/>
        <v xml:space="preserve"> </v>
      </c>
      <c r="P17" s="52" t="str">
        <f t="shared" si="11"/>
        <v xml:space="preserve"> </v>
      </c>
      <c r="Q17" s="52"/>
      <c r="R17" s="52"/>
      <c r="S17" s="52"/>
    </row>
    <row r="18" spans="1:19" ht="16.5" customHeight="1" x14ac:dyDescent="0.25">
      <c r="A18" s="52">
        <v>11</v>
      </c>
      <c r="B18" s="55"/>
      <c r="C18" s="55" t="str">
        <f t="shared" si="0"/>
        <v xml:space="preserve"> </v>
      </c>
      <c r="D18" s="56"/>
      <c r="E18" s="56"/>
      <c r="F18" s="57" t="str">
        <f t="shared" si="1"/>
        <v xml:space="preserve"> </v>
      </c>
      <c r="G18" s="57" t="str">
        <f t="shared" si="2"/>
        <v xml:space="preserve"> </v>
      </c>
      <c r="H18" s="57" t="str">
        <f t="shared" si="3"/>
        <v xml:space="preserve"> </v>
      </c>
      <c r="I18" s="60" t="str">
        <f t="shared" si="4"/>
        <v xml:space="preserve"> </v>
      </c>
      <c r="J18" s="57" t="str">
        <f t="shared" si="5"/>
        <v xml:space="preserve"> </v>
      </c>
      <c r="K18" s="57" t="str">
        <f t="shared" si="6"/>
        <v xml:space="preserve"> </v>
      </c>
      <c r="L18" s="57" t="str">
        <f t="shared" si="7"/>
        <v xml:space="preserve"> </v>
      </c>
      <c r="M18" s="57" t="str">
        <f t="shared" si="8"/>
        <v xml:space="preserve"> </v>
      </c>
      <c r="N18" s="61" t="str">
        <f t="shared" si="9"/>
        <v xml:space="preserve"> </v>
      </c>
      <c r="O18" s="52" t="str">
        <f t="shared" si="10"/>
        <v xml:space="preserve"> </v>
      </c>
      <c r="P18" s="52" t="str">
        <f t="shared" si="11"/>
        <v xml:space="preserve"> </v>
      </c>
      <c r="Q18" s="52"/>
      <c r="R18" s="52"/>
      <c r="S18" s="52"/>
    </row>
    <row r="19" spans="1:19" ht="16.5" customHeight="1" x14ac:dyDescent="0.25">
      <c r="A19" s="52">
        <v>12</v>
      </c>
      <c r="B19" s="55"/>
      <c r="C19" s="55" t="str">
        <f t="shared" si="0"/>
        <v xml:space="preserve"> </v>
      </c>
      <c r="D19" s="56"/>
      <c r="E19" s="56"/>
      <c r="F19" s="57" t="str">
        <f t="shared" si="1"/>
        <v xml:space="preserve"> </v>
      </c>
      <c r="G19" s="57" t="str">
        <f t="shared" si="2"/>
        <v xml:space="preserve"> </v>
      </c>
      <c r="H19" s="57" t="str">
        <f t="shared" si="3"/>
        <v xml:space="preserve"> </v>
      </c>
      <c r="I19" s="60" t="str">
        <f t="shared" si="4"/>
        <v xml:space="preserve"> </v>
      </c>
      <c r="J19" s="57" t="str">
        <f t="shared" si="5"/>
        <v xml:space="preserve"> </v>
      </c>
      <c r="K19" s="57" t="str">
        <f t="shared" si="6"/>
        <v xml:space="preserve"> </v>
      </c>
      <c r="L19" s="57" t="str">
        <f t="shared" si="7"/>
        <v xml:space="preserve"> </v>
      </c>
      <c r="M19" s="57" t="str">
        <f t="shared" si="8"/>
        <v xml:space="preserve"> </v>
      </c>
      <c r="N19" s="61" t="str">
        <f t="shared" si="9"/>
        <v xml:space="preserve"> </v>
      </c>
      <c r="O19" s="52" t="str">
        <f t="shared" si="10"/>
        <v xml:space="preserve"> </v>
      </c>
      <c r="P19" s="52" t="str">
        <f t="shared" si="11"/>
        <v xml:space="preserve"> </v>
      </c>
      <c r="Q19" s="52"/>
      <c r="R19" s="52"/>
      <c r="S19" s="52"/>
    </row>
    <row r="20" spans="1:19" ht="16.5" customHeight="1" x14ac:dyDescent="0.25">
      <c r="A20" s="52">
        <v>13</v>
      </c>
      <c r="B20" s="55"/>
      <c r="C20" s="55" t="str">
        <f t="shared" si="0"/>
        <v xml:space="preserve"> </v>
      </c>
      <c r="D20" s="56"/>
      <c r="E20" s="56"/>
      <c r="F20" s="57" t="str">
        <f t="shared" si="1"/>
        <v xml:space="preserve"> </v>
      </c>
      <c r="G20" s="57" t="str">
        <f t="shared" si="2"/>
        <v xml:space="preserve"> </v>
      </c>
      <c r="H20" s="57" t="str">
        <f t="shared" si="3"/>
        <v xml:space="preserve"> </v>
      </c>
      <c r="I20" s="60" t="str">
        <f t="shared" si="4"/>
        <v xml:space="preserve"> </v>
      </c>
      <c r="J20" s="57" t="str">
        <f t="shared" si="5"/>
        <v xml:space="preserve"> </v>
      </c>
      <c r="K20" s="57" t="str">
        <f t="shared" si="6"/>
        <v xml:space="preserve"> </v>
      </c>
      <c r="L20" s="57" t="str">
        <f t="shared" si="7"/>
        <v xml:space="preserve"> </v>
      </c>
      <c r="M20" s="57" t="str">
        <f t="shared" si="8"/>
        <v xml:space="preserve"> </v>
      </c>
      <c r="N20" s="61" t="str">
        <f t="shared" si="9"/>
        <v xml:space="preserve"> </v>
      </c>
      <c r="O20" s="52" t="str">
        <f t="shared" si="10"/>
        <v xml:space="preserve"> </v>
      </c>
      <c r="P20" s="52" t="str">
        <f t="shared" si="11"/>
        <v xml:space="preserve"> </v>
      </c>
      <c r="Q20" s="52"/>
      <c r="R20" s="52"/>
      <c r="S20" s="52"/>
    </row>
    <row r="21" spans="1:19" ht="16.5" customHeight="1" x14ac:dyDescent="0.25">
      <c r="A21" s="52">
        <v>14</v>
      </c>
      <c r="B21" s="55"/>
      <c r="C21" s="55" t="str">
        <f t="shared" si="0"/>
        <v xml:space="preserve"> </v>
      </c>
      <c r="D21" s="56"/>
      <c r="E21" s="56"/>
      <c r="F21" s="57" t="str">
        <f t="shared" si="1"/>
        <v xml:space="preserve"> </v>
      </c>
      <c r="G21" s="57" t="str">
        <f t="shared" si="2"/>
        <v xml:space="preserve"> </v>
      </c>
      <c r="H21" s="57" t="str">
        <f t="shared" si="3"/>
        <v xml:space="preserve"> </v>
      </c>
      <c r="I21" s="60" t="str">
        <f t="shared" si="4"/>
        <v xml:space="preserve"> </v>
      </c>
      <c r="J21" s="57" t="str">
        <f t="shared" si="5"/>
        <v xml:space="preserve"> </v>
      </c>
      <c r="K21" s="57" t="str">
        <f t="shared" si="6"/>
        <v xml:space="preserve"> </v>
      </c>
      <c r="L21" s="57" t="str">
        <f t="shared" si="7"/>
        <v xml:space="preserve"> </v>
      </c>
      <c r="M21" s="57" t="str">
        <f t="shared" si="8"/>
        <v xml:space="preserve"> </v>
      </c>
      <c r="N21" s="61" t="str">
        <f t="shared" si="9"/>
        <v xml:space="preserve"> </v>
      </c>
      <c r="O21" s="52" t="str">
        <f t="shared" si="10"/>
        <v xml:space="preserve"> </v>
      </c>
      <c r="P21" s="52" t="str">
        <f t="shared" si="11"/>
        <v xml:space="preserve"> </v>
      </c>
      <c r="Q21" s="52"/>
      <c r="R21" s="52"/>
      <c r="S21" s="52"/>
    </row>
    <row r="22" spans="1:19" ht="16.5" customHeight="1" x14ac:dyDescent="0.25">
      <c r="A22" s="52">
        <v>15</v>
      </c>
      <c r="B22" s="55"/>
      <c r="C22" s="55" t="str">
        <f t="shared" si="0"/>
        <v xml:space="preserve"> </v>
      </c>
      <c r="D22" s="56"/>
      <c r="E22" s="56"/>
      <c r="F22" s="57" t="str">
        <f t="shared" si="1"/>
        <v xml:space="preserve"> </v>
      </c>
      <c r="G22" s="57" t="str">
        <f t="shared" si="2"/>
        <v xml:space="preserve"> </v>
      </c>
      <c r="H22" s="57" t="str">
        <f t="shared" si="3"/>
        <v xml:space="preserve"> </v>
      </c>
      <c r="I22" s="60" t="str">
        <f t="shared" si="4"/>
        <v xml:space="preserve"> </v>
      </c>
      <c r="J22" s="57" t="str">
        <f t="shared" si="5"/>
        <v xml:space="preserve"> </v>
      </c>
      <c r="K22" s="57" t="str">
        <f t="shared" si="6"/>
        <v xml:space="preserve"> </v>
      </c>
      <c r="L22" s="57" t="str">
        <f t="shared" si="7"/>
        <v xml:space="preserve"> </v>
      </c>
      <c r="M22" s="57" t="str">
        <f t="shared" si="8"/>
        <v xml:space="preserve"> </v>
      </c>
      <c r="N22" s="61" t="str">
        <f t="shared" si="9"/>
        <v xml:space="preserve"> </v>
      </c>
      <c r="O22" s="52" t="str">
        <f t="shared" si="10"/>
        <v xml:space="preserve"> </v>
      </c>
      <c r="P22" s="52" t="str">
        <f t="shared" si="11"/>
        <v xml:space="preserve"> </v>
      </c>
      <c r="Q22" s="52"/>
      <c r="R22" s="52"/>
      <c r="S22" s="52"/>
    </row>
    <row r="23" spans="1:19" ht="16.5" customHeight="1" x14ac:dyDescent="0.25">
      <c r="A23" s="52">
        <v>16</v>
      </c>
      <c r="B23" s="55"/>
      <c r="C23" s="55" t="str">
        <f t="shared" si="0"/>
        <v xml:space="preserve"> </v>
      </c>
      <c r="D23" s="56"/>
      <c r="E23" s="56"/>
      <c r="F23" s="57" t="str">
        <f t="shared" si="1"/>
        <v xml:space="preserve"> </v>
      </c>
      <c r="G23" s="57" t="str">
        <f t="shared" si="2"/>
        <v xml:space="preserve"> </v>
      </c>
      <c r="H23" s="57" t="str">
        <f t="shared" si="3"/>
        <v xml:space="preserve"> </v>
      </c>
      <c r="I23" s="60" t="str">
        <f t="shared" si="4"/>
        <v xml:space="preserve"> </v>
      </c>
      <c r="J23" s="57" t="str">
        <f t="shared" si="5"/>
        <v xml:space="preserve"> </v>
      </c>
      <c r="K23" s="57" t="str">
        <f t="shared" si="6"/>
        <v xml:space="preserve"> </v>
      </c>
      <c r="L23" s="57" t="str">
        <f t="shared" si="7"/>
        <v xml:space="preserve"> </v>
      </c>
      <c r="M23" s="57" t="str">
        <f t="shared" si="8"/>
        <v xml:space="preserve"> </v>
      </c>
      <c r="N23" s="61" t="str">
        <f t="shared" si="9"/>
        <v xml:space="preserve"> </v>
      </c>
      <c r="O23" s="52" t="str">
        <f t="shared" si="10"/>
        <v xml:space="preserve"> </v>
      </c>
      <c r="P23" s="52" t="str">
        <f t="shared" si="11"/>
        <v xml:space="preserve"> </v>
      </c>
      <c r="Q23" s="52"/>
      <c r="R23" s="52"/>
      <c r="S23" s="52"/>
    </row>
    <row r="24" spans="1:19" ht="16.5" customHeight="1" x14ac:dyDescent="0.25">
      <c r="A24" s="52">
        <v>17</v>
      </c>
      <c r="B24" s="55"/>
      <c r="C24" s="55" t="str">
        <f t="shared" si="0"/>
        <v xml:space="preserve"> </v>
      </c>
      <c r="D24" s="56"/>
      <c r="E24" s="56"/>
      <c r="F24" s="57" t="str">
        <f t="shared" si="1"/>
        <v xml:space="preserve"> </v>
      </c>
      <c r="G24" s="57" t="str">
        <f t="shared" si="2"/>
        <v xml:space="preserve"> </v>
      </c>
      <c r="H24" s="57" t="str">
        <f t="shared" si="3"/>
        <v xml:space="preserve"> </v>
      </c>
      <c r="I24" s="60" t="str">
        <f t="shared" si="4"/>
        <v xml:space="preserve"> </v>
      </c>
      <c r="J24" s="57" t="str">
        <f t="shared" si="5"/>
        <v xml:space="preserve"> </v>
      </c>
      <c r="K24" s="57" t="str">
        <f t="shared" si="6"/>
        <v xml:space="preserve"> </v>
      </c>
      <c r="L24" s="57" t="str">
        <f t="shared" si="7"/>
        <v xml:space="preserve"> </v>
      </c>
      <c r="M24" s="57" t="str">
        <f t="shared" si="8"/>
        <v xml:space="preserve"> </v>
      </c>
      <c r="N24" s="61" t="str">
        <f t="shared" si="9"/>
        <v xml:space="preserve"> </v>
      </c>
      <c r="O24" s="52" t="str">
        <f t="shared" si="10"/>
        <v xml:space="preserve"> </v>
      </c>
      <c r="P24" s="52" t="str">
        <f t="shared" si="11"/>
        <v xml:space="preserve"> </v>
      </c>
      <c r="Q24" s="52"/>
      <c r="R24" s="52"/>
      <c r="S24" s="52"/>
    </row>
    <row r="25" spans="1:19" ht="16.5" customHeight="1" x14ac:dyDescent="0.25">
      <c r="A25" s="52">
        <v>18</v>
      </c>
      <c r="B25" s="55"/>
      <c r="C25" s="55" t="str">
        <f t="shared" si="0"/>
        <v xml:space="preserve"> </v>
      </c>
      <c r="D25" s="56"/>
      <c r="E25" s="56"/>
      <c r="F25" s="57" t="str">
        <f t="shared" si="1"/>
        <v xml:space="preserve"> </v>
      </c>
      <c r="G25" s="57" t="str">
        <f t="shared" si="2"/>
        <v xml:space="preserve"> </v>
      </c>
      <c r="H25" s="57" t="str">
        <f t="shared" si="3"/>
        <v xml:space="preserve"> </v>
      </c>
      <c r="I25" s="60" t="str">
        <f t="shared" si="4"/>
        <v xml:space="preserve"> </v>
      </c>
      <c r="J25" s="57" t="str">
        <f t="shared" si="5"/>
        <v xml:space="preserve"> </v>
      </c>
      <c r="K25" s="57" t="str">
        <f t="shared" si="6"/>
        <v xml:space="preserve"> </v>
      </c>
      <c r="L25" s="57" t="str">
        <f t="shared" si="7"/>
        <v xml:space="preserve"> </v>
      </c>
      <c r="M25" s="57" t="str">
        <f t="shared" si="8"/>
        <v xml:space="preserve"> </v>
      </c>
      <c r="N25" s="61" t="str">
        <f t="shared" si="9"/>
        <v xml:space="preserve"> </v>
      </c>
      <c r="O25" s="52" t="str">
        <f t="shared" si="10"/>
        <v xml:space="preserve"> </v>
      </c>
      <c r="P25" s="52" t="str">
        <f t="shared" si="11"/>
        <v xml:space="preserve"> </v>
      </c>
      <c r="Q25" s="52"/>
      <c r="R25" s="52"/>
      <c r="S25" s="52"/>
    </row>
    <row r="26" spans="1:19" ht="16.5" customHeight="1" x14ac:dyDescent="0.25">
      <c r="A26" s="52">
        <v>19</v>
      </c>
      <c r="B26" s="55"/>
      <c r="C26" s="55" t="str">
        <f t="shared" si="0"/>
        <v xml:space="preserve"> </v>
      </c>
      <c r="D26" s="56"/>
      <c r="E26" s="56"/>
      <c r="F26" s="57" t="str">
        <f t="shared" si="1"/>
        <v xml:space="preserve"> </v>
      </c>
      <c r="G26" s="57" t="str">
        <f t="shared" si="2"/>
        <v xml:space="preserve"> </v>
      </c>
      <c r="H26" s="57" t="str">
        <f t="shared" si="3"/>
        <v xml:space="preserve"> </v>
      </c>
      <c r="I26" s="60" t="str">
        <f t="shared" si="4"/>
        <v xml:space="preserve"> </v>
      </c>
      <c r="J26" s="57" t="str">
        <f t="shared" si="5"/>
        <v xml:space="preserve"> </v>
      </c>
      <c r="K26" s="57" t="str">
        <f t="shared" si="6"/>
        <v xml:space="preserve"> </v>
      </c>
      <c r="L26" s="57" t="str">
        <f t="shared" si="7"/>
        <v xml:space="preserve"> </v>
      </c>
      <c r="M26" s="57" t="str">
        <f t="shared" si="8"/>
        <v xml:space="preserve"> </v>
      </c>
      <c r="N26" s="61" t="str">
        <f t="shared" si="9"/>
        <v xml:space="preserve"> </v>
      </c>
      <c r="O26" s="52" t="str">
        <f t="shared" si="10"/>
        <v xml:space="preserve"> </v>
      </c>
      <c r="P26" s="52" t="str">
        <f t="shared" si="11"/>
        <v xml:space="preserve"> </v>
      </c>
      <c r="Q26" s="52"/>
      <c r="R26" s="52"/>
      <c r="S26" s="52"/>
    </row>
    <row r="27" spans="1:19" ht="16.5" customHeight="1" x14ac:dyDescent="0.25">
      <c r="A27" s="52">
        <v>20</v>
      </c>
      <c r="B27" s="55"/>
      <c r="C27" s="55" t="str">
        <f t="shared" si="0"/>
        <v xml:space="preserve"> </v>
      </c>
      <c r="D27" s="56"/>
      <c r="E27" s="56"/>
      <c r="F27" s="57" t="str">
        <f t="shared" si="1"/>
        <v xml:space="preserve"> </v>
      </c>
      <c r="G27" s="57" t="str">
        <f t="shared" si="2"/>
        <v xml:space="preserve"> </v>
      </c>
      <c r="H27" s="57" t="str">
        <f t="shared" si="3"/>
        <v xml:space="preserve"> </v>
      </c>
      <c r="I27" s="60" t="str">
        <f t="shared" si="4"/>
        <v xml:space="preserve"> </v>
      </c>
      <c r="J27" s="57" t="str">
        <f t="shared" si="5"/>
        <v xml:space="preserve"> </v>
      </c>
      <c r="K27" s="57" t="str">
        <f t="shared" si="6"/>
        <v xml:space="preserve"> </v>
      </c>
      <c r="L27" s="57" t="str">
        <f t="shared" si="7"/>
        <v xml:space="preserve"> </v>
      </c>
      <c r="M27" s="57" t="str">
        <f t="shared" si="8"/>
        <v xml:space="preserve"> </v>
      </c>
      <c r="N27" s="61" t="str">
        <f t="shared" si="9"/>
        <v xml:space="preserve"> </v>
      </c>
      <c r="O27" s="52" t="str">
        <f t="shared" si="10"/>
        <v xml:space="preserve"> </v>
      </c>
      <c r="P27" s="52" t="str">
        <f t="shared" si="11"/>
        <v xml:space="preserve"> </v>
      </c>
      <c r="Q27" s="52"/>
      <c r="R27" s="52"/>
      <c r="S27" s="52"/>
    </row>
    <row r="28" spans="1:19" ht="16.5" customHeight="1" x14ac:dyDescent="0.25">
      <c r="A28" s="52">
        <v>21</v>
      </c>
      <c r="B28" s="55"/>
      <c r="C28" s="55" t="str">
        <f t="shared" si="0"/>
        <v xml:space="preserve"> </v>
      </c>
      <c r="D28" s="56"/>
      <c r="E28" s="56"/>
      <c r="F28" s="57" t="str">
        <f t="shared" si="1"/>
        <v xml:space="preserve"> </v>
      </c>
      <c r="G28" s="57" t="str">
        <f t="shared" si="2"/>
        <v xml:space="preserve"> </v>
      </c>
      <c r="H28" s="57" t="str">
        <f t="shared" si="3"/>
        <v xml:space="preserve"> </v>
      </c>
      <c r="I28" s="60" t="str">
        <f t="shared" si="4"/>
        <v xml:space="preserve"> </v>
      </c>
      <c r="J28" s="57" t="str">
        <f t="shared" si="5"/>
        <v xml:space="preserve"> </v>
      </c>
      <c r="K28" s="57" t="str">
        <f t="shared" si="6"/>
        <v xml:space="preserve"> </v>
      </c>
      <c r="L28" s="57" t="str">
        <f t="shared" si="7"/>
        <v xml:space="preserve"> </v>
      </c>
      <c r="M28" s="57" t="str">
        <f t="shared" si="8"/>
        <v xml:space="preserve"> </v>
      </c>
      <c r="N28" s="61" t="str">
        <f t="shared" si="9"/>
        <v xml:space="preserve"> </v>
      </c>
      <c r="O28" s="52" t="str">
        <f t="shared" si="10"/>
        <v xml:space="preserve"> </v>
      </c>
      <c r="P28" s="52" t="str">
        <f t="shared" si="11"/>
        <v xml:space="preserve"> </v>
      </c>
      <c r="Q28" s="52"/>
      <c r="R28" s="52"/>
      <c r="S28" s="52"/>
    </row>
    <row r="29" spans="1:19" ht="16.5" customHeight="1" x14ac:dyDescent="0.25">
      <c r="A29" s="52">
        <v>22</v>
      </c>
      <c r="B29" s="55"/>
      <c r="C29" s="55" t="str">
        <f t="shared" si="0"/>
        <v xml:space="preserve"> </v>
      </c>
      <c r="D29" s="56"/>
      <c r="E29" s="56"/>
      <c r="F29" s="57" t="str">
        <f t="shared" si="1"/>
        <v xml:space="preserve"> </v>
      </c>
      <c r="G29" s="57" t="str">
        <f t="shared" si="2"/>
        <v xml:space="preserve"> </v>
      </c>
      <c r="H29" s="57" t="str">
        <f t="shared" si="3"/>
        <v xml:space="preserve"> </v>
      </c>
      <c r="I29" s="60" t="str">
        <f t="shared" si="4"/>
        <v xml:space="preserve"> </v>
      </c>
      <c r="J29" s="57" t="str">
        <f t="shared" si="5"/>
        <v xml:space="preserve"> </v>
      </c>
      <c r="K29" s="57" t="str">
        <f t="shared" si="6"/>
        <v xml:space="preserve"> </v>
      </c>
      <c r="L29" s="57" t="str">
        <f t="shared" si="7"/>
        <v xml:space="preserve"> </v>
      </c>
      <c r="M29" s="57" t="str">
        <f t="shared" si="8"/>
        <v xml:space="preserve"> </v>
      </c>
      <c r="N29" s="61" t="str">
        <f t="shared" si="9"/>
        <v xml:space="preserve"> </v>
      </c>
      <c r="O29" s="52" t="str">
        <f t="shared" si="10"/>
        <v xml:space="preserve"> </v>
      </c>
      <c r="P29" s="52" t="str">
        <f t="shared" si="11"/>
        <v xml:space="preserve"> </v>
      </c>
      <c r="Q29" s="52"/>
      <c r="R29" s="52"/>
      <c r="S29" s="52"/>
    </row>
    <row r="30" spans="1:19" ht="16.5" customHeight="1" x14ac:dyDescent="0.25">
      <c r="A30" s="52">
        <v>23</v>
      </c>
      <c r="B30" s="55"/>
      <c r="C30" s="55" t="str">
        <f t="shared" si="0"/>
        <v xml:space="preserve"> </v>
      </c>
      <c r="D30" s="56"/>
      <c r="E30" s="56"/>
      <c r="F30" s="57" t="str">
        <f t="shared" si="1"/>
        <v xml:space="preserve"> </v>
      </c>
      <c r="G30" s="57" t="str">
        <f t="shared" si="2"/>
        <v xml:space="preserve"> </v>
      </c>
      <c r="H30" s="57" t="str">
        <f t="shared" si="3"/>
        <v xml:space="preserve"> </v>
      </c>
      <c r="I30" s="60" t="str">
        <f t="shared" si="4"/>
        <v xml:space="preserve"> </v>
      </c>
      <c r="J30" s="57" t="str">
        <f t="shared" si="5"/>
        <v xml:space="preserve"> </v>
      </c>
      <c r="K30" s="57" t="str">
        <f t="shared" si="6"/>
        <v xml:space="preserve"> </v>
      </c>
      <c r="L30" s="57" t="str">
        <f t="shared" si="7"/>
        <v xml:space="preserve"> </v>
      </c>
      <c r="M30" s="57" t="str">
        <f t="shared" si="8"/>
        <v xml:space="preserve"> </v>
      </c>
      <c r="N30" s="61" t="str">
        <f t="shared" si="9"/>
        <v xml:space="preserve"> </v>
      </c>
      <c r="O30" s="52" t="str">
        <f t="shared" si="10"/>
        <v xml:space="preserve"> </v>
      </c>
      <c r="P30" s="52" t="str">
        <f t="shared" si="11"/>
        <v xml:space="preserve"> </v>
      </c>
      <c r="Q30" s="52"/>
      <c r="R30" s="52"/>
      <c r="S30" s="52"/>
    </row>
    <row r="31" spans="1:19" ht="16.5" customHeight="1" x14ac:dyDescent="0.25">
      <c r="A31" s="52">
        <v>24</v>
      </c>
      <c r="B31" s="55"/>
      <c r="C31" s="55" t="str">
        <f t="shared" si="0"/>
        <v xml:space="preserve"> </v>
      </c>
      <c r="D31" s="56"/>
      <c r="E31" s="56"/>
      <c r="F31" s="57" t="str">
        <f t="shared" si="1"/>
        <v xml:space="preserve"> </v>
      </c>
      <c r="G31" s="57" t="str">
        <f t="shared" si="2"/>
        <v xml:space="preserve"> </v>
      </c>
      <c r="H31" s="57" t="str">
        <f t="shared" si="3"/>
        <v xml:space="preserve"> </v>
      </c>
      <c r="I31" s="60" t="str">
        <f t="shared" si="4"/>
        <v xml:space="preserve"> </v>
      </c>
      <c r="J31" s="57" t="str">
        <f t="shared" si="5"/>
        <v xml:space="preserve"> </v>
      </c>
      <c r="K31" s="57" t="str">
        <f t="shared" si="6"/>
        <v xml:space="preserve"> </v>
      </c>
      <c r="L31" s="57" t="str">
        <f t="shared" si="7"/>
        <v xml:space="preserve"> </v>
      </c>
      <c r="M31" s="57" t="str">
        <f t="shared" si="8"/>
        <v xml:space="preserve"> </v>
      </c>
      <c r="N31" s="61" t="str">
        <f t="shared" si="9"/>
        <v xml:space="preserve"> </v>
      </c>
      <c r="O31" s="52" t="str">
        <f t="shared" si="10"/>
        <v xml:space="preserve"> </v>
      </c>
      <c r="P31" s="52" t="str">
        <f t="shared" si="11"/>
        <v xml:space="preserve"> </v>
      </c>
      <c r="Q31" s="52"/>
      <c r="R31" s="52"/>
      <c r="S31" s="52"/>
    </row>
    <row r="32" spans="1:19" ht="16.5" customHeight="1" x14ac:dyDescent="0.25">
      <c r="A32" s="52"/>
      <c r="B32" s="55"/>
      <c r="C32" s="55"/>
      <c r="D32" s="56"/>
      <c r="E32" s="56"/>
      <c r="F32" s="57"/>
      <c r="G32" s="57"/>
      <c r="H32" s="57"/>
      <c r="I32" s="60"/>
      <c r="J32" s="57"/>
      <c r="K32" s="57"/>
      <c r="L32" s="57"/>
      <c r="M32" s="57"/>
      <c r="N32" s="100"/>
      <c r="O32" s="52"/>
      <c r="P32" s="52"/>
      <c r="Q32" s="52"/>
      <c r="R32" s="52"/>
      <c r="S32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2"/>
  <sheetViews>
    <sheetView workbookViewId="0">
      <selection activeCell="A3" sqref="A3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4.42578125" customWidth="1"/>
    <col min="9" max="9" width="17.5703125" customWidth="1"/>
    <col min="10" max="10" width="15.7109375" customWidth="1"/>
    <col min="11" max="11" width="18.42578125" customWidth="1"/>
    <col min="12" max="12" width="4.85546875" customWidth="1"/>
    <col min="13" max="13" width="21.7109375" customWidth="1"/>
    <col min="14" max="14" width="8.85546875" customWidth="1"/>
  </cols>
  <sheetData>
    <row r="1" spans="1:14" ht="18.75" customHeight="1" x14ac:dyDescent="0.3">
      <c r="A1" s="1" t="s">
        <v>806</v>
      </c>
      <c r="B1" s="3"/>
      <c r="C1" s="3"/>
      <c r="D1" s="5"/>
      <c r="E1" s="5"/>
      <c r="F1" s="3"/>
      <c r="G1" s="3"/>
      <c r="H1" s="7"/>
      <c r="I1" s="9"/>
      <c r="J1" s="12"/>
      <c r="K1" s="12"/>
      <c r="L1" s="12"/>
      <c r="M1" s="12"/>
      <c r="N1" s="9"/>
    </row>
    <row r="2" spans="1:14" s="103" customFormat="1" ht="18.75" customHeight="1" x14ac:dyDescent="0.3">
      <c r="A2" s="1" t="s">
        <v>0</v>
      </c>
      <c r="B2" s="3"/>
      <c r="C2" s="3"/>
      <c r="D2" s="5"/>
      <c r="E2" s="5"/>
      <c r="F2" s="3"/>
      <c r="G2" s="3"/>
      <c r="H2" s="7"/>
      <c r="I2" s="102"/>
      <c r="N2" s="102"/>
    </row>
    <row r="3" spans="1:14" ht="17.25" customHeight="1" x14ac:dyDescent="0.3">
      <c r="A3" s="3" t="s">
        <v>555</v>
      </c>
      <c r="B3" s="3"/>
      <c r="C3" s="3"/>
      <c r="D3" s="5"/>
      <c r="E3" s="5"/>
      <c r="F3" s="3"/>
      <c r="G3" s="3"/>
      <c r="H3" s="7"/>
      <c r="I3" s="9"/>
      <c r="J3" s="12"/>
      <c r="K3" s="12"/>
      <c r="L3" s="12"/>
      <c r="M3" s="12"/>
      <c r="N3" s="9"/>
    </row>
    <row r="4" spans="1:14" ht="21" customHeight="1" x14ac:dyDescent="0.25">
      <c r="A4" s="15">
        <v>2</v>
      </c>
      <c r="B4" s="19" t="s">
        <v>61</v>
      </c>
      <c r="C4" s="19"/>
      <c r="D4" s="19">
        <v>2</v>
      </c>
      <c r="E4" s="24">
        <v>2</v>
      </c>
      <c r="F4" s="15" t="s">
        <v>9</v>
      </c>
      <c r="G4" s="26"/>
      <c r="H4" s="7"/>
      <c r="I4" s="9"/>
      <c r="J4" s="12"/>
      <c r="K4" s="12"/>
      <c r="L4" s="12"/>
      <c r="M4" s="12"/>
      <c r="N4" s="9"/>
    </row>
    <row r="5" spans="1:14" ht="20.25" customHeight="1" x14ac:dyDescent="0.3">
      <c r="A5" s="28" t="s">
        <v>558</v>
      </c>
      <c r="B5" s="30"/>
      <c r="C5" s="30"/>
      <c r="D5" s="32"/>
      <c r="E5" s="32"/>
      <c r="F5" s="30"/>
      <c r="G5" s="30"/>
      <c r="H5" s="33"/>
      <c r="I5" s="9"/>
      <c r="J5" s="12"/>
      <c r="K5" s="12"/>
      <c r="L5" s="12"/>
      <c r="M5" s="12"/>
      <c r="N5" s="9"/>
    </row>
    <row r="6" spans="1:14" ht="13.5" customHeight="1" x14ac:dyDescent="0.25">
      <c r="A6" s="12"/>
      <c r="B6" s="30"/>
      <c r="C6" s="30"/>
      <c r="D6" s="32"/>
      <c r="E6" s="32"/>
      <c r="F6" s="12"/>
      <c r="G6" s="35">
        <v>1</v>
      </c>
      <c r="H6" s="37" t="s">
        <v>628</v>
      </c>
      <c r="I6" s="38"/>
      <c r="J6" s="40"/>
      <c r="K6" s="12"/>
      <c r="L6" s="12"/>
      <c r="M6" s="12"/>
      <c r="N6" s="9"/>
    </row>
    <row r="7" spans="1:14" ht="9.75" customHeight="1" x14ac:dyDescent="0.2">
      <c r="A7" s="41"/>
      <c r="B7" s="41"/>
      <c r="C7" s="41"/>
      <c r="D7" s="41"/>
      <c r="E7" s="41"/>
      <c r="F7" s="41"/>
      <c r="G7" s="41"/>
      <c r="H7" s="42"/>
      <c r="I7" s="43"/>
      <c r="J7" s="41"/>
      <c r="K7" s="41"/>
      <c r="L7" s="41"/>
      <c r="M7" s="41"/>
      <c r="N7" s="43"/>
    </row>
    <row r="8" spans="1:14" ht="13.5" customHeight="1" x14ac:dyDescent="0.2">
      <c r="A8" s="44" t="s">
        <v>5</v>
      </c>
      <c r="B8" s="44" t="s">
        <v>46</v>
      </c>
      <c r="C8" s="44" t="s">
        <v>47</v>
      </c>
      <c r="D8" s="45" t="s">
        <v>48</v>
      </c>
      <c r="E8" s="45" t="s">
        <v>49</v>
      </c>
      <c r="F8" s="46" t="s">
        <v>50</v>
      </c>
      <c r="G8" s="44" t="s">
        <v>51</v>
      </c>
      <c r="H8" s="47" t="s">
        <v>52</v>
      </c>
      <c r="I8" s="48" t="s">
        <v>53</v>
      </c>
      <c r="J8" s="49" t="s">
        <v>54</v>
      </c>
      <c r="K8" s="49" t="s">
        <v>55</v>
      </c>
      <c r="L8" s="49" t="s">
        <v>56</v>
      </c>
      <c r="M8" s="49" t="s">
        <v>57</v>
      </c>
      <c r="N8" s="50" t="s">
        <v>58</v>
      </c>
    </row>
    <row r="9" spans="1:14" ht="16.5" customHeight="1" x14ac:dyDescent="0.25">
      <c r="A9" s="52">
        <v>1</v>
      </c>
      <c r="B9" s="54">
        <v>25</v>
      </c>
      <c r="C9" s="55" t="s">
        <v>64</v>
      </c>
      <c r="D9" s="56"/>
      <c r="E9" s="56"/>
      <c r="F9" s="57" t="s">
        <v>65</v>
      </c>
      <c r="G9" s="57" t="s">
        <v>65</v>
      </c>
      <c r="H9" s="57" t="s">
        <v>66</v>
      </c>
      <c r="I9" s="60">
        <v>38908</v>
      </c>
      <c r="J9" s="57" t="s">
        <v>67</v>
      </c>
      <c r="K9" s="57"/>
      <c r="L9" s="57"/>
      <c r="M9" s="57" t="s">
        <v>68</v>
      </c>
      <c r="N9" s="61">
        <v>2.3263888888888887E-3</v>
      </c>
    </row>
    <row r="10" spans="1:14" ht="16.5" customHeight="1" x14ac:dyDescent="0.25">
      <c r="A10" s="52">
        <v>2</v>
      </c>
      <c r="B10" s="63">
        <v>74</v>
      </c>
      <c r="C10" s="55" t="s">
        <v>69</v>
      </c>
      <c r="D10" s="56"/>
      <c r="E10" s="56"/>
      <c r="F10" s="57" t="s">
        <v>65</v>
      </c>
      <c r="G10" s="57" t="s">
        <v>65</v>
      </c>
      <c r="H10" s="57" t="s">
        <v>70</v>
      </c>
      <c r="I10" s="60">
        <v>38906</v>
      </c>
      <c r="J10" s="57" t="s">
        <v>12</v>
      </c>
      <c r="K10" s="57" t="s">
        <v>71</v>
      </c>
      <c r="L10" s="57"/>
      <c r="M10" s="57" t="s">
        <v>72</v>
      </c>
      <c r="N10" s="61">
        <v>2.3726851851851851E-3</v>
      </c>
    </row>
    <row r="11" spans="1:14" ht="16.5" customHeight="1" x14ac:dyDescent="0.25">
      <c r="A11" s="52">
        <v>3</v>
      </c>
      <c r="B11" s="63">
        <v>136</v>
      </c>
      <c r="C11" s="55" t="s">
        <v>73</v>
      </c>
      <c r="D11" s="56"/>
      <c r="E11" s="56"/>
      <c r="F11" s="57" t="s">
        <v>65</v>
      </c>
      <c r="G11" s="57" t="s">
        <v>65</v>
      </c>
      <c r="H11" s="57" t="s">
        <v>74</v>
      </c>
      <c r="I11" s="60" t="s">
        <v>75</v>
      </c>
      <c r="J11" s="57" t="s">
        <v>76</v>
      </c>
      <c r="K11" s="57"/>
      <c r="L11" s="57"/>
      <c r="M11" s="57" t="s">
        <v>528</v>
      </c>
      <c r="N11" s="61">
        <v>2.4189814814814816E-3</v>
      </c>
    </row>
    <row r="12" spans="1:14" ht="16.5" customHeight="1" x14ac:dyDescent="0.25">
      <c r="A12" s="52">
        <v>4</v>
      </c>
      <c r="B12" s="63">
        <v>27</v>
      </c>
      <c r="C12" s="55" t="s">
        <v>78</v>
      </c>
      <c r="D12" s="56"/>
      <c r="E12" s="56"/>
      <c r="F12" s="57" t="s">
        <v>65</v>
      </c>
      <c r="G12" s="57" t="s">
        <v>65</v>
      </c>
      <c r="H12" s="57" t="s">
        <v>79</v>
      </c>
      <c r="I12" s="60">
        <v>39315</v>
      </c>
      <c r="J12" s="57" t="s">
        <v>67</v>
      </c>
      <c r="K12" s="57"/>
      <c r="L12" s="57"/>
      <c r="M12" s="57" t="s">
        <v>68</v>
      </c>
      <c r="N12" s="61">
        <v>2.4537037037037036E-3</v>
      </c>
    </row>
    <row r="13" spans="1:14" ht="16.5" customHeight="1" x14ac:dyDescent="0.25">
      <c r="A13" s="52">
        <v>5</v>
      </c>
      <c r="B13" s="63">
        <v>144</v>
      </c>
      <c r="C13" s="55" t="s">
        <v>80</v>
      </c>
      <c r="D13" s="56"/>
      <c r="E13" s="56"/>
      <c r="F13" s="57" t="s">
        <v>65</v>
      </c>
      <c r="G13" s="57" t="s">
        <v>65</v>
      </c>
      <c r="H13" s="57" t="s">
        <v>81</v>
      </c>
      <c r="I13" s="60">
        <v>38925</v>
      </c>
      <c r="J13" s="57" t="s">
        <v>8</v>
      </c>
      <c r="K13" s="57"/>
      <c r="L13" s="57"/>
      <c r="M13" s="57" t="s">
        <v>82</v>
      </c>
      <c r="N13" s="61">
        <v>2.4652777777777776E-3</v>
      </c>
    </row>
    <row r="14" spans="1:14" ht="16.5" customHeight="1" x14ac:dyDescent="0.25">
      <c r="A14" s="52">
        <v>6</v>
      </c>
      <c r="B14" s="63">
        <v>145</v>
      </c>
      <c r="C14" s="55" t="s">
        <v>86</v>
      </c>
      <c r="D14" s="56"/>
      <c r="E14" s="56"/>
      <c r="F14" s="57" t="s">
        <v>65</v>
      </c>
      <c r="G14" s="57" t="s">
        <v>65</v>
      </c>
      <c r="H14" s="57" t="s">
        <v>87</v>
      </c>
      <c r="I14" s="60">
        <v>39050</v>
      </c>
      <c r="J14" s="57" t="s">
        <v>8</v>
      </c>
      <c r="K14" s="57"/>
      <c r="L14" s="57"/>
      <c r="M14" s="57" t="s">
        <v>82</v>
      </c>
      <c r="N14" s="61">
        <v>2.5115740740740741E-3</v>
      </c>
    </row>
    <row r="15" spans="1:14" ht="16.5" customHeight="1" x14ac:dyDescent="0.25">
      <c r="A15" s="52">
        <v>7</v>
      </c>
      <c r="B15" s="63">
        <v>72</v>
      </c>
      <c r="C15" s="55" t="s">
        <v>88</v>
      </c>
      <c r="D15" s="56"/>
      <c r="E15" s="56"/>
      <c r="F15" s="57" t="s">
        <v>65</v>
      </c>
      <c r="G15" s="57" t="s">
        <v>65</v>
      </c>
      <c r="H15" s="57" t="s">
        <v>89</v>
      </c>
      <c r="I15" s="60">
        <v>38822</v>
      </c>
      <c r="J15" s="57" t="s">
        <v>12</v>
      </c>
      <c r="K15" s="57" t="s">
        <v>71</v>
      </c>
      <c r="L15" s="57"/>
      <c r="M15" s="57" t="s">
        <v>72</v>
      </c>
      <c r="N15" s="61">
        <v>2.5231481481481481E-3</v>
      </c>
    </row>
    <row r="16" spans="1:14" ht="16.5" customHeight="1" x14ac:dyDescent="0.25">
      <c r="A16" s="52">
        <v>8</v>
      </c>
      <c r="B16" s="63">
        <v>146</v>
      </c>
      <c r="C16" s="55" t="s">
        <v>90</v>
      </c>
      <c r="D16" s="56"/>
      <c r="E16" s="56"/>
      <c r="F16" s="57" t="s">
        <v>65</v>
      </c>
      <c r="G16" s="57" t="s">
        <v>65</v>
      </c>
      <c r="H16" s="57" t="s">
        <v>91</v>
      </c>
      <c r="I16" s="60">
        <v>38739</v>
      </c>
      <c r="J16" s="57" t="s">
        <v>8</v>
      </c>
      <c r="K16" s="57"/>
      <c r="L16" s="57"/>
      <c r="M16" s="57" t="s">
        <v>82</v>
      </c>
      <c r="N16" s="61">
        <v>2.5347222222222221E-3</v>
      </c>
    </row>
    <row r="17" spans="1:14" ht="16.5" customHeight="1" x14ac:dyDescent="0.25">
      <c r="A17" s="52">
        <v>9</v>
      </c>
      <c r="B17" s="63">
        <v>101</v>
      </c>
      <c r="C17" s="55" t="s">
        <v>92</v>
      </c>
      <c r="D17" s="56"/>
      <c r="E17" s="56"/>
      <c r="F17" s="57" t="s">
        <v>65</v>
      </c>
      <c r="G17" s="57" t="s">
        <v>65</v>
      </c>
      <c r="H17" s="57" t="s">
        <v>93</v>
      </c>
      <c r="I17" s="60">
        <v>39025</v>
      </c>
      <c r="J17" s="57" t="s">
        <v>15</v>
      </c>
      <c r="K17" s="57" t="s">
        <v>94</v>
      </c>
      <c r="L17" s="57"/>
      <c r="M17" s="57" t="s">
        <v>95</v>
      </c>
      <c r="N17" s="61">
        <v>2.5347222222222221E-3</v>
      </c>
    </row>
    <row r="18" spans="1:14" ht="16.5" customHeight="1" x14ac:dyDescent="0.25">
      <c r="A18" s="52">
        <v>10</v>
      </c>
      <c r="B18" s="63">
        <v>20</v>
      </c>
      <c r="C18" s="55" t="s">
        <v>106</v>
      </c>
      <c r="D18" s="56"/>
      <c r="E18" s="56"/>
      <c r="F18" s="57" t="s">
        <v>65</v>
      </c>
      <c r="G18" s="57" t="s">
        <v>65</v>
      </c>
      <c r="H18" s="57" t="s">
        <v>107</v>
      </c>
      <c r="I18" s="60">
        <v>38932</v>
      </c>
      <c r="J18" s="57" t="s">
        <v>21</v>
      </c>
      <c r="K18" s="57"/>
      <c r="L18" s="57"/>
      <c r="M18" s="57" t="s">
        <v>108</v>
      </c>
      <c r="N18" s="61">
        <v>2.5925925925925925E-3</v>
      </c>
    </row>
    <row r="19" spans="1:14" ht="16.5" customHeight="1" x14ac:dyDescent="0.25">
      <c r="A19" s="52">
        <v>11</v>
      </c>
      <c r="B19" s="63">
        <v>94</v>
      </c>
      <c r="C19" s="55" t="s">
        <v>109</v>
      </c>
      <c r="D19" s="56"/>
      <c r="E19" s="56"/>
      <c r="F19" s="57" t="s">
        <v>65</v>
      </c>
      <c r="G19" s="57" t="s">
        <v>65</v>
      </c>
      <c r="H19" s="57" t="s">
        <v>110</v>
      </c>
      <c r="I19" s="60">
        <v>38755</v>
      </c>
      <c r="J19" s="57" t="s">
        <v>29</v>
      </c>
      <c r="K19" s="57" t="s">
        <v>111</v>
      </c>
      <c r="L19" s="57"/>
      <c r="M19" s="57" t="s">
        <v>112</v>
      </c>
      <c r="N19" s="61">
        <v>2.5925925925925925E-3</v>
      </c>
    </row>
    <row r="20" spans="1:14" ht="16.5" customHeight="1" x14ac:dyDescent="0.25">
      <c r="A20" s="52">
        <v>12</v>
      </c>
      <c r="B20" s="63">
        <v>168</v>
      </c>
      <c r="C20" s="55" t="s">
        <v>113</v>
      </c>
      <c r="D20" s="56"/>
      <c r="E20" s="56"/>
      <c r="F20" s="57" t="s">
        <v>65</v>
      </c>
      <c r="G20" s="57" t="s">
        <v>65</v>
      </c>
      <c r="H20" s="57" t="s">
        <v>114</v>
      </c>
      <c r="I20" s="60" t="s">
        <v>115</v>
      </c>
      <c r="J20" s="57" t="s">
        <v>23</v>
      </c>
      <c r="K20" s="57" t="s">
        <v>116</v>
      </c>
      <c r="L20" s="57"/>
      <c r="M20" s="57" t="s">
        <v>117</v>
      </c>
      <c r="N20" s="61">
        <v>2.6041666666666665E-3</v>
      </c>
    </row>
    <row r="21" spans="1:14" ht="16.5" customHeight="1" x14ac:dyDescent="0.25">
      <c r="A21" s="52">
        <v>13</v>
      </c>
      <c r="B21" s="63">
        <v>113</v>
      </c>
      <c r="C21" s="55" t="s">
        <v>118</v>
      </c>
      <c r="D21" s="56"/>
      <c r="E21" s="56"/>
      <c r="F21" s="57" t="s">
        <v>65</v>
      </c>
      <c r="G21" s="57" t="s">
        <v>65</v>
      </c>
      <c r="H21" s="57" t="s">
        <v>119</v>
      </c>
      <c r="I21" s="60">
        <v>39061</v>
      </c>
      <c r="J21" s="57" t="s">
        <v>33</v>
      </c>
      <c r="K21" s="57" t="s">
        <v>101</v>
      </c>
      <c r="L21" s="57"/>
      <c r="M21" s="57" t="s">
        <v>120</v>
      </c>
      <c r="N21" s="61">
        <v>2.6041666666666665E-3</v>
      </c>
    </row>
    <row r="22" spans="1:14" ht="16.5" customHeight="1" x14ac:dyDescent="0.25">
      <c r="A22" s="52">
        <v>14</v>
      </c>
      <c r="B22" s="63">
        <v>50</v>
      </c>
      <c r="C22" s="55" t="s">
        <v>124</v>
      </c>
      <c r="D22" s="56"/>
      <c r="E22" s="56"/>
      <c r="F22" s="57" t="s">
        <v>65</v>
      </c>
      <c r="G22" s="57" t="s">
        <v>65</v>
      </c>
      <c r="H22" s="57" t="s">
        <v>125</v>
      </c>
      <c r="I22" s="60">
        <v>39729</v>
      </c>
      <c r="J22" s="57" t="s">
        <v>126</v>
      </c>
      <c r="K22" s="57"/>
      <c r="L22" s="57"/>
      <c r="M22" s="57" t="s">
        <v>127</v>
      </c>
      <c r="N22" s="61">
        <v>2.615740740740741E-3</v>
      </c>
    </row>
    <row r="23" spans="1:14" ht="16.5" customHeight="1" x14ac:dyDescent="0.25">
      <c r="A23" s="52">
        <v>15</v>
      </c>
      <c r="B23" s="63">
        <v>111</v>
      </c>
      <c r="C23" s="55" t="s">
        <v>128</v>
      </c>
      <c r="D23" s="56"/>
      <c r="E23" s="56"/>
      <c r="F23" s="57" t="s">
        <v>65</v>
      </c>
      <c r="G23" s="57" t="s">
        <v>65</v>
      </c>
      <c r="H23" s="57" t="s">
        <v>129</v>
      </c>
      <c r="I23" s="60">
        <v>38777</v>
      </c>
      <c r="J23" s="57" t="s">
        <v>33</v>
      </c>
      <c r="K23" s="57" t="s">
        <v>101</v>
      </c>
      <c r="L23" s="57"/>
      <c r="M23" s="57" t="s">
        <v>102</v>
      </c>
      <c r="N23" s="61">
        <v>2.615740740740741E-3</v>
      </c>
    </row>
    <row r="24" spans="1:14" ht="16.5" customHeight="1" x14ac:dyDescent="0.25">
      <c r="A24" s="52">
        <v>16</v>
      </c>
      <c r="B24" s="63">
        <v>106</v>
      </c>
      <c r="C24" s="55" t="s">
        <v>132</v>
      </c>
      <c r="D24" s="56"/>
      <c r="E24" s="56"/>
      <c r="F24" s="57" t="s">
        <v>65</v>
      </c>
      <c r="G24" s="57" t="s">
        <v>65</v>
      </c>
      <c r="H24" s="57" t="s">
        <v>133</v>
      </c>
      <c r="I24" s="60">
        <v>38967</v>
      </c>
      <c r="J24" s="57" t="s">
        <v>15</v>
      </c>
      <c r="K24" s="57" t="s">
        <v>94</v>
      </c>
      <c r="L24" s="57"/>
      <c r="M24" s="57" t="s">
        <v>95</v>
      </c>
      <c r="N24" s="61">
        <v>2.6388888888888885E-3</v>
      </c>
    </row>
    <row r="25" spans="1:14" ht="16.5" customHeight="1" x14ac:dyDescent="0.25">
      <c r="A25" s="52">
        <v>17</v>
      </c>
      <c r="B25" s="63">
        <v>102</v>
      </c>
      <c r="C25" s="55" t="s">
        <v>134</v>
      </c>
      <c r="D25" s="56"/>
      <c r="E25" s="56"/>
      <c r="F25" s="57" t="s">
        <v>65</v>
      </c>
      <c r="G25" s="57" t="s">
        <v>65</v>
      </c>
      <c r="H25" s="57" t="s">
        <v>135</v>
      </c>
      <c r="I25" s="60">
        <v>39139</v>
      </c>
      <c r="J25" s="57" t="s">
        <v>15</v>
      </c>
      <c r="K25" s="57" t="s">
        <v>94</v>
      </c>
      <c r="L25" s="57"/>
      <c r="M25" s="57" t="s">
        <v>95</v>
      </c>
      <c r="N25" s="61">
        <v>2.6504629629629625E-3</v>
      </c>
    </row>
    <row r="26" spans="1:14" ht="16.5" customHeight="1" x14ac:dyDescent="0.25">
      <c r="A26" s="52">
        <v>18</v>
      </c>
      <c r="B26" s="63">
        <v>109</v>
      </c>
      <c r="C26" s="55" t="s">
        <v>136</v>
      </c>
      <c r="D26" s="56"/>
      <c r="E26" s="56"/>
      <c r="F26" s="57" t="s">
        <v>65</v>
      </c>
      <c r="G26" s="57" t="s">
        <v>65</v>
      </c>
      <c r="H26" s="57" t="s">
        <v>137</v>
      </c>
      <c r="I26" s="60">
        <v>39471</v>
      </c>
      <c r="J26" s="57" t="s">
        <v>33</v>
      </c>
      <c r="K26" s="57" t="s">
        <v>101</v>
      </c>
      <c r="L26" s="57"/>
      <c r="M26" s="57" t="s">
        <v>120</v>
      </c>
      <c r="N26" s="61">
        <v>2.6620370370370374E-3</v>
      </c>
    </row>
    <row r="27" spans="1:14" ht="16.5" customHeight="1" x14ac:dyDescent="0.25">
      <c r="A27" s="52">
        <v>19</v>
      </c>
      <c r="B27" s="63">
        <v>78</v>
      </c>
      <c r="C27" s="55" t="s">
        <v>138</v>
      </c>
      <c r="D27" s="56"/>
      <c r="E27" s="56"/>
      <c r="F27" s="57" t="s">
        <v>65</v>
      </c>
      <c r="G27" s="57" t="s">
        <v>65</v>
      </c>
      <c r="H27" s="57" t="s">
        <v>139</v>
      </c>
      <c r="I27" s="60">
        <v>39462</v>
      </c>
      <c r="J27" s="57" t="s">
        <v>12</v>
      </c>
      <c r="K27" s="57" t="s">
        <v>140</v>
      </c>
      <c r="L27" s="57"/>
      <c r="M27" s="57" t="s">
        <v>141</v>
      </c>
      <c r="N27" s="61">
        <v>2.685185185185185E-3</v>
      </c>
    </row>
    <row r="28" spans="1:14" ht="16.5" customHeight="1" x14ac:dyDescent="0.25">
      <c r="A28" s="52">
        <v>20</v>
      </c>
      <c r="B28" s="63">
        <v>65</v>
      </c>
      <c r="C28" s="55" t="s">
        <v>142</v>
      </c>
      <c r="D28" s="56"/>
      <c r="E28" s="56"/>
      <c r="F28" s="57" t="s">
        <v>65</v>
      </c>
      <c r="G28" s="57" t="s">
        <v>65</v>
      </c>
      <c r="H28" s="57" t="s">
        <v>143</v>
      </c>
      <c r="I28" s="60">
        <v>38903</v>
      </c>
      <c r="J28" s="57" t="s">
        <v>126</v>
      </c>
      <c r="K28" s="57"/>
      <c r="L28" s="57"/>
      <c r="M28" s="57" t="s">
        <v>144</v>
      </c>
      <c r="N28" s="61">
        <v>2.6967592592592594E-3</v>
      </c>
    </row>
    <row r="29" spans="1:14" ht="16.5" customHeight="1" x14ac:dyDescent="0.25">
      <c r="A29" s="52">
        <v>21</v>
      </c>
      <c r="B29" s="63">
        <v>59</v>
      </c>
      <c r="C29" s="55" t="s">
        <v>145</v>
      </c>
      <c r="D29" s="56"/>
      <c r="E29" s="56"/>
      <c r="F29" s="57" t="s">
        <v>65</v>
      </c>
      <c r="G29" s="57" t="s">
        <v>65</v>
      </c>
      <c r="H29" s="57" t="s">
        <v>146</v>
      </c>
      <c r="I29" s="60">
        <v>38888</v>
      </c>
      <c r="J29" s="57" t="s">
        <v>126</v>
      </c>
      <c r="K29" s="57"/>
      <c r="L29" s="57"/>
      <c r="M29" s="57" t="s">
        <v>127</v>
      </c>
      <c r="N29" s="61">
        <v>2.6967592592592594E-3</v>
      </c>
    </row>
    <row r="30" spans="1:14" ht="16.5" customHeight="1" x14ac:dyDescent="0.25">
      <c r="A30" s="52">
        <v>22</v>
      </c>
      <c r="B30" s="63">
        <v>49</v>
      </c>
      <c r="C30" s="55" t="s">
        <v>147</v>
      </c>
      <c r="D30" s="56"/>
      <c r="E30" s="56"/>
      <c r="F30" s="57" t="s">
        <v>65</v>
      </c>
      <c r="G30" s="57" t="s">
        <v>65</v>
      </c>
      <c r="H30" s="57" t="s">
        <v>148</v>
      </c>
      <c r="I30" s="60">
        <v>38954</v>
      </c>
      <c r="J30" s="57" t="s">
        <v>126</v>
      </c>
      <c r="K30" s="57"/>
      <c r="L30" s="57"/>
      <c r="M30" s="57" t="s">
        <v>149</v>
      </c>
      <c r="N30" s="61">
        <v>2.7083333333333334E-3</v>
      </c>
    </row>
    <row r="31" spans="1:14" ht="15.75" x14ac:dyDescent="0.25">
      <c r="A31" s="52">
        <v>23</v>
      </c>
      <c r="B31" s="63">
        <v>100</v>
      </c>
      <c r="C31" s="55" t="s">
        <v>154</v>
      </c>
      <c r="D31" s="56"/>
      <c r="E31" s="56"/>
      <c r="F31" s="57" t="s">
        <v>65</v>
      </c>
      <c r="G31" s="57" t="s">
        <v>65</v>
      </c>
      <c r="H31" s="57" t="s">
        <v>155</v>
      </c>
      <c r="I31" s="60">
        <v>38840</v>
      </c>
      <c r="J31" s="57" t="s">
        <v>15</v>
      </c>
      <c r="K31" s="57" t="s">
        <v>156</v>
      </c>
      <c r="L31" s="57" t="s">
        <v>157</v>
      </c>
      <c r="M31" s="57" t="s">
        <v>95</v>
      </c>
      <c r="N31" s="61">
        <v>2.7546296296296294E-3</v>
      </c>
    </row>
    <row r="32" spans="1:14" ht="15.75" x14ac:dyDescent="0.25">
      <c r="A32" s="52">
        <v>24</v>
      </c>
      <c r="B32" s="63">
        <v>194</v>
      </c>
      <c r="C32" s="55" t="s">
        <v>163</v>
      </c>
      <c r="D32" s="56"/>
      <c r="E32" s="56"/>
      <c r="F32" s="57" t="s">
        <v>65</v>
      </c>
      <c r="G32" s="57" t="s">
        <v>65</v>
      </c>
      <c r="H32" s="57" t="s">
        <v>164</v>
      </c>
      <c r="I32" s="60">
        <v>38801</v>
      </c>
      <c r="J32" s="57" t="s">
        <v>8</v>
      </c>
      <c r="K32" s="57"/>
      <c r="L32" s="57"/>
      <c r="M32" s="57" t="s">
        <v>98</v>
      </c>
      <c r="N32" s="61">
        <v>2.9050925925925928E-3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62"/>
  <sheetViews>
    <sheetView workbookViewId="0">
      <selection activeCell="A3" sqref="A3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4.42578125" customWidth="1"/>
    <col min="9" max="9" width="17.5703125" customWidth="1"/>
    <col min="10" max="10" width="15.7109375" customWidth="1"/>
    <col min="11" max="11" width="18.42578125" customWidth="1"/>
    <col min="12" max="12" width="4.85546875" customWidth="1"/>
    <col min="13" max="13" width="33.140625" customWidth="1"/>
    <col min="14" max="14" width="8.85546875" customWidth="1"/>
    <col min="15" max="15" width="7.42578125" customWidth="1"/>
    <col min="16" max="16" width="7.7109375" hidden="1" customWidth="1"/>
  </cols>
  <sheetData>
    <row r="1" spans="1:16" ht="18.75" customHeight="1" x14ac:dyDescent="0.3">
      <c r="A1" s="1" t="s">
        <v>806</v>
      </c>
      <c r="B1" s="3"/>
      <c r="C1" s="3"/>
      <c r="D1" s="5"/>
      <c r="E1" s="5"/>
      <c r="F1" s="3"/>
      <c r="G1" s="3"/>
      <c r="H1" s="7"/>
      <c r="I1" s="9"/>
      <c r="J1" s="12"/>
      <c r="K1" s="12"/>
      <c r="L1" s="12"/>
      <c r="M1" s="12"/>
      <c r="N1" s="9"/>
      <c r="O1" s="9"/>
      <c r="P1" s="9"/>
    </row>
    <row r="2" spans="1:16" s="103" customFormat="1" ht="18.75" customHeight="1" x14ac:dyDescent="0.3">
      <c r="A2" s="1" t="s">
        <v>0</v>
      </c>
      <c r="B2" s="3"/>
      <c r="C2" s="3"/>
      <c r="D2" s="5"/>
      <c r="E2" s="5"/>
      <c r="F2" s="3"/>
      <c r="G2" s="3"/>
      <c r="H2" s="7"/>
      <c r="I2" s="102"/>
      <c r="N2" s="102"/>
      <c r="O2" s="102"/>
      <c r="P2" s="102"/>
    </row>
    <row r="3" spans="1:16" ht="17.25" customHeight="1" x14ac:dyDescent="0.3">
      <c r="A3" s="3" t="s">
        <v>555</v>
      </c>
      <c r="B3" s="3"/>
      <c r="C3" s="3"/>
      <c r="D3" s="5"/>
      <c r="E3" s="5"/>
      <c r="F3" s="3"/>
      <c r="G3" s="3"/>
      <c r="H3" s="7"/>
      <c r="I3" s="9"/>
      <c r="J3" s="12"/>
      <c r="K3" s="12"/>
      <c r="L3" s="12"/>
      <c r="M3" s="12"/>
      <c r="N3" s="9"/>
      <c r="O3" s="9"/>
      <c r="P3" s="9"/>
    </row>
    <row r="4" spans="1:16" ht="21" customHeight="1" x14ac:dyDescent="0.25">
      <c r="A4" s="15">
        <v>1</v>
      </c>
      <c r="B4" s="19" t="e">
        <f>IF(ISBLANK(A4)," ",VLOOKUP(A4,progr,4,FALSE))</f>
        <v>#REF!</v>
      </c>
      <c r="C4" s="19"/>
      <c r="D4" s="19" t="e">
        <f>IF(ISBLANK(A4)," ",VLOOKUP(A4,progr,6,FALSE))</f>
        <v>#REF!</v>
      </c>
      <c r="E4" s="24" t="e">
        <f>IF(ISBLANK(A4)," ",VLOOKUP(A4,progr,5,FALSE))</f>
        <v>#REF!</v>
      </c>
      <c r="F4" s="15" t="s">
        <v>9</v>
      </c>
      <c r="G4" s="26"/>
      <c r="H4" s="7"/>
      <c r="I4" s="9"/>
      <c r="J4" s="12"/>
      <c r="K4" s="12"/>
      <c r="L4" s="12"/>
      <c r="M4" s="12"/>
      <c r="N4" s="9"/>
      <c r="O4" s="9"/>
      <c r="P4" s="9"/>
    </row>
    <row r="5" spans="1:16" ht="20.25" customHeight="1" x14ac:dyDescent="0.3">
      <c r="A5" s="2" t="s">
        <v>63</v>
      </c>
      <c r="B5" s="30"/>
      <c r="C5" s="30"/>
      <c r="D5" s="32"/>
      <c r="E5" s="32"/>
      <c r="F5" s="30"/>
      <c r="G5" s="30"/>
      <c r="H5" s="33"/>
      <c r="I5" s="9"/>
      <c r="J5" s="12"/>
      <c r="K5" s="12"/>
      <c r="L5" s="12"/>
      <c r="M5" s="12"/>
      <c r="N5" s="9"/>
      <c r="O5" s="9"/>
      <c r="P5" s="9"/>
    </row>
    <row r="6" spans="1:16" ht="13.5" customHeight="1" x14ac:dyDescent="0.25">
      <c r="A6" s="12"/>
      <c r="B6" s="30"/>
      <c r="C6" s="30"/>
      <c r="D6" s="32"/>
      <c r="E6" s="32"/>
      <c r="F6" s="12"/>
      <c r="G6" s="35"/>
      <c r="H6" s="37"/>
      <c r="I6" s="38"/>
      <c r="J6" s="40"/>
      <c r="K6" s="12"/>
      <c r="L6" s="12"/>
      <c r="M6" s="12"/>
      <c r="N6" s="9"/>
      <c r="O6" s="9"/>
      <c r="P6" s="9"/>
    </row>
    <row r="7" spans="1:16" ht="9.75" customHeight="1" x14ac:dyDescent="0.2">
      <c r="A7" s="41"/>
      <c r="B7" s="41"/>
      <c r="C7" s="41"/>
      <c r="D7" s="41"/>
      <c r="E7" s="41"/>
      <c r="F7" s="41"/>
      <c r="G7" s="41"/>
      <c r="H7" s="42"/>
      <c r="I7" s="43"/>
      <c r="J7" s="41"/>
      <c r="K7" s="41"/>
      <c r="L7" s="41"/>
      <c r="M7" s="41"/>
      <c r="N7" s="43"/>
      <c r="O7" s="43"/>
      <c r="P7" s="43"/>
    </row>
    <row r="8" spans="1:16" ht="13.5" customHeight="1" x14ac:dyDescent="0.2">
      <c r="A8" s="44" t="s">
        <v>5</v>
      </c>
      <c r="B8" s="44" t="s">
        <v>46</v>
      </c>
      <c r="C8" s="44" t="s">
        <v>47</v>
      </c>
      <c r="D8" s="45" t="s">
        <v>48</v>
      </c>
      <c r="E8" s="45" t="s">
        <v>49</v>
      </c>
      <c r="F8" s="46" t="s">
        <v>50</v>
      </c>
      <c r="G8" s="44" t="s">
        <v>51</v>
      </c>
      <c r="H8" s="47" t="s">
        <v>52</v>
      </c>
      <c r="I8" s="48" t="s">
        <v>53</v>
      </c>
      <c r="J8" s="49" t="s">
        <v>54</v>
      </c>
      <c r="K8" s="49" t="s">
        <v>55</v>
      </c>
      <c r="L8" s="49" t="s">
        <v>56</v>
      </c>
      <c r="M8" s="49" t="s">
        <v>57</v>
      </c>
      <c r="N8" s="50" t="s">
        <v>58</v>
      </c>
      <c r="O8" s="51" t="s">
        <v>7</v>
      </c>
      <c r="P8" s="58" t="s">
        <v>7</v>
      </c>
    </row>
    <row r="9" spans="1:16" ht="16.5" customHeight="1" x14ac:dyDescent="0.25">
      <c r="A9" s="52">
        <v>1</v>
      </c>
      <c r="B9" s="59">
        <v>25</v>
      </c>
      <c r="C9" s="55" t="s">
        <v>64</v>
      </c>
      <c r="D9" s="56"/>
      <c r="E9" s="56"/>
      <c r="F9" s="57" t="s">
        <v>65</v>
      </c>
      <c r="G9" s="57" t="s">
        <v>65</v>
      </c>
      <c r="H9" s="57" t="s">
        <v>66</v>
      </c>
      <c r="I9" s="60">
        <v>38908</v>
      </c>
      <c r="J9" s="57" t="s">
        <v>67</v>
      </c>
      <c r="K9" s="57"/>
      <c r="L9" s="57"/>
      <c r="M9" s="57" t="s">
        <v>68</v>
      </c>
      <c r="N9" s="61">
        <v>2.3263888888888887E-3</v>
      </c>
      <c r="O9" s="62">
        <v>22</v>
      </c>
      <c r="P9" s="62">
        <v>22</v>
      </c>
    </row>
    <row r="10" spans="1:16" ht="16.5" customHeight="1" x14ac:dyDescent="0.25">
      <c r="A10" s="62">
        <v>2</v>
      </c>
      <c r="B10" s="59">
        <v>74</v>
      </c>
      <c r="C10" s="55" t="s">
        <v>69</v>
      </c>
      <c r="D10" s="56"/>
      <c r="E10" s="56"/>
      <c r="F10" s="57" t="s">
        <v>65</v>
      </c>
      <c r="G10" s="57" t="s">
        <v>65</v>
      </c>
      <c r="H10" s="57" t="s">
        <v>70</v>
      </c>
      <c r="I10" s="60">
        <v>38906</v>
      </c>
      <c r="J10" s="57" t="s">
        <v>12</v>
      </c>
      <c r="K10" s="57" t="s">
        <v>71</v>
      </c>
      <c r="L10" s="57"/>
      <c r="M10" s="57" t="s">
        <v>72</v>
      </c>
      <c r="N10" s="61">
        <v>2.3726851851851851E-3</v>
      </c>
      <c r="O10" s="62">
        <v>18</v>
      </c>
      <c r="P10" s="62">
        <v>18</v>
      </c>
    </row>
    <row r="11" spans="1:16" ht="16.5" customHeight="1" x14ac:dyDescent="0.25">
      <c r="A11" s="62">
        <v>3</v>
      </c>
      <c r="B11" s="59">
        <v>136</v>
      </c>
      <c r="C11" s="55" t="s">
        <v>73</v>
      </c>
      <c r="D11" s="56"/>
      <c r="E11" s="56"/>
      <c r="F11" s="57" t="s">
        <v>65</v>
      </c>
      <c r="G11" s="57" t="s">
        <v>65</v>
      </c>
      <c r="H11" s="57" t="s">
        <v>74</v>
      </c>
      <c r="I11" s="60" t="s">
        <v>75</v>
      </c>
      <c r="J11" s="57" t="s">
        <v>76</v>
      </c>
      <c r="K11" s="57"/>
      <c r="L11" s="57"/>
      <c r="M11" s="57" t="s">
        <v>77</v>
      </c>
      <c r="N11" s="61">
        <v>2.4189814814814816E-3</v>
      </c>
      <c r="O11" s="62">
        <v>15</v>
      </c>
      <c r="P11" s="62">
        <v>15</v>
      </c>
    </row>
    <row r="12" spans="1:16" ht="16.5" customHeight="1" x14ac:dyDescent="0.25">
      <c r="A12" s="52">
        <v>4</v>
      </c>
      <c r="B12" s="59">
        <v>27</v>
      </c>
      <c r="C12" s="55" t="s">
        <v>78</v>
      </c>
      <c r="D12" s="56"/>
      <c r="E12" s="56"/>
      <c r="F12" s="57" t="s">
        <v>65</v>
      </c>
      <c r="G12" s="57" t="s">
        <v>65</v>
      </c>
      <c r="H12" s="57" t="s">
        <v>79</v>
      </c>
      <c r="I12" s="60">
        <v>39315</v>
      </c>
      <c r="J12" s="57" t="s">
        <v>67</v>
      </c>
      <c r="K12" s="57"/>
      <c r="L12" s="57"/>
      <c r="M12" s="57" t="s">
        <v>68</v>
      </c>
      <c r="N12" s="61">
        <v>2.4537037037037036E-3</v>
      </c>
      <c r="O12" s="62">
        <v>13</v>
      </c>
      <c r="P12" s="62">
        <v>13</v>
      </c>
    </row>
    <row r="13" spans="1:16" ht="16.5" customHeight="1" x14ac:dyDescent="0.25">
      <c r="A13" s="52">
        <v>5</v>
      </c>
      <c r="B13" s="59">
        <v>144</v>
      </c>
      <c r="C13" s="55" t="s">
        <v>80</v>
      </c>
      <c r="D13" s="56"/>
      <c r="E13" s="56"/>
      <c r="F13" s="57" t="s">
        <v>65</v>
      </c>
      <c r="G13" s="57" t="s">
        <v>65</v>
      </c>
      <c r="H13" s="57" t="s">
        <v>81</v>
      </c>
      <c r="I13" s="60">
        <v>38925</v>
      </c>
      <c r="J13" s="57" t="s">
        <v>8</v>
      </c>
      <c r="K13" s="57"/>
      <c r="L13" s="57"/>
      <c r="M13" s="57" t="s">
        <v>82</v>
      </c>
      <c r="N13" s="61">
        <v>2.4652777777777776E-3</v>
      </c>
      <c r="O13" s="62">
        <v>12</v>
      </c>
      <c r="P13" s="62">
        <v>12</v>
      </c>
    </row>
    <row r="14" spans="1:16" ht="16.5" customHeight="1" x14ac:dyDescent="0.25">
      <c r="A14" s="52">
        <v>6</v>
      </c>
      <c r="B14" s="59">
        <v>148</v>
      </c>
      <c r="C14" s="55" t="s">
        <v>83</v>
      </c>
      <c r="D14" s="56"/>
      <c r="E14" s="56"/>
      <c r="F14" s="57" t="s">
        <v>65</v>
      </c>
      <c r="G14" s="57" t="s">
        <v>65</v>
      </c>
      <c r="H14" s="57" t="s">
        <v>84</v>
      </c>
      <c r="I14" s="60">
        <v>38882</v>
      </c>
      <c r="J14" s="57" t="s">
        <v>8</v>
      </c>
      <c r="K14" s="57"/>
      <c r="L14" s="57"/>
      <c r="M14" s="57" t="s">
        <v>85</v>
      </c>
      <c r="N14" s="61">
        <v>2.476851851851852E-3</v>
      </c>
      <c r="O14" s="62">
        <v>11</v>
      </c>
      <c r="P14" s="62">
        <v>11</v>
      </c>
    </row>
    <row r="15" spans="1:16" ht="16.5" customHeight="1" x14ac:dyDescent="0.25">
      <c r="A15" s="52">
        <v>7</v>
      </c>
      <c r="B15" s="59">
        <v>145</v>
      </c>
      <c r="C15" s="55" t="s">
        <v>86</v>
      </c>
      <c r="D15" s="56"/>
      <c r="E15" s="56"/>
      <c r="F15" s="57" t="s">
        <v>65</v>
      </c>
      <c r="G15" s="57" t="s">
        <v>65</v>
      </c>
      <c r="H15" s="57" t="s">
        <v>87</v>
      </c>
      <c r="I15" s="60">
        <v>39050</v>
      </c>
      <c r="J15" s="57" t="s">
        <v>8</v>
      </c>
      <c r="K15" s="57"/>
      <c r="L15" s="57"/>
      <c r="M15" s="57" t="s">
        <v>82</v>
      </c>
      <c r="N15" s="61">
        <v>2.5115740740740741E-3</v>
      </c>
      <c r="O15" s="62">
        <v>10</v>
      </c>
      <c r="P15" s="62">
        <v>10</v>
      </c>
    </row>
    <row r="16" spans="1:16" ht="16.5" customHeight="1" x14ac:dyDescent="0.25">
      <c r="A16" s="52">
        <v>8</v>
      </c>
      <c r="B16" s="59">
        <v>72</v>
      </c>
      <c r="C16" s="55" t="s">
        <v>88</v>
      </c>
      <c r="D16" s="56"/>
      <c r="E16" s="56"/>
      <c r="F16" s="57" t="s">
        <v>65</v>
      </c>
      <c r="G16" s="57" t="s">
        <v>65</v>
      </c>
      <c r="H16" s="57" t="s">
        <v>89</v>
      </c>
      <c r="I16" s="60">
        <v>38822</v>
      </c>
      <c r="J16" s="57" t="s">
        <v>12</v>
      </c>
      <c r="K16" s="57" t="s">
        <v>71</v>
      </c>
      <c r="L16" s="57"/>
      <c r="M16" s="57" t="s">
        <v>72</v>
      </c>
      <c r="N16" s="61">
        <v>2.5231481481481481E-3</v>
      </c>
      <c r="O16" s="62">
        <v>9</v>
      </c>
      <c r="P16" s="62">
        <v>9</v>
      </c>
    </row>
    <row r="17" spans="1:16" ht="16.5" customHeight="1" x14ac:dyDescent="0.25">
      <c r="A17" s="52">
        <v>9</v>
      </c>
      <c r="B17" s="59">
        <v>146</v>
      </c>
      <c r="C17" s="55" t="s">
        <v>90</v>
      </c>
      <c r="D17" s="56"/>
      <c r="E17" s="56"/>
      <c r="F17" s="57" t="s">
        <v>65</v>
      </c>
      <c r="G17" s="57" t="s">
        <v>65</v>
      </c>
      <c r="H17" s="57" t="s">
        <v>91</v>
      </c>
      <c r="I17" s="60">
        <v>38739</v>
      </c>
      <c r="J17" s="57" t="s">
        <v>8</v>
      </c>
      <c r="K17" s="57"/>
      <c r="L17" s="57"/>
      <c r="M17" s="57" t="s">
        <v>82</v>
      </c>
      <c r="N17" s="61">
        <v>2.5347222222222221E-3</v>
      </c>
      <c r="O17" s="62">
        <v>8</v>
      </c>
      <c r="P17" s="62">
        <v>8</v>
      </c>
    </row>
    <row r="18" spans="1:16" ht="16.5" customHeight="1" x14ac:dyDescent="0.25">
      <c r="A18" s="52">
        <v>10</v>
      </c>
      <c r="B18" s="59">
        <v>101</v>
      </c>
      <c r="C18" s="55" t="s">
        <v>92</v>
      </c>
      <c r="D18" s="56"/>
      <c r="E18" s="56"/>
      <c r="F18" s="57" t="s">
        <v>65</v>
      </c>
      <c r="G18" s="57" t="s">
        <v>65</v>
      </c>
      <c r="H18" s="57" t="s">
        <v>93</v>
      </c>
      <c r="I18" s="60">
        <v>39025</v>
      </c>
      <c r="J18" s="57" t="s">
        <v>15</v>
      </c>
      <c r="K18" s="57" t="s">
        <v>94</v>
      </c>
      <c r="L18" s="57"/>
      <c r="M18" s="57" t="s">
        <v>95</v>
      </c>
      <c r="N18" s="61">
        <v>2.5347222222222221E-3</v>
      </c>
      <c r="O18" s="62">
        <v>7</v>
      </c>
      <c r="P18" s="62">
        <v>7</v>
      </c>
    </row>
    <row r="19" spans="1:16" ht="16.5" customHeight="1" x14ac:dyDescent="0.25">
      <c r="A19" s="52">
        <v>11</v>
      </c>
      <c r="B19" s="59">
        <v>191</v>
      </c>
      <c r="C19" s="55" t="s">
        <v>96</v>
      </c>
      <c r="D19" s="56"/>
      <c r="E19" s="56"/>
      <c r="F19" s="57" t="s">
        <v>65</v>
      </c>
      <c r="G19" s="57" t="s">
        <v>65</v>
      </c>
      <c r="H19" s="57" t="s">
        <v>97</v>
      </c>
      <c r="I19" s="60">
        <v>39086</v>
      </c>
      <c r="J19" s="57" t="s">
        <v>8</v>
      </c>
      <c r="K19" s="57"/>
      <c r="L19" s="57"/>
      <c r="M19" s="57" t="s">
        <v>98</v>
      </c>
      <c r="N19" s="61">
        <v>2.5578703703703705E-3</v>
      </c>
      <c r="O19" s="62">
        <v>6</v>
      </c>
      <c r="P19" s="62">
        <v>6</v>
      </c>
    </row>
    <row r="20" spans="1:16" ht="16.5" customHeight="1" x14ac:dyDescent="0.25">
      <c r="A20" s="52">
        <v>12</v>
      </c>
      <c r="B20" s="59">
        <v>112</v>
      </c>
      <c r="C20" s="55" t="s">
        <v>99</v>
      </c>
      <c r="D20" s="56"/>
      <c r="E20" s="56"/>
      <c r="F20" s="57" t="s">
        <v>65</v>
      </c>
      <c r="G20" s="57" t="s">
        <v>65</v>
      </c>
      <c r="H20" s="57" t="s">
        <v>100</v>
      </c>
      <c r="I20" s="60">
        <v>38899</v>
      </c>
      <c r="J20" s="57" t="s">
        <v>33</v>
      </c>
      <c r="K20" s="57" t="s">
        <v>101</v>
      </c>
      <c r="L20" s="57"/>
      <c r="M20" s="57" t="s">
        <v>102</v>
      </c>
      <c r="N20" s="61">
        <v>2.5810185185185185E-3</v>
      </c>
      <c r="O20" s="62">
        <v>5</v>
      </c>
      <c r="P20" s="62">
        <v>5</v>
      </c>
    </row>
    <row r="21" spans="1:16" ht="16.5" customHeight="1" x14ac:dyDescent="0.25">
      <c r="A21" s="52">
        <v>13</v>
      </c>
      <c r="B21" s="59">
        <v>197</v>
      </c>
      <c r="C21" s="55" t="s">
        <v>103</v>
      </c>
      <c r="D21" s="56"/>
      <c r="E21" s="56"/>
      <c r="F21" s="57" t="s">
        <v>65</v>
      </c>
      <c r="G21" s="57" t="s">
        <v>65</v>
      </c>
      <c r="H21" s="57" t="s">
        <v>104</v>
      </c>
      <c r="I21" s="60">
        <v>39247</v>
      </c>
      <c r="J21" s="57" t="s">
        <v>8</v>
      </c>
      <c r="K21" s="57"/>
      <c r="L21" s="57"/>
      <c r="M21" s="57" t="s">
        <v>105</v>
      </c>
      <c r="N21" s="61">
        <v>2.5810185185185185E-3</v>
      </c>
      <c r="O21" s="62">
        <v>4</v>
      </c>
      <c r="P21" s="62">
        <v>4</v>
      </c>
    </row>
    <row r="22" spans="1:16" ht="16.5" customHeight="1" x14ac:dyDescent="0.25">
      <c r="A22" s="52">
        <v>14</v>
      </c>
      <c r="B22" s="59">
        <v>20</v>
      </c>
      <c r="C22" s="55" t="s">
        <v>106</v>
      </c>
      <c r="D22" s="56"/>
      <c r="E22" s="56"/>
      <c r="F22" s="57" t="s">
        <v>65</v>
      </c>
      <c r="G22" s="57" t="s">
        <v>65</v>
      </c>
      <c r="H22" s="57" t="s">
        <v>107</v>
      </c>
      <c r="I22" s="60">
        <v>38932</v>
      </c>
      <c r="J22" s="57" t="s">
        <v>21</v>
      </c>
      <c r="K22" s="57"/>
      <c r="L22" s="57"/>
      <c r="M22" s="57" t="s">
        <v>108</v>
      </c>
      <c r="N22" s="61">
        <v>2.5925925925925925E-3</v>
      </c>
      <c r="O22" s="62">
        <v>3</v>
      </c>
      <c r="P22" s="62">
        <v>3</v>
      </c>
    </row>
    <row r="23" spans="1:16" ht="16.5" customHeight="1" x14ac:dyDescent="0.25">
      <c r="A23" s="52">
        <v>15</v>
      </c>
      <c r="B23" s="59">
        <v>94</v>
      </c>
      <c r="C23" s="55" t="s">
        <v>109</v>
      </c>
      <c r="D23" s="56"/>
      <c r="E23" s="56"/>
      <c r="F23" s="57" t="s">
        <v>65</v>
      </c>
      <c r="G23" s="57" t="s">
        <v>65</v>
      </c>
      <c r="H23" s="57" t="s">
        <v>110</v>
      </c>
      <c r="I23" s="60">
        <v>38755</v>
      </c>
      <c r="J23" s="57" t="s">
        <v>29</v>
      </c>
      <c r="K23" s="57" t="s">
        <v>111</v>
      </c>
      <c r="L23" s="57"/>
      <c r="M23" s="57" t="s">
        <v>112</v>
      </c>
      <c r="N23" s="61">
        <v>2.5925925925925925E-3</v>
      </c>
      <c r="O23" s="62">
        <v>2</v>
      </c>
      <c r="P23" s="62">
        <v>2</v>
      </c>
    </row>
    <row r="24" spans="1:16" ht="16.5" customHeight="1" x14ac:dyDescent="0.25">
      <c r="A24" s="52">
        <v>16</v>
      </c>
      <c r="B24" s="59">
        <v>168</v>
      </c>
      <c r="C24" s="55" t="s">
        <v>113</v>
      </c>
      <c r="D24" s="56"/>
      <c r="E24" s="56"/>
      <c r="F24" s="57" t="s">
        <v>65</v>
      </c>
      <c r="G24" s="57" t="s">
        <v>65</v>
      </c>
      <c r="H24" s="57" t="s">
        <v>114</v>
      </c>
      <c r="I24" s="60" t="s">
        <v>115</v>
      </c>
      <c r="J24" s="57" t="s">
        <v>23</v>
      </c>
      <c r="K24" s="57" t="s">
        <v>116</v>
      </c>
      <c r="L24" s="57"/>
      <c r="M24" s="57" t="s">
        <v>117</v>
      </c>
      <c r="N24" s="61">
        <v>2.6041666666666665E-3</v>
      </c>
      <c r="O24" s="62">
        <v>1</v>
      </c>
      <c r="P24" s="62">
        <v>1</v>
      </c>
    </row>
    <row r="25" spans="1:16" ht="16.5" customHeight="1" x14ac:dyDescent="0.25">
      <c r="A25" s="52">
        <v>17</v>
      </c>
      <c r="B25" s="59">
        <v>113</v>
      </c>
      <c r="C25" s="55" t="s">
        <v>118</v>
      </c>
      <c r="D25" s="56"/>
      <c r="E25" s="56"/>
      <c r="F25" s="57" t="s">
        <v>65</v>
      </c>
      <c r="G25" s="57" t="s">
        <v>65</v>
      </c>
      <c r="H25" s="57" t="s">
        <v>119</v>
      </c>
      <c r="I25" s="60">
        <v>39061</v>
      </c>
      <c r="J25" s="57" t="s">
        <v>33</v>
      </c>
      <c r="K25" s="57" t="s">
        <v>101</v>
      </c>
      <c r="L25" s="57"/>
      <c r="M25" s="57" t="s">
        <v>120</v>
      </c>
      <c r="N25" s="61">
        <v>2.6041666666666665E-3</v>
      </c>
      <c r="O25" s="62"/>
      <c r="P25" s="52" t="s">
        <v>65</v>
      </c>
    </row>
    <row r="26" spans="1:16" ht="16.5" customHeight="1" x14ac:dyDescent="0.25">
      <c r="A26" s="52">
        <v>18</v>
      </c>
      <c r="B26" s="59">
        <v>172</v>
      </c>
      <c r="C26" s="55" t="s">
        <v>121</v>
      </c>
      <c r="D26" s="56"/>
      <c r="E26" s="56"/>
      <c r="F26" s="57" t="s">
        <v>65</v>
      </c>
      <c r="G26" s="57" t="s">
        <v>65</v>
      </c>
      <c r="H26" s="57" t="s">
        <v>122</v>
      </c>
      <c r="I26" s="60">
        <v>39088</v>
      </c>
      <c r="J26" s="57" t="s">
        <v>8</v>
      </c>
      <c r="K26" s="57"/>
      <c r="L26" s="57"/>
      <c r="M26" s="57" t="s">
        <v>123</v>
      </c>
      <c r="N26" s="61">
        <v>2.6157407407407405E-3</v>
      </c>
      <c r="O26" s="62"/>
      <c r="P26" s="52" t="s">
        <v>65</v>
      </c>
    </row>
    <row r="27" spans="1:16" ht="16.5" customHeight="1" x14ac:dyDescent="0.25">
      <c r="A27" s="62">
        <v>20</v>
      </c>
      <c r="B27" s="59">
        <v>50</v>
      </c>
      <c r="C27" s="55" t="s">
        <v>124</v>
      </c>
      <c r="D27" s="56"/>
      <c r="E27" s="56"/>
      <c r="F27" s="57" t="s">
        <v>65</v>
      </c>
      <c r="G27" s="57" t="s">
        <v>65</v>
      </c>
      <c r="H27" s="57" t="s">
        <v>125</v>
      </c>
      <c r="I27" s="60">
        <v>39729</v>
      </c>
      <c r="J27" s="57" t="s">
        <v>126</v>
      </c>
      <c r="K27" s="57"/>
      <c r="L27" s="57"/>
      <c r="M27" s="57" t="s">
        <v>127</v>
      </c>
      <c r="N27" s="61">
        <v>2.6157407407407405E-3</v>
      </c>
      <c r="O27" s="62"/>
      <c r="P27" s="52" t="s">
        <v>65</v>
      </c>
    </row>
    <row r="28" spans="1:16" ht="16.5" customHeight="1" x14ac:dyDescent="0.25">
      <c r="A28" s="62">
        <v>19</v>
      </c>
      <c r="B28" s="59">
        <v>111</v>
      </c>
      <c r="C28" s="55" t="s">
        <v>128</v>
      </c>
      <c r="D28" s="56"/>
      <c r="E28" s="56"/>
      <c r="F28" s="57" t="s">
        <v>65</v>
      </c>
      <c r="G28" s="57" t="s">
        <v>65</v>
      </c>
      <c r="H28" s="57" t="s">
        <v>129</v>
      </c>
      <c r="I28" s="60">
        <v>38777</v>
      </c>
      <c r="J28" s="57" t="s">
        <v>33</v>
      </c>
      <c r="K28" s="57" t="s">
        <v>101</v>
      </c>
      <c r="L28" s="57"/>
      <c r="M28" s="57" t="s">
        <v>102</v>
      </c>
      <c r="N28" s="61">
        <v>2.6157407407407405E-3</v>
      </c>
      <c r="O28" s="62"/>
      <c r="P28" s="52" t="s">
        <v>65</v>
      </c>
    </row>
    <row r="29" spans="1:16" ht="16.5" customHeight="1" x14ac:dyDescent="0.25">
      <c r="A29" s="52">
        <v>21</v>
      </c>
      <c r="B29" s="59">
        <v>103</v>
      </c>
      <c r="C29" s="55" t="s">
        <v>130</v>
      </c>
      <c r="D29" s="56"/>
      <c r="E29" s="56"/>
      <c r="F29" s="57" t="s">
        <v>65</v>
      </c>
      <c r="G29" s="57" t="s">
        <v>65</v>
      </c>
      <c r="H29" s="57" t="s">
        <v>131</v>
      </c>
      <c r="I29" s="60">
        <v>39311</v>
      </c>
      <c r="J29" s="57" t="s">
        <v>15</v>
      </c>
      <c r="K29" s="57" t="s">
        <v>94</v>
      </c>
      <c r="L29" s="57"/>
      <c r="M29" s="57" t="s">
        <v>95</v>
      </c>
      <c r="N29" s="61">
        <v>2.638888888888889E-3</v>
      </c>
      <c r="O29" s="62"/>
      <c r="P29" s="52" t="str">
        <f t="shared" ref="P29:P40" si="0">IF(ISBLANK(D29)," ",VLOOKUP(N29,kvjc,2))</f>
        <v xml:space="preserve"> </v>
      </c>
    </row>
    <row r="30" spans="1:16" ht="16.5" customHeight="1" x14ac:dyDescent="0.25">
      <c r="A30" s="52">
        <v>22</v>
      </c>
      <c r="B30" s="59">
        <v>106</v>
      </c>
      <c r="C30" s="55" t="s">
        <v>132</v>
      </c>
      <c r="D30" s="56"/>
      <c r="E30" s="56"/>
      <c r="F30" s="57" t="s">
        <v>65</v>
      </c>
      <c r="G30" s="57" t="s">
        <v>65</v>
      </c>
      <c r="H30" s="57" t="s">
        <v>133</v>
      </c>
      <c r="I30" s="60">
        <v>38967</v>
      </c>
      <c r="J30" s="57" t="s">
        <v>15</v>
      </c>
      <c r="K30" s="57" t="s">
        <v>94</v>
      </c>
      <c r="L30" s="57"/>
      <c r="M30" s="57" t="s">
        <v>95</v>
      </c>
      <c r="N30" s="61">
        <v>2.638888888888889E-3</v>
      </c>
      <c r="O30" s="62"/>
      <c r="P30" s="52" t="str">
        <f t="shared" si="0"/>
        <v xml:space="preserve"> </v>
      </c>
    </row>
    <row r="31" spans="1:16" ht="16.5" customHeight="1" x14ac:dyDescent="0.25">
      <c r="A31" s="52">
        <v>23</v>
      </c>
      <c r="B31" s="59">
        <v>102</v>
      </c>
      <c r="C31" s="55" t="s">
        <v>134</v>
      </c>
      <c r="D31" s="56"/>
      <c r="E31" s="56"/>
      <c r="F31" s="57" t="s">
        <v>65</v>
      </c>
      <c r="G31" s="57" t="s">
        <v>65</v>
      </c>
      <c r="H31" s="57" t="s">
        <v>135</v>
      </c>
      <c r="I31" s="60">
        <v>39139</v>
      </c>
      <c r="J31" s="57" t="s">
        <v>15</v>
      </c>
      <c r="K31" s="57" t="s">
        <v>94</v>
      </c>
      <c r="L31" s="57"/>
      <c r="M31" s="57" t="s">
        <v>95</v>
      </c>
      <c r="N31" s="61">
        <v>2.650462962962963E-3</v>
      </c>
      <c r="O31" s="62"/>
      <c r="P31" s="52" t="str">
        <f t="shared" si="0"/>
        <v xml:space="preserve"> </v>
      </c>
    </row>
    <row r="32" spans="1:16" ht="16.5" customHeight="1" x14ac:dyDescent="0.25">
      <c r="A32" s="52">
        <v>24</v>
      </c>
      <c r="B32" s="59">
        <v>109</v>
      </c>
      <c r="C32" s="55" t="s">
        <v>136</v>
      </c>
      <c r="D32" s="56"/>
      <c r="E32" s="56"/>
      <c r="F32" s="57" t="s">
        <v>65</v>
      </c>
      <c r="G32" s="57" t="s">
        <v>65</v>
      </c>
      <c r="H32" s="57" t="s">
        <v>137</v>
      </c>
      <c r="I32" s="60">
        <v>39471</v>
      </c>
      <c r="J32" s="57" t="s">
        <v>33</v>
      </c>
      <c r="K32" s="57" t="s">
        <v>101</v>
      </c>
      <c r="L32" s="57"/>
      <c r="M32" s="57" t="s">
        <v>120</v>
      </c>
      <c r="N32" s="61">
        <v>2.662037037037037E-3</v>
      </c>
      <c r="O32" s="62"/>
      <c r="P32" s="52" t="str">
        <f t="shared" si="0"/>
        <v xml:space="preserve"> </v>
      </c>
    </row>
    <row r="33" spans="1:16" ht="16.5" customHeight="1" x14ac:dyDescent="0.25">
      <c r="A33" s="52">
        <v>25</v>
      </c>
      <c r="B33" s="59">
        <v>78</v>
      </c>
      <c r="C33" s="55" t="s">
        <v>138</v>
      </c>
      <c r="D33" s="56"/>
      <c r="E33" s="56"/>
      <c r="F33" s="57" t="s">
        <v>65</v>
      </c>
      <c r="G33" s="57" t="s">
        <v>65</v>
      </c>
      <c r="H33" s="57" t="s">
        <v>139</v>
      </c>
      <c r="I33" s="60">
        <v>39462</v>
      </c>
      <c r="J33" s="57" t="s">
        <v>12</v>
      </c>
      <c r="K33" s="57" t="s">
        <v>140</v>
      </c>
      <c r="L33" s="57"/>
      <c r="M33" s="57" t="s">
        <v>141</v>
      </c>
      <c r="N33" s="61">
        <v>2.685185185185185E-3</v>
      </c>
      <c r="O33" s="62"/>
      <c r="P33" s="52" t="str">
        <f t="shared" si="0"/>
        <v xml:space="preserve"> </v>
      </c>
    </row>
    <row r="34" spans="1:16" ht="16.5" customHeight="1" x14ac:dyDescent="0.25">
      <c r="A34" s="52">
        <v>26</v>
      </c>
      <c r="B34" s="59">
        <v>65</v>
      </c>
      <c r="C34" s="55" t="s">
        <v>142</v>
      </c>
      <c r="D34" s="56"/>
      <c r="E34" s="56"/>
      <c r="F34" s="57" t="s">
        <v>65</v>
      </c>
      <c r="G34" s="57" t="s">
        <v>65</v>
      </c>
      <c r="H34" s="57" t="s">
        <v>143</v>
      </c>
      <c r="I34" s="60">
        <v>38903</v>
      </c>
      <c r="J34" s="57" t="s">
        <v>126</v>
      </c>
      <c r="K34" s="57"/>
      <c r="L34" s="57"/>
      <c r="M34" s="57" t="s">
        <v>144</v>
      </c>
      <c r="N34" s="61">
        <v>2.6967592592592594E-3</v>
      </c>
      <c r="O34" s="62"/>
      <c r="P34" s="52" t="str">
        <f t="shared" si="0"/>
        <v xml:space="preserve"> </v>
      </c>
    </row>
    <row r="35" spans="1:16" ht="16.5" customHeight="1" x14ac:dyDescent="0.25">
      <c r="A35" s="52">
        <v>27</v>
      </c>
      <c r="B35" s="59">
        <v>59</v>
      </c>
      <c r="C35" s="55" t="s">
        <v>145</v>
      </c>
      <c r="D35" s="56"/>
      <c r="E35" s="56"/>
      <c r="F35" s="57" t="s">
        <v>65</v>
      </c>
      <c r="G35" s="57" t="s">
        <v>65</v>
      </c>
      <c r="H35" s="57" t="s">
        <v>146</v>
      </c>
      <c r="I35" s="60">
        <v>38888</v>
      </c>
      <c r="J35" s="57" t="s">
        <v>126</v>
      </c>
      <c r="K35" s="57"/>
      <c r="L35" s="57"/>
      <c r="M35" s="57" t="s">
        <v>127</v>
      </c>
      <c r="N35" s="61">
        <v>2.6967592592592594E-3</v>
      </c>
      <c r="O35" s="62"/>
      <c r="P35" s="52" t="str">
        <f t="shared" si="0"/>
        <v xml:space="preserve"> </v>
      </c>
    </row>
    <row r="36" spans="1:16" ht="16.5" customHeight="1" x14ac:dyDescent="0.25">
      <c r="A36" s="52">
        <v>28</v>
      </c>
      <c r="B36" s="59">
        <v>49</v>
      </c>
      <c r="C36" s="55" t="s">
        <v>147</v>
      </c>
      <c r="D36" s="56"/>
      <c r="E36" s="56"/>
      <c r="F36" s="57" t="s">
        <v>65</v>
      </c>
      <c r="G36" s="57" t="s">
        <v>65</v>
      </c>
      <c r="H36" s="57" t="s">
        <v>148</v>
      </c>
      <c r="I36" s="60">
        <v>38954</v>
      </c>
      <c r="J36" s="57" t="s">
        <v>126</v>
      </c>
      <c r="K36" s="57"/>
      <c r="L36" s="57"/>
      <c r="M36" s="57" t="s">
        <v>149</v>
      </c>
      <c r="N36" s="61">
        <v>2.7083333333333334E-3</v>
      </c>
      <c r="O36" s="62"/>
      <c r="P36" s="52" t="str">
        <f t="shared" si="0"/>
        <v xml:space="preserve"> </v>
      </c>
    </row>
    <row r="37" spans="1:16" ht="16.5" customHeight="1" x14ac:dyDescent="0.25">
      <c r="A37" s="52">
        <v>29</v>
      </c>
      <c r="B37" s="59">
        <v>195</v>
      </c>
      <c r="C37" s="55" t="s">
        <v>150</v>
      </c>
      <c r="D37" s="56"/>
      <c r="E37" s="56"/>
      <c r="F37" s="57" t="s">
        <v>65</v>
      </c>
      <c r="G37" s="57" t="s">
        <v>65</v>
      </c>
      <c r="H37" s="57" t="s">
        <v>151</v>
      </c>
      <c r="I37" s="60">
        <v>39187</v>
      </c>
      <c r="J37" s="57" t="s">
        <v>8</v>
      </c>
      <c r="K37" s="57"/>
      <c r="L37" s="57"/>
      <c r="M37" s="57" t="s">
        <v>105</v>
      </c>
      <c r="N37" s="61">
        <v>2.7199074074074074E-3</v>
      </c>
      <c r="O37" s="62"/>
      <c r="P37" s="52" t="str">
        <f t="shared" si="0"/>
        <v xml:space="preserve"> </v>
      </c>
    </row>
    <row r="38" spans="1:16" ht="16.5" customHeight="1" x14ac:dyDescent="0.25">
      <c r="A38" s="52">
        <v>30</v>
      </c>
      <c r="B38" s="59">
        <v>26</v>
      </c>
      <c r="C38" s="55" t="s">
        <v>152</v>
      </c>
      <c r="D38" s="56"/>
      <c r="E38" s="56"/>
      <c r="F38" s="57" t="s">
        <v>65</v>
      </c>
      <c r="G38" s="57" t="s">
        <v>65</v>
      </c>
      <c r="H38" s="57" t="s">
        <v>153</v>
      </c>
      <c r="I38" s="60">
        <v>39414</v>
      </c>
      <c r="J38" s="57" t="s">
        <v>67</v>
      </c>
      <c r="K38" s="57"/>
      <c r="L38" s="57"/>
      <c r="M38" s="57" t="s">
        <v>68</v>
      </c>
      <c r="N38" s="61">
        <v>2.7546296296296294E-3</v>
      </c>
      <c r="O38" s="64"/>
      <c r="P38" s="52" t="str">
        <f t="shared" si="0"/>
        <v xml:space="preserve"> </v>
      </c>
    </row>
    <row r="39" spans="1:16" ht="16.5" customHeight="1" x14ac:dyDescent="0.25">
      <c r="A39" s="52">
        <v>31</v>
      </c>
      <c r="B39" s="59">
        <v>100</v>
      </c>
      <c r="C39" s="55" t="s">
        <v>154</v>
      </c>
      <c r="D39" s="56"/>
      <c r="E39" s="56"/>
      <c r="F39" s="57" t="s">
        <v>65</v>
      </c>
      <c r="G39" s="57" t="s">
        <v>65</v>
      </c>
      <c r="H39" s="57" t="s">
        <v>155</v>
      </c>
      <c r="I39" s="60">
        <v>38840</v>
      </c>
      <c r="J39" s="57" t="s">
        <v>15</v>
      </c>
      <c r="K39" s="57" t="s">
        <v>156</v>
      </c>
      <c r="L39" s="57" t="s">
        <v>157</v>
      </c>
      <c r="M39" s="57" t="s">
        <v>95</v>
      </c>
      <c r="N39" s="61">
        <v>2.7546296296296294E-3</v>
      </c>
      <c r="O39" s="62"/>
      <c r="P39" s="52" t="str">
        <f t="shared" si="0"/>
        <v xml:space="preserve"> </v>
      </c>
    </row>
    <row r="40" spans="1:16" ht="16.5" customHeight="1" x14ac:dyDescent="0.25">
      <c r="A40" s="52">
        <v>32</v>
      </c>
      <c r="B40" s="59">
        <v>3</v>
      </c>
      <c r="C40" s="55" t="s">
        <v>158</v>
      </c>
      <c r="D40" s="56"/>
      <c r="E40" s="56"/>
      <c r="F40" s="57" t="s">
        <v>65</v>
      </c>
      <c r="G40" s="57" t="s">
        <v>65</v>
      </c>
      <c r="H40" s="57" t="s">
        <v>159</v>
      </c>
      <c r="I40" s="60">
        <v>38965</v>
      </c>
      <c r="J40" s="57" t="s">
        <v>35</v>
      </c>
      <c r="K40" s="57"/>
      <c r="L40" s="57"/>
      <c r="M40" s="57" t="s">
        <v>160</v>
      </c>
      <c r="N40" s="61">
        <v>2.7893518518518519E-3</v>
      </c>
      <c r="O40" s="62"/>
      <c r="P40" s="52" t="str">
        <f t="shared" si="0"/>
        <v xml:space="preserve"> </v>
      </c>
    </row>
    <row r="41" spans="1:16" ht="16.5" customHeight="1" x14ac:dyDescent="0.25">
      <c r="A41" s="52">
        <v>33</v>
      </c>
      <c r="B41" s="59">
        <v>61</v>
      </c>
      <c r="C41" s="55" t="s">
        <v>161</v>
      </c>
      <c r="D41" s="56"/>
      <c r="E41" s="56"/>
      <c r="F41" s="57" t="s">
        <v>65</v>
      </c>
      <c r="G41" s="57" t="s">
        <v>65</v>
      </c>
      <c r="H41" s="57" t="s">
        <v>162</v>
      </c>
      <c r="I41" s="60">
        <v>38903</v>
      </c>
      <c r="J41" s="57" t="s">
        <v>126</v>
      </c>
      <c r="K41" s="57"/>
      <c r="L41" s="57"/>
      <c r="M41" s="57" t="s">
        <v>144</v>
      </c>
      <c r="N41" s="61">
        <v>2.8587962962962963E-3</v>
      </c>
      <c r="O41" s="62"/>
      <c r="P41" s="65"/>
    </row>
    <row r="42" spans="1:16" ht="16.5" customHeight="1" x14ac:dyDescent="0.25">
      <c r="A42" s="52">
        <v>34</v>
      </c>
      <c r="B42" s="59">
        <v>194</v>
      </c>
      <c r="C42" s="55" t="s">
        <v>163</v>
      </c>
      <c r="D42" s="56"/>
      <c r="E42" s="56"/>
      <c r="F42" s="57" t="s">
        <v>65</v>
      </c>
      <c r="G42" s="57" t="s">
        <v>65</v>
      </c>
      <c r="H42" s="57" t="s">
        <v>164</v>
      </c>
      <c r="I42" s="60">
        <v>38801</v>
      </c>
      <c r="J42" s="57" t="s">
        <v>8</v>
      </c>
      <c r="K42" s="57"/>
      <c r="L42" s="57"/>
      <c r="M42" s="57" t="s">
        <v>98</v>
      </c>
      <c r="N42" s="61">
        <v>2.9050925925925928E-3</v>
      </c>
      <c r="O42" s="62"/>
      <c r="P42" s="65"/>
    </row>
    <row r="43" spans="1:16" ht="16.5" customHeight="1" x14ac:dyDescent="0.25">
      <c r="A43" s="52">
        <v>35</v>
      </c>
      <c r="B43" s="59">
        <v>79</v>
      </c>
      <c r="C43" s="55" t="s">
        <v>165</v>
      </c>
      <c r="D43" s="56"/>
      <c r="E43" s="56"/>
      <c r="F43" s="57" t="s">
        <v>65</v>
      </c>
      <c r="G43" s="57" t="s">
        <v>65</v>
      </c>
      <c r="H43" s="57" t="s">
        <v>166</v>
      </c>
      <c r="I43" s="60">
        <v>39063</v>
      </c>
      <c r="J43" s="57" t="s">
        <v>12</v>
      </c>
      <c r="K43" s="57" t="s">
        <v>140</v>
      </c>
      <c r="L43" s="57"/>
      <c r="M43" s="57" t="s">
        <v>141</v>
      </c>
      <c r="N43" s="61">
        <v>2.9282407407407408E-3</v>
      </c>
      <c r="O43" s="62"/>
      <c r="P43" s="65"/>
    </row>
    <row r="44" spans="1:16" ht="16.5" customHeight="1" x14ac:dyDescent="0.25">
      <c r="A44" s="52">
        <v>36</v>
      </c>
      <c r="B44" s="59">
        <v>127</v>
      </c>
      <c r="C44" s="55" t="s">
        <v>167</v>
      </c>
      <c r="D44" s="56"/>
      <c r="E44" s="56"/>
      <c r="F44" s="57" t="s">
        <v>65</v>
      </c>
      <c r="G44" s="57" t="s">
        <v>65</v>
      </c>
      <c r="H44" s="57" t="s">
        <v>168</v>
      </c>
      <c r="I44" s="60">
        <v>39433</v>
      </c>
      <c r="J44" s="57" t="s">
        <v>169</v>
      </c>
      <c r="K44" s="57"/>
      <c r="L44" s="57"/>
      <c r="M44" s="57" t="s">
        <v>170</v>
      </c>
      <c r="N44" s="61">
        <v>2.9398148148148148E-3</v>
      </c>
      <c r="O44" s="62"/>
      <c r="P44" s="65"/>
    </row>
    <row r="45" spans="1:16" ht="16.5" customHeight="1" x14ac:dyDescent="0.25">
      <c r="A45" s="52">
        <v>37</v>
      </c>
      <c r="B45" s="59">
        <v>95</v>
      </c>
      <c r="C45" s="55" t="s">
        <v>171</v>
      </c>
      <c r="D45" s="56"/>
      <c r="E45" s="56"/>
      <c r="F45" s="57" t="s">
        <v>65</v>
      </c>
      <c r="G45" s="57" t="s">
        <v>65</v>
      </c>
      <c r="H45" s="57" t="s">
        <v>172</v>
      </c>
      <c r="I45" s="60">
        <v>39071</v>
      </c>
      <c r="J45" s="57" t="s">
        <v>29</v>
      </c>
      <c r="K45" s="57" t="s">
        <v>111</v>
      </c>
      <c r="L45" s="57"/>
      <c r="M45" s="57" t="s">
        <v>173</v>
      </c>
      <c r="N45" s="61">
        <v>2.9629629629629628E-3</v>
      </c>
      <c r="O45" s="62"/>
      <c r="P45" s="65"/>
    </row>
    <row r="46" spans="1:16" ht="16.5" customHeight="1" x14ac:dyDescent="0.25">
      <c r="A46" s="52">
        <v>38</v>
      </c>
      <c r="B46" s="59">
        <v>1</v>
      </c>
      <c r="C46" s="55" t="s">
        <v>174</v>
      </c>
      <c r="D46" s="56"/>
      <c r="E46" s="56"/>
      <c r="F46" s="57" t="s">
        <v>65</v>
      </c>
      <c r="G46" s="57" t="s">
        <v>65</v>
      </c>
      <c r="H46" s="57" t="s">
        <v>175</v>
      </c>
      <c r="I46" s="60">
        <v>38829</v>
      </c>
      <c r="J46" s="57" t="s">
        <v>35</v>
      </c>
      <c r="K46" s="57"/>
      <c r="L46" s="57"/>
      <c r="M46" s="57" t="s">
        <v>160</v>
      </c>
      <c r="N46" s="61">
        <v>2.9745370370370373E-3</v>
      </c>
      <c r="O46" s="62"/>
      <c r="P46" s="65"/>
    </row>
    <row r="47" spans="1:16" ht="16.5" customHeight="1" x14ac:dyDescent="0.25">
      <c r="A47" s="52">
        <v>39</v>
      </c>
      <c r="B47" s="59">
        <v>131</v>
      </c>
      <c r="C47" s="55" t="s">
        <v>176</v>
      </c>
      <c r="D47" s="56"/>
      <c r="E47" s="56"/>
      <c r="F47" s="57" t="s">
        <v>65</v>
      </c>
      <c r="G47" s="57" t="s">
        <v>65</v>
      </c>
      <c r="H47" s="57" t="s">
        <v>177</v>
      </c>
      <c r="I47" s="60">
        <v>39228</v>
      </c>
      <c r="J47" s="57" t="s">
        <v>169</v>
      </c>
      <c r="K47" s="57"/>
      <c r="L47" s="57"/>
      <c r="M47" s="57" t="s">
        <v>178</v>
      </c>
      <c r="N47" s="61">
        <v>3.0092592592592593E-3</v>
      </c>
      <c r="O47" s="62"/>
      <c r="P47" s="65"/>
    </row>
    <row r="48" spans="1:16" ht="16.5" customHeight="1" x14ac:dyDescent="0.25">
      <c r="A48" s="52">
        <v>40</v>
      </c>
      <c r="B48" s="59">
        <v>129</v>
      </c>
      <c r="C48" s="55" t="s">
        <v>179</v>
      </c>
      <c r="D48" s="56"/>
      <c r="E48" s="56"/>
      <c r="F48" s="57" t="s">
        <v>65</v>
      </c>
      <c r="G48" s="57" t="s">
        <v>65</v>
      </c>
      <c r="H48" s="57" t="s">
        <v>180</v>
      </c>
      <c r="I48" s="60">
        <v>39156</v>
      </c>
      <c r="J48" s="57" t="s">
        <v>169</v>
      </c>
      <c r="K48" s="57"/>
      <c r="L48" s="57"/>
      <c r="M48" s="57" t="s">
        <v>178</v>
      </c>
      <c r="N48" s="61">
        <v>3.0439814814814813E-3</v>
      </c>
      <c r="O48" s="62"/>
      <c r="P48" s="65"/>
    </row>
    <row r="49" spans="1:16" ht="16.5" customHeight="1" x14ac:dyDescent="0.25">
      <c r="A49" s="52">
        <v>41</v>
      </c>
      <c r="B49" s="59">
        <v>67</v>
      </c>
      <c r="C49" s="55" t="s">
        <v>181</v>
      </c>
      <c r="D49" s="56"/>
      <c r="E49" s="56"/>
      <c r="F49" s="57" t="s">
        <v>65</v>
      </c>
      <c r="G49" s="57" t="s">
        <v>65</v>
      </c>
      <c r="H49" s="57" t="s">
        <v>182</v>
      </c>
      <c r="I49" s="60">
        <v>39444</v>
      </c>
      <c r="J49" s="57" t="s">
        <v>126</v>
      </c>
      <c r="K49" s="57"/>
      <c r="L49" s="57"/>
      <c r="M49" s="57" t="s">
        <v>144</v>
      </c>
      <c r="N49" s="61">
        <v>3.0671296296296297E-3</v>
      </c>
      <c r="O49" s="62"/>
      <c r="P49" s="65"/>
    </row>
    <row r="50" spans="1:16" ht="16.5" customHeight="1" x14ac:dyDescent="0.25">
      <c r="A50" s="52">
        <v>42</v>
      </c>
      <c r="B50" s="59">
        <v>66</v>
      </c>
      <c r="C50" s="55" t="s">
        <v>183</v>
      </c>
      <c r="D50" s="56"/>
      <c r="E50" s="56"/>
      <c r="F50" s="57" t="s">
        <v>65</v>
      </c>
      <c r="G50" s="57" t="s">
        <v>65</v>
      </c>
      <c r="H50" s="57" t="s">
        <v>184</v>
      </c>
      <c r="I50" s="60">
        <v>39436</v>
      </c>
      <c r="J50" s="57" t="s">
        <v>126</v>
      </c>
      <c r="K50" s="57"/>
      <c r="L50" s="57"/>
      <c r="M50" s="57" t="s">
        <v>144</v>
      </c>
      <c r="N50" s="61">
        <v>3.0787037037037037E-3</v>
      </c>
      <c r="O50" s="62"/>
      <c r="P50" s="65"/>
    </row>
    <row r="51" spans="1:16" ht="16.5" customHeight="1" x14ac:dyDescent="0.25">
      <c r="A51" s="52">
        <v>43</v>
      </c>
      <c r="B51" s="59">
        <v>42</v>
      </c>
      <c r="C51" s="55" t="s">
        <v>185</v>
      </c>
      <c r="D51" s="56"/>
      <c r="E51" s="56"/>
      <c r="F51" s="57" t="s">
        <v>65</v>
      </c>
      <c r="G51" s="57" t="s">
        <v>65</v>
      </c>
      <c r="H51" s="57" t="s">
        <v>186</v>
      </c>
      <c r="I51" s="60">
        <v>39204</v>
      </c>
      <c r="J51" s="57" t="s">
        <v>187</v>
      </c>
      <c r="K51" s="57"/>
      <c r="L51" s="57"/>
      <c r="M51" s="57" t="s">
        <v>188</v>
      </c>
      <c r="N51" s="61">
        <v>3.1250000000000002E-3</v>
      </c>
      <c r="O51" s="62"/>
      <c r="P51" s="65"/>
    </row>
    <row r="52" spans="1:16" ht="16.5" customHeight="1" x14ac:dyDescent="0.25">
      <c r="A52" s="52">
        <v>44</v>
      </c>
      <c r="B52" s="59">
        <v>135</v>
      </c>
      <c r="C52" s="55" t="s">
        <v>189</v>
      </c>
      <c r="D52" s="56"/>
      <c r="E52" s="56"/>
      <c r="F52" s="57" t="s">
        <v>65</v>
      </c>
      <c r="G52" s="57" t="s">
        <v>65</v>
      </c>
      <c r="H52" s="57" t="s">
        <v>190</v>
      </c>
      <c r="I52" s="60">
        <v>39320</v>
      </c>
      <c r="J52" s="57" t="s">
        <v>169</v>
      </c>
      <c r="K52" s="57"/>
      <c r="L52" s="57"/>
      <c r="M52" s="57" t="s">
        <v>178</v>
      </c>
      <c r="N52" s="61">
        <v>3.1365740740740742E-3</v>
      </c>
      <c r="O52" s="62"/>
      <c r="P52" s="65"/>
    </row>
    <row r="53" spans="1:16" ht="16.5" customHeight="1" x14ac:dyDescent="0.25">
      <c r="A53" s="52">
        <v>45</v>
      </c>
      <c r="B53" s="59">
        <v>105</v>
      </c>
      <c r="C53" s="55" t="s">
        <v>191</v>
      </c>
      <c r="D53" s="56"/>
      <c r="E53" s="56"/>
      <c r="F53" s="57" t="s">
        <v>65</v>
      </c>
      <c r="G53" s="57" t="s">
        <v>65</v>
      </c>
      <c r="H53" s="57" t="s">
        <v>192</v>
      </c>
      <c r="I53" s="60">
        <v>39342</v>
      </c>
      <c r="J53" s="57" t="s">
        <v>15</v>
      </c>
      <c r="K53" s="57" t="s">
        <v>156</v>
      </c>
      <c r="L53" s="57" t="s">
        <v>157</v>
      </c>
      <c r="M53" s="57" t="s">
        <v>95</v>
      </c>
      <c r="N53" s="61">
        <v>3.1597222222222222E-3</v>
      </c>
      <c r="O53" s="62"/>
      <c r="P53" s="65"/>
    </row>
    <row r="54" spans="1:16" ht="16.5" customHeight="1" x14ac:dyDescent="0.25">
      <c r="A54" s="52">
        <v>46</v>
      </c>
      <c r="B54" s="59">
        <v>7</v>
      </c>
      <c r="C54" s="55" t="s">
        <v>193</v>
      </c>
      <c r="D54" s="56"/>
      <c r="E54" s="56"/>
      <c r="F54" s="57" t="s">
        <v>65</v>
      </c>
      <c r="G54" s="57" t="s">
        <v>65</v>
      </c>
      <c r="H54" s="57" t="s">
        <v>194</v>
      </c>
      <c r="I54" s="60">
        <v>39659</v>
      </c>
      <c r="J54" s="57" t="s">
        <v>195</v>
      </c>
      <c r="K54" s="57"/>
      <c r="L54" s="57"/>
      <c r="M54" s="57" t="s">
        <v>196</v>
      </c>
      <c r="N54" s="61">
        <v>3.1828703703703702E-3</v>
      </c>
      <c r="O54" s="62"/>
      <c r="P54" s="65"/>
    </row>
    <row r="55" spans="1:16" ht="16.5" customHeight="1" x14ac:dyDescent="0.25">
      <c r="A55" s="52">
        <v>47</v>
      </c>
      <c r="B55" s="59">
        <v>81</v>
      </c>
      <c r="C55" s="55" t="s">
        <v>197</v>
      </c>
      <c r="D55" s="56"/>
      <c r="E55" s="56"/>
      <c r="F55" s="57" t="s">
        <v>65</v>
      </c>
      <c r="G55" s="57" t="s">
        <v>65</v>
      </c>
      <c r="H55" s="57" t="s">
        <v>198</v>
      </c>
      <c r="I55" s="60">
        <v>39653</v>
      </c>
      <c r="J55" s="57" t="s">
        <v>12</v>
      </c>
      <c r="K55" s="57" t="s">
        <v>140</v>
      </c>
      <c r="L55" s="57"/>
      <c r="M55" s="57" t="s">
        <v>141</v>
      </c>
      <c r="N55" s="61">
        <v>3.2638888888888891E-3</v>
      </c>
      <c r="O55" s="62"/>
      <c r="P55" s="65"/>
    </row>
    <row r="56" spans="1:16" ht="16.5" customHeight="1" x14ac:dyDescent="0.25">
      <c r="A56" s="52">
        <v>48</v>
      </c>
      <c r="B56" s="59">
        <v>128</v>
      </c>
      <c r="C56" s="55" t="s">
        <v>199</v>
      </c>
      <c r="D56" s="56"/>
      <c r="E56" s="56"/>
      <c r="F56" s="57" t="s">
        <v>65</v>
      </c>
      <c r="G56" s="57" t="s">
        <v>65</v>
      </c>
      <c r="H56" s="57" t="s">
        <v>200</v>
      </c>
      <c r="I56" s="60">
        <v>39410</v>
      </c>
      <c r="J56" s="57" t="s">
        <v>169</v>
      </c>
      <c r="K56" s="57"/>
      <c r="L56" s="57"/>
      <c r="M56" s="57" t="s">
        <v>178</v>
      </c>
      <c r="N56" s="61">
        <v>3.5763888888888889E-3</v>
      </c>
      <c r="O56" s="62"/>
      <c r="P56" s="65"/>
    </row>
    <row r="57" spans="1:16" ht="16.5" hidden="1" customHeight="1" x14ac:dyDescent="0.25">
      <c r="A57" s="52"/>
      <c r="B57" s="59"/>
      <c r="C57" s="55"/>
      <c r="D57" s="56"/>
      <c r="E57" s="56"/>
      <c r="F57" s="57"/>
      <c r="G57" s="57"/>
      <c r="H57" s="57"/>
      <c r="I57" s="60"/>
      <c r="J57" s="57"/>
      <c r="K57" s="57"/>
      <c r="L57" s="57"/>
      <c r="M57" s="57"/>
      <c r="N57" s="61"/>
      <c r="O57" s="62"/>
      <c r="P57" s="65"/>
    </row>
    <row r="58" spans="1:16" ht="16.5" hidden="1" customHeight="1" x14ac:dyDescent="0.25">
      <c r="A58" s="52"/>
      <c r="B58" s="59"/>
      <c r="C58" s="55"/>
      <c r="D58" s="56"/>
      <c r="E58" s="56"/>
      <c r="F58" s="57"/>
      <c r="G58" s="57"/>
      <c r="H58" s="57"/>
      <c r="I58" s="60"/>
      <c r="J58" s="57"/>
      <c r="K58" s="57"/>
      <c r="L58" s="57"/>
      <c r="M58" s="57"/>
      <c r="N58" s="61"/>
      <c r="O58" s="62"/>
      <c r="P58" s="65"/>
    </row>
    <row r="59" spans="1:16" ht="16.5" hidden="1" customHeight="1" x14ac:dyDescent="0.25">
      <c r="A59" s="52"/>
      <c r="B59" s="59"/>
      <c r="C59" s="55"/>
      <c r="D59" s="56"/>
      <c r="E59" s="56"/>
      <c r="F59" s="57"/>
      <c r="G59" s="57"/>
      <c r="H59" s="57"/>
      <c r="I59" s="60"/>
      <c r="J59" s="57"/>
      <c r="K59" s="57"/>
      <c r="L59" s="57"/>
      <c r="M59" s="57"/>
      <c r="N59" s="61"/>
      <c r="O59" s="62"/>
      <c r="P59" s="65"/>
    </row>
    <row r="60" spans="1:16" ht="16.5" hidden="1" customHeight="1" x14ac:dyDescent="0.25">
      <c r="A60" s="52"/>
      <c r="B60" s="59"/>
      <c r="C60" s="55"/>
      <c r="D60" s="56"/>
      <c r="E60" s="56"/>
      <c r="F60" s="57"/>
      <c r="G60" s="57"/>
      <c r="H60" s="57"/>
      <c r="I60" s="60"/>
      <c r="J60" s="57"/>
      <c r="K60" s="57"/>
      <c r="L60" s="57"/>
      <c r="M60" s="57"/>
      <c r="N60" s="61"/>
      <c r="O60" s="62"/>
      <c r="P60" s="65"/>
    </row>
    <row r="61" spans="1:16" ht="16.5" hidden="1" customHeight="1" x14ac:dyDescent="0.25">
      <c r="A61" s="65"/>
      <c r="B61" s="66"/>
      <c r="C61" s="67"/>
      <c r="D61" s="68"/>
      <c r="E61" s="68"/>
      <c r="F61" s="7"/>
      <c r="G61" s="7"/>
      <c r="H61" s="7"/>
      <c r="I61" s="69"/>
      <c r="J61" s="7"/>
      <c r="K61" s="7"/>
      <c r="L61" s="7"/>
      <c r="M61" s="7"/>
      <c r="N61" s="70"/>
      <c r="O61" s="71"/>
      <c r="P61" s="65"/>
    </row>
    <row r="62" spans="1:16" ht="16.5" hidden="1" customHeight="1" x14ac:dyDescent="0.25">
      <c r="A62" s="65"/>
      <c r="B62" s="66"/>
      <c r="C62" s="67"/>
      <c r="D62" s="68"/>
      <c r="E62" s="68"/>
      <c r="F62" s="7"/>
      <c r="G62" s="7"/>
      <c r="H62" s="7"/>
      <c r="I62" s="69"/>
      <c r="J62" s="7"/>
      <c r="K62" s="7"/>
      <c r="L62" s="7"/>
      <c r="M62" s="7"/>
      <c r="N62" s="70"/>
      <c r="O62" s="71"/>
      <c r="P62" s="65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>
      <selection sqref="A1:A2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4.42578125" customWidth="1"/>
    <col min="9" max="9" width="17.5703125" customWidth="1"/>
    <col min="10" max="10" width="15.7109375" customWidth="1"/>
    <col min="11" max="11" width="18.42578125" customWidth="1"/>
    <col min="12" max="12" width="4.85546875" customWidth="1"/>
    <col min="13" max="13" width="24.7109375" customWidth="1"/>
    <col min="14" max="14" width="8.85546875" customWidth="1"/>
  </cols>
  <sheetData>
    <row r="1" spans="1:14" ht="18.75" customHeight="1" x14ac:dyDescent="0.3">
      <c r="A1" s="1" t="s">
        <v>806</v>
      </c>
      <c r="B1" s="3"/>
      <c r="C1" s="3"/>
      <c r="D1" s="5"/>
      <c r="E1" s="5"/>
      <c r="F1" s="3"/>
      <c r="G1" s="3"/>
      <c r="H1" s="7"/>
      <c r="I1" s="9"/>
      <c r="J1" s="12"/>
      <c r="K1" s="12"/>
      <c r="L1" s="12"/>
      <c r="M1" s="12"/>
      <c r="N1" s="9"/>
    </row>
    <row r="2" spans="1:14" s="103" customFormat="1" ht="18.75" customHeight="1" x14ac:dyDescent="0.3">
      <c r="A2" s="1" t="s">
        <v>0</v>
      </c>
      <c r="B2" s="3"/>
      <c r="C2" s="3"/>
      <c r="D2" s="5"/>
      <c r="E2" s="5"/>
      <c r="F2" s="3"/>
      <c r="G2" s="3"/>
      <c r="H2" s="7"/>
      <c r="I2" s="102"/>
      <c r="N2" s="102"/>
    </row>
    <row r="3" spans="1:14" ht="17.25" customHeight="1" x14ac:dyDescent="0.3">
      <c r="A3" s="3" t="s">
        <v>555</v>
      </c>
      <c r="B3" s="3"/>
      <c r="C3" s="3"/>
      <c r="D3" s="5"/>
      <c r="E3" s="5"/>
      <c r="F3" s="3"/>
      <c r="G3" s="3"/>
      <c r="H3" s="7"/>
      <c r="I3" s="9"/>
      <c r="J3" s="12"/>
      <c r="K3" s="12"/>
      <c r="L3" s="12"/>
      <c r="M3" s="12"/>
      <c r="N3" s="9"/>
    </row>
    <row r="4" spans="1:14" ht="21" customHeight="1" x14ac:dyDescent="0.25">
      <c r="A4" s="15">
        <v>3</v>
      </c>
      <c r="B4" s="19" t="s">
        <v>556</v>
      </c>
      <c r="C4" s="19"/>
      <c r="D4" s="19">
        <v>1</v>
      </c>
      <c r="E4" s="24">
        <v>2</v>
      </c>
      <c r="F4" s="15" t="s">
        <v>9</v>
      </c>
      <c r="G4" s="26"/>
      <c r="H4" s="7"/>
      <c r="I4" s="9"/>
      <c r="J4" s="12"/>
      <c r="K4" s="12"/>
      <c r="L4" s="12"/>
      <c r="M4" s="12"/>
      <c r="N4" s="9"/>
    </row>
    <row r="5" spans="1:14" ht="20.25" customHeight="1" x14ac:dyDescent="0.3">
      <c r="A5" s="28" t="s">
        <v>559</v>
      </c>
      <c r="B5" s="30"/>
      <c r="C5" s="30"/>
      <c r="D5" s="32"/>
      <c r="E5" s="32"/>
      <c r="F5" s="30"/>
      <c r="G5" s="30"/>
      <c r="H5" s="33"/>
      <c r="I5" s="9"/>
      <c r="J5" s="12"/>
      <c r="K5" s="12"/>
      <c r="L5" s="12"/>
      <c r="M5" s="12"/>
      <c r="N5" s="9"/>
    </row>
    <row r="6" spans="1:14" ht="13.5" customHeight="1" x14ac:dyDescent="0.25">
      <c r="A6" s="12"/>
      <c r="B6" s="30"/>
      <c r="C6" s="30"/>
      <c r="D6" s="32"/>
      <c r="E6" s="32"/>
      <c r="F6" s="12"/>
      <c r="G6" s="35">
        <v>1</v>
      </c>
      <c r="H6" s="37" t="s">
        <v>627</v>
      </c>
      <c r="I6" s="38"/>
      <c r="J6" s="40"/>
      <c r="K6" s="12"/>
      <c r="L6" s="12"/>
      <c r="M6" s="12"/>
      <c r="N6" s="9"/>
    </row>
    <row r="7" spans="1:14" ht="9.75" customHeight="1" x14ac:dyDescent="0.2">
      <c r="A7" s="41"/>
      <c r="B7" s="41"/>
      <c r="C7" s="41"/>
      <c r="D7" s="41"/>
      <c r="E7" s="41"/>
      <c r="F7" s="41"/>
      <c r="G7" s="41"/>
      <c r="H7" s="42"/>
      <c r="I7" s="43"/>
      <c r="J7" s="41"/>
      <c r="K7" s="41"/>
      <c r="L7" s="41"/>
      <c r="M7" s="41"/>
      <c r="N7" s="43"/>
    </row>
    <row r="8" spans="1:14" ht="13.5" customHeight="1" x14ac:dyDescent="0.2">
      <c r="A8" s="44" t="s">
        <v>5</v>
      </c>
      <c r="B8" s="44" t="s">
        <v>46</v>
      </c>
      <c r="C8" s="44" t="s">
        <v>47</v>
      </c>
      <c r="D8" s="45" t="s">
        <v>48</v>
      </c>
      <c r="E8" s="45" t="s">
        <v>49</v>
      </c>
      <c r="F8" s="46" t="s">
        <v>50</v>
      </c>
      <c r="G8" s="44" t="s">
        <v>51</v>
      </c>
      <c r="H8" s="47" t="s">
        <v>52</v>
      </c>
      <c r="I8" s="48" t="s">
        <v>53</v>
      </c>
      <c r="J8" s="49" t="s">
        <v>54</v>
      </c>
      <c r="K8" s="49" t="s">
        <v>55</v>
      </c>
      <c r="L8" s="49" t="s">
        <v>56</v>
      </c>
      <c r="M8" s="49" t="s">
        <v>57</v>
      </c>
      <c r="N8" s="50" t="s">
        <v>58</v>
      </c>
    </row>
    <row r="9" spans="1:14" ht="16.5" customHeight="1" x14ac:dyDescent="0.25">
      <c r="A9" s="52">
        <v>1</v>
      </c>
      <c r="B9" s="63">
        <v>116</v>
      </c>
      <c r="C9" s="55" t="s">
        <v>232</v>
      </c>
      <c r="D9" s="56"/>
      <c r="E9" s="56"/>
      <c r="F9" s="57" t="s">
        <v>65</v>
      </c>
      <c r="G9" s="57" t="s">
        <v>65</v>
      </c>
      <c r="H9" s="57" t="s">
        <v>233</v>
      </c>
      <c r="I9" s="60">
        <v>38756</v>
      </c>
      <c r="J9" s="57" t="s">
        <v>8</v>
      </c>
      <c r="K9" s="57"/>
      <c r="L9" s="57"/>
      <c r="M9" s="57" t="s">
        <v>234</v>
      </c>
      <c r="N9" s="61">
        <v>2.3726851851851851E-3</v>
      </c>
    </row>
    <row r="10" spans="1:14" ht="16.5" customHeight="1" x14ac:dyDescent="0.25">
      <c r="A10" s="52">
        <v>2</v>
      </c>
      <c r="B10" s="63">
        <v>20</v>
      </c>
      <c r="C10" s="55" t="s">
        <v>253</v>
      </c>
      <c r="D10" s="56"/>
      <c r="E10" s="56"/>
      <c r="F10" s="57" t="s">
        <v>65</v>
      </c>
      <c r="G10" s="57" t="s">
        <v>65</v>
      </c>
      <c r="H10" s="57" t="s">
        <v>254</v>
      </c>
      <c r="I10" s="60">
        <v>39532</v>
      </c>
      <c r="J10" s="57" t="s">
        <v>21</v>
      </c>
      <c r="K10" s="57"/>
      <c r="L10" s="57"/>
      <c r="M10" s="57" t="s">
        <v>108</v>
      </c>
      <c r="N10" s="61">
        <v>2.4537037037037036E-3</v>
      </c>
    </row>
    <row r="11" spans="1:14" ht="16.5" customHeight="1" x14ac:dyDescent="0.25">
      <c r="A11" s="52">
        <v>3</v>
      </c>
      <c r="B11" s="63">
        <v>130</v>
      </c>
      <c r="C11" s="55" t="s">
        <v>265</v>
      </c>
      <c r="D11" s="56"/>
      <c r="E11" s="56"/>
      <c r="F11" s="57" t="s">
        <v>65</v>
      </c>
      <c r="G11" s="57" t="s">
        <v>65</v>
      </c>
      <c r="H11" s="57" t="s">
        <v>266</v>
      </c>
      <c r="I11" s="60">
        <v>39286</v>
      </c>
      <c r="J11" s="57" t="s">
        <v>221</v>
      </c>
      <c r="K11" s="57" t="s">
        <v>267</v>
      </c>
      <c r="L11" s="57" t="s">
        <v>157</v>
      </c>
      <c r="M11" s="57" t="s">
        <v>268</v>
      </c>
      <c r="N11" s="61">
        <v>2.5000000000000001E-3</v>
      </c>
    </row>
    <row r="12" spans="1:14" ht="16.5" customHeight="1" x14ac:dyDescent="0.25">
      <c r="A12" s="52">
        <v>4</v>
      </c>
      <c r="B12" s="54">
        <v>39</v>
      </c>
      <c r="C12" s="55" t="s">
        <v>270</v>
      </c>
      <c r="D12" s="56"/>
      <c r="E12" s="56"/>
      <c r="F12" s="57" t="s">
        <v>65</v>
      </c>
      <c r="G12" s="57" t="s">
        <v>65</v>
      </c>
      <c r="H12" s="57" t="s">
        <v>271</v>
      </c>
      <c r="I12" s="60">
        <v>38820</v>
      </c>
      <c r="J12" s="57" t="s">
        <v>187</v>
      </c>
      <c r="K12" s="57"/>
      <c r="L12" s="57"/>
      <c r="M12" s="57" t="s">
        <v>272</v>
      </c>
      <c r="N12" s="61">
        <v>2.5462962962962961E-3</v>
      </c>
    </row>
    <row r="13" spans="1:14" ht="16.5" customHeight="1" x14ac:dyDescent="0.25">
      <c r="A13" s="52">
        <v>5</v>
      </c>
      <c r="B13" s="63">
        <v>123</v>
      </c>
      <c r="C13" s="55" t="s">
        <v>274</v>
      </c>
      <c r="D13" s="56"/>
      <c r="E13" s="56"/>
      <c r="F13" s="57" t="s">
        <v>65</v>
      </c>
      <c r="G13" s="57" t="s">
        <v>65</v>
      </c>
      <c r="H13" s="57" t="s">
        <v>275</v>
      </c>
      <c r="I13" s="60">
        <v>39120</v>
      </c>
      <c r="J13" s="57" t="s">
        <v>25</v>
      </c>
      <c r="K13" s="57" t="s">
        <v>276</v>
      </c>
      <c r="L13" s="57"/>
      <c r="M13" s="57" t="s">
        <v>277</v>
      </c>
      <c r="N13" s="61">
        <v>2.5578703703703705E-3</v>
      </c>
    </row>
    <row r="14" spans="1:14" ht="16.5" customHeight="1" x14ac:dyDescent="0.25">
      <c r="A14" s="52">
        <v>6</v>
      </c>
      <c r="B14" s="63">
        <v>73</v>
      </c>
      <c r="C14" s="55" t="s">
        <v>286</v>
      </c>
      <c r="D14" s="56"/>
      <c r="E14" s="56"/>
      <c r="F14" s="57" t="s">
        <v>65</v>
      </c>
      <c r="G14" s="57" t="s">
        <v>65</v>
      </c>
      <c r="H14" s="57" t="s">
        <v>287</v>
      </c>
      <c r="I14" s="60">
        <v>39231</v>
      </c>
      <c r="J14" s="57" t="s">
        <v>12</v>
      </c>
      <c r="K14" s="57" t="s">
        <v>140</v>
      </c>
      <c r="L14" s="57"/>
      <c r="M14" s="57" t="s">
        <v>72</v>
      </c>
      <c r="N14" s="61">
        <v>2.5810185185185185E-3</v>
      </c>
    </row>
    <row r="15" spans="1:14" ht="16.5" customHeight="1" x14ac:dyDescent="0.25">
      <c r="A15" s="52">
        <v>7</v>
      </c>
      <c r="B15" s="54">
        <v>72</v>
      </c>
      <c r="C15" s="55" t="s">
        <v>289</v>
      </c>
      <c r="D15" s="56"/>
      <c r="E15" s="56"/>
      <c r="F15" s="57" t="s">
        <v>65</v>
      </c>
      <c r="G15" s="57" t="s">
        <v>65</v>
      </c>
      <c r="H15" s="57" t="s">
        <v>290</v>
      </c>
      <c r="I15" s="60">
        <v>39232</v>
      </c>
      <c r="J15" s="57" t="s">
        <v>291</v>
      </c>
      <c r="K15" s="57" t="s">
        <v>140</v>
      </c>
      <c r="L15" s="57"/>
      <c r="M15" s="57" t="s">
        <v>72</v>
      </c>
      <c r="N15" s="61">
        <v>2.5925925925925925E-3</v>
      </c>
    </row>
    <row r="16" spans="1:14" ht="16.5" customHeight="1" x14ac:dyDescent="0.25">
      <c r="A16" s="52">
        <v>8</v>
      </c>
      <c r="B16" s="63">
        <v>48</v>
      </c>
      <c r="C16" s="55" t="s">
        <v>293</v>
      </c>
      <c r="D16" s="56"/>
      <c r="E16" s="56"/>
      <c r="F16" s="57" t="s">
        <v>65</v>
      </c>
      <c r="G16" s="57" t="s">
        <v>65</v>
      </c>
      <c r="H16" s="57" t="s">
        <v>294</v>
      </c>
      <c r="I16" s="60">
        <v>39358</v>
      </c>
      <c r="J16" s="57" t="s">
        <v>126</v>
      </c>
      <c r="K16" s="57" t="s">
        <v>244</v>
      </c>
      <c r="L16" s="57"/>
      <c r="M16" s="57" t="s">
        <v>245</v>
      </c>
      <c r="N16" s="61">
        <v>2.6041666666666665E-3</v>
      </c>
    </row>
    <row r="17" spans="1:14" ht="16.5" customHeight="1" x14ac:dyDescent="0.25">
      <c r="A17" s="52">
        <v>9</v>
      </c>
      <c r="B17" s="54">
        <v>1</v>
      </c>
      <c r="C17" s="55" t="s">
        <v>296</v>
      </c>
      <c r="D17" s="56"/>
      <c r="E17" s="56"/>
      <c r="F17" s="57" t="s">
        <v>65</v>
      </c>
      <c r="G17" s="57" t="s">
        <v>65</v>
      </c>
      <c r="H17" s="57" t="s">
        <v>297</v>
      </c>
      <c r="I17" s="60">
        <v>39968</v>
      </c>
      <c r="J17" s="57" t="s">
        <v>35</v>
      </c>
      <c r="K17" s="57"/>
      <c r="L17" s="57"/>
      <c r="M17" s="57" t="s">
        <v>160</v>
      </c>
      <c r="N17" s="61">
        <v>2.615740740740741E-3</v>
      </c>
    </row>
    <row r="18" spans="1:14" ht="16.5" customHeight="1" x14ac:dyDescent="0.25">
      <c r="A18" s="52">
        <v>10</v>
      </c>
      <c r="B18" s="63">
        <v>91</v>
      </c>
      <c r="C18" s="55" t="s">
        <v>299</v>
      </c>
      <c r="D18" s="56"/>
      <c r="E18" s="56"/>
      <c r="F18" s="57" t="s">
        <v>65</v>
      </c>
      <c r="G18" s="57" t="s">
        <v>65</v>
      </c>
      <c r="H18" s="57" t="s">
        <v>300</v>
      </c>
      <c r="I18" s="60">
        <v>39276</v>
      </c>
      <c r="J18" s="57" t="s">
        <v>29</v>
      </c>
      <c r="K18" s="57" t="s">
        <v>111</v>
      </c>
      <c r="L18" s="57"/>
      <c r="M18" s="57" t="s">
        <v>173</v>
      </c>
      <c r="N18" s="61">
        <v>2.6388888888888885E-3</v>
      </c>
    </row>
    <row r="19" spans="1:14" ht="16.5" customHeight="1" x14ac:dyDescent="0.25">
      <c r="A19" s="52">
        <v>11</v>
      </c>
      <c r="B19" s="63">
        <v>18</v>
      </c>
      <c r="C19" s="55" t="s">
        <v>302</v>
      </c>
      <c r="D19" s="56"/>
      <c r="E19" s="56"/>
      <c r="F19" s="57" t="s">
        <v>65</v>
      </c>
      <c r="G19" s="57" t="s">
        <v>65</v>
      </c>
      <c r="H19" s="57" t="s">
        <v>303</v>
      </c>
      <c r="I19" s="60">
        <v>40043</v>
      </c>
      <c r="J19" s="57" t="s">
        <v>21</v>
      </c>
      <c r="K19" s="57"/>
      <c r="L19" s="57"/>
      <c r="M19" s="57" t="s">
        <v>108</v>
      </c>
      <c r="N19" s="61">
        <v>2.6504629629629625E-3</v>
      </c>
    </row>
    <row r="20" spans="1:14" ht="16.5" customHeight="1" x14ac:dyDescent="0.25">
      <c r="A20" s="52">
        <v>12</v>
      </c>
      <c r="B20" s="54">
        <v>107</v>
      </c>
      <c r="C20" s="55" t="s">
        <v>305</v>
      </c>
      <c r="D20" s="56"/>
      <c r="E20" s="56"/>
      <c r="F20" s="57" t="s">
        <v>65</v>
      </c>
      <c r="G20" s="57" t="s">
        <v>65</v>
      </c>
      <c r="H20" s="57" t="s">
        <v>306</v>
      </c>
      <c r="I20" s="60" t="s">
        <v>307</v>
      </c>
      <c r="J20" s="57" t="s">
        <v>76</v>
      </c>
      <c r="K20" s="57"/>
      <c r="L20" s="57"/>
      <c r="M20" s="57" t="s">
        <v>77</v>
      </c>
      <c r="N20" s="61">
        <v>2.7546296296296294E-3</v>
      </c>
    </row>
    <row r="21" spans="1:14" ht="16.5" customHeight="1" x14ac:dyDescent="0.25">
      <c r="A21" s="52">
        <v>13</v>
      </c>
      <c r="B21" s="63">
        <v>6</v>
      </c>
      <c r="C21" s="55" t="s">
        <v>312</v>
      </c>
      <c r="D21" s="56"/>
      <c r="E21" s="56"/>
      <c r="F21" s="57" t="s">
        <v>65</v>
      </c>
      <c r="G21" s="57" t="s">
        <v>65</v>
      </c>
      <c r="H21" s="57" t="s">
        <v>313</v>
      </c>
      <c r="I21" s="60" t="s">
        <v>314</v>
      </c>
      <c r="J21" s="57" t="s">
        <v>23</v>
      </c>
      <c r="K21" s="57" t="s">
        <v>315</v>
      </c>
      <c r="L21" s="57" t="s">
        <v>157</v>
      </c>
      <c r="M21" s="57" t="s">
        <v>316</v>
      </c>
      <c r="N21" s="61">
        <v>2.7893518518518519E-3</v>
      </c>
    </row>
    <row r="22" spans="1:14" ht="16.5" customHeight="1" x14ac:dyDescent="0.25">
      <c r="A22" s="52">
        <v>14</v>
      </c>
      <c r="B22" s="63">
        <v>8</v>
      </c>
      <c r="C22" s="55" t="s">
        <v>318</v>
      </c>
      <c r="D22" s="56"/>
      <c r="E22" s="56"/>
      <c r="F22" s="57" t="s">
        <v>65</v>
      </c>
      <c r="G22" s="57" t="s">
        <v>65</v>
      </c>
      <c r="H22" s="57" t="s">
        <v>319</v>
      </c>
      <c r="I22" s="60" t="s">
        <v>320</v>
      </c>
      <c r="J22" s="57" t="s">
        <v>23</v>
      </c>
      <c r="K22" s="57" t="s">
        <v>116</v>
      </c>
      <c r="L22" s="57"/>
      <c r="M22" s="57" t="s">
        <v>117</v>
      </c>
      <c r="N22" s="61">
        <v>2.8935185185185188E-3</v>
      </c>
    </row>
    <row r="23" spans="1:14" ht="16.5" customHeight="1" x14ac:dyDescent="0.25">
      <c r="A23" s="52">
        <v>15</v>
      </c>
      <c r="B23" s="63">
        <v>83</v>
      </c>
      <c r="C23" s="55" t="s">
        <v>322</v>
      </c>
      <c r="D23" s="56"/>
      <c r="E23" s="56"/>
      <c r="F23" s="57" t="s">
        <v>65</v>
      </c>
      <c r="G23" s="57" t="s">
        <v>65</v>
      </c>
      <c r="H23" s="57" t="s">
        <v>323</v>
      </c>
      <c r="I23" s="60">
        <v>39835</v>
      </c>
      <c r="J23" s="57" t="s">
        <v>12</v>
      </c>
      <c r="K23" s="57" t="s">
        <v>71</v>
      </c>
      <c r="L23" s="57"/>
      <c r="M23" s="57" t="s">
        <v>141</v>
      </c>
      <c r="N23" s="61">
        <v>2.9166666666666668E-3</v>
      </c>
    </row>
    <row r="24" spans="1:14" ht="16.5" customHeight="1" x14ac:dyDescent="0.25">
      <c r="A24" s="52">
        <v>16</v>
      </c>
      <c r="B24" s="63">
        <v>78</v>
      </c>
      <c r="C24" s="55" t="s">
        <v>325</v>
      </c>
      <c r="D24" s="56"/>
      <c r="E24" s="56"/>
      <c r="F24" s="57" t="s">
        <v>65</v>
      </c>
      <c r="G24" s="57" t="s">
        <v>65</v>
      </c>
      <c r="H24" s="57" t="s">
        <v>326</v>
      </c>
      <c r="I24" s="60">
        <v>39774</v>
      </c>
      <c r="J24" s="57" t="s">
        <v>12</v>
      </c>
      <c r="K24" s="57" t="s">
        <v>140</v>
      </c>
      <c r="L24" s="57"/>
      <c r="M24" s="57" t="s">
        <v>208</v>
      </c>
      <c r="N24" s="61">
        <v>2.9398148148148148E-3</v>
      </c>
    </row>
    <row r="25" spans="1:14" ht="16.5" customHeight="1" x14ac:dyDescent="0.25">
      <c r="A25" s="52">
        <v>17</v>
      </c>
      <c r="B25" s="63">
        <v>108</v>
      </c>
      <c r="C25" s="55" t="s">
        <v>328</v>
      </c>
      <c r="D25" s="56"/>
      <c r="E25" s="56"/>
      <c r="F25" s="57" t="s">
        <v>65</v>
      </c>
      <c r="G25" s="57" t="s">
        <v>65</v>
      </c>
      <c r="H25" s="57" t="s">
        <v>329</v>
      </c>
      <c r="I25" s="60" t="s">
        <v>330</v>
      </c>
      <c r="J25" s="57" t="s">
        <v>76</v>
      </c>
      <c r="K25" s="57"/>
      <c r="L25" s="57"/>
      <c r="M25" s="57" t="s">
        <v>77</v>
      </c>
      <c r="N25" s="61">
        <v>2.9513888888888888E-3</v>
      </c>
    </row>
    <row r="26" spans="1:14" ht="16.5" customHeight="1" x14ac:dyDescent="0.25">
      <c r="A26" s="52">
        <v>18</v>
      </c>
      <c r="B26" s="63">
        <v>2</v>
      </c>
      <c r="C26" s="55" t="s">
        <v>332</v>
      </c>
      <c r="D26" s="56"/>
      <c r="E26" s="56"/>
      <c r="F26" s="57" t="s">
        <v>65</v>
      </c>
      <c r="G26" s="57" t="s">
        <v>65</v>
      </c>
      <c r="H26" s="57" t="s">
        <v>333</v>
      </c>
      <c r="I26" s="60">
        <v>39230</v>
      </c>
      <c r="J26" s="57" t="s">
        <v>35</v>
      </c>
      <c r="K26" s="57"/>
      <c r="L26" s="57"/>
      <c r="M26" s="57" t="s">
        <v>160</v>
      </c>
      <c r="N26" s="61">
        <v>2.9976851851851848E-3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7"/>
  <sheetViews>
    <sheetView workbookViewId="0">
      <selection activeCell="A3" sqref="A3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4.42578125" customWidth="1"/>
    <col min="9" max="9" width="17.5703125" customWidth="1"/>
    <col min="10" max="10" width="15.7109375" customWidth="1"/>
    <col min="11" max="11" width="18.42578125" customWidth="1"/>
    <col min="12" max="12" width="4.85546875" customWidth="1"/>
    <col min="13" max="13" width="24.5703125" customWidth="1"/>
    <col min="14" max="14" width="8.85546875" customWidth="1"/>
  </cols>
  <sheetData>
    <row r="1" spans="1:14" ht="18.75" customHeight="1" x14ac:dyDescent="0.3">
      <c r="A1" s="1" t="s">
        <v>806</v>
      </c>
      <c r="B1" s="3"/>
      <c r="C1" s="3"/>
      <c r="D1" s="5"/>
      <c r="E1" s="5"/>
      <c r="F1" s="3"/>
      <c r="G1" s="3"/>
      <c r="H1" s="7"/>
      <c r="I1" s="9"/>
      <c r="J1" s="12"/>
      <c r="K1" s="12"/>
      <c r="L1" s="12"/>
      <c r="M1" s="12"/>
      <c r="N1" s="9"/>
    </row>
    <row r="2" spans="1:14" s="103" customFormat="1" ht="18.75" customHeight="1" x14ac:dyDescent="0.3">
      <c r="A2" s="1" t="s">
        <v>0</v>
      </c>
      <c r="B2" s="3"/>
      <c r="C2" s="3"/>
      <c r="D2" s="5"/>
      <c r="E2" s="5"/>
      <c r="F2" s="3"/>
      <c r="G2" s="3"/>
      <c r="H2" s="7"/>
      <c r="I2" s="102"/>
      <c r="N2" s="102"/>
    </row>
    <row r="3" spans="1:14" ht="17.25" customHeight="1" x14ac:dyDescent="0.3">
      <c r="A3" s="3" t="s">
        <v>555</v>
      </c>
      <c r="B3" s="3"/>
      <c r="C3" s="3"/>
      <c r="D3" s="5"/>
      <c r="E3" s="5"/>
      <c r="F3" s="3"/>
      <c r="G3" s="3"/>
      <c r="H3" s="7"/>
      <c r="I3" s="9"/>
      <c r="J3" s="12"/>
      <c r="K3" s="12"/>
      <c r="L3" s="12"/>
      <c r="M3" s="12"/>
      <c r="N3" s="9"/>
    </row>
    <row r="4" spans="1:14" ht="21" customHeight="1" x14ac:dyDescent="0.25">
      <c r="A4" s="15">
        <v>4</v>
      </c>
      <c r="B4" s="19" t="s">
        <v>556</v>
      </c>
      <c r="C4" s="19"/>
      <c r="D4" s="19">
        <v>2</v>
      </c>
      <c r="E4" s="24">
        <v>2</v>
      </c>
      <c r="F4" s="15" t="s">
        <v>9</v>
      </c>
      <c r="G4" s="26"/>
      <c r="H4" s="7"/>
      <c r="I4" s="9"/>
      <c r="J4" s="12"/>
      <c r="K4" s="12"/>
      <c r="L4" s="12"/>
      <c r="M4" s="12"/>
      <c r="N4" s="9"/>
    </row>
    <row r="5" spans="1:14" ht="20.25" customHeight="1" x14ac:dyDescent="0.3">
      <c r="A5" s="28" t="s">
        <v>560</v>
      </c>
      <c r="B5" s="30"/>
      <c r="C5" s="30"/>
      <c r="D5" s="32"/>
      <c r="E5" s="32"/>
      <c r="F5" s="30"/>
      <c r="G5" s="30"/>
      <c r="H5" s="33"/>
      <c r="I5" s="9"/>
      <c r="J5" s="12"/>
      <c r="K5" s="12"/>
      <c r="L5" s="12"/>
      <c r="M5" s="12"/>
      <c r="N5" s="9"/>
    </row>
    <row r="6" spans="1:14" ht="13.5" customHeight="1" x14ac:dyDescent="0.25">
      <c r="A6" s="12"/>
      <c r="B6" s="30"/>
      <c r="C6" s="30"/>
      <c r="D6" s="32"/>
      <c r="E6" s="32"/>
      <c r="F6" s="12"/>
      <c r="G6" s="35">
        <v>1</v>
      </c>
      <c r="H6" s="37" t="s">
        <v>628</v>
      </c>
      <c r="I6" s="38"/>
      <c r="J6" s="40"/>
      <c r="K6" s="12"/>
      <c r="L6" s="12"/>
      <c r="M6" s="12"/>
      <c r="N6" s="9"/>
    </row>
    <row r="7" spans="1:14" ht="9.75" customHeight="1" x14ac:dyDescent="0.2">
      <c r="A7" s="41"/>
      <c r="B7" s="41"/>
      <c r="C7" s="41"/>
      <c r="D7" s="41"/>
      <c r="E7" s="41"/>
      <c r="F7" s="41"/>
      <c r="G7" s="41"/>
      <c r="H7" s="42"/>
      <c r="I7" s="43"/>
      <c r="J7" s="41"/>
      <c r="K7" s="41"/>
      <c r="L7" s="41"/>
      <c r="M7" s="41"/>
      <c r="N7" s="43"/>
    </row>
    <row r="8" spans="1:14" ht="13.5" customHeight="1" x14ac:dyDescent="0.2">
      <c r="A8" s="44" t="s">
        <v>5</v>
      </c>
      <c r="B8" s="44" t="s">
        <v>46</v>
      </c>
      <c r="C8" s="44" t="s">
        <v>47</v>
      </c>
      <c r="D8" s="45" t="s">
        <v>48</v>
      </c>
      <c r="E8" s="45" t="s">
        <v>49</v>
      </c>
      <c r="F8" s="46" t="s">
        <v>50</v>
      </c>
      <c r="G8" s="44" t="s">
        <v>51</v>
      </c>
      <c r="H8" s="47" t="s">
        <v>52</v>
      </c>
      <c r="I8" s="48" t="s">
        <v>53</v>
      </c>
      <c r="J8" s="49" t="s">
        <v>54</v>
      </c>
      <c r="K8" s="49" t="s">
        <v>55</v>
      </c>
      <c r="L8" s="49" t="s">
        <v>56</v>
      </c>
      <c r="M8" s="49" t="s">
        <v>57</v>
      </c>
      <c r="N8" s="50" t="s">
        <v>58</v>
      </c>
    </row>
    <row r="9" spans="1:14" ht="16.5" customHeight="1" x14ac:dyDescent="0.25">
      <c r="A9" s="52">
        <v>1</v>
      </c>
      <c r="B9" s="63">
        <v>53</v>
      </c>
      <c r="C9" s="55" t="s">
        <v>202</v>
      </c>
      <c r="D9" s="56"/>
      <c r="E9" s="56"/>
      <c r="F9" s="57" t="s">
        <v>65</v>
      </c>
      <c r="G9" s="57" t="s">
        <v>65</v>
      </c>
      <c r="H9" s="57" t="s">
        <v>203</v>
      </c>
      <c r="I9" s="60">
        <v>38889</v>
      </c>
      <c r="J9" s="57" t="s">
        <v>126</v>
      </c>
      <c r="K9" s="57"/>
      <c r="L9" s="57"/>
      <c r="M9" s="57" t="s">
        <v>204</v>
      </c>
      <c r="N9" s="61">
        <v>2.1759259259259258E-3</v>
      </c>
    </row>
    <row r="10" spans="1:14" ht="16.5" customHeight="1" x14ac:dyDescent="0.25">
      <c r="A10" s="52">
        <v>2</v>
      </c>
      <c r="B10" s="63">
        <v>79</v>
      </c>
      <c r="C10" s="55" t="s">
        <v>206</v>
      </c>
      <c r="D10" s="56"/>
      <c r="E10" s="56"/>
      <c r="F10" s="57" t="s">
        <v>65</v>
      </c>
      <c r="G10" s="57" t="s">
        <v>65</v>
      </c>
      <c r="H10" s="57" t="s">
        <v>207</v>
      </c>
      <c r="I10" s="60">
        <v>38790</v>
      </c>
      <c r="J10" s="57" t="s">
        <v>12</v>
      </c>
      <c r="K10" s="57" t="s">
        <v>71</v>
      </c>
      <c r="L10" s="57"/>
      <c r="M10" s="57" t="s">
        <v>208</v>
      </c>
      <c r="N10" s="61">
        <v>2.1874999999999998E-3</v>
      </c>
    </row>
    <row r="11" spans="1:14" ht="16.5" customHeight="1" x14ac:dyDescent="0.25">
      <c r="A11" s="52">
        <v>3</v>
      </c>
      <c r="B11" s="63">
        <v>125</v>
      </c>
      <c r="C11" s="55" t="s">
        <v>210</v>
      </c>
      <c r="D11" s="56"/>
      <c r="E11" s="56"/>
      <c r="F11" s="57" t="s">
        <v>65</v>
      </c>
      <c r="G11" s="57" t="s">
        <v>65</v>
      </c>
      <c r="H11" s="57" t="s">
        <v>211</v>
      </c>
      <c r="I11" s="60">
        <v>38952</v>
      </c>
      <c r="J11" s="57" t="s">
        <v>13</v>
      </c>
      <c r="K11" s="57"/>
      <c r="L11" s="57"/>
      <c r="M11" s="57" t="s">
        <v>212</v>
      </c>
      <c r="N11" s="61">
        <v>2.2337962962962967E-3</v>
      </c>
    </row>
    <row r="12" spans="1:14" ht="16.5" customHeight="1" x14ac:dyDescent="0.25">
      <c r="A12" s="52">
        <v>4</v>
      </c>
      <c r="B12" s="63">
        <v>19</v>
      </c>
      <c r="C12" s="55" t="s">
        <v>214</v>
      </c>
      <c r="D12" s="56"/>
      <c r="E12" s="56"/>
      <c r="F12" s="57" t="s">
        <v>65</v>
      </c>
      <c r="G12" s="57" t="s">
        <v>65</v>
      </c>
      <c r="H12" s="57" t="s">
        <v>215</v>
      </c>
      <c r="I12" s="60">
        <v>38802</v>
      </c>
      <c r="J12" s="57" t="s">
        <v>21</v>
      </c>
      <c r="K12" s="57"/>
      <c r="L12" s="57"/>
      <c r="M12" s="57" t="s">
        <v>108</v>
      </c>
      <c r="N12" s="61">
        <v>2.2916666666666667E-3</v>
      </c>
    </row>
    <row r="13" spans="1:14" ht="16.5" customHeight="1" x14ac:dyDescent="0.25">
      <c r="A13" s="52">
        <v>5</v>
      </c>
      <c r="B13" s="63">
        <v>31</v>
      </c>
      <c r="C13" s="55" t="s">
        <v>216</v>
      </c>
      <c r="D13" s="56"/>
      <c r="E13" s="56"/>
      <c r="F13" s="57" t="s">
        <v>65</v>
      </c>
      <c r="G13" s="57" t="s">
        <v>65</v>
      </c>
      <c r="H13" s="57" t="s">
        <v>217</v>
      </c>
      <c r="I13" s="60">
        <v>38889</v>
      </c>
      <c r="J13" s="57" t="s">
        <v>67</v>
      </c>
      <c r="K13" s="57"/>
      <c r="L13" s="57"/>
      <c r="M13" s="57" t="s">
        <v>68</v>
      </c>
      <c r="N13" s="61">
        <v>2.3148148148148151E-3</v>
      </c>
    </row>
    <row r="14" spans="1:14" ht="16.5" customHeight="1" x14ac:dyDescent="0.25">
      <c r="A14" s="52">
        <v>6</v>
      </c>
      <c r="B14" s="63">
        <v>133</v>
      </c>
      <c r="C14" s="55" t="s">
        <v>219</v>
      </c>
      <c r="D14" s="56"/>
      <c r="E14" s="56"/>
      <c r="F14" s="57" t="s">
        <v>65</v>
      </c>
      <c r="G14" s="57" t="s">
        <v>65</v>
      </c>
      <c r="H14" s="57" t="s">
        <v>220</v>
      </c>
      <c r="I14" s="60">
        <v>38773</v>
      </c>
      <c r="J14" s="57" t="s">
        <v>221</v>
      </c>
      <c r="K14" s="57" t="s">
        <v>222</v>
      </c>
      <c r="L14" s="57"/>
      <c r="M14" s="57" t="s">
        <v>223</v>
      </c>
      <c r="N14" s="61">
        <v>2.3263888888888887E-3</v>
      </c>
    </row>
    <row r="15" spans="1:14" ht="16.5" customHeight="1" x14ac:dyDescent="0.25">
      <c r="A15" s="52">
        <v>7</v>
      </c>
      <c r="B15" s="63">
        <v>98</v>
      </c>
      <c r="C15" s="55" t="s">
        <v>225</v>
      </c>
      <c r="D15" s="56"/>
      <c r="E15" s="56"/>
      <c r="F15" s="57" t="s">
        <v>65</v>
      </c>
      <c r="G15" s="57" t="s">
        <v>65</v>
      </c>
      <c r="H15" s="57" t="s">
        <v>226</v>
      </c>
      <c r="I15" s="60">
        <v>38913</v>
      </c>
      <c r="J15" s="57" t="s">
        <v>169</v>
      </c>
      <c r="K15" s="57"/>
      <c r="L15" s="57"/>
      <c r="M15" s="57" t="s">
        <v>170</v>
      </c>
      <c r="N15" s="61">
        <v>2.3263888888888887E-3</v>
      </c>
    </row>
    <row r="16" spans="1:14" ht="16.5" customHeight="1" x14ac:dyDescent="0.25">
      <c r="A16" s="52">
        <v>8</v>
      </c>
      <c r="B16" s="63">
        <v>80</v>
      </c>
      <c r="C16" s="55" t="s">
        <v>228</v>
      </c>
      <c r="D16" s="56"/>
      <c r="E16" s="56"/>
      <c r="F16" s="57" t="s">
        <v>65</v>
      </c>
      <c r="G16" s="57" t="s">
        <v>65</v>
      </c>
      <c r="H16" s="57" t="s">
        <v>229</v>
      </c>
      <c r="I16" s="60">
        <v>38877</v>
      </c>
      <c r="J16" s="57" t="s">
        <v>12</v>
      </c>
      <c r="K16" s="57" t="s">
        <v>71</v>
      </c>
      <c r="L16" s="57"/>
      <c r="M16" s="57" t="s">
        <v>230</v>
      </c>
      <c r="N16" s="61">
        <v>2.3379629629629631E-3</v>
      </c>
    </row>
    <row r="17" spans="1:14" ht="16.5" customHeight="1" x14ac:dyDescent="0.25">
      <c r="A17" s="52">
        <v>9</v>
      </c>
      <c r="B17" s="63">
        <v>29</v>
      </c>
      <c r="C17" s="55" t="s">
        <v>236</v>
      </c>
      <c r="D17" s="56"/>
      <c r="E17" s="56"/>
      <c r="F17" s="57" t="s">
        <v>65</v>
      </c>
      <c r="G17" s="57" t="s">
        <v>65</v>
      </c>
      <c r="H17" s="57" t="s">
        <v>237</v>
      </c>
      <c r="I17" s="60">
        <v>38773</v>
      </c>
      <c r="J17" s="57" t="s">
        <v>67</v>
      </c>
      <c r="K17" s="57"/>
      <c r="L17" s="57"/>
      <c r="M17" s="57" t="s">
        <v>68</v>
      </c>
      <c r="N17" s="61">
        <v>2.3842592592592591E-3</v>
      </c>
    </row>
    <row r="18" spans="1:14" ht="16.5" customHeight="1" x14ac:dyDescent="0.25">
      <c r="A18" s="52">
        <v>10</v>
      </c>
      <c r="B18" s="63">
        <v>84</v>
      </c>
      <c r="C18" s="55" t="s">
        <v>239</v>
      </c>
      <c r="D18" s="56"/>
      <c r="E18" s="56"/>
      <c r="F18" s="57" t="s">
        <v>65</v>
      </c>
      <c r="G18" s="57" t="s">
        <v>65</v>
      </c>
      <c r="H18" s="57" t="s">
        <v>240</v>
      </c>
      <c r="I18" s="60">
        <v>39203</v>
      </c>
      <c r="J18" s="57" t="s">
        <v>12</v>
      </c>
      <c r="K18" s="57" t="s">
        <v>140</v>
      </c>
      <c r="L18" s="57"/>
      <c r="M18" s="57" t="s">
        <v>141</v>
      </c>
      <c r="N18" s="61">
        <v>2.3958333333333336E-3</v>
      </c>
    </row>
    <row r="19" spans="1:14" ht="16.5" customHeight="1" x14ac:dyDescent="0.25">
      <c r="A19" s="52">
        <v>11</v>
      </c>
      <c r="B19" s="63">
        <v>47</v>
      </c>
      <c r="C19" s="55" t="s">
        <v>242</v>
      </c>
      <c r="D19" s="56"/>
      <c r="E19" s="56"/>
      <c r="F19" s="57" t="s">
        <v>65</v>
      </c>
      <c r="G19" s="57" t="s">
        <v>65</v>
      </c>
      <c r="H19" s="57" t="s">
        <v>243</v>
      </c>
      <c r="I19" s="60">
        <v>38788</v>
      </c>
      <c r="J19" s="57" t="s">
        <v>126</v>
      </c>
      <c r="K19" s="57" t="s">
        <v>244</v>
      </c>
      <c r="L19" s="57"/>
      <c r="M19" s="57" t="s">
        <v>245</v>
      </c>
      <c r="N19" s="61">
        <v>2.4074074074074076E-3</v>
      </c>
    </row>
    <row r="20" spans="1:14" ht="16.5" customHeight="1" x14ac:dyDescent="0.25">
      <c r="A20" s="52">
        <v>12</v>
      </c>
      <c r="B20" s="63">
        <v>131</v>
      </c>
      <c r="C20" s="55" t="s">
        <v>247</v>
      </c>
      <c r="D20" s="56"/>
      <c r="E20" s="56"/>
      <c r="F20" s="57" t="s">
        <v>65</v>
      </c>
      <c r="G20" s="57" t="s">
        <v>65</v>
      </c>
      <c r="H20" s="57" t="s">
        <v>248</v>
      </c>
      <c r="I20" s="60">
        <v>38932</v>
      </c>
      <c r="J20" s="57" t="s">
        <v>221</v>
      </c>
      <c r="K20" s="57" t="s">
        <v>222</v>
      </c>
      <c r="L20" s="57"/>
      <c r="M20" s="57" t="s">
        <v>223</v>
      </c>
      <c r="N20" s="61">
        <v>2.4305555555555556E-3</v>
      </c>
    </row>
    <row r="21" spans="1:14" ht="16.5" customHeight="1" x14ac:dyDescent="0.25">
      <c r="A21" s="52">
        <v>13</v>
      </c>
      <c r="B21" s="63">
        <v>132</v>
      </c>
      <c r="C21" s="55" t="s">
        <v>250</v>
      </c>
      <c r="D21" s="56"/>
      <c r="E21" s="56"/>
      <c r="F21" s="57" t="s">
        <v>65</v>
      </c>
      <c r="G21" s="57" t="s">
        <v>65</v>
      </c>
      <c r="H21" s="57" t="s">
        <v>251</v>
      </c>
      <c r="I21" s="60">
        <v>38848</v>
      </c>
      <c r="J21" s="57" t="s">
        <v>221</v>
      </c>
      <c r="K21" s="57" t="s">
        <v>222</v>
      </c>
      <c r="L21" s="57"/>
      <c r="M21" s="57" t="s">
        <v>223</v>
      </c>
      <c r="N21" s="61">
        <v>2.4305555555555556E-3</v>
      </c>
    </row>
    <row r="22" spans="1:14" ht="16.5" customHeight="1" x14ac:dyDescent="0.25">
      <c r="A22" s="52">
        <v>14</v>
      </c>
      <c r="B22" s="63">
        <v>55</v>
      </c>
      <c r="C22" s="55" t="s">
        <v>256</v>
      </c>
      <c r="D22" s="56"/>
      <c r="E22" s="56"/>
      <c r="F22" s="57" t="s">
        <v>65</v>
      </c>
      <c r="G22" s="57" t="s">
        <v>65</v>
      </c>
      <c r="H22" s="57" t="s">
        <v>257</v>
      </c>
      <c r="I22" s="60">
        <v>38822</v>
      </c>
      <c r="J22" s="57" t="s">
        <v>126</v>
      </c>
      <c r="K22" s="57" t="s">
        <v>244</v>
      </c>
      <c r="L22" s="57"/>
      <c r="M22" s="57" t="s">
        <v>245</v>
      </c>
      <c r="N22" s="61">
        <v>2.4537037037037036E-3</v>
      </c>
    </row>
    <row r="23" spans="1:14" ht="16.5" customHeight="1" x14ac:dyDescent="0.25">
      <c r="A23" s="52">
        <v>15</v>
      </c>
      <c r="B23" s="63">
        <v>30</v>
      </c>
      <c r="C23" s="55" t="s">
        <v>259</v>
      </c>
      <c r="D23" s="56"/>
      <c r="E23" s="56"/>
      <c r="F23" s="57" t="s">
        <v>65</v>
      </c>
      <c r="G23" s="57" t="s">
        <v>65</v>
      </c>
      <c r="H23" s="57" t="s">
        <v>260</v>
      </c>
      <c r="I23" s="60">
        <v>39119</v>
      </c>
      <c r="J23" s="57" t="s">
        <v>67</v>
      </c>
      <c r="K23" s="57"/>
      <c r="L23" s="57"/>
      <c r="M23" s="57" t="s">
        <v>68</v>
      </c>
      <c r="N23" s="61">
        <v>2.4537037037037036E-3</v>
      </c>
    </row>
    <row r="24" spans="1:14" ht="16.5" customHeight="1" x14ac:dyDescent="0.25">
      <c r="A24" s="52">
        <v>16</v>
      </c>
      <c r="B24" s="63">
        <v>32</v>
      </c>
      <c r="C24" s="55" t="s">
        <v>262</v>
      </c>
      <c r="D24" s="56"/>
      <c r="E24" s="56"/>
      <c r="F24" s="57" t="s">
        <v>65</v>
      </c>
      <c r="G24" s="57" t="s">
        <v>65</v>
      </c>
      <c r="H24" s="57" t="s">
        <v>263</v>
      </c>
      <c r="I24" s="60">
        <v>38967</v>
      </c>
      <c r="J24" s="57" t="s">
        <v>67</v>
      </c>
      <c r="K24" s="57"/>
      <c r="L24" s="57"/>
      <c r="M24" s="57" t="s">
        <v>68</v>
      </c>
      <c r="N24" s="61">
        <v>2.4768518518518516E-3</v>
      </c>
    </row>
    <row r="25" spans="1:14" ht="16.5" customHeight="1" x14ac:dyDescent="0.25">
      <c r="A25" s="52">
        <v>17</v>
      </c>
      <c r="B25" s="63">
        <v>82</v>
      </c>
      <c r="C25" s="55" t="s">
        <v>279</v>
      </c>
      <c r="D25" s="56"/>
      <c r="E25" s="56"/>
      <c r="F25" s="57" t="s">
        <v>65</v>
      </c>
      <c r="G25" s="57" t="s">
        <v>65</v>
      </c>
      <c r="H25" s="57" t="s">
        <v>280</v>
      </c>
      <c r="I25" s="60">
        <v>39021</v>
      </c>
      <c r="J25" s="57" t="s">
        <v>12</v>
      </c>
      <c r="K25" s="57" t="s">
        <v>140</v>
      </c>
      <c r="L25" s="57"/>
      <c r="M25" s="57" t="s">
        <v>141</v>
      </c>
      <c r="N25" s="61">
        <v>2.5694444444444445E-3</v>
      </c>
    </row>
    <row r="26" spans="1:14" ht="16.5" customHeight="1" x14ac:dyDescent="0.25">
      <c r="A26" s="52">
        <v>18</v>
      </c>
      <c r="B26" s="63">
        <v>27</v>
      </c>
      <c r="C26" s="55" t="s">
        <v>282</v>
      </c>
      <c r="D26" s="56"/>
      <c r="E26" s="56"/>
      <c r="F26" s="57" t="s">
        <v>65</v>
      </c>
      <c r="G26" s="57" t="s">
        <v>65</v>
      </c>
      <c r="H26" s="57" t="s">
        <v>283</v>
      </c>
      <c r="I26" s="60">
        <v>38918</v>
      </c>
      <c r="J26" s="57" t="s">
        <v>21</v>
      </c>
      <c r="K26" s="57"/>
      <c r="L26" s="57"/>
      <c r="M26" s="57" t="s">
        <v>284</v>
      </c>
      <c r="N26" s="61">
        <v>2.5694444444444445E-3</v>
      </c>
    </row>
    <row r="27" spans="1:14" ht="16.5" customHeight="1" x14ac:dyDescent="0.25">
      <c r="A27" s="52">
        <v>19</v>
      </c>
      <c r="B27" s="63">
        <v>93</v>
      </c>
      <c r="C27" s="55" t="s">
        <v>309</v>
      </c>
      <c r="D27" s="56"/>
      <c r="E27" s="56"/>
      <c r="F27" s="57" t="s">
        <v>65</v>
      </c>
      <c r="G27" s="57" t="s">
        <v>65</v>
      </c>
      <c r="H27" s="57" t="s">
        <v>310</v>
      </c>
      <c r="I27" s="60">
        <v>38787</v>
      </c>
      <c r="J27" s="57" t="s">
        <v>15</v>
      </c>
      <c r="K27" s="57" t="s">
        <v>94</v>
      </c>
      <c r="L27" s="57"/>
      <c r="M27" s="57" t="s">
        <v>95</v>
      </c>
      <c r="N27" s="61">
        <v>2.7662037037037034E-3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56"/>
  <sheetViews>
    <sheetView workbookViewId="0">
      <selection activeCell="J17" sqref="J17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4.42578125" customWidth="1"/>
    <col min="9" max="9" width="15.140625" customWidth="1"/>
    <col min="10" max="10" width="15.7109375" customWidth="1"/>
    <col min="11" max="11" width="18.42578125" customWidth="1"/>
    <col min="12" max="12" width="4.85546875" customWidth="1"/>
    <col min="13" max="13" width="31.42578125" customWidth="1"/>
    <col min="14" max="14" width="8.85546875" customWidth="1"/>
    <col min="15" max="15" width="7.42578125" hidden="1" customWidth="1"/>
    <col min="16" max="16" width="7.7109375" customWidth="1"/>
    <col min="17" max="19" width="7.42578125" hidden="1" customWidth="1"/>
  </cols>
  <sheetData>
    <row r="1" spans="1:19" ht="18.75" customHeight="1" x14ac:dyDescent="0.3">
      <c r="A1" s="1" t="s">
        <v>806</v>
      </c>
      <c r="B1" s="3"/>
      <c r="C1" s="3"/>
      <c r="D1" s="5"/>
      <c r="E1" s="5"/>
      <c r="F1" s="3"/>
      <c r="G1" s="3"/>
      <c r="H1" s="7"/>
      <c r="I1" s="9"/>
      <c r="J1" s="12"/>
      <c r="K1" s="12"/>
      <c r="L1" s="12"/>
      <c r="M1" s="12"/>
      <c r="N1" s="9"/>
      <c r="O1" s="73"/>
      <c r="P1" s="9"/>
      <c r="Q1" s="9"/>
      <c r="R1" s="9"/>
      <c r="S1" s="9"/>
    </row>
    <row r="2" spans="1:19" s="103" customFormat="1" ht="18.75" customHeight="1" x14ac:dyDescent="0.3">
      <c r="A2" s="1" t="s">
        <v>0</v>
      </c>
      <c r="B2" s="3"/>
      <c r="C2" s="3"/>
      <c r="D2" s="5"/>
      <c r="E2" s="5"/>
      <c r="F2" s="3"/>
      <c r="G2" s="3"/>
      <c r="H2" s="7"/>
      <c r="I2" s="102"/>
      <c r="N2" s="102"/>
      <c r="O2" s="73"/>
      <c r="P2" s="102"/>
      <c r="Q2" s="102"/>
      <c r="R2" s="102"/>
      <c r="S2" s="102"/>
    </row>
    <row r="3" spans="1:19" ht="17.25" customHeight="1" x14ac:dyDescent="0.3">
      <c r="A3" s="3" t="s">
        <v>555</v>
      </c>
      <c r="B3" s="3"/>
      <c r="C3" s="3"/>
      <c r="D3" s="5"/>
      <c r="E3" s="5"/>
      <c r="F3" s="3"/>
      <c r="G3" s="3"/>
      <c r="H3" s="7"/>
      <c r="I3" s="9"/>
      <c r="J3" s="12"/>
      <c r="K3" s="12"/>
      <c r="L3" s="12"/>
      <c r="M3" s="12"/>
      <c r="N3" s="9"/>
      <c r="O3" s="73"/>
      <c r="P3" s="9"/>
      <c r="Q3" s="9"/>
      <c r="R3" s="9"/>
      <c r="S3" s="9"/>
    </row>
    <row r="4" spans="1:19" ht="21" customHeight="1" x14ac:dyDescent="0.25">
      <c r="A4" s="15">
        <v>3</v>
      </c>
      <c r="B4" s="19" t="e">
        <f>IF(ISBLANK(A4)," ",VLOOKUP(A4,progr,4,FALSE))</f>
        <v>#REF!</v>
      </c>
      <c r="C4" s="19"/>
      <c r="D4" s="19" t="e">
        <f>IF(ISBLANK(A4)," ",VLOOKUP(A4,progr,6,FALSE))</f>
        <v>#REF!</v>
      </c>
      <c r="E4" s="24" t="e">
        <f>IF(ISBLANK(A4)," ",VLOOKUP(A4,progr,5,FALSE))</f>
        <v>#REF!</v>
      </c>
      <c r="F4" s="15" t="s">
        <v>9</v>
      </c>
      <c r="G4" s="26"/>
      <c r="H4" s="7"/>
      <c r="I4" s="9"/>
      <c r="J4" s="12"/>
      <c r="K4" s="12"/>
      <c r="L4" s="12"/>
      <c r="M4" s="12"/>
      <c r="N4" s="9"/>
      <c r="O4" s="73"/>
      <c r="P4" s="9"/>
      <c r="Q4" s="9"/>
      <c r="R4" s="9"/>
      <c r="S4" s="9"/>
    </row>
    <row r="5" spans="1:19" ht="20.25" customHeight="1" x14ac:dyDescent="0.3">
      <c r="A5" s="2" t="s">
        <v>201</v>
      </c>
      <c r="B5" s="30"/>
      <c r="C5" s="30"/>
      <c r="D5" s="32"/>
      <c r="E5" s="32"/>
      <c r="F5" s="30"/>
      <c r="G5" s="30"/>
      <c r="H5" s="33"/>
      <c r="I5" s="9"/>
      <c r="J5" s="12"/>
      <c r="K5" s="12"/>
      <c r="L5" s="12"/>
      <c r="M5" s="12"/>
      <c r="N5" s="9"/>
      <c r="O5" s="73"/>
      <c r="P5" s="9"/>
      <c r="Q5" s="9"/>
      <c r="R5" s="9"/>
      <c r="S5" s="9"/>
    </row>
    <row r="6" spans="1:19" ht="13.5" customHeight="1" x14ac:dyDescent="0.25">
      <c r="A6" s="12"/>
      <c r="B6" s="30"/>
      <c r="C6" s="30"/>
      <c r="D6" s="32"/>
      <c r="E6" s="32"/>
      <c r="F6" s="12"/>
      <c r="G6" s="35">
        <v>1</v>
      </c>
      <c r="H6" s="37"/>
      <c r="I6" s="38"/>
      <c r="J6" s="40"/>
      <c r="K6" s="12"/>
      <c r="L6" s="12"/>
      <c r="M6" s="12"/>
      <c r="N6" s="9"/>
      <c r="O6" s="73"/>
      <c r="P6" s="9"/>
      <c r="Q6" s="9"/>
      <c r="R6" s="9"/>
      <c r="S6" s="9"/>
    </row>
    <row r="7" spans="1:19" ht="9.75" customHeight="1" x14ac:dyDescent="0.2">
      <c r="A7" s="41"/>
      <c r="B7" s="41"/>
      <c r="C7" s="41"/>
      <c r="D7" s="41"/>
      <c r="E7" s="41"/>
      <c r="F7" s="41"/>
      <c r="G7" s="41"/>
      <c r="H7" s="42"/>
      <c r="I7" s="43"/>
      <c r="J7" s="41"/>
      <c r="K7" s="41"/>
      <c r="L7" s="41"/>
      <c r="M7" s="41"/>
      <c r="N7" s="43"/>
      <c r="O7" s="74"/>
      <c r="P7" s="43"/>
      <c r="Q7" s="43"/>
      <c r="R7" s="43"/>
      <c r="S7" s="43"/>
    </row>
    <row r="8" spans="1:19" ht="13.5" customHeight="1" x14ac:dyDescent="0.2">
      <c r="A8" s="44" t="s">
        <v>5</v>
      </c>
      <c r="B8" s="44" t="s">
        <v>46</v>
      </c>
      <c r="C8" s="44" t="s">
        <v>47</v>
      </c>
      <c r="D8" s="45" t="s">
        <v>48</v>
      </c>
      <c r="E8" s="45" t="s">
        <v>49</v>
      </c>
      <c r="F8" s="46" t="s">
        <v>50</v>
      </c>
      <c r="G8" s="44" t="s">
        <v>51</v>
      </c>
      <c r="H8" s="47" t="s">
        <v>52</v>
      </c>
      <c r="I8" s="48" t="s">
        <v>53</v>
      </c>
      <c r="J8" s="49" t="s">
        <v>54</v>
      </c>
      <c r="K8" s="49" t="s">
        <v>55</v>
      </c>
      <c r="L8" s="49" t="s">
        <v>56</v>
      </c>
      <c r="M8" s="49" t="s">
        <v>57</v>
      </c>
      <c r="N8" s="50" t="s">
        <v>58</v>
      </c>
      <c r="O8" s="75" t="s">
        <v>7</v>
      </c>
      <c r="P8" s="58" t="s">
        <v>7</v>
      </c>
      <c r="Q8" s="51" t="s">
        <v>60</v>
      </c>
      <c r="R8" s="51" t="s">
        <v>61</v>
      </c>
      <c r="S8" s="51" t="s">
        <v>62</v>
      </c>
    </row>
    <row r="9" spans="1:19" ht="16.5" customHeight="1" x14ac:dyDescent="0.25">
      <c r="A9" s="52">
        <v>1</v>
      </c>
      <c r="B9" s="59">
        <v>53</v>
      </c>
      <c r="C9" s="55" t="s">
        <v>202</v>
      </c>
      <c r="D9" s="56"/>
      <c r="E9" s="56"/>
      <c r="F9" s="57" t="s">
        <v>65</v>
      </c>
      <c r="G9" s="57" t="s">
        <v>65</v>
      </c>
      <c r="H9" s="57" t="s">
        <v>203</v>
      </c>
      <c r="I9" s="60">
        <v>38889</v>
      </c>
      <c r="J9" s="57" t="s">
        <v>126</v>
      </c>
      <c r="K9" s="57"/>
      <c r="L9" s="57"/>
      <c r="M9" s="57" t="s">
        <v>204</v>
      </c>
      <c r="N9" s="61">
        <v>2.1759259259259258E-3</v>
      </c>
      <c r="O9" s="62" t="s">
        <v>205</v>
      </c>
      <c r="P9" s="62">
        <v>22</v>
      </c>
      <c r="Q9" s="52"/>
      <c r="R9" s="62">
        <v>3</v>
      </c>
      <c r="S9" s="62">
        <v>19</v>
      </c>
    </row>
    <row r="10" spans="1:19" ht="16.5" customHeight="1" x14ac:dyDescent="0.25">
      <c r="A10" s="52">
        <v>2</v>
      </c>
      <c r="B10" s="59">
        <v>79</v>
      </c>
      <c r="C10" s="55" t="s">
        <v>206</v>
      </c>
      <c r="D10" s="56"/>
      <c r="E10" s="56"/>
      <c r="F10" s="57" t="s">
        <v>65</v>
      </c>
      <c r="G10" s="57" t="s">
        <v>65</v>
      </c>
      <c r="H10" s="57" t="s">
        <v>207</v>
      </c>
      <c r="I10" s="60">
        <v>38790</v>
      </c>
      <c r="J10" s="57" t="s">
        <v>12</v>
      </c>
      <c r="K10" s="77" t="s">
        <v>71</v>
      </c>
      <c r="L10" s="57"/>
      <c r="M10" s="57" t="s">
        <v>208</v>
      </c>
      <c r="N10" s="61">
        <v>2.1875000000000002E-3</v>
      </c>
      <c r="O10" s="62" t="s">
        <v>209</v>
      </c>
      <c r="P10" s="62">
        <v>18</v>
      </c>
      <c r="Q10" s="52"/>
      <c r="R10" s="62">
        <v>3</v>
      </c>
      <c r="S10" s="62">
        <v>26</v>
      </c>
    </row>
    <row r="11" spans="1:19" ht="16.5" customHeight="1" x14ac:dyDescent="0.25">
      <c r="A11" s="52">
        <v>3</v>
      </c>
      <c r="B11" s="59">
        <v>125</v>
      </c>
      <c r="C11" s="55" t="s">
        <v>210</v>
      </c>
      <c r="D11" s="56"/>
      <c r="E11" s="56"/>
      <c r="F11" s="57" t="s">
        <v>65</v>
      </c>
      <c r="G11" s="57" t="s">
        <v>65</v>
      </c>
      <c r="H11" s="57" t="s">
        <v>211</v>
      </c>
      <c r="I11" s="60">
        <v>38952</v>
      </c>
      <c r="J11" s="57" t="s">
        <v>13</v>
      </c>
      <c r="K11" s="57"/>
      <c r="L11" s="57"/>
      <c r="M11" s="57" t="s">
        <v>212</v>
      </c>
      <c r="N11" s="61">
        <v>2.2337962962962962E-3</v>
      </c>
      <c r="O11" s="62" t="s">
        <v>213</v>
      </c>
      <c r="P11" s="62">
        <v>15</v>
      </c>
      <c r="Q11" s="52"/>
      <c r="R11" s="62">
        <v>3</v>
      </c>
      <c r="S11" s="62">
        <v>28</v>
      </c>
    </row>
    <row r="12" spans="1:19" ht="16.5" customHeight="1" x14ac:dyDescent="0.25">
      <c r="A12" s="52">
        <v>4</v>
      </c>
      <c r="B12" s="59">
        <v>19</v>
      </c>
      <c r="C12" s="55" t="s">
        <v>214</v>
      </c>
      <c r="D12" s="56"/>
      <c r="E12" s="56"/>
      <c r="F12" s="57" t="s">
        <v>65</v>
      </c>
      <c r="G12" s="57" t="s">
        <v>65</v>
      </c>
      <c r="H12" s="57" t="s">
        <v>215</v>
      </c>
      <c r="I12" s="60">
        <v>38802</v>
      </c>
      <c r="J12" s="57" t="s">
        <v>21</v>
      </c>
      <c r="K12" s="57"/>
      <c r="L12" s="57"/>
      <c r="M12" s="57" t="s">
        <v>108</v>
      </c>
      <c r="N12" s="61">
        <v>2.2916666666666667E-3</v>
      </c>
      <c r="O12" s="76">
        <v>18.8</v>
      </c>
      <c r="P12" s="62">
        <v>13</v>
      </c>
      <c r="Q12" s="52"/>
      <c r="R12" s="62">
        <v>3</v>
      </c>
      <c r="S12" s="62">
        <v>37</v>
      </c>
    </row>
    <row r="13" spans="1:19" ht="16.5" customHeight="1" x14ac:dyDescent="0.25">
      <c r="A13" s="52">
        <v>5</v>
      </c>
      <c r="B13" s="59">
        <v>31</v>
      </c>
      <c r="C13" s="55" t="s">
        <v>216</v>
      </c>
      <c r="D13" s="56"/>
      <c r="E13" s="56"/>
      <c r="F13" s="57" t="s">
        <v>65</v>
      </c>
      <c r="G13" s="57" t="s">
        <v>65</v>
      </c>
      <c r="H13" s="57" t="s">
        <v>217</v>
      </c>
      <c r="I13" s="60">
        <v>38889</v>
      </c>
      <c r="J13" s="57" t="s">
        <v>67</v>
      </c>
      <c r="K13" s="57"/>
      <c r="L13" s="57"/>
      <c r="M13" s="57" t="s">
        <v>68</v>
      </c>
      <c r="N13" s="61">
        <v>2.3148148148148147E-3</v>
      </c>
      <c r="O13" s="62" t="s">
        <v>218</v>
      </c>
      <c r="P13" s="62">
        <v>12</v>
      </c>
      <c r="Q13" s="52"/>
      <c r="R13" s="62">
        <v>3</v>
      </c>
      <c r="S13" s="62">
        <v>38</v>
      </c>
    </row>
    <row r="14" spans="1:19" ht="16.5" customHeight="1" x14ac:dyDescent="0.25">
      <c r="A14" s="52">
        <v>6</v>
      </c>
      <c r="B14" s="59">
        <v>133</v>
      </c>
      <c r="C14" s="55" t="s">
        <v>219</v>
      </c>
      <c r="D14" s="56"/>
      <c r="E14" s="56"/>
      <c r="F14" s="57" t="s">
        <v>65</v>
      </c>
      <c r="G14" s="57" t="s">
        <v>65</v>
      </c>
      <c r="H14" s="57" t="s">
        <v>220</v>
      </c>
      <c r="I14" s="60">
        <v>38773</v>
      </c>
      <c r="J14" s="57" t="s">
        <v>221</v>
      </c>
      <c r="K14" s="57" t="s">
        <v>222</v>
      </c>
      <c r="L14" s="57"/>
      <c r="M14" s="57" t="s">
        <v>223</v>
      </c>
      <c r="N14" s="61">
        <v>2.3263888888888887E-3</v>
      </c>
      <c r="O14" s="62" t="s">
        <v>224</v>
      </c>
      <c r="P14" s="62">
        <v>11</v>
      </c>
      <c r="Q14" s="52"/>
      <c r="R14" s="62">
        <v>3</v>
      </c>
      <c r="S14" s="62">
        <v>41</v>
      </c>
    </row>
    <row r="15" spans="1:19" ht="16.5" customHeight="1" x14ac:dyDescent="0.25">
      <c r="A15" s="52">
        <v>7</v>
      </c>
      <c r="B15" s="59">
        <v>98</v>
      </c>
      <c r="C15" s="55" t="s">
        <v>225</v>
      </c>
      <c r="D15" s="56"/>
      <c r="E15" s="56"/>
      <c r="F15" s="57" t="s">
        <v>65</v>
      </c>
      <c r="G15" s="57" t="s">
        <v>65</v>
      </c>
      <c r="H15" s="57" t="s">
        <v>226</v>
      </c>
      <c r="I15" s="60">
        <v>38913</v>
      </c>
      <c r="J15" s="57" t="s">
        <v>169</v>
      </c>
      <c r="K15" s="57"/>
      <c r="L15" s="57"/>
      <c r="M15" s="57" t="s">
        <v>170</v>
      </c>
      <c r="N15" s="61">
        <v>2.3263888888888887E-3</v>
      </c>
      <c r="O15" s="76" t="s">
        <v>227</v>
      </c>
      <c r="P15" s="62">
        <v>10</v>
      </c>
      <c r="Q15" s="52"/>
      <c r="R15" s="62">
        <v>3</v>
      </c>
      <c r="S15" s="62">
        <v>43</v>
      </c>
    </row>
    <row r="16" spans="1:19" ht="16.5" customHeight="1" x14ac:dyDescent="0.25">
      <c r="A16" s="52">
        <v>8</v>
      </c>
      <c r="B16" s="59">
        <v>80</v>
      </c>
      <c r="C16" s="55" t="s">
        <v>228</v>
      </c>
      <c r="D16" s="56"/>
      <c r="E16" s="56"/>
      <c r="F16" s="57" t="s">
        <v>65</v>
      </c>
      <c r="G16" s="57" t="s">
        <v>65</v>
      </c>
      <c r="H16" s="57" t="s">
        <v>229</v>
      </c>
      <c r="I16" s="60">
        <v>38877</v>
      </c>
      <c r="J16" s="57" t="s">
        <v>12</v>
      </c>
      <c r="K16" s="57" t="s">
        <v>71</v>
      </c>
      <c r="L16" s="57"/>
      <c r="M16" s="57" t="s">
        <v>230</v>
      </c>
      <c r="N16" s="61">
        <v>2.3379629629629631E-3</v>
      </c>
      <c r="O16" s="76" t="s">
        <v>231</v>
      </c>
      <c r="P16" s="62">
        <v>9</v>
      </c>
      <c r="Q16" s="52"/>
      <c r="R16" s="62">
        <v>3</v>
      </c>
      <c r="S16" s="62">
        <v>44</v>
      </c>
    </row>
    <row r="17" spans="1:19" ht="16.5" customHeight="1" x14ac:dyDescent="0.25">
      <c r="A17" s="52">
        <v>9</v>
      </c>
      <c r="B17" s="59">
        <v>116</v>
      </c>
      <c r="C17" s="55" t="s">
        <v>232</v>
      </c>
      <c r="D17" s="56"/>
      <c r="E17" s="56"/>
      <c r="F17" s="57" t="s">
        <v>65</v>
      </c>
      <c r="G17" s="57" t="s">
        <v>65</v>
      </c>
      <c r="H17" s="57" t="s">
        <v>233</v>
      </c>
      <c r="I17" s="60">
        <v>38756</v>
      </c>
      <c r="J17" s="57" t="s">
        <v>8</v>
      </c>
      <c r="K17" s="57"/>
      <c r="L17" s="57"/>
      <c r="M17" s="57" t="s">
        <v>234</v>
      </c>
      <c r="N17" s="61">
        <v>2.3726851851851851E-3</v>
      </c>
      <c r="O17" s="62" t="s">
        <v>235</v>
      </c>
      <c r="P17" s="62">
        <v>8</v>
      </c>
      <c r="Q17" s="52"/>
      <c r="R17" s="62">
        <v>3</v>
      </c>
      <c r="S17" s="62">
        <v>44</v>
      </c>
    </row>
    <row r="18" spans="1:19" ht="16.5" customHeight="1" x14ac:dyDescent="0.25">
      <c r="A18" s="52">
        <v>10</v>
      </c>
      <c r="B18" s="59">
        <v>29</v>
      </c>
      <c r="C18" s="55" t="s">
        <v>236</v>
      </c>
      <c r="D18" s="56"/>
      <c r="E18" s="56"/>
      <c r="F18" s="57" t="s">
        <v>65</v>
      </c>
      <c r="G18" s="57" t="s">
        <v>65</v>
      </c>
      <c r="H18" s="57" t="s">
        <v>237</v>
      </c>
      <c r="I18" s="60">
        <v>38773</v>
      </c>
      <c r="J18" s="57" t="s">
        <v>67</v>
      </c>
      <c r="K18" s="57"/>
      <c r="L18" s="57"/>
      <c r="M18" s="57" t="s">
        <v>68</v>
      </c>
      <c r="N18" s="61">
        <v>2.3842592592592591E-3</v>
      </c>
      <c r="O18" s="62" t="s">
        <v>238</v>
      </c>
      <c r="P18" s="62">
        <v>7</v>
      </c>
      <c r="Q18" s="52"/>
      <c r="R18" s="62">
        <v>3</v>
      </c>
      <c r="S18" s="62">
        <v>45</v>
      </c>
    </row>
    <row r="19" spans="1:19" ht="16.5" customHeight="1" x14ac:dyDescent="0.25">
      <c r="A19" s="52">
        <v>11</v>
      </c>
      <c r="B19" s="59">
        <v>84</v>
      </c>
      <c r="C19" s="55" t="s">
        <v>239</v>
      </c>
      <c r="D19" s="56"/>
      <c r="E19" s="56"/>
      <c r="F19" s="57" t="s">
        <v>65</v>
      </c>
      <c r="G19" s="57" t="s">
        <v>65</v>
      </c>
      <c r="H19" s="57" t="s">
        <v>240</v>
      </c>
      <c r="I19" s="60">
        <v>39203</v>
      </c>
      <c r="J19" s="57" t="s">
        <v>12</v>
      </c>
      <c r="K19" s="57" t="s">
        <v>140</v>
      </c>
      <c r="L19" s="57"/>
      <c r="M19" s="57" t="s">
        <v>141</v>
      </c>
      <c r="N19" s="61">
        <v>2.3958333333333331E-3</v>
      </c>
      <c r="O19" s="62" t="s">
        <v>241</v>
      </c>
      <c r="P19" s="62">
        <v>6</v>
      </c>
      <c r="Q19" s="52"/>
      <c r="R19" s="62">
        <v>3</v>
      </c>
      <c r="S19" s="62">
        <v>46</v>
      </c>
    </row>
    <row r="20" spans="1:19" ht="16.5" customHeight="1" x14ac:dyDescent="0.25">
      <c r="A20" s="52">
        <v>12</v>
      </c>
      <c r="B20" s="59">
        <v>47</v>
      </c>
      <c r="C20" s="55" t="s">
        <v>242</v>
      </c>
      <c r="D20" s="56"/>
      <c r="E20" s="56"/>
      <c r="F20" s="57" t="s">
        <v>65</v>
      </c>
      <c r="G20" s="57" t="s">
        <v>65</v>
      </c>
      <c r="H20" s="57" t="s">
        <v>243</v>
      </c>
      <c r="I20" s="60">
        <v>38788</v>
      </c>
      <c r="J20" s="57" t="s">
        <v>126</v>
      </c>
      <c r="K20" s="57" t="s">
        <v>244</v>
      </c>
      <c r="L20" s="57"/>
      <c r="M20" s="57" t="s">
        <v>245</v>
      </c>
      <c r="N20" s="61">
        <v>2.4074074074074076E-3</v>
      </c>
      <c r="O20" s="76" t="s">
        <v>246</v>
      </c>
      <c r="P20" s="62">
        <v>5</v>
      </c>
      <c r="Q20" s="52"/>
      <c r="R20" s="62">
        <v>3</v>
      </c>
      <c r="S20" s="62">
        <v>49</v>
      </c>
    </row>
    <row r="21" spans="1:19" ht="16.5" customHeight="1" x14ac:dyDescent="0.25">
      <c r="A21" s="52">
        <v>13</v>
      </c>
      <c r="B21" s="59">
        <v>131</v>
      </c>
      <c r="C21" s="55" t="s">
        <v>247</v>
      </c>
      <c r="D21" s="56"/>
      <c r="E21" s="56"/>
      <c r="F21" s="57" t="s">
        <v>65</v>
      </c>
      <c r="G21" s="57" t="s">
        <v>65</v>
      </c>
      <c r="H21" s="57" t="s">
        <v>248</v>
      </c>
      <c r="I21" s="60">
        <v>38932</v>
      </c>
      <c r="J21" s="57" t="s">
        <v>221</v>
      </c>
      <c r="K21" s="57" t="s">
        <v>222</v>
      </c>
      <c r="L21" s="57"/>
      <c r="M21" s="57" t="s">
        <v>223</v>
      </c>
      <c r="N21" s="61">
        <v>2.4305555555555556E-3</v>
      </c>
      <c r="O21" s="62" t="s">
        <v>249</v>
      </c>
      <c r="P21" s="62">
        <v>4</v>
      </c>
      <c r="Q21" s="52"/>
      <c r="R21" s="62">
        <v>3</v>
      </c>
      <c r="S21" s="62">
        <v>50</v>
      </c>
    </row>
    <row r="22" spans="1:19" ht="16.5" customHeight="1" x14ac:dyDescent="0.25">
      <c r="A22" s="52">
        <v>14</v>
      </c>
      <c r="B22" s="59">
        <v>132</v>
      </c>
      <c r="C22" s="55" t="s">
        <v>250</v>
      </c>
      <c r="D22" s="56"/>
      <c r="E22" s="56"/>
      <c r="F22" s="57" t="s">
        <v>65</v>
      </c>
      <c r="G22" s="57" t="s">
        <v>65</v>
      </c>
      <c r="H22" s="57" t="s">
        <v>251</v>
      </c>
      <c r="I22" s="60">
        <v>38848</v>
      </c>
      <c r="J22" s="57" t="s">
        <v>221</v>
      </c>
      <c r="K22" s="57" t="s">
        <v>222</v>
      </c>
      <c r="L22" s="57"/>
      <c r="M22" s="57" t="s">
        <v>223</v>
      </c>
      <c r="N22" s="61">
        <v>2.4305555555555556E-3</v>
      </c>
      <c r="O22" s="76" t="s">
        <v>252</v>
      </c>
      <c r="P22" s="62">
        <v>3</v>
      </c>
      <c r="Q22" s="52"/>
      <c r="R22" s="62">
        <v>3</v>
      </c>
      <c r="S22" s="62">
        <v>51</v>
      </c>
    </row>
    <row r="23" spans="1:19" ht="16.5" customHeight="1" x14ac:dyDescent="0.25">
      <c r="A23" s="52">
        <v>15</v>
      </c>
      <c r="B23" s="59">
        <v>20</v>
      </c>
      <c r="C23" s="55" t="s">
        <v>253</v>
      </c>
      <c r="D23" s="56"/>
      <c r="E23" s="56"/>
      <c r="F23" s="57" t="s">
        <v>65</v>
      </c>
      <c r="G23" s="57" t="s">
        <v>65</v>
      </c>
      <c r="H23" s="57" t="s">
        <v>254</v>
      </c>
      <c r="I23" s="60">
        <v>39532</v>
      </c>
      <c r="J23" s="57" t="s">
        <v>21</v>
      </c>
      <c r="K23" s="57"/>
      <c r="L23" s="57"/>
      <c r="M23" s="57" t="s">
        <v>108</v>
      </c>
      <c r="N23" s="61">
        <v>2.4537037037037036E-3</v>
      </c>
      <c r="O23" s="62" t="s">
        <v>255</v>
      </c>
      <c r="P23" s="62">
        <v>2</v>
      </c>
      <c r="Q23" s="52"/>
      <c r="R23" s="62">
        <v>3</v>
      </c>
      <c r="S23" s="62">
        <v>53</v>
      </c>
    </row>
    <row r="24" spans="1:19" ht="16.5" customHeight="1" x14ac:dyDescent="0.25">
      <c r="A24" s="52">
        <v>16</v>
      </c>
      <c r="B24" s="59">
        <v>55</v>
      </c>
      <c r="C24" s="55" t="s">
        <v>256</v>
      </c>
      <c r="D24" s="56"/>
      <c r="E24" s="56"/>
      <c r="F24" s="57" t="s">
        <v>65</v>
      </c>
      <c r="G24" s="57" t="s">
        <v>65</v>
      </c>
      <c r="H24" s="57" t="s">
        <v>257</v>
      </c>
      <c r="I24" s="60">
        <v>38822</v>
      </c>
      <c r="J24" s="57" t="s">
        <v>126</v>
      </c>
      <c r="K24" s="57" t="s">
        <v>244</v>
      </c>
      <c r="L24" s="57"/>
      <c r="M24" s="57" t="s">
        <v>245</v>
      </c>
      <c r="N24" s="61">
        <v>2.4537037037037036E-3</v>
      </c>
      <c r="O24" s="62" t="s">
        <v>258</v>
      </c>
      <c r="P24" s="62">
        <v>1</v>
      </c>
      <c r="Q24" s="52"/>
      <c r="R24" s="62">
        <v>3</v>
      </c>
      <c r="S24" s="62">
        <v>54</v>
      </c>
    </row>
    <row r="25" spans="1:19" ht="16.5" customHeight="1" x14ac:dyDescent="0.25">
      <c r="A25" s="52">
        <v>17</v>
      </c>
      <c r="B25" s="59">
        <v>30</v>
      </c>
      <c r="C25" s="55" t="s">
        <v>259</v>
      </c>
      <c r="D25" s="56"/>
      <c r="E25" s="56"/>
      <c r="F25" s="57" t="s">
        <v>65</v>
      </c>
      <c r="G25" s="57" t="s">
        <v>65</v>
      </c>
      <c r="H25" s="57" t="s">
        <v>260</v>
      </c>
      <c r="I25" s="60">
        <v>39119</v>
      </c>
      <c r="J25" s="57" t="s">
        <v>67</v>
      </c>
      <c r="K25" s="57"/>
      <c r="L25" s="57"/>
      <c r="M25" s="57" t="s">
        <v>68</v>
      </c>
      <c r="N25" s="61">
        <v>2.4537037037037036E-3</v>
      </c>
      <c r="O25" s="76" t="s">
        <v>261</v>
      </c>
      <c r="P25" s="62"/>
      <c r="Q25" s="52"/>
      <c r="R25" s="62">
        <v>4</v>
      </c>
      <c r="S25" s="62">
        <v>6</v>
      </c>
    </row>
    <row r="26" spans="1:19" ht="16.5" customHeight="1" x14ac:dyDescent="0.25">
      <c r="A26" s="52">
        <v>18</v>
      </c>
      <c r="B26" s="59">
        <v>32</v>
      </c>
      <c r="C26" s="55" t="s">
        <v>262</v>
      </c>
      <c r="D26" s="56"/>
      <c r="E26" s="56"/>
      <c r="F26" s="57" t="s">
        <v>65</v>
      </c>
      <c r="G26" s="57" t="s">
        <v>65</v>
      </c>
      <c r="H26" s="57" t="s">
        <v>263</v>
      </c>
      <c r="I26" s="60">
        <v>38967</v>
      </c>
      <c r="J26" s="57" t="s">
        <v>67</v>
      </c>
      <c r="K26" s="57"/>
      <c r="L26" s="57"/>
      <c r="M26" s="57" t="s">
        <v>68</v>
      </c>
      <c r="N26" s="61">
        <v>2.476851851851852E-3</v>
      </c>
      <c r="O26" s="76" t="s">
        <v>264</v>
      </c>
      <c r="P26" s="62"/>
      <c r="Q26" s="52"/>
      <c r="R26" s="62">
        <v>4</v>
      </c>
      <c r="S26" s="62">
        <v>8</v>
      </c>
    </row>
    <row r="27" spans="1:19" ht="16.5" customHeight="1" x14ac:dyDescent="0.25">
      <c r="A27" s="62">
        <v>19</v>
      </c>
      <c r="B27" s="59">
        <v>130</v>
      </c>
      <c r="C27" s="55" t="s">
        <v>265</v>
      </c>
      <c r="D27" s="56"/>
      <c r="E27" s="56"/>
      <c r="F27" s="57" t="s">
        <v>65</v>
      </c>
      <c r="G27" s="57" t="s">
        <v>65</v>
      </c>
      <c r="H27" s="57" t="s">
        <v>266</v>
      </c>
      <c r="I27" s="60">
        <v>39286</v>
      </c>
      <c r="J27" s="57" t="s">
        <v>221</v>
      </c>
      <c r="K27" s="57" t="s">
        <v>267</v>
      </c>
      <c r="L27" s="57" t="s">
        <v>157</v>
      </c>
      <c r="M27" s="57" t="s">
        <v>268</v>
      </c>
      <c r="N27" s="61">
        <v>2.5000000000000001E-3</v>
      </c>
      <c r="O27" s="76" t="s">
        <v>269</v>
      </c>
      <c r="P27" s="52" t="str">
        <f t="shared" ref="P27:P45" si="0">IF(ISBLANK(D27)," ",VLOOKUP(N27,kvjc,2))</f>
        <v xml:space="preserve"> </v>
      </c>
      <c r="Q27" s="52"/>
      <c r="R27" s="62">
        <v>4</v>
      </c>
      <c r="S27" s="62">
        <v>8</v>
      </c>
    </row>
    <row r="28" spans="1:19" ht="16.5" customHeight="1" x14ac:dyDescent="0.25">
      <c r="A28" s="62">
        <v>20</v>
      </c>
      <c r="B28" s="59">
        <v>39</v>
      </c>
      <c r="C28" s="55" t="s">
        <v>270</v>
      </c>
      <c r="D28" s="56"/>
      <c r="E28" s="56"/>
      <c r="F28" s="57" t="s">
        <v>65</v>
      </c>
      <c r="G28" s="57" t="s">
        <v>65</v>
      </c>
      <c r="H28" s="57" t="s">
        <v>271</v>
      </c>
      <c r="I28" s="60">
        <v>38820</v>
      </c>
      <c r="J28" s="57" t="s">
        <v>187</v>
      </c>
      <c r="K28" s="57"/>
      <c r="L28" s="57"/>
      <c r="M28" s="57" t="s">
        <v>272</v>
      </c>
      <c r="N28" s="61">
        <v>2.5462962962962965E-3</v>
      </c>
      <c r="O28" s="76" t="s">
        <v>273</v>
      </c>
      <c r="P28" s="52" t="str">
        <f t="shared" si="0"/>
        <v xml:space="preserve"> </v>
      </c>
      <c r="Q28" s="52"/>
      <c r="R28" s="62">
        <v>4</v>
      </c>
      <c r="S28" s="62">
        <v>9</v>
      </c>
    </row>
    <row r="29" spans="1:19" ht="16.5" customHeight="1" x14ac:dyDescent="0.25">
      <c r="A29" s="62">
        <v>21</v>
      </c>
      <c r="B29" s="59">
        <v>123</v>
      </c>
      <c r="C29" s="55" t="s">
        <v>274</v>
      </c>
      <c r="D29" s="56"/>
      <c r="E29" s="56"/>
      <c r="F29" s="57" t="s">
        <v>65</v>
      </c>
      <c r="G29" s="57" t="s">
        <v>65</v>
      </c>
      <c r="H29" s="57" t="s">
        <v>275</v>
      </c>
      <c r="I29" s="60">
        <v>39120</v>
      </c>
      <c r="J29" s="57" t="s">
        <v>25</v>
      </c>
      <c r="K29" s="57" t="s">
        <v>276</v>
      </c>
      <c r="L29" s="57"/>
      <c r="M29" s="57" t="s">
        <v>277</v>
      </c>
      <c r="N29" s="61">
        <v>2.5578703703703705E-3</v>
      </c>
      <c r="O29" s="62" t="s">
        <v>278</v>
      </c>
      <c r="P29" s="52" t="str">
        <f t="shared" si="0"/>
        <v xml:space="preserve"> </v>
      </c>
      <c r="Q29" s="52"/>
      <c r="R29" s="62">
        <v>4</v>
      </c>
      <c r="S29" s="62">
        <v>13</v>
      </c>
    </row>
    <row r="30" spans="1:19" ht="16.5" customHeight="1" x14ac:dyDescent="0.25">
      <c r="A30" s="62">
        <v>22</v>
      </c>
      <c r="B30" s="59">
        <v>82</v>
      </c>
      <c r="C30" s="55" t="s">
        <v>279</v>
      </c>
      <c r="D30" s="56"/>
      <c r="E30" s="56"/>
      <c r="F30" s="57" t="s">
        <v>65</v>
      </c>
      <c r="G30" s="57" t="s">
        <v>65</v>
      </c>
      <c r="H30" s="57" t="s">
        <v>280</v>
      </c>
      <c r="I30" s="60">
        <v>39021</v>
      </c>
      <c r="J30" s="57" t="s">
        <v>12</v>
      </c>
      <c r="K30" s="57" t="s">
        <v>140</v>
      </c>
      <c r="L30" s="57"/>
      <c r="M30" s="57" t="s">
        <v>141</v>
      </c>
      <c r="N30" s="61">
        <v>2.5694444444444445E-3</v>
      </c>
      <c r="O30" s="76" t="s">
        <v>281</v>
      </c>
      <c r="P30" s="52" t="str">
        <f t="shared" si="0"/>
        <v xml:space="preserve"> </v>
      </c>
      <c r="Q30" s="52"/>
      <c r="R30" s="62">
        <v>4</v>
      </c>
      <c r="S30" s="62">
        <v>18</v>
      </c>
    </row>
    <row r="31" spans="1:19" ht="16.5" customHeight="1" x14ac:dyDescent="0.25">
      <c r="A31" s="52">
        <v>23</v>
      </c>
      <c r="B31" s="59">
        <v>27</v>
      </c>
      <c r="C31" s="55" t="s">
        <v>282</v>
      </c>
      <c r="D31" s="56"/>
      <c r="E31" s="56"/>
      <c r="F31" s="57" t="s">
        <v>65</v>
      </c>
      <c r="G31" s="57" t="s">
        <v>65</v>
      </c>
      <c r="H31" s="57" t="s">
        <v>283</v>
      </c>
      <c r="I31" s="60">
        <v>38918</v>
      </c>
      <c r="J31" s="57" t="s">
        <v>21</v>
      </c>
      <c r="K31" s="57"/>
      <c r="L31" s="57"/>
      <c r="M31" s="57" t="s">
        <v>284</v>
      </c>
      <c r="N31" s="61">
        <v>2.5694444444444445E-3</v>
      </c>
      <c r="O31" s="76" t="s">
        <v>285</v>
      </c>
      <c r="P31" s="52" t="str">
        <f t="shared" si="0"/>
        <v xml:space="preserve"> </v>
      </c>
      <c r="Q31" s="52"/>
      <c r="R31" s="62">
        <v>5</v>
      </c>
      <c r="S31" s="62">
        <v>11</v>
      </c>
    </row>
    <row r="32" spans="1:19" ht="16.5" customHeight="1" x14ac:dyDescent="0.25">
      <c r="A32" s="52">
        <v>24</v>
      </c>
      <c r="B32" s="59">
        <v>73</v>
      </c>
      <c r="C32" s="55" t="s">
        <v>286</v>
      </c>
      <c r="D32" s="56"/>
      <c r="E32" s="56"/>
      <c r="F32" s="57" t="s">
        <v>65</v>
      </c>
      <c r="G32" s="57" t="s">
        <v>65</v>
      </c>
      <c r="H32" s="57" t="s">
        <v>287</v>
      </c>
      <c r="I32" s="60">
        <v>39231</v>
      </c>
      <c r="J32" s="57" t="s">
        <v>12</v>
      </c>
      <c r="K32" s="57" t="s">
        <v>140</v>
      </c>
      <c r="L32" s="57"/>
      <c r="M32" s="57" t="s">
        <v>72</v>
      </c>
      <c r="N32" s="61">
        <v>2.5810185185185185E-3</v>
      </c>
      <c r="O32" s="62" t="s">
        <v>288</v>
      </c>
      <c r="P32" s="52" t="str">
        <f t="shared" si="0"/>
        <v xml:space="preserve"> </v>
      </c>
      <c r="Q32" s="52"/>
      <c r="R32" s="62">
        <v>7</v>
      </c>
      <c r="S32" s="62">
        <v>14</v>
      </c>
    </row>
    <row r="33" spans="1:19" ht="16.5" customHeight="1" x14ac:dyDescent="0.25">
      <c r="A33" s="52">
        <v>25</v>
      </c>
      <c r="B33" s="59">
        <v>72</v>
      </c>
      <c r="C33" s="55" t="s">
        <v>289</v>
      </c>
      <c r="D33" s="56"/>
      <c r="E33" s="56"/>
      <c r="F33" s="57" t="s">
        <v>65</v>
      </c>
      <c r="G33" s="57" t="s">
        <v>65</v>
      </c>
      <c r="H33" s="57" t="s">
        <v>290</v>
      </c>
      <c r="I33" s="60">
        <v>39232</v>
      </c>
      <c r="J33" s="57" t="s">
        <v>291</v>
      </c>
      <c r="K33" s="57" t="s">
        <v>140</v>
      </c>
      <c r="L33" s="57"/>
      <c r="M33" s="57" t="s">
        <v>72</v>
      </c>
      <c r="N33" s="61">
        <v>2.5925925925925925E-3</v>
      </c>
      <c r="O33" s="62" t="s">
        <v>292</v>
      </c>
      <c r="P33" s="52" t="str">
        <f t="shared" si="0"/>
        <v xml:space="preserve"> </v>
      </c>
      <c r="Q33" s="52"/>
      <c r="R33" s="62">
        <v>7</v>
      </c>
      <c r="S33" s="62">
        <v>21</v>
      </c>
    </row>
    <row r="34" spans="1:19" ht="16.5" customHeight="1" x14ac:dyDescent="0.25">
      <c r="A34" s="52">
        <v>26</v>
      </c>
      <c r="B34" s="59">
        <v>48</v>
      </c>
      <c r="C34" s="55" t="s">
        <v>293</v>
      </c>
      <c r="D34" s="56"/>
      <c r="E34" s="56"/>
      <c r="F34" s="57" t="s">
        <v>65</v>
      </c>
      <c r="G34" s="57" t="s">
        <v>65</v>
      </c>
      <c r="H34" s="57" t="s">
        <v>294</v>
      </c>
      <c r="I34" s="60">
        <v>39358</v>
      </c>
      <c r="J34" s="57" t="s">
        <v>126</v>
      </c>
      <c r="K34" s="57" t="s">
        <v>244</v>
      </c>
      <c r="L34" s="57"/>
      <c r="M34" s="57" t="s">
        <v>245</v>
      </c>
      <c r="N34" s="61">
        <v>2.6041666666666665E-3</v>
      </c>
      <c r="O34" s="76" t="s">
        <v>295</v>
      </c>
      <c r="P34" s="52" t="str">
        <f t="shared" si="0"/>
        <v xml:space="preserve"> </v>
      </c>
      <c r="Q34" s="52"/>
      <c r="R34" s="62">
        <v>7</v>
      </c>
      <c r="S34" s="62">
        <v>27</v>
      </c>
    </row>
    <row r="35" spans="1:19" ht="16.5" customHeight="1" x14ac:dyDescent="0.25">
      <c r="A35" s="52">
        <v>27</v>
      </c>
      <c r="B35" s="59">
        <v>1</v>
      </c>
      <c r="C35" s="55" t="s">
        <v>296</v>
      </c>
      <c r="D35" s="56"/>
      <c r="E35" s="56"/>
      <c r="F35" s="57" t="s">
        <v>65</v>
      </c>
      <c r="G35" s="57" t="s">
        <v>65</v>
      </c>
      <c r="H35" s="57" t="s">
        <v>297</v>
      </c>
      <c r="I35" s="60">
        <v>39968</v>
      </c>
      <c r="J35" s="57" t="s">
        <v>35</v>
      </c>
      <c r="K35" s="57"/>
      <c r="L35" s="57"/>
      <c r="M35" s="57" t="s">
        <v>160</v>
      </c>
      <c r="N35" s="61">
        <v>2.6157407407407405E-3</v>
      </c>
      <c r="O35" s="76" t="s">
        <v>298</v>
      </c>
      <c r="P35" s="52" t="str">
        <f t="shared" si="0"/>
        <v xml:space="preserve"> </v>
      </c>
      <c r="Q35" s="52"/>
      <c r="R35" s="62">
        <v>7</v>
      </c>
      <c r="S35" s="62">
        <v>34</v>
      </c>
    </row>
    <row r="36" spans="1:19" ht="16.5" customHeight="1" x14ac:dyDescent="0.25">
      <c r="A36" s="52">
        <v>28</v>
      </c>
      <c r="B36" s="59">
        <v>91</v>
      </c>
      <c r="C36" s="55" t="s">
        <v>299</v>
      </c>
      <c r="D36" s="56"/>
      <c r="E36" s="56"/>
      <c r="F36" s="57" t="s">
        <v>65</v>
      </c>
      <c r="G36" s="57" t="s">
        <v>65</v>
      </c>
      <c r="H36" s="57" t="s">
        <v>300</v>
      </c>
      <c r="I36" s="60">
        <v>39276</v>
      </c>
      <c r="J36" s="57" t="s">
        <v>29</v>
      </c>
      <c r="K36" s="57" t="s">
        <v>111</v>
      </c>
      <c r="L36" s="57"/>
      <c r="M36" s="57" t="s">
        <v>173</v>
      </c>
      <c r="N36" s="61">
        <v>2.638888888888889E-3</v>
      </c>
      <c r="O36" s="76" t="s">
        <v>301</v>
      </c>
      <c r="P36" s="52" t="str">
        <f t="shared" si="0"/>
        <v xml:space="preserve"> </v>
      </c>
      <c r="Q36" s="52"/>
      <c r="R36" s="62">
        <v>7</v>
      </c>
      <c r="S36" s="62">
        <v>38</v>
      </c>
    </row>
    <row r="37" spans="1:19" ht="16.5" customHeight="1" x14ac:dyDescent="0.25">
      <c r="A37" s="52">
        <v>29</v>
      </c>
      <c r="B37" s="59">
        <v>18</v>
      </c>
      <c r="C37" s="55" t="s">
        <v>302</v>
      </c>
      <c r="D37" s="56"/>
      <c r="E37" s="56"/>
      <c r="F37" s="57" t="s">
        <v>65</v>
      </c>
      <c r="G37" s="57" t="s">
        <v>65</v>
      </c>
      <c r="H37" s="57" t="s">
        <v>303</v>
      </c>
      <c r="I37" s="60">
        <v>40043</v>
      </c>
      <c r="J37" s="57" t="s">
        <v>21</v>
      </c>
      <c r="K37" s="57"/>
      <c r="L37" s="57"/>
      <c r="M37" s="57" t="s">
        <v>108</v>
      </c>
      <c r="N37" s="61">
        <v>2.650462962962963E-3</v>
      </c>
      <c r="O37" s="62" t="s">
        <v>304</v>
      </c>
      <c r="P37" s="52" t="str">
        <f t="shared" si="0"/>
        <v xml:space="preserve"> </v>
      </c>
      <c r="Q37" s="52"/>
      <c r="R37" s="62">
        <v>7</v>
      </c>
      <c r="S37" s="62">
        <v>39</v>
      </c>
    </row>
    <row r="38" spans="1:19" ht="16.5" customHeight="1" x14ac:dyDescent="0.25">
      <c r="A38" s="52">
        <v>30</v>
      </c>
      <c r="B38" s="59">
        <v>107</v>
      </c>
      <c r="C38" s="55" t="s">
        <v>305</v>
      </c>
      <c r="D38" s="56"/>
      <c r="E38" s="56"/>
      <c r="F38" s="57" t="s">
        <v>65</v>
      </c>
      <c r="G38" s="57" t="s">
        <v>65</v>
      </c>
      <c r="H38" s="57" t="s">
        <v>306</v>
      </c>
      <c r="I38" s="60" t="s">
        <v>307</v>
      </c>
      <c r="J38" s="57" t="s">
        <v>76</v>
      </c>
      <c r="K38" s="57"/>
      <c r="L38" s="57"/>
      <c r="M38" s="57" t="s">
        <v>77</v>
      </c>
      <c r="N38" s="61">
        <v>2.7546296296296294E-3</v>
      </c>
      <c r="O38" s="76" t="s">
        <v>308</v>
      </c>
      <c r="P38" s="52" t="str">
        <f t="shared" si="0"/>
        <v xml:space="preserve"> </v>
      </c>
      <c r="Q38" s="52"/>
      <c r="R38" s="62">
        <v>7</v>
      </c>
      <c r="S38" s="62">
        <v>46</v>
      </c>
    </row>
    <row r="39" spans="1:19" ht="16.5" customHeight="1" x14ac:dyDescent="0.25">
      <c r="A39" s="52">
        <v>31</v>
      </c>
      <c r="B39" s="59">
        <v>93</v>
      </c>
      <c r="C39" s="55" t="s">
        <v>309</v>
      </c>
      <c r="D39" s="56"/>
      <c r="E39" s="56"/>
      <c r="F39" s="57" t="s">
        <v>65</v>
      </c>
      <c r="G39" s="57" t="s">
        <v>65</v>
      </c>
      <c r="H39" s="57" t="s">
        <v>310</v>
      </c>
      <c r="I39" s="60">
        <v>38787</v>
      </c>
      <c r="J39" s="57" t="s">
        <v>15</v>
      </c>
      <c r="K39" s="57" t="s">
        <v>94</v>
      </c>
      <c r="L39" s="57"/>
      <c r="M39" s="57" t="s">
        <v>95</v>
      </c>
      <c r="N39" s="61">
        <v>2.7662037037037039E-3</v>
      </c>
      <c r="O39" s="62" t="s">
        <v>311</v>
      </c>
      <c r="P39" s="52" t="str">
        <f t="shared" si="0"/>
        <v xml:space="preserve"> </v>
      </c>
      <c r="Q39" s="52"/>
      <c r="R39" s="62">
        <v>7</v>
      </c>
      <c r="S39" s="62">
        <v>47</v>
      </c>
    </row>
    <row r="40" spans="1:19" ht="16.5" customHeight="1" x14ac:dyDescent="0.25">
      <c r="A40" s="52">
        <v>32</v>
      </c>
      <c r="B40" s="59">
        <v>6</v>
      </c>
      <c r="C40" s="55" t="s">
        <v>312</v>
      </c>
      <c r="D40" s="56"/>
      <c r="E40" s="56"/>
      <c r="F40" s="57" t="s">
        <v>65</v>
      </c>
      <c r="G40" s="57" t="s">
        <v>65</v>
      </c>
      <c r="H40" s="57" t="s">
        <v>313</v>
      </c>
      <c r="I40" s="60" t="s">
        <v>314</v>
      </c>
      <c r="J40" s="57" t="s">
        <v>23</v>
      </c>
      <c r="K40" s="57" t="s">
        <v>315</v>
      </c>
      <c r="L40" s="57" t="s">
        <v>157</v>
      </c>
      <c r="M40" s="57" t="s">
        <v>316</v>
      </c>
      <c r="N40" s="61">
        <v>2.7893518518518519E-3</v>
      </c>
      <c r="O40" s="76" t="s">
        <v>317</v>
      </c>
      <c r="P40" s="52" t="str">
        <f t="shared" si="0"/>
        <v xml:space="preserve"> </v>
      </c>
      <c r="Q40" s="52"/>
      <c r="R40" s="62">
        <v>7</v>
      </c>
      <c r="S40" s="62">
        <v>59</v>
      </c>
    </row>
    <row r="41" spans="1:19" ht="16.5" customHeight="1" x14ac:dyDescent="0.25">
      <c r="A41" s="52">
        <v>33</v>
      </c>
      <c r="B41" s="59">
        <v>8</v>
      </c>
      <c r="C41" s="55" t="s">
        <v>318</v>
      </c>
      <c r="D41" s="56"/>
      <c r="E41" s="56"/>
      <c r="F41" s="57" t="s">
        <v>65</v>
      </c>
      <c r="G41" s="57" t="s">
        <v>65</v>
      </c>
      <c r="H41" s="57" t="s">
        <v>319</v>
      </c>
      <c r="I41" s="60" t="s">
        <v>320</v>
      </c>
      <c r="J41" s="57" t="s">
        <v>23</v>
      </c>
      <c r="K41" s="57" t="s">
        <v>116</v>
      </c>
      <c r="L41" s="57"/>
      <c r="M41" s="57" t="s">
        <v>117</v>
      </c>
      <c r="N41" s="61">
        <v>2.8935185185185184E-3</v>
      </c>
      <c r="O41" s="62" t="s">
        <v>321</v>
      </c>
      <c r="P41" s="52" t="str">
        <f t="shared" si="0"/>
        <v xml:space="preserve"> </v>
      </c>
      <c r="Q41" s="52"/>
      <c r="R41" s="62">
        <v>8</v>
      </c>
      <c r="S41" s="62">
        <v>1</v>
      </c>
    </row>
    <row r="42" spans="1:19" ht="16.5" customHeight="1" x14ac:dyDescent="0.25">
      <c r="A42" s="52">
        <v>34</v>
      </c>
      <c r="B42" s="59">
        <v>83</v>
      </c>
      <c r="C42" s="55" t="s">
        <v>322</v>
      </c>
      <c r="D42" s="56"/>
      <c r="E42" s="56"/>
      <c r="F42" s="57" t="s">
        <v>65</v>
      </c>
      <c r="G42" s="57" t="s">
        <v>65</v>
      </c>
      <c r="H42" s="57" t="s">
        <v>323</v>
      </c>
      <c r="I42" s="60">
        <v>39835</v>
      </c>
      <c r="J42" s="57" t="s">
        <v>12</v>
      </c>
      <c r="K42" s="57" t="s">
        <v>71</v>
      </c>
      <c r="L42" s="57"/>
      <c r="M42" s="57" t="s">
        <v>141</v>
      </c>
      <c r="N42" s="61">
        <v>2.9166666666666668E-3</v>
      </c>
      <c r="O42" s="62" t="s">
        <v>324</v>
      </c>
      <c r="P42" s="52" t="str">
        <f t="shared" si="0"/>
        <v xml:space="preserve"> </v>
      </c>
      <c r="Q42" s="52"/>
      <c r="R42" s="62">
        <v>8</v>
      </c>
      <c r="S42" s="62">
        <v>4</v>
      </c>
    </row>
    <row r="43" spans="1:19" ht="16.5" customHeight="1" x14ac:dyDescent="0.25">
      <c r="A43" s="52">
        <v>35</v>
      </c>
      <c r="B43" s="59">
        <v>78</v>
      </c>
      <c r="C43" s="55" t="s">
        <v>325</v>
      </c>
      <c r="D43" s="56"/>
      <c r="E43" s="56"/>
      <c r="F43" s="57" t="s">
        <v>65</v>
      </c>
      <c r="G43" s="57" t="s">
        <v>65</v>
      </c>
      <c r="H43" s="57" t="s">
        <v>326</v>
      </c>
      <c r="I43" s="60">
        <v>39774</v>
      </c>
      <c r="J43" s="57" t="s">
        <v>12</v>
      </c>
      <c r="K43" s="57" t="s">
        <v>140</v>
      </c>
      <c r="L43" s="57"/>
      <c r="M43" s="57" t="s">
        <v>208</v>
      </c>
      <c r="N43" s="61">
        <v>2.9398148148148148E-3</v>
      </c>
      <c r="O43" s="62" t="s">
        <v>327</v>
      </c>
      <c r="P43" s="52" t="str">
        <f t="shared" si="0"/>
        <v xml:space="preserve"> </v>
      </c>
      <c r="Q43" s="52"/>
      <c r="R43" s="62">
        <v>8</v>
      </c>
      <c r="S43" s="62">
        <v>6</v>
      </c>
    </row>
    <row r="44" spans="1:19" ht="16.5" customHeight="1" x14ac:dyDescent="0.25">
      <c r="A44" s="52">
        <v>36</v>
      </c>
      <c r="B44" s="59">
        <v>108</v>
      </c>
      <c r="C44" s="55" t="s">
        <v>328</v>
      </c>
      <c r="D44" s="56"/>
      <c r="E44" s="56"/>
      <c r="F44" s="57" t="s">
        <v>65</v>
      </c>
      <c r="G44" s="57" t="s">
        <v>65</v>
      </c>
      <c r="H44" s="57" t="s">
        <v>329</v>
      </c>
      <c r="I44" s="60" t="s">
        <v>330</v>
      </c>
      <c r="J44" s="57" t="s">
        <v>76</v>
      </c>
      <c r="K44" s="57"/>
      <c r="L44" s="57"/>
      <c r="M44" s="57" t="s">
        <v>77</v>
      </c>
      <c r="N44" s="61">
        <v>2.9513888888888888E-3</v>
      </c>
      <c r="O44" s="76" t="s">
        <v>331</v>
      </c>
      <c r="P44" s="52" t="str">
        <f t="shared" si="0"/>
        <v xml:space="preserve"> </v>
      </c>
      <c r="Q44" s="52"/>
      <c r="R44" s="62">
        <v>8</v>
      </c>
      <c r="S44" s="62">
        <v>10</v>
      </c>
    </row>
    <row r="45" spans="1:19" ht="16.5" customHeight="1" x14ac:dyDescent="0.25">
      <c r="A45" s="52">
        <v>37</v>
      </c>
      <c r="B45" s="59">
        <v>2</v>
      </c>
      <c r="C45" s="55" t="s">
        <v>332</v>
      </c>
      <c r="D45" s="56"/>
      <c r="E45" s="56"/>
      <c r="F45" s="57" t="s">
        <v>65</v>
      </c>
      <c r="G45" s="57" t="s">
        <v>65</v>
      </c>
      <c r="H45" s="57" t="s">
        <v>333</v>
      </c>
      <c r="I45" s="60">
        <v>39230</v>
      </c>
      <c r="J45" s="57" t="s">
        <v>35</v>
      </c>
      <c r="K45" s="57"/>
      <c r="L45" s="57"/>
      <c r="M45" s="57" t="s">
        <v>160</v>
      </c>
      <c r="N45" s="61">
        <v>2.9976851851851853E-3</v>
      </c>
      <c r="O45" s="76" t="s">
        <v>334</v>
      </c>
      <c r="P45" s="52" t="str">
        <f t="shared" si="0"/>
        <v xml:space="preserve"> </v>
      </c>
      <c r="Q45" s="52"/>
      <c r="R45" s="62">
        <v>8</v>
      </c>
      <c r="S45" s="62">
        <v>11</v>
      </c>
    </row>
    <row r="46" spans="1:19" ht="16.5" hidden="1" customHeight="1" x14ac:dyDescent="0.25">
      <c r="A46" s="52"/>
      <c r="B46" s="59"/>
      <c r="C46" s="55"/>
      <c r="D46" s="68"/>
      <c r="E46" s="68"/>
      <c r="F46" s="7"/>
      <c r="G46" s="7"/>
      <c r="H46" s="57"/>
      <c r="I46" s="60"/>
      <c r="J46" s="57"/>
      <c r="K46" s="57"/>
      <c r="L46" s="57"/>
      <c r="M46" s="57"/>
      <c r="N46" s="61"/>
      <c r="O46" s="76"/>
      <c r="P46" s="52"/>
      <c r="Q46" s="52"/>
      <c r="R46" s="62"/>
      <c r="S46" s="62"/>
    </row>
    <row r="47" spans="1:19" ht="16.5" hidden="1" customHeight="1" x14ac:dyDescent="0.25">
      <c r="A47" s="52"/>
      <c r="B47" s="59"/>
      <c r="C47" s="55"/>
      <c r="D47" s="68"/>
      <c r="E47" s="68"/>
      <c r="F47" s="7"/>
      <c r="G47" s="7"/>
      <c r="H47" s="57"/>
      <c r="I47" s="60"/>
      <c r="J47" s="57"/>
      <c r="K47" s="57"/>
      <c r="L47" s="57"/>
      <c r="M47" s="57"/>
      <c r="N47" s="61"/>
      <c r="O47" s="76"/>
      <c r="P47" s="52"/>
      <c r="Q47" s="52"/>
      <c r="R47" s="62"/>
      <c r="S47" s="62"/>
    </row>
    <row r="48" spans="1:19" ht="16.5" hidden="1" customHeight="1" x14ac:dyDescent="0.25">
      <c r="A48" s="52"/>
      <c r="B48" s="59"/>
      <c r="C48" s="55"/>
      <c r="D48" s="68"/>
      <c r="E48" s="68"/>
      <c r="F48" s="7"/>
      <c r="G48" s="7"/>
      <c r="H48" s="57"/>
      <c r="I48" s="60"/>
      <c r="J48" s="57"/>
      <c r="K48" s="57"/>
      <c r="L48" s="57"/>
      <c r="M48" s="57"/>
      <c r="N48" s="61"/>
      <c r="O48" s="76"/>
      <c r="P48" s="52"/>
      <c r="Q48" s="52"/>
      <c r="R48" s="62"/>
      <c r="S48" s="62"/>
    </row>
    <row r="49" spans="1:19" ht="16.5" hidden="1" customHeight="1" x14ac:dyDescent="0.25">
      <c r="A49" s="52"/>
      <c r="B49" s="59"/>
      <c r="C49" s="55"/>
      <c r="D49" s="68"/>
      <c r="E49" s="68"/>
      <c r="F49" s="7"/>
      <c r="G49" s="7"/>
      <c r="H49" s="57"/>
      <c r="I49" s="60"/>
      <c r="J49" s="57"/>
      <c r="K49" s="57"/>
      <c r="L49" s="57"/>
      <c r="M49" s="57"/>
      <c r="N49" s="61"/>
      <c r="O49" s="76"/>
      <c r="P49" s="52"/>
      <c r="Q49" s="52"/>
      <c r="R49" s="62"/>
      <c r="S49" s="62"/>
    </row>
    <row r="50" spans="1:19" ht="16.5" hidden="1" customHeight="1" x14ac:dyDescent="0.25">
      <c r="A50" s="52"/>
      <c r="B50" s="59"/>
      <c r="C50" s="55"/>
      <c r="D50" s="56"/>
      <c r="E50" s="56"/>
      <c r="F50" s="57"/>
      <c r="G50" s="57"/>
      <c r="H50" s="57"/>
      <c r="I50" s="60"/>
      <c r="J50" s="57"/>
      <c r="K50" s="57"/>
      <c r="L50" s="57"/>
      <c r="M50" s="57"/>
      <c r="N50" s="62"/>
      <c r="O50" s="76"/>
      <c r="P50" s="52"/>
      <c r="Q50" s="52"/>
      <c r="R50" s="62"/>
      <c r="S50" s="62"/>
    </row>
    <row r="51" spans="1:19" ht="16.5" hidden="1" customHeight="1" x14ac:dyDescent="0.25">
      <c r="A51" s="52"/>
      <c r="B51" s="59"/>
      <c r="C51" s="55"/>
      <c r="D51" s="68"/>
      <c r="E51" s="68"/>
      <c r="F51" s="7"/>
      <c r="G51" s="7"/>
      <c r="H51" s="57"/>
      <c r="I51" s="60"/>
      <c r="J51" s="57"/>
      <c r="K51" s="57"/>
      <c r="L51" s="57"/>
      <c r="M51" s="57"/>
      <c r="N51" s="61"/>
      <c r="O51" s="76"/>
      <c r="P51" s="52"/>
      <c r="Q51" s="52"/>
      <c r="R51" s="62">
        <v>8</v>
      </c>
      <c r="S51" s="62">
        <v>12</v>
      </c>
    </row>
    <row r="52" spans="1:19" ht="16.5" hidden="1" customHeight="1" x14ac:dyDescent="0.25">
      <c r="A52" s="52"/>
      <c r="B52" s="59"/>
      <c r="C52" s="55"/>
      <c r="D52" s="68"/>
      <c r="E52" s="68"/>
      <c r="F52" s="7"/>
      <c r="G52" s="7"/>
      <c r="H52" s="57"/>
      <c r="I52" s="60"/>
      <c r="J52" s="57"/>
      <c r="K52" s="57"/>
      <c r="L52" s="57"/>
      <c r="M52" s="57"/>
      <c r="N52" s="61"/>
      <c r="O52" s="62"/>
      <c r="P52" s="52"/>
      <c r="Q52" s="52"/>
      <c r="R52" s="62">
        <v>8</v>
      </c>
      <c r="S52" s="62">
        <v>13</v>
      </c>
    </row>
    <row r="53" spans="1:19" ht="16.5" hidden="1" customHeight="1" x14ac:dyDescent="0.25">
      <c r="A53" s="52"/>
      <c r="B53" s="59"/>
      <c r="C53" s="55"/>
      <c r="D53" s="68"/>
      <c r="E53" s="68"/>
      <c r="F53" s="7"/>
      <c r="G53" s="7"/>
      <c r="H53" s="57"/>
      <c r="I53" s="60"/>
      <c r="J53" s="57"/>
      <c r="K53" s="57"/>
      <c r="L53" s="57"/>
      <c r="M53" s="57"/>
      <c r="N53" s="61"/>
      <c r="O53" s="76"/>
      <c r="P53" s="52"/>
      <c r="Q53" s="52"/>
      <c r="R53" s="62">
        <v>8</v>
      </c>
      <c r="S53" s="62">
        <v>22</v>
      </c>
    </row>
    <row r="54" spans="1:19" ht="16.5" hidden="1" customHeight="1" x14ac:dyDescent="0.25">
      <c r="A54" s="52"/>
      <c r="B54" s="59"/>
      <c r="C54" s="55"/>
      <c r="D54" s="68"/>
      <c r="E54" s="68"/>
      <c r="F54" s="7"/>
      <c r="G54" s="7"/>
      <c r="H54" s="57"/>
      <c r="I54" s="60"/>
      <c r="J54" s="57"/>
      <c r="K54" s="57"/>
      <c r="L54" s="57"/>
      <c r="M54" s="57"/>
      <c r="N54" s="61"/>
      <c r="O54" s="76"/>
      <c r="P54" s="52"/>
      <c r="Q54" s="52"/>
      <c r="R54" s="62">
        <v>8</v>
      </c>
      <c r="S54" s="62">
        <v>23</v>
      </c>
    </row>
    <row r="55" spans="1:19" ht="16.5" hidden="1" customHeight="1" x14ac:dyDescent="0.25">
      <c r="A55" s="52"/>
      <c r="B55" s="59"/>
      <c r="C55" s="55"/>
      <c r="D55" s="56"/>
      <c r="E55" s="56"/>
      <c r="F55" s="57"/>
      <c r="G55" s="57"/>
      <c r="H55" s="57"/>
      <c r="I55" s="60"/>
      <c r="J55" s="57"/>
      <c r="K55" s="57"/>
      <c r="L55" s="57"/>
      <c r="M55" s="57"/>
      <c r="N55" s="61"/>
      <c r="O55" s="62"/>
      <c r="P55" s="52"/>
      <c r="Q55" s="52"/>
      <c r="R55" s="62">
        <v>8</v>
      </c>
      <c r="S55" s="62">
        <v>32</v>
      </c>
    </row>
    <row r="56" spans="1:19" ht="16.5" hidden="1" customHeight="1" x14ac:dyDescent="0.25">
      <c r="A56" s="52"/>
      <c r="B56" s="59"/>
      <c r="C56" s="55" t="s">
        <v>335</v>
      </c>
      <c r="D56" s="56"/>
      <c r="E56" s="56"/>
      <c r="F56" s="57" t="s">
        <v>65</v>
      </c>
      <c r="G56" s="57" t="s">
        <v>65</v>
      </c>
      <c r="H56" s="57"/>
      <c r="I56" s="60"/>
      <c r="J56" s="57"/>
      <c r="K56" s="57"/>
      <c r="L56" s="57"/>
      <c r="M56" s="57"/>
      <c r="N56" s="61"/>
      <c r="O56" s="62" t="s">
        <v>336</v>
      </c>
      <c r="P56" s="52" t="str">
        <f>IF(ISBLANK(D56)," ",VLOOKUP(N56,kvjc,2))</f>
        <v xml:space="preserve"> </v>
      </c>
      <c r="Q56" s="52"/>
      <c r="R56" s="62">
        <v>8</v>
      </c>
      <c r="S56" s="62">
        <v>35</v>
      </c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0"/>
  <sheetViews>
    <sheetView workbookViewId="0">
      <selection sqref="A1:A2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4.42578125" customWidth="1"/>
    <col min="9" max="9" width="17.5703125" customWidth="1"/>
    <col min="10" max="10" width="15.7109375" customWidth="1"/>
    <col min="11" max="11" width="18.42578125" customWidth="1"/>
    <col min="12" max="12" width="4.85546875" customWidth="1"/>
    <col min="13" max="13" width="21.7109375" customWidth="1"/>
    <col min="14" max="14" width="8.85546875" customWidth="1"/>
  </cols>
  <sheetData>
    <row r="1" spans="1:14" ht="18.75" customHeight="1" x14ac:dyDescent="0.3">
      <c r="A1" s="1" t="s">
        <v>806</v>
      </c>
      <c r="B1" s="3"/>
      <c r="C1" s="3"/>
      <c r="D1" s="5"/>
      <c r="E1" s="5"/>
      <c r="F1" s="3"/>
      <c r="G1" s="3"/>
      <c r="H1" s="7"/>
      <c r="I1" s="9"/>
      <c r="J1" s="12"/>
      <c r="K1" s="12"/>
      <c r="L1" s="12"/>
      <c r="M1" s="12"/>
      <c r="N1" s="9"/>
    </row>
    <row r="2" spans="1:14" s="104" customFormat="1" ht="18.75" customHeight="1" x14ac:dyDescent="0.3">
      <c r="A2" s="1" t="s">
        <v>0</v>
      </c>
      <c r="B2" s="3"/>
      <c r="C2" s="3"/>
      <c r="D2" s="5"/>
      <c r="E2" s="5"/>
      <c r="F2" s="3"/>
      <c r="G2" s="3"/>
      <c r="H2" s="7"/>
      <c r="I2" s="102"/>
      <c r="N2" s="102"/>
    </row>
    <row r="3" spans="1:14" ht="17.25" customHeight="1" x14ac:dyDescent="0.3">
      <c r="A3" s="3" t="s">
        <v>555</v>
      </c>
      <c r="B3" s="3"/>
      <c r="C3" s="3"/>
      <c r="D3" s="5"/>
      <c r="E3" s="5"/>
      <c r="F3" s="3"/>
      <c r="G3" s="3"/>
      <c r="H3" s="7"/>
      <c r="I3" s="9"/>
      <c r="J3" s="12"/>
      <c r="K3" s="12"/>
      <c r="L3" s="12"/>
      <c r="M3" s="12"/>
      <c r="N3" s="9"/>
    </row>
    <row r="4" spans="1:14" ht="21" customHeight="1" x14ac:dyDescent="0.25">
      <c r="A4" s="15">
        <v>5</v>
      </c>
      <c r="B4" s="19" t="s">
        <v>61</v>
      </c>
      <c r="C4" s="19"/>
      <c r="D4" s="19">
        <v>1</v>
      </c>
      <c r="E4" s="24">
        <v>2</v>
      </c>
      <c r="F4" s="15" t="s">
        <v>9</v>
      </c>
      <c r="G4" s="26"/>
      <c r="H4" s="7"/>
      <c r="I4" s="9"/>
      <c r="J4" s="12"/>
      <c r="K4" s="12"/>
      <c r="L4" s="12"/>
      <c r="M4" s="12"/>
      <c r="N4" s="9"/>
    </row>
    <row r="5" spans="1:14" ht="20.25" customHeight="1" x14ac:dyDescent="0.3">
      <c r="A5" s="28" t="s">
        <v>561</v>
      </c>
      <c r="B5" s="30"/>
      <c r="C5" s="30"/>
      <c r="D5" s="32"/>
      <c r="E5" s="32"/>
      <c r="F5" s="30"/>
      <c r="G5" s="30"/>
      <c r="H5" s="33"/>
      <c r="I5" s="9"/>
      <c r="J5" s="12"/>
      <c r="K5" s="12"/>
      <c r="L5" s="12"/>
      <c r="M5" s="12"/>
      <c r="N5" s="9"/>
    </row>
    <row r="6" spans="1:14" ht="13.5" customHeight="1" x14ac:dyDescent="0.25">
      <c r="A6" s="12"/>
      <c r="B6" s="30"/>
      <c r="C6" s="30"/>
      <c r="D6" s="32"/>
      <c r="E6" s="32"/>
      <c r="F6" s="12"/>
      <c r="G6" s="35">
        <v>1</v>
      </c>
      <c r="H6" s="37" t="s">
        <v>627</v>
      </c>
      <c r="I6" s="38"/>
      <c r="J6" s="40"/>
      <c r="K6" s="12"/>
      <c r="L6" s="12"/>
      <c r="M6" s="12"/>
      <c r="N6" s="9"/>
    </row>
    <row r="7" spans="1:14" ht="9.75" customHeight="1" x14ac:dyDescent="0.2">
      <c r="A7" s="41"/>
      <c r="B7" s="41"/>
      <c r="C7" s="41"/>
      <c r="D7" s="41"/>
      <c r="E7" s="41"/>
      <c r="F7" s="41"/>
      <c r="G7" s="41"/>
      <c r="H7" s="42"/>
      <c r="I7" s="43"/>
      <c r="J7" s="41"/>
      <c r="K7" s="41"/>
      <c r="L7" s="41"/>
      <c r="M7" s="41"/>
      <c r="N7" s="43"/>
    </row>
    <row r="8" spans="1:14" ht="13.5" customHeight="1" x14ac:dyDescent="0.2">
      <c r="A8" s="44" t="s">
        <v>5</v>
      </c>
      <c r="B8" s="44" t="s">
        <v>46</v>
      </c>
      <c r="C8" s="44" t="s">
        <v>47</v>
      </c>
      <c r="D8" s="45" t="s">
        <v>48</v>
      </c>
      <c r="E8" s="45" t="s">
        <v>49</v>
      </c>
      <c r="F8" s="46" t="s">
        <v>50</v>
      </c>
      <c r="G8" s="44" t="s">
        <v>51</v>
      </c>
      <c r="H8" s="47" t="s">
        <v>52</v>
      </c>
      <c r="I8" s="48" t="s">
        <v>53</v>
      </c>
      <c r="J8" s="49" t="s">
        <v>54</v>
      </c>
      <c r="K8" s="49" t="s">
        <v>55</v>
      </c>
      <c r="L8" s="49" t="s">
        <v>56</v>
      </c>
      <c r="M8" s="49" t="s">
        <v>57</v>
      </c>
      <c r="N8" s="50" t="s">
        <v>58</v>
      </c>
    </row>
    <row r="9" spans="1:14" ht="16.5" customHeight="1" x14ac:dyDescent="0.25">
      <c r="A9" s="52">
        <v>1</v>
      </c>
      <c r="B9" s="54">
        <v>89</v>
      </c>
      <c r="C9" s="55" t="s">
        <v>366</v>
      </c>
      <c r="D9" s="56"/>
      <c r="E9" s="56"/>
      <c r="F9" s="57" t="s">
        <v>65</v>
      </c>
      <c r="G9" s="57" t="s">
        <v>65</v>
      </c>
      <c r="H9" s="57" t="s">
        <v>367</v>
      </c>
      <c r="I9" s="60">
        <v>38209</v>
      </c>
      <c r="J9" s="57" t="s">
        <v>29</v>
      </c>
      <c r="K9" s="57" t="s">
        <v>111</v>
      </c>
      <c r="L9" s="57"/>
      <c r="M9" s="57" t="s">
        <v>112</v>
      </c>
      <c r="N9" s="61">
        <v>5.5902777777777782E-3</v>
      </c>
    </row>
    <row r="10" spans="1:14" ht="16.5" customHeight="1" x14ac:dyDescent="0.25">
      <c r="A10" s="52">
        <v>2</v>
      </c>
      <c r="B10" s="63">
        <v>5</v>
      </c>
      <c r="C10" s="55" t="s">
        <v>373</v>
      </c>
      <c r="D10" s="56"/>
      <c r="E10" s="56"/>
      <c r="F10" s="57" t="s">
        <v>65</v>
      </c>
      <c r="G10" s="57" t="s">
        <v>65</v>
      </c>
      <c r="H10" s="57" t="s">
        <v>374</v>
      </c>
      <c r="I10" s="60">
        <v>38582</v>
      </c>
      <c r="J10" s="57" t="s">
        <v>35</v>
      </c>
      <c r="K10" s="57"/>
      <c r="L10" s="57"/>
      <c r="M10" s="57" t="s">
        <v>375</v>
      </c>
      <c r="N10" s="61">
        <v>5.6249999999999989E-3</v>
      </c>
    </row>
    <row r="11" spans="1:14" ht="16.5" customHeight="1" x14ac:dyDescent="0.25">
      <c r="A11" s="52">
        <v>3</v>
      </c>
      <c r="B11" s="54">
        <v>28</v>
      </c>
      <c r="C11" s="55" t="s">
        <v>378</v>
      </c>
      <c r="D11" s="56"/>
      <c r="E11" s="56"/>
      <c r="F11" s="57" t="s">
        <v>65</v>
      </c>
      <c r="G11" s="57" t="s">
        <v>65</v>
      </c>
      <c r="H11" s="57" t="s">
        <v>379</v>
      </c>
      <c r="I11" s="60">
        <v>38295</v>
      </c>
      <c r="J11" s="57" t="s">
        <v>67</v>
      </c>
      <c r="K11" s="57"/>
      <c r="L11" s="57"/>
      <c r="M11" s="57" t="s">
        <v>68</v>
      </c>
      <c r="N11" s="61">
        <v>5.6597222222222222E-3</v>
      </c>
    </row>
    <row r="12" spans="1:14" ht="16.5" customHeight="1" x14ac:dyDescent="0.25">
      <c r="A12" s="52">
        <v>4</v>
      </c>
      <c r="B12" s="63">
        <v>276</v>
      </c>
      <c r="C12" s="55" t="s">
        <v>382</v>
      </c>
      <c r="D12" s="56"/>
      <c r="E12" s="56"/>
      <c r="F12" s="57" t="s">
        <v>65</v>
      </c>
      <c r="G12" s="57" t="s">
        <v>65</v>
      </c>
      <c r="H12" s="57" t="s">
        <v>383</v>
      </c>
      <c r="I12" s="60">
        <v>38391</v>
      </c>
      <c r="J12" s="57" t="s">
        <v>221</v>
      </c>
      <c r="K12" s="57" t="s">
        <v>222</v>
      </c>
      <c r="L12" s="57"/>
      <c r="M12" s="57" t="s">
        <v>223</v>
      </c>
      <c r="N12" s="61">
        <v>5.7407407407407416E-3</v>
      </c>
    </row>
    <row r="13" spans="1:14" ht="16.5" customHeight="1" x14ac:dyDescent="0.25">
      <c r="A13" s="52">
        <v>5</v>
      </c>
      <c r="B13" s="63">
        <v>274</v>
      </c>
      <c r="C13" s="55" t="s">
        <v>386</v>
      </c>
      <c r="D13" s="56"/>
      <c r="E13" s="56"/>
      <c r="F13" s="57" t="s">
        <v>65</v>
      </c>
      <c r="G13" s="57" t="s">
        <v>65</v>
      </c>
      <c r="H13" s="57" t="s">
        <v>387</v>
      </c>
      <c r="I13" s="60">
        <v>38502</v>
      </c>
      <c r="J13" s="57" t="s">
        <v>221</v>
      </c>
      <c r="K13" s="57" t="s">
        <v>222</v>
      </c>
      <c r="L13" s="57"/>
      <c r="M13" s="57" t="s">
        <v>223</v>
      </c>
      <c r="N13" s="61">
        <v>5.7870370370370376E-3</v>
      </c>
    </row>
    <row r="14" spans="1:14" ht="16.5" customHeight="1" x14ac:dyDescent="0.25">
      <c r="A14" s="52">
        <v>6</v>
      </c>
      <c r="B14" s="63">
        <v>275</v>
      </c>
      <c r="C14" s="55" t="s">
        <v>390</v>
      </c>
      <c r="D14" s="56"/>
      <c r="E14" s="56"/>
      <c r="F14" s="57" t="s">
        <v>65</v>
      </c>
      <c r="G14" s="57" t="s">
        <v>65</v>
      </c>
      <c r="H14" s="57" t="s">
        <v>391</v>
      </c>
      <c r="I14" s="60">
        <v>38417</v>
      </c>
      <c r="J14" s="57" t="s">
        <v>221</v>
      </c>
      <c r="K14" s="57" t="s">
        <v>222</v>
      </c>
      <c r="L14" s="57"/>
      <c r="M14" s="57" t="s">
        <v>223</v>
      </c>
      <c r="N14" s="61">
        <v>5.9027777777777776E-3</v>
      </c>
    </row>
    <row r="15" spans="1:14" ht="16.5" customHeight="1" x14ac:dyDescent="0.25">
      <c r="A15" s="52">
        <v>7</v>
      </c>
      <c r="B15" s="63">
        <v>39</v>
      </c>
      <c r="C15" s="55" t="s">
        <v>392</v>
      </c>
      <c r="D15" s="56"/>
      <c r="E15" s="56"/>
      <c r="F15" s="57" t="s">
        <v>65</v>
      </c>
      <c r="G15" s="57" t="s">
        <v>65</v>
      </c>
      <c r="H15" s="57" t="s">
        <v>393</v>
      </c>
      <c r="I15" s="60">
        <v>38475</v>
      </c>
      <c r="J15" s="57" t="s">
        <v>187</v>
      </c>
      <c r="K15" s="57"/>
      <c r="L15" s="57"/>
      <c r="M15" s="57" t="s">
        <v>394</v>
      </c>
      <c r="N15" s="61">
        <v>5.9027777777777776E-3</v>
      </c>
    </row>
    <row r="16" spans="1:14" ht="16.5" customHeight="1" x14ac:dyDescent="0.25">
      <c r="A16" s="52">
        <v>8</v>
      </c>
      <c r="B16" s="63">
        <v>8</v>
      </c>
      <c r="C16" s="55" t="s">
        <v>395</v>
      </c>
      <c r="D16" s="56"/>
      <c r="E16" s="56"/>
      <c r="F16" s="57" t="s">
        <v>65</v>
      </c>
      <c r="G16" s="57" t="s">
        <v>65</v>
      </c>
      <c r="H16" s="57" t="s">
        <v>396</v>
      </c>
      <c r="I16" s="60">
        <v>38387</v>
      </c>
      <c r="J16" s="57" t="s">
        <v>195</v>
      </c>
      <c r="K16" s="57"/>
      <c r="L16" s="57"/>
      <c r="M16" s="57" t="s">
        <v>196</v>
      </c>
      <c r="N16" s="61">
        <v>5.9259259259259256E-3</v>
      </c>
    </row>
    <row r="17" spans="1:14" ht="16.5" customHeight="1" x14ac:dyDescent="0.25">
      <c r="A17" s="52">
        <v>9</v>
      </c>
      <c r="B17" s="63">
        <v>13</v>
      </c>
      <c r="C17" s="55" t="s">
        <v>397</v>
      </c>
      <c r="D17" s="56"/>
      <c r="E17" s="56"/>
      <c r="F17" s="57" t="s">
        <v>65</v>
      </c>
      <c r="G17" s="57" t="s">
        <v>65</v>
      </c>
      <c r="H17" s="57" t="s">
        <v>398</v>
      </c>
      <c r="I17" s="60" t="s">
        <v>399</v>
      </c>
      <c r="J17" s="57" t="s">
        <v>23</v>
      </c>
      <c r="K17" s="57" t="s">
        <v>116</v>
      </c>
      <c r="L17" s="57"/>
      <c r="M17" s="57" t="s">
        <v>117</v>
      </c>
      <c r="N17" s="61">
        <v>5.9375000000000009E-3</v>
      </c>
    </row>
    <row r="18" spans="1:14" ht="16.5" customHeight="1" x14ac:dyDescent="0.25">
      <c r="A18" s="52">
        <v>10</v>
      </c>
      <c r="B18" s="63">
        <v>90</v>
      </c>
      <c r="C18" s="55" t="s">
        <v>400</v>
      </c>
      <c r="D18" s="56"/>
      <c r="E18" s="56"/>
      <c r="F18" s="57" t="s">
        <v>65</v>
      </c>
      <c r="G18" s="57" t="s">
        <v>65</v>
      </c>
      <c r="H18" s="57" t="s">
        <v>401</v>
      </c>
      <c r="I18" s="60">
        <v>38187</v>
      </c>
      <c r="J18" s="57" t="s">
        <v>29</v>
      </c>
      <c r="K18" s="57" t="s">
        <v>111</v>
      </c>
      <c r="L18" s="57"/>
      <c r="M18" s="57" t="s">
        <v>173</v>
      </c>
      <c r="N18" s="61">
        <v>5.9375000000000009E-3</v>
      </c>
    </row>
    <row r="19" spans="1:14" ht="16.5" customHeight="1" x14ac:dyDescent="0.25">
      <c r="A19" s="52">
        <v>11</v>
      </c>
      <c r="B19" s="54">
        <v>76</v>
      </c>
      <c r="C19" s="55" t="s">
        <v>405</v>
      </c>
      <c r="D19" s="56"/>
      <c r="E19" s="56"/>
      <c r="F19" s="57" t="s">
        <v>65</v>
      </c>
      <c r="G19" s="57" t="s">
        <v>65</v>
      </c>
      <c r="H19" s="57" t="s">
        <v>406</v>
      </c>
      <c r="I19" s="60">
        <v>38664</v>
      </c>
      <c r="J19" s="57" t="s">
        <v>12</v>
      </c>
      <c r="K19" s="57" t="s">
        <v>140</v>
      </c>
      <c r="L19" s="57"/>
      <c r="M19" s="57" t="s">
        <v>72</v>
      </c>
      <c r="N19" s="61">
        <v>6.0995370370370361E-3</v>
      </c>
    </row>
    <row r="20" spans="1:14" ht="16.5" customHeight="1" x14ac:dyDescent="0.25">
      <c r="A20" s="52">
        <v>12</v>
      </c>
      <c r="B20" s="63">
        <v>37</v>
      </c>
      <c r="C20" s="55" t="s">
        <v>407</v>
      </c>
      <c r="D20" s="56"/>
      <c r="E20" s="56"/>
      <c r="F20" s="57" t="s">
        <v>65</v>
      </c>
      <c r="G20" s="57" t="s">
        <v>65</v>
      </c>
      <c r="H20" s="57" t="s">
        <v>408</v>
      </c>
      <c r="I20" s="60">
        <v>38619</v>
      </c>
      <c r="J20" s="57" t="s">
        <v>187</v>
      </c>
      <c r="K20" s="57"/>
      <c r="L20" s="57"/>
      <c r="M20" s="57" t="s">
        <v>272</v>
      </c>
      <c r="N20" s="61">
        <v>6.145833333333333E-3</v>
      </c>
    </row>
    <row r="21" spans="1:14" ht="16.5" customHeight="1" x14ac:dyDescent="0.25">
      <c r="A21" s="52">
        <v>13</v>
      </c>
      <c r="B21" s="63">
        <v>16</v>
      </c>
      <c r="C21" s="55" t="s">
        <v>409</v>
      </c>
      <c r="D21" s="56"/>
      <c r="E21" s="56"/>
      <c r="F21" s="57" t="s">
        <v>65</v>
      </c>
      <c r="G21" s="57" t="s">
        <v>65</v>
      </c>
      <c r="H21" s="57" t="s">
        <v>410</v>
      </c>
      <c r="I21" s="60" t="s">
        <v>411</v>
      </c>
      <c r="J21" s="57" t="s">
        <v>23</v>
      </c>
      <c r="K21" s="57" t="s">
        <v>315</v>
      </c>
      <c r="L21" s="57" t="s">
        <v>157</v>
      </c>
      <c r="M21" s="57" t="s">
        <v>412</v>
      </c>
      <c r="N21" s="61">
        <v>6.2268518518518515E-3</v>
      </c>
    </row>
    <row r="22" spans="1:14" ht="16.5" customHeight="1" x14ac:dyDescent="0.25">
      <c r="A22" s="52">
        <v>14</v>
      </c>
      <c r="B22" s="63">
        <v>15</v>
      </c>
      <c r="C22" s="55" t="s">
        <v>413</v>
      </c>
      <c r="D22" s="56"/>
      <c r="E22" s="56"/>
      <c r="F22" s="57" t="s">
        <v>65</v>
      </c>
      <c r="G22" s="57" t="s">
        <v>65</v>
      </c>
      <c r="H22" s="57" t="s">
        <v>414</v>
      </c>
      <c r="I22" s="60" t="s">
        <v>415</v>
      </c>
      <c r="J22" s="57" t="s">
        <v>23</v>
      </c>
      <c r="K22" s="57" t="s">
        <v>116</v>
      </c>
      <c r="L22" s="57"/>
      <c r="M22" s="57" t="s">
        <v>412</v>
      </c>
      <c r="N22" s="61">
        <v>6.2499999999999995E-3</v>
      </c>
    </row>
    <row r="23" spans="1:14" ht="16.5" customHeight="1" x14ac:dyDescent="0.25">
      <c r="A23" s="52">
        <v>15</v>
      </c>
      <c r="B23" s="63">
        <v>69</v>
      </c>
      <c r="C23" s="55" t="s">
        <v>416</v>
      </c>
      <c r="D23" s="56"/>
      <c r="E23" s="56"/>
      <c r="F23" s="57" t="s">
        <v>65</v>
      </c>
      <c r="G23" s="57" t="s">
        <v>65</v>
      </c>
      <c r="H23" s="57" t="s">
        <v>417</v>
      </c>
      <c r="I23" s="60">
        <v>38629</v>
      </c>
      <c r="J23" s="57" t="s">
        <v>126</v>
      </c>
      <c r="K23" s="57"/>
      <c r="L23" s="57"/>
      <c r="M23" s="57" t="s">
        <v>149</v>
      </c>
      <c r="N23" s="61">
        <v>6.2962962962962964E-3</v>
      </c>
    </row>
    <row r="24" spans="1:14" ht="16.5" customHeight="1" x14ac:dyDescent="0.25">
      <c r="A24" s="52">
        <v>16</v>
      </c>
      <c r="B24" s="63">
        <v>142</v>
      </c>
      <c r="C24" s="55" t="s">
        <v>421</v>
      </c>
      <c r="D24" s="56"/>
      <c r="E24" s="56"/>
      <c r="F24" s="57" t="s">
        <v>65</v>
      </c>
      <c r="G24" s="57" t="s">
        <v>65</v>
      </c>
      <c r="H24" s="57" t="s">
        <v>422</v>
      </c>
      <c r="I24" s="60" t="s">
        <v>423</v>
      </c>
      <c r="J24" s="57" t="s">
        <v>76</v>
      </c>
      <c r="K24" s="57"/>
      <c r="L24" s="57"/>
      <c r="M24" s="57" t="s">
        <v>77</v>
      </c>
      <c r="N24" s="61">
        <v>6.4583333333333333E-3</v>
      </c>
    </row>
    <row r="25" spans="1:14" ht="16.5" customHeight="1" x14ac:dyDescent="0.25">
      <c r="A25" s="52">
        <v>17</v>
      </c>
      <c r="B25" s="54">
        <v>138</v>
      </c>
      <c r="C25" s="55" t="s">
        <v>424</v>
      </c>
      <c r="D25" s="56"/>
      <c r="E25" s="56"/>
      <c r="F25" s="57" t="s">
        <v>65</v>
      </c>
      <c r="G25" s="57" t="s">
        <v>65</v>
      </c>
      <c r="H25" s="57" t="s">
        <v>425</v>
      </c>
      <c r="I25" s="60" t="s">
        <v>426</v>
      </c>
      <c r="J25" s="57" t="s">
        <v>76</v>
      </c>
      <c r="K25" s="57"/>
      <c r="L25" s="57"/>
      <c r="M25" s="57" t="s">
        <v>77</v>
      </c>
      <c r="N25" s="61">
        <v>6.6203703703703702E-3</v>
      </c>
    </row>
    <row r="26" spans="1:14" ht="16.5" customHeight="1" x14ac:dyDescent="0.25">
      <c r="A26" s="52">
        <v>18</v>
      </c>
      <c r="B26" s="63">
        <v>91</v>
      </c>
      <c r="C26" s="55" t="s">
        <v>428</v>
      </c>
      <c r="D26" s="56"/>
      <c r="E26" s="56"/>
      <c r="F26" s="57" t="s">
        <v>65</v>
      </c>
      <c r="G26" s="57" t="s">
        <v>65</v>
      </c>
      <c r="H26" s="57" t="s">
        <v>429</v>
      </c>
      <c r="I26" s="60">
        <v>38244</v>
      </c>
      <c r="J26" s="57" t="s">
        <v>29</v>
      </c>
      <c r="K26" s="57" t="s">
        <v>111</v>
      </c>
      <c r="L26" s="57"/>
      <c r="M26" s="57" t="s">
        <v>173</v>
      </c>
      <c r="N26" s="61">
        <v>6.7476851851851856E-3</v>
      </c>
    </row>
    <row r="27" spans="1:14" ht="16.5" customHeight="1" x14ac:dyDescent="0.25">
      <c r="A27" s="52">
        <v>19</v>
      </c>
      <c r="B27" s="63">
        <v>36</v>
      </c>
      <c r="C27" s="55" t="s">
        <v>431</v>
      </c>
      <c r="D27" s="56"/>
      <c r="E27" s="56"/>
      <c r="F27" s="57" t="s">
        <v>65</v>
      </c>
      <c r="G27" s="57" t="s">
        <v>65</v>
      </c>
      <c r="H27" s="57" t="s">
        <v>432</v>
      </c>
      <c r="I27" s="60">
        <v>38170</v>
      </c>
      <c r="J27" s="57" t="s">
        <v>187</v>
      </c>
      <c r="K27" s="57"/>
      <c r="L27" s="57"/>
      <c r="M27" s="57" t="s">
        <v>272</v>
      </c>
      <c r="N27" s="61">
        <v>6.8402777777777776E-3</v>
      </c>
    </row>
    <row r="28" spans="1:14" ht="16.5" customHeight="1" x14ac:dyDescent="0.25">
      <c r="A28" s="52">
        <v>20</v>
      </c>
      <c r="B28" s="63">
        <v>6</v>
      </c>
      <c r="C28" s="55" t="s">
        <v>434</v>
      </c>
      <c r="D28" s="56"/>
      <c r="E28" s="56"/>
      <c r="F28" s="57" t="s">
        <v>65</v>
      </c>
      <c r="G28" s="57" t="s">
        <v>65</v>
      </c>
      <c r="H28" s="57" t="s">
        <v>435</v>
      </c>
      <c r="I28" s="60">
        <v>38543</v>
      </c>
      <c r="J28" s="57" t="s">
        <v>35</v>
      </c>
      <c r="K28" s="57"/>
      <c r="L28" s="57"/>
      <c r="M28" s="57" t="s">
        <v>375</v>
      </c>
      <c r="N28" s="61">
        <v>6.9097222222222225E-3</v>
      </c>
    </row>
    <row r="29" spans="1:14" ht="16.5" customHeight="1" x14ac:dyDescent="0.25">
      <c r="A29" s="52">
        <v>21</v>
      </c>
      <c r="B29" s="63">
        <v>4</v>
      </c>
      <c r="C29" s="55" t="s">
        <v>437</v>
      </c>
      <c r="D29" s="56"/>
      <c r="E29" s="56"/>
      <c r="F29" s="57" t="s">
        <v>65</v>
      </c>
      <c r="G29" s="57" t="s">
        <v>65</v>
      </c>
      <c r="H29" s="57" t="s">
        <v>438</v>
      </c>
      <c r="I29" s="60">
        <v>38319</v>
      </c>
      <c r="J29" s="57" t="s">
        <v>439</v>
      </c>
      <c r="K29" s="57"/>
      <c r="L29" s="57"/>
      <c r="M29" s="57" t="s">
        <v>440</v>
      </c>
      <c r="N29" s="61">
        <v>6.9097222222222225E-3</v>
      </c>
    </row>
    <row r="30" spans="1:14" ht="16.5" customHeight="1" x14ac:dyDescent="0.25">
      <c r="A30" s="52">
        <v>22</v>
      </c>
      <c r="B30" s="63">
        <v>139</v>
      </c>
      <c r="C30" s="55" t="s">
        <v>442</v>
      </c>
      <c r="D30" s="56"/>
      <c r="E30" s="56"/>
      <c r="F30" s="57" t="s">
        <v>65</v>
      </c>
      <c r="G30" s="57" t="s">
        <v>65</v>
      </c>
      <c r="H30" s="57" t="s">
        <v>443</v>
      </c>
      <c r="I30" s="60" t="s">
        <v>444</v>
      </c>
      <c r="J30" s="57" t="s">
        <v>76</v>
      </c>
      <c r="K30" s="57"/>
      <c r="L30" s="57"/>
      <c r="M30" s="57" t="s">
        <v>77</v>
      </c>
      <c r="N30" s="61">
        <v>7.3379629629629628E-3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8"/>
  <sheetViews>
    <sheetView workbookViewId="0">
      <selection sqref="A1:A2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4.42578125" customWidth="1"/>
    <col min="9" max="9" width="17.5703125" customWidth="1"/>
    <col min="10" max="10" width="22.42578125" customWidth="1"/>
    <col min="11" max="11" width="18.42578125" customWidth="1"/>
    <col min="12" max="12" width="4.85546875" customWidth="1"/>
    <col min="13" max="13" width="27.28515625" customWidth="1"/>
    <col min="14" max="14" width="8.85546875" customWidth="1"/>
  </cols>
  <sheetData>
    <row r="1" spans="1:14" ht="18.75" customHeight="1" x14ac:dyDescent="0.3">
      <c r="A1" s="1" t="s">
        <v>806</v>
      </c>
      <c r="B1" s="3"/>
      <c r="C1" s="3"/>
      <c r="D1" s="5"/>
      <c r="E1" s="5"/>
      <c r="F1" s="3"/>
      <c r="G1" s="3"/>
      <c r="H1" s="7"/>
      <c r="I1" s="9"/>
      <c r="J1" s="12"/>
      <c r="K1" s="12"/>
      <c r="L1" s="12"/>
      <c r="M1" s="12"/>
      <c r="N1" s="9"/>
    </row>
    <row r="2" spans="1:14" s="104" customFormat="1" ht="18.75" customHeight="1" x14ac:dyDescent="0.3">
      <c r="A2" s="1" t="s">
        <v>0</v>
      </c>
      <c r="B2" s="3"/>
      <c r="C2" s="3"/>
      <c r="D2" s="5"/>
      <c r="E2" s="5"/>
      <c r="F2" s="3"/>
      <c r="G2" s="3"/>
      <c r="H2" s="7"/>
      <c r="I2" s="102"/>
      <c r="N2" s="102"/>
    </row>
    <row r="3" spans="1:14" ht="17.25" customHeight="1" x14ac:dyDescent="0.3">
      <c r="A3" s="3" t="s">
        <v>555</v>
      </c>
      <c r="B3" s="3"/>
      <c r="C3" s="3"/>
      <c r="D3" s="5"/>
      <c r="E3" s="5"/>
      <c r="F3" s="3"/>
      <c r="G3" s="3"/>
      <c r="H3" s="7"/>
      <c r="I3" s="9"/>
      <c r="J3" s="12"/>
      <c r="K3" s="12"/>
      <c r="L3" s="12"/>
      <c r="M3" s="12"/>
      <c r="N3" s="9"/>
    </row>
    <row r="4" spans="1:14" ht="21" customHeight="1" x14ac:dyDescent="0.25">
      <c r="A4" s="15">
        <v>6</v>
      </c>
      <c r="B4" s="19" t="s">
        <v>61</v>
      </c>
      <c r="C4" s="19"/>
      <c r="D4" s="19">
        <v>2</v>
      </c>
      <c r="E4" s="24">
        <v>2</v>
      </c>
      <c r="F4" s="15" t="s">
        <v>9</v>
      </c>
      <c r="G4" s="26"/>
      <c r="H4" s="7"/>
      <c r="I4" s="9"/>
      <c r="J4" s="12"/>
      <c r="K4" s="12"/>
      <c r="L4" s="12"/>
      <c r="M4" s="12"/>
      <c r="N4" s="9"/>
    </row>
    <row r="5" spans="1:14" ht="20.25" customHeight="1" x14ac:dyDescent="0.3">
      <c r="A5" s="28" t="s">
        <v>562</v>
      </c>
      <c r="B5" s="30"/>
      <c r="C5" s="30"/>
      <c r="D5" s="32"/>
      <c r="E5" s="32"/>
      <c r="F5" s="30"/>
      <c r="G5" s="30"/>
      <c r="H5" s="33"/>
      <c r="I5" s="9"/>
      <c r="J5" s="12"/>
      <c r="K5" s="12"/>
      <c r="L5" s="12"/>
      <c r="M5" s="12"/>
      <c r="N5" s="9"/>
    </row>
    <row r="6" spans="1:14" ht="13.5" customHeight="1" x14ac:dyDescent="0.25">
      <c r="A6" s="12"/>
      <c r="B6" s="30"/>
      <c r="C6" s="30"/>
      <c r="D6" s="32"/>
      <c r="E6" s="32"/>
      <c r="F6" s="12"/>
      <c r="G6" s="35">
        <v>1</v>
      </c>
      <c r="H6" s="37" t="s">
        <v>628</v>
      </c>
      <c r="I6" s="38"/>
      <c r="J6" s="40"/>
      <c r="K6" s="12"/>
      <c r="L6" s="12"/>
      <c r="M6" s="12"/>
      <c r="N6" s="9"/>
    </row>
    <row r="7" spans="1:14" ht="9.75" customHeight="1" x14ac:dyDescent="0.2">
      <c r="A7" s="41"/>
      <c r="B7" s="41"/>
      <c r="C7" s="41"/>
      <c r="D7" s="41"/>
      <c r="E7" s="41"/>
      <c r="F7" s="41"/>
      <c r="G7" s="41"/>
      <c r="H7" s="42"/>
      <c r="I7" s="43"/>
      <c r="J7" s="41"/>
      <c r="K7" s="41"/>
      <c r="L7" s="41"/>
      <c r="M7" s="41"/>
      <c r="N7" s="43"/>
    </row>
    <row r="8" spans="1:14" ht="13.5" customHeight="1" x14ac:dyDescent="0.2">
      <c r="A8" s="44" t="s">
        <v>5</v>
      </c>
      <c r="B8" s="44" t="s">
        <v>46</v>
      </c>
      <c r="C8" s="44" t="s">
        <v>47</v>
      </c>
      <c r="D8" s="45" t="s">
        <v>48</v>
      </c>
      <c r="E8" s="45" t="s">
        <v>49</v>
      </c>
      <c r="F8" s="46" t="s">
        <v>50</v>
      </c>
      <c r="G8" s="44" t="s">
        <v>51</v>
      </c>
      <c r="H8" s="47" t="s">
        <v>52</v>
      </c>
      <c r="I8" s="48" t="s">
        <v>53</v>
      </c>
      <c r="J8" s="49" t="s">
        <v>54</v>
      </c>
      <c r="K8" s="49" t="s">
        <v>55</v>
      </c>
      <c r="L8" s="49" t="s">
        <v>56</v>
      </c>
      <c r="M8" s="49" t="s">
        <v>57</v>
      </c>
      <c r="N8" s="50" t="s">
        <v>58</v>
      </c>
    </row>
    <row r="9" spans="1:14" ht="16.5" customHeight="1" x14ac:dyDescent="0.25">
      <c r="A9" s="52">
        <v>1</v>
      </c>
      <c r="B9" s="63">
        <v>179</v>
      </c>
      <c r="C9" s="55" t="s">
        <v>338</v>
      </c>
      <c r="D9" s="56"/>
      <c r="E9" s="56"/>
      <c r="F9" s="57" t="s">
        <v>65</v>
      </c>
      <c r="G9" s="57" t="s">
        <v>65</v>
      </c>
      <c r="H9" s="57" t="s">
        <v>339</v>
      </c>
      <c r="I9" s="60">
        <v>38021</v>
      </c>
      <c r="J9" s="57" t="s">
        <v>8</v>
      </c>
      <c r="K9" s="57"/>
      <c r="L9" s="57"/>
      <c r="M9" s="57" t="s">
        <v>98</v>
      </c>
      <c r="N9" s="61">
        <v>4.9421296296296288E-3</v>
      </c>
    </row>
    <row r="10" spans="1:14" ht="16.5" customHeight="1" x14ac:dyDescent="0.25">
      <c r="A10" s="52">
        <v>2</v>
      </c>
      <c r="B10" s="63">
        <v>108</v>
      </c>
      <c r="C10" s="55" t="s">
        <v>340</v>
      </c>
      <c r="D10" s="56"/>
      <c r="E10" s="56"/>
      <c r="F10" s="57" t="s">
        <v>65</v>
      </c>
      <c r="G10" s="57" t="s">
        <v>65</v>
      </c>
      <c r="H10" s="57" t="s">
        <v>341</v>
      </c>
      <c r="I10" s="60">
        <v>38033</v>
      </c>
      <c r="J10" s="57" t="s">
        <v>33</v>
      </c>
      <c r="K10" s="57" t="s">
        <v>101</v>
      </c>
      <c r="L10" s="57"/>
      <c r="M10" s="57" t="s">
        <v>120</v>
      </c>
      <c r="N10" s="61">
        <v>4.9421296296296288E-3</v>
      </c>
    </row>
    <row r="11" spans="1:14" ht="16.5" customHeight="1" x14ac:dyDescent="0.25">
      <c r="A11" s="52">
        <v>3</v>
      </c>
      <c r="B11" s="63">
        <v>73</v>
      </c>
      <c r="C11" s="55" t="s">
        <v>342</v>
      </c>
      <c r="D11" s="56"/>
      <c r="E11" s="56"/>
      <c r="F11" s="57" t="s">
        <v>65</v>
      </c>
      <c r="G11" s="57" t="s">
        <v>65</v>
      </c>
      <c r="H11" s="57" t="s">
        <v>343</v>
      </c>
      <c r="I11" s="60">
        <v>38054</v>
      </c>
      <c r="J11" s="57" t="s">
        <v>12</v>
      </c>
      <c r="K11" s="57" t="s">
        <v>71</v>
      </c>
      <c r="L11" s="57"/>
      <c r="M11" s="57" t="s">
        <v>72</v>
      </c>
      <c r="N11" s="61">
        <v>4.9768518518518521E-3</v>
      </c>
    </row>
    <row r="12" spans="1:14" ht="16.5" customHeight="1" x14ac:dyDescent="0.25">
      <c r="A12" s="52">
        <v>4</v>
      </c>
      <c r="B12" s="63">
        <v>87</v>
      </c>
      <c r="C12" s="55" t="s">
        <v>344</v>
      </c>
      <c r="D12" s="56"/>
      <c r="E12" s="56"/>
      <c r="F12" s="57" t="s">
        <v>65</v>
      </c>
      <c r="G12" s="57" t="s">
        <v>65</v>
      </c>
      <c r="H12" s="57" t="s">
        <v>345</v>
      </c>
      <c r="I12" s="60">
        <v>38508</v>
      </c>
      <c r="J12" s="57" t="s">
        <v>29</v>
      </c>
      <c r="K12" s="57" t="s">
        <v>111</v>
      </c>
      <c r="L12" s="57"/>
      <c r="M12" s="57" t="s">
        <v>112</v>
      </c>
      <c r="N12" s="61">
        <v>5.2199074074074066E-3</v>
      </c>
    </row>
    <row r="13" spans="1:14" ht="16.5" customHeight="1" x14ac:dyDescent="0.25">
      <c r="A13" s="52">
        <v>5</v>
      </c>
      <c r="B13" s="54">
        <v>88</v>
      </c>
      <c r="C13" s="55" t="s">
        <v>346</v>
      </c>
      <c r="D13" s="56"/>
      <c r="E13" s="56"/>
      <c r="F13" s="57" t="s">
        <v>65</v>
      </c>
      <c r="G13" s="57" t="s">
        <v>65</v>
      </c>
      <c r="H13" s="57" t="s">
        <v>347</v>
      </c>
      <c r="I13" s="60">
        <v>38145</v>
      </c>
      <c r="J13" s="57" t="s">
        <v>29</v>
      </c>
      <c r="K13" s="57" t="s">
        <v>111</v>
      </c>
      <c r="L13" s="57"/>
      <c r="M13" s="57" t="s">
        <v>112</v>
      </c>
      <c r="N13" s="61">
        <v>5.3009259259259251E-3</v>
      </c>
    </row>
    <row r="14" spans="1:14" ht="16.5" customHeight="1" x14ac:dyDescent="0.25">
      <c r="A14" s="52">
        <v>6</v>
      </c>
      <c r="B14" s="63">
        <v>187</v>
      </c>
      <c r="C14" s="55" t="s">
        <v>348</v>
      </c>
      <c r="D14" s="56"/>
      <c r="E14" s="56"/>
      <c r="F14" s="57" t="s">
        <v>65</v>
      </c>
      <c r="G14" s="57" t="s">
        <v>65</v>
      </c>
      <c r="H14" s="57" t="s">
        <v>349</v>
      </c>
      <c r="I14" s="60">
        <v>38509</v>
      </c>
      <c r="J14" s="57" t="s">
        <v>8</v>
      </c>
      <c r="K14" s="57"/>
      <c r="L14" s="57"/>
      <c r="M14" s="57" t="s">
        <v>98</v>
      </c>
      <c r="N14" s="61">
        <v>5.3356481481481484E-3</v>
      </c>
    </row>
    <row r="15" spans="1:14" ht="16.5" customHeight="1" x14ac:dyDescent="0.25">
      <c r="A15" s="52">
        <v>7</v>
      </c>
      <c r="B15" s="54">
        <v>82</v>
      </c>
      <c r="C15" s="55" t="s">
        <v>350</v>
      </c>
      <c r="D15" s="56"/>
      <c r="E15" s="56"/>
      <c r="F15" s="57" t="s">
        <v>65</v>
      </c>
      <c r="G15" s="57" t="s">
        <v>65</v>
      </c>
      <c r="H15" s="57" t="s">
        <v>351</v>
      </c>
      <c r="I15" s="60">
        <v>38404</v>
      </c>
      <c r="J15" s="57" t="s">
        <v>12</v>
      </c>
      <c r="K15" s="57" t="s">
        <v>352</v>
      </c>
      <c r="L15" s="57"/>
      <c r="M15" s="57" t="s">
        <v>353</v>
      </c>
      <c r="N15" s="61">
        <v>5.3356481481481484E-3</v>
      </c>
    </row>
    <row r="16" spans="1:14" ht="16.5" customHeight="1" x14ac:dyDescent="0.25">
      <c r="A16" s="52">
        <v>8</v>
      </c>
      <c r="B16" s="63">
        <v>277</v>
      </c>
      <c r="C16" s="55" t="s">
        <v>354</v>
      </c>
      <c r="D16" s="56"/>
      <c r="E16" s="56"/>
      <c r="F16" s="57" t="s">
        <v>65</v>
      </c>
      <c r="G16" s="57" t="s">
        <v>65</v>
      </c>
      <c r="H16" s="57" t="s">
        <v>355</v>
      </c>
      <c r="I16" s="60">
        <v>38380</v>
      </c>
      <c r="J16" s="57" t="s">
        <v>221</v>
      </c>
      <c r="K16" s="57" t="s">
        <v>222</v>
      </c>
      <c r="L16" s="57"/>
      <c r="M16" s="57" t="s">
        <v>223</v>
      </c>
      <c r="N16" s="61">
        <v>5.37037037037037E-3</v>
      </c>
    </row>
    <row r="17" spans="1:14" ht="16.5" customHeight="1" x14ac:dyDescent="0.25">
      <c r="A17" s="52">
        <v>9</v>
      </c>
      <c r="B17" s="63">
        <v>147</v>
      </c>
      <c r="C17" s="55" t="s">
        <v>356</v>
      </c>
      <c r="D17" s="56"/>
      <c r="E17" s="56"/>
      <c r="F17" s="57" t="s">
        <v>65</v>
      </c>
      <c r="G17" s="57" t="s">
        <v>65</v>
      </c>
      <c r="H17" s="57" t="s">
        <v>357</v>
      </c>
      <c r="I17" s="60">
        <v>38187</v>
      </c>
      <c r="J17" s="57" t="s">
        <v>8</v>
      </c>
      <c r="K17" s="57"/>
      <c r="L17" s="57"/>
      <c r="M17" s="57" t="s">
        <v>82</v>
      </c>
      <c r="N17" s="61">
        <v>5.3935185185185188E-3</v>
      </c>
    </row>
    <row r="18" spans="1:14" ht="16.5" customHeight="1" x14ac:dyDescent="0.25">
      <c r="A18" s="52">
        <v>10</v>
      </c>
      <c r="B18" s="63">
        <v>12</v>
      </c>
      <c r="C18" s="55" t="s">
        <v>358</v>
      </c>
      <c r="D18" s="56"/>
      <c r="E18" s="56"/>
      <c r="F18" s="57" t="s">
        <v>65</v>
      </c>
      <c r="G18" s="57" t="s">
        <v>65</v>
      </c>
      <c r="H18" s="57" t="s">
        <v>359</v>
      </c>
      <c r="I18" s="60" t="s">
        <v>360</v>
      </c>
      <c r="J18" s="57" t="s">
        <v>23</v>
      </c>
      <c r="K18" s="57" t="s">
        <v>116</v>
      </c>
      <c r="L18" s="57"/>
      <c r="M18" s="57" t="s">
        <v>316</v>
      </c>
      <c r="N18" s="61">
        <v>5.4282407407407404E-3</v>
      </c>
    </row>
    <row r="19" spans="1:14" ht="16.5" customHeight="1" x14ac:dyDescent="0.25">
      <c r="A19" s="52">
        <v>11</v>
      </c>
      <c r="B19" s="63">
        <v>21</v>
      </c>
      <c r="C19" s="55" t="s">
        <v>361</v>
      </c>
      <c r="D19" s="56"/>
      <c r="E19" s="56"/>
      <c r="F19" s="57" t="s">
        <v>65</v>
      </c>
      <c r="G19" s="57" t="s">
        <v>65</v>
      </c>
      <c r="H19" s="57" t="s">
        <v>362</v>
      </c>
      <c r="I19" s="60">
        <v>38267</v>
      </c>
      <c r="J19" s="57" t="s">
        <v>21</v>
      </c>
      <c r="K19" s="57"/>
      <c r="L19" s="57"/>
      <c r="M19" s="57" t="s">
        <v>108</v>
      </c>
      <c r="N19" s="61">
        <v>5.4282407407407404E-3</v>
      </c>
    </row>
    <row r="20" spans="1:14" ht="16.5" customHeight="1" x14ac:dyDescent="0.25">
      <c r="A20" s="52">
        <v>12</v>
      </c>
      <c r="B20" s="63">
        <v>9</v>
      </c>
      <c r="C20" s="55" t="s">
        <v>363</v>
      </c>
      <c r="D20" s="56"/>
      <c r="E20" s="56"/>
      <c r="F20" s="57" t="s">
        <v>65</v>
      </c>
      <c r="G20" s="57" t="s">
        <v>65</v>
      </c>
      <c r="H20" s="57" t="s">
        <v>364</v>
      </c>
      <c r="I20" s="60" t="s">
        <v>365</v>
      </c>
      <c r="J20" s="57" t="s">
        <v>23</v>
      </c>
      <c r="K20" s="57" t="s">
        <v>116</v>
      </c>
      <c r="L20" s="57"/>
      <c r="M20" s="57" t="s">
        <v>117</v>
      </c>
      <c r="N20" s="61">
        <v>5.5324074074074069E-3</v>
      </c>
    </row>
    <row r="21" spans="1:14" ht="16.5" customHeight="1" x14ac:dyDescent="0.25">
      <c r="A21" s="52">
        <v>13</v>
      </c>
      <c r="B21" s="63">
        <v>38</v>
      </c>
      <c r="C21" s="55" t="s">
        <v>368</v>
      </c>
      <c r="D21" s="56"/>
      <c r="E21" s="56"/>
      <c r="F21" s="57" t="s">
        <v>65</v>
      </c>
      <c r="G21" s="57" t="s">
        <v>65</v>
      </c>
      <c r="H21" s="57" t="s">
        <v>369</v>
      </c>
      <c r="I21" s="60">
        <v>38636</v>
      </c>
      <c r="J21" s="57" t="s">
        <v>187</v>
      </c>
      <c r="K21" s="57"/>
      <c r="L21" s="57"/>
      <c r="M21" s="57" t="s">
        <v>370</v>
      </c>
      <c r="N21" s="61">
        <v>5.5902777777777782E-3</v>
      </c>
    </row>
    <row r="22" spans="1:14" ht="16.5" customHeight="1" x14ac:dyDescent="0.25">
      <c r="A22" s="52">
        <v>14</v>
      </c>
      <c r="B22" s="63">
        <v>23</v>
      </c>
      <c r="C22" s="55" t="s">
        <v>371</v>
      </c>
      <c r="D22" s="56"/>
      <c r="E22" s="56"/>
      <c r="F22" s="57" t="s">
        <v>65</v>
      </c>
      <c r="G22" s="57" t="s">
        <v>65</v>
      </c>
      <c r="H22" s="57" t="s">
        <v>372</v>
      </c>
      <c r="I22" s="60">
        <v>38553</v>
      </c>
      <c r="J22" s="57" t="s">
        <v>21</v>
      </c>
      <c r="K22" s="57"/>
      <c r="L22" s="57"/>
      <c r="M22" s="57" t="s">
        <v>284</v>
      </c>
      <c r="N22" s="61">
        <v>5.6018518518518518E-3</v>
      </c>
    </row>
    <row r="23" spans="1:14" ht="16.5" customHeight="1" x14ac:dyDescent="0.25">
      <c r="A23" s="52">
        <v>15</v>
      </c>
      <c r="B23" s="63">
        <v>75</v>
      </c>
      <c r="C23" s="55" t="s">
        <v>376</v>
      </c>
      <c r="D23" s="56"/>
      <c r="E23" s="56"/>
      <c r="F23" s="57" t="s">
        <v>65</v>
      </c>
      <c r="G23" s="57" t="s">
        <v>65</v>
      </c>
      <c r="H23" s="57" t="s">
        <v>377</v>
      </c>
      <c r="I23" s="60">
        <v>38240</v>
      </c>
      <c r="J23" s="57" t="s">
        <v>12</v>
      </c>
      <c r="K23" s="57" t="s">
        <v>140</v>
      </c>
      <c r="L23" s="57"/>
      <c r="M23" s="57" t="s">
        <v>72</v>
      </c>
      <c r="N23" s="61">
        <v>5.6365740740740742E-3</v>
      </c>
    </row>
    <row r="24" spans="1:14" ht="16.5" customHeight="1" x14ac:dyDescent="0.25">
      <c r="A24" s="52">
        <v>16</v>
      </c>
      <c r="B24" s="63">
        <v>40</v>
      </c>
      <c r="C24" s="55" t="s">
        <v>380</v>
      </c>
      <c r="D24" s="56"/>
      <c r="E24" s="56"/>
      <c r="F24" s="57" t="s">
        <v>65</v>
      </c>
      <c r="G24" s="57" t="s">
        <v>65</v>
      </c>
      <c r="H24" s="57" t="s">
        <v>381</v>
      </c>
      <c r="I24" s="60">
        <v>38378</v>
      </c>
      <c r="J24" s="57" t="s">
        <v>187</v>
      </c>
      <c r="K24" s="57"/>
      <c r="L24" s="57"/>
      <c r="M24" s="57" t="s">
        <v>188</v>
      </c>
      <c r="N24" s="61">
        <v>5.7291666666666671E-3</v>
      </c>
    </row>
    <row r="25" spans="1:14" ht="16.5" customHeight="1" x14ac:dyDescent="0.25">
      <c r="A25" s="52">
        <v>17</v>
      </c>
      <c r="B25" s="63">
        <v>98</v>
      </c>
      <c r="C25" s="55" t="s">
        <v>384</v>
      </c>
      <c r="D25" s="56"/>
      <c r="E25" s="56"/>
      <c r="F25" s="57" t="s">
        <v>65</v>
      </c>
      <c r="G25" s="57" t="s">
        <v>65</v>
      </c>
      <c r="H25" s="57" t="s">
        <v>385</v>
      </c>
      <c r="I25" s="60">
        <v>38239</v>
      </c>
      <c r="J25" s="57" t="s">
        <v>15</v>
      </c>
      <c r="K25" s="57" t="s">
        <v>94</v>
      </c>
      <c r="L25" s="57"/>
      <c r="M25" s="57" t="s">
        <v>95</v>
      </c>
      <c r="N25" s="61">
        <v>5.7638888888888887E-3</v>
      </c>
    </row>
    <row r="26" spans="1:14" ht="16.5" customHeight="1" x14ac:dyDescent="0.25">
      <c r="A26" s="52">
        <v>18</v>
      </c>
      <c r="B26" s="63">
        <v>143</v>
      </c>
      <c r="C26" s="55" t="s">
        <v>388</v>
      </c>
      <c r="D26" s="56"/>
      <c r="E26" s="56"/>
      <c r="F26" s="57" t="s">
        <v>65</v>
      </c>
      <c r="G26" s="57" t="s">
        <v>65</v>
      </c>
      <c r="H26" s="57" t="s">
        <v>389</v>
      </c>
      <c r="I26" s="60">
        <v>38356</v>
      </c>
      <c r="J26" s="57" t="s">
        <v>8</v>
      </c>
      <c r="K26" s="57"/>
      <c r="L26" s="57"/>
      <c r="M26" s="57" t="s">
        <v>82</v>
      </c>
      <c r="N26" s="61">
        <v>5.7870370370370376E-3</v>
      </c>
    </row>
    <row r="27" spans="1:14" ht="16.5" customHeight="1" x14ac:dyDescent="0.25">
      <c r="A27" s="52">
        <v>19</v>
      </c>
      <c r="B27" s="63">
        <v>270</v>
      </c>
      <c r="C27" s="55" t="s">
        <v>402</v>
      </c>
      <c r="D27" s="56"/>
      <c r="E27" s="56"/>
      <c r="F27" s="57" t="s">
        <v>65</v>
      </c>
      <c r="G27" s="57" t="s">
        <v>65</v>
      </c>
      <c r="H27" s="57" t="s">
        <v>403</v>
      </c>
      <c r="I27" s="60" t="s">
        <v>404</v>
      </c>
      <c r="J27" s="57" t="s">
        <v>25</v>
      </c>
      <c r="K27" s="57" t="s">
        <v>276</v>
      </c>
      <c r="L27" s="57"/>
      <c r="M27" s="57" t="s">
        <v>277</v>
      </c>
      <c r="N27" s="61">
        <v>6.076388888888889E-3</v>
      </c>
    </row>
    <row r="28" spans="1:14" ht="16.5" customHeight="1" x14ac:dyDescent="0.25">
      <c r="A28" s="52">
        <v>20</v>
      </c>
      <c r="B28" s="63">
        <v>140</v>
      </c>
      <c r="C28" s="55" t="s">
        <v>418</v>
      </c>
      <c r="D28" s="56"/>
      <c r="E28" s="56"/>
      <c r="F28" s="57" t="s">
        <v>65</v>
      </c>
      <c r="G28" s="57" t="s">
        <v>65</v>
      </c>
      <c r="H28" s="57" t="s">
        <v>419</v>
      </c>
      <c r="I28" s="60" t="s">
        <v>420</v>
      </c>
      <c r="J28" s="57" t="s">
        <v>76</v>
      </c>
      <c r="K28" s="57"/>
      <c r="L28" s="57"/>
      <c r="M28" s="57" t="s">
        <v>77</v>
      </c>
      <c r="N28" s="61">
        <v>6.3657407407407404E-3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Komandiniai rezultatai</vt:lpstr>
      <vt:lpstr>1000m M2006_1</vt:lpstr>
      <vt:lpstr>1000m M2006_2</vt:lpstr>
      <vt:lpstr>1000m M2006_Suv</vt:lpstr>
      <vt:lpstr>1000m V2006_1</vt:lpstr>
      <vt:lpstr>1000m V2006_2</vt:lpstr>
      <vt:lpstr>1000m V2006_Suvest</vt:lpstr>
      <vt:lpstr>2000m M2004_1</vt:lpstr>
      <vt:lpstr>2000m M2004_2</vt:lpstr>
      <vt:lpstr>2000m M2004_Suv</vt:lpstr>
      <vt:lpstr>2000m V2004_1</vt:lpstr>
      <vt:lpstr>2000m V2004_2</vt:lpstr>
      <vt:lpstr>2000m V2004_Suv</vt:lpstr>
      <vt:lpstr>3000m M2002</vt:lpstr>
      <vt:lpstr>4000m V2002</vt:lpstr>
      <vt:lpstr>4000m M2000</vt:lpstr>
      <vt:lpstr>6000m M, U23</vt:lpstr>
      <vt:lpstr>6000m V2000</vt:lpstr>
      <vt:lpstr>8000m V, U23</vt:lpstr>
      <vt:lpstr>finišas</vt:lpstr>
      <vt:lpstr>'1000m M2006_1'!merg</vt:lpstr>
      <vt:lpstr>'1000m M2006_2'!merg</vt:lpstr>
      <vt:lpstr>'1000m M2006_Suv'!merg</vt:lpstr>
      <vt:lpstr>'1000m V2006_1'!merg</vt:lpstr>
      <vt:lpstr>'1000m V2006_2'!merg</vt:lpstr>
      <vt:lpstr>'1000m V2006_Suvest'!merg</vt:lpstr>
      <vt:lpstr>'2000m M2004_1'!merg</vt:lpstr>
      <vt:lpstr>'2000m M2004_2'!merg</vt:lpstr>
      <vt:lpstr>'2000m M2004_Suv'!merg</vt:lpstr>
      <vt:lpstr>'2000m V2004_1'!merg</vt:lpstr>
      <vt:lpstr>'2000m V2004_2'!merg</vt:lpstr>
      <vt:lpstr>'2000m V2004_Suv'!merg</vt:lpstr>
      <vt:lpstr>'3000m M2002'!merg</vt:lpstr>
      <vt:lpstr>'4000m M2000'!merg</vt:lpstr>
      <vt:lpstr>'4000m V2002'!merg</vt:lpstr>
      <vt:lpstr>'6000m M, U23'!merg</vt:lpstr>
      <vt:lpstr>'6000m V2000'!merg</vt:lpstr>
      <vt:lpstr>'8000m V, U23'!merg</vt:lpstr>
      <vt:lpstr>finišas!merg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Beržinskienė</dc:creator>
  <cp:lastModifiedBy>Steponas Misiūnas</cp:lastModifiedBy>
  <dcterms:created xsi:type="dcterms:W3CDTF">2019-05-02T16:58:06Z</dcterms:created>
  <dcterms:modified xsi:type="dcterms:W3CDTF">2019-05-03T13:06:09Z</dcterms:modified>
</cp:coreProperties>
</file>