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1775" tabRatio="897" firstSheet="1" activeTab="4"/>
  </bookViews>
  <sheets>
    <sheet name="Viršelis" sheetId="1" r:id="rId1"/>
    <sheet name="60 M" sheetId="2" r:id="rId2"/>
    <sheet name="60 M suv" sheetId="3" r:id="rId3"/>
    <sheet name="60 B" sheetId="4" r:id="rId4"/>
    <sheet name="60 B suv" sheetId="5" r:id="rId5"/>
    <sheet name="600 M" sheetId="6" r:id="rId6"/>
    <sheet name="600 B" sheetId="7" r:id="rId7"/>
    <sheet name="600 B suv" sheetId="8" r:id="rId8"/>
    <sheet name="60bb M" sheetId="9" r:id="rId9"/>
    <sheet name="60bb M Suv" sheetId="10" r:id="rId10"/>
    <sheet name="60bb B" sheetId="11" r:id="rId11"/>
    <sheet name="4x100 M" sheetId="12" r:id="rId12"/>
    <sheet name="4x100 B" sheetId="13" r:id="rId13"/>
    <sheet name="Aukstis M" sheetId="14" r:id="rId14"/>
    <sheet name="Aukstis B" sheetId="15" r:id="rId15"/>
    <sheet name="Tolis M" sheetId="16" r:id="rId16"/>
    <sheet name="Tolis B" sheetId="17" r:id="rId17"/>
    <sheet name="Rutulys M" sheetId="18" r:id="rId18"/>
    <sheet name="Rutulys B" sheetId="19" r:id="rId19"/>
    <sheet name="Kamuoliukas M" sheetId="20" r:id="rId20"/>
    <sheet name="Kamuoliukas B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fn.RANK.EQ" hidden="1">#NAME?</definedName>
    <definedName name="_xlnm.Print_Area" localSheetId="18">'Rutulys B'!$A:$IV</definedName>
    <definedName name="_xlnm.Print_Area" localSheetId="17">'Rutulys M'!$A:$IV</definedName>
    <definedName name="vaišis" localSheetId="12">#REF!</definedName>
    <definedName name="vaišis" localSheetId="11">#REF!</definedName>
    <definedName name="vaišis" localSheetId="1">#REF!</definedName>
    <definedName name="vaišis" localSheetId="2">#REF!</definedName>
    <definedName name="vaišis" localSheetId="6">#REF!</definedName>
    <definedName name="vaišis" localSheetId="7">#REF!</definedName>
    <definedName name="vaišis" localSheetId="5">#REF!</definedName>
    <definedName name="vaišis" localSheetId="10">#REF!</definedName>
    <definedName name="vaišis" localSheetId="8">#REF!</definedName>
    <definedName name="vaišis" localSheetId="9">#REF!</definedName>
    <definedName name="vaišis" localSheetId="14">#REF!</definedName>
    <definedName name="vaišis" localSheetId="13">#REF!</definedName>
    <definedName name="vaišis" localSheetId="18">#REF!</definedName>
    <definedName name="vaišis" localSheetId="17">#REF!</definedName>
    <definedName name="vaišis" localSheetId="16">#REF!</definedName>
    <definedName name="vaišis" localSheetId="15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<sst xmlns="http://schemas.openxmlformats.org/spreadsheetml/2006/main" count="1954" uniqueCount="363">
  <si>
    <t>Varžybų vyriausiasis teisėjas</t>
  </si>
  <si>
    <t>Varžybų vyriausiasis sekretorius</t>
  </si>
  <si>
    <t>Arnas LUKOŠAITIS</t>
  </si>
  <si>
    <t>60 m bėgimas mergaitės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</si>
  <si>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</si>
  <si>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</si>
  <si>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</si>
  <si>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</si>
  <si>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</si>
  <si>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</si>
  <si>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</si>
  <si>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</si>
  <si>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</si>
  <si>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</si>
  <si>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</si>
  <si>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Rezultatas</t>
  </si>
  <si>
    <t>600 m bėgimas mergaitės</t>
  </si>
  <si>
    <t>Eilė</t>
  </si>
  <si>
    <t>Nr.</t>
  </si>
  <si>
    <t>600 m bėgimas berniukai</t>
  </si>
  <si>
    <t>Šuolis į aukštį mergaitės</t>
  </si>
  <si>
    <t>Bandymai</t>
  </si>
  <si>
    <t>Rezult.</t>
  </si>
  <si>
    <t>Šuolis į aukštį berniukai</t>
  </si>
  <si>
    <t>Šuolis į tolį mergaitės</t>
  </si>
  <si>
    <t>Šuolis į tolį berniukai</t>
  </si>
  <si>
    <t>1</t>
  </si>
  <si>
    <t>Rutulio stūmimas mergaitės (2 kg)</t>
  </si>
  <si>
    <t>Rutulio stūmimas berniukai (3 kg)</t>
  </si>
  <si>
    <t>Armandas</t>
  </si>
  <si>
    <t>Arnas</t>
  </si>
  <si>
    <t>Augustė</t>
  </si>
  <si>
    <t>R.laikas</t>
  </si>
  <si>
    <t>Monika</t>
  </si>
  <si>
    <t>2007-11-27</t>
  </si>
  <si>
    <t>Deimantė</t>
  </si>
  <si>
    <t>Gabrielė</t>
  </si>
  <si>
    <t>Urtė</t>
  </si>
  <si>
    <t>Mija</t>
  </si>
  <si>
    <t>Smiltė</t>
  </si>
  <si>
    <t>Aistė</t>
  </si>
  <si>
    <t>2007-08-21</t>
  </si>
  <si>
    <t>Juškaitė</t>
  </si>
  <si>
    <t>Agnė</t>
  </si>
  <si>
    <t>TARPTAUTINĖS LENGVOSIOS ATLETIKOS VAIKŲ VARŽYBOS "GARGŽDAI-2019"</t>
  </si>
  <si>
    <t>Gargždai, stadionas</t>
  </si>
  <si>
    <t>2019 m. birželio 7 d.</t>
  </si>
  <si>
    <t>Algimantas PLESKYS</t>
  </si>
  <si>
    <t>Gargždai, 2019 m. birželio 7 d.</t>
  </si>
  <si>
    <t>Mantas</t>
  </si>
  <si>
    <t>Edgaras</t>
  </si>
  <si>
    <t>Aušraitė</t>
  </si>
  <si>
    <t>L.Bružas,V.Baronienė</t>
  </si>
  <si>
    <t>Petkutė</t>
  </si>
  <si>
    <t>2006-02-26</t>
  </si>
  <si>
    <t>Gargždų SM</t>
  </si>
  <si>
    <t>L.Gruzdienė</t>
  </si>
  <si>
    <t>Puleikis</t>
  </si>
  <si>
    <t>2008-11-11</t>
  </si>
  <si>
    <t>Kelpšaitė</t>
  </si>
  <si>
    <t>2010-07-29</t>
  </si>
  <si>
    <t>Jankauskaitė</t>
  </si>
  <si>
    <t>2010-01-29</t>
  </si>
  <si>
    <t>Klaipėdos rajonas</t>
  </si>
  <si>
    <t>Šiaudvytytė</t>
  </si>
  <si>
    <t>2006-07-10</t>
  </si>
  <si>
    <t>Šilutės rajonas</t>
  </si>
  <si>
    <t>Šilutės SM</t>
  </si>
  <si>
    <t>Pielikytė</t>
  </si>
  <si>
    <t>Vilmantas</t>
  </si>
  <si>
    <t>Retenis</t>
  </si>
  <si>
    <t>2006-02-25</t>
  </si>
  <si>
    <t>Nojus</t>
  </si>
  <si>
    <t>Petraitis</t>
  </si>
  <si>
    <t>2006-06-21</t>
  </si>
  <si>
    <t>Darintas</t>
  </si>
  <si>
    <t>Šimašius</t>
  </si>
  <si>
    <t>2008-07-08</t>
  </si>
  <si>
    <t>S.Oželis</t>
  </si>
  <si>
    <t>Urniežiūtė</t>
  </si>
  <si>
    <t>2006-04-16</t>
  </si>
  <si>
    <t>Juknius</t>
  </si>
  <si>
    <t>2006-12-07</t>
  </si>
  <si>
    <t>L.Leikuvienė</t>
  </si>
  <si>
    <t>Gabija</t>
  </si>
  <si>
    <t>Laučytė</t>
  </si>
  <si>
    <t>2010-06-23</t>
  </si>
  <si>
    <t>SRC</t>
  </si>
  <si>
    <t>"Žemaitija"</t>
  </si>
  <si>
    <t>L.Kaveckienė</t>
  </si>
  <si>
    <t>Julija</t>
  </si>
  <si>
    <t>Kekytė</t>
  </si>
  <si>
    <t>2006-04-26</t>
  </si>
  <si>
    <t>Karolina</t>
  </si>
  <si>
    <t>Vaitkevičiūtė</t>
  </si>
  <si>
    <t>2006-12-10</t>
  </si>
  <si>
    <t>Gerda</t>
  </si>
  <si>
    <t>Domeikaitė</t>
  </si>
  <si>
    <t>2007-11-14</t>
  </si>
  <si>
    <t>Emilija</t>
  </si>
  <si>
    <t>Bagvilaitė</t>
  </si>
  <si>
    <t>2007-03-29</t>
  </si>
  <si>
    <t>Danielius</t>
  </si>
  <si>
    <t>Kazlauskas</t>
  </si>
  <si>
    <t>2008-11-10</t>
  </si>
  <si>
    <t>D.Pranckuvienė</t>
  </si>
  <si>
    <t>Kaveckaitė</t>
  </si>
  <si>
    <t>2008-08-24</t>
  </si>
  <si>
    <t>Augustinas</t>
  </si>
  <si>
    <t>Baliutavičius</t>
  </si>
  <si>
    <t>2006-10-27</t>
  </si>
  <si>
    <t>Ernesta</t>
  </si>
  <si>
    <t>Gedvilaitė</t>
  </si>
  <si>
    <t>Orinta</t>
  </si>
  <si>
    <t>Perskaudaitė</t>
  </si>
  <si>
    <t>2006-03-01</t>
  </si>
  <si>
    <t>Telšių rajonas</t>
  </si>
  <si>
    <t>Kazlauskytė</t>
  </si>
  <si>
    <t>2006-10-03</t>
  </si>
  <si>
    <t>Raseiniai</t>
  </si>
  <si>
    <t>Raseinių KKSC</t>
  </si>
  <si>
    <t>E.Petrokas</t>
  </si>
  <si>
    <t>A. Petrokas</t>
  </si>
  <si>
    <t>V.Goļinskis</t>
  </si>
  <si>
    <t>G.Kristvalde</t>
  </si>
  <si>
    <t>Dmitrijs</t>
  </si>
  <si>
    <t>Sitņuks</t>
  </si>
  <si>
    <t>Gustavs</t>
  </si>
  <si>
    <t>Ločmelis</t>
  </si>
  <si>
    <t>Aleksandrs</t>
  </si>
  <si>
    <t>Tiščenko</t>
  </si>
  <si>
    <t>Markuss</t>
  </si>
  <si>
    <t>Tarabans</t>
  </si>
  <si>
    <t>Jakovs</t>
  </si>
  <si>
    <t>Semušins</t>
  </si>
  <si>
    <t>Kristians</t>
  </si>
  <si>
    <t>Brucis Meiris</t>
  </si>
  <si>
    <t>Ernests</t>
  </si>
  <si>
    <t>Ģēģeris</t>
  </si>
  <si>
    <t>Eduards</t>
  </si>
  <si>
    <t>Ļaudāms</t>
  </si>
  <si>
    <t>Marija</t>
  </si>
  <si>
    <t>Tarabana</t>
  </si>
  <si>
    <t>Eļina</t>
  </si>
  <si>
    <t>Goļinska</t>
  </si>
  <si>
    <t>Arina</t>
  </si>
  <si>
    <t>Krasotenko</t>
  </si>
  <si>
    <t>Stella</t>
  </si>
  <si>
    <t>Starovecka</t>
  </si>
  <si>
    <t>Estere</t>
  </si>
  <si>
    <t>Pole</t>
  </si>
  <si>
    <t>Brūdere</t>
  </si>
  <si>
    <t>Liepoja</t>
  </si>
  <si>
    <t>60 m barjerinis bėgimas mergaitės (11.75-0.762-7.50)</t>
  </si>
  <si>
    <t>60 m barjerinis bėgimas berniukai (11.75-0.762-7.50)</t>
  </si>
  <si>
    <t>4x100 m bėgimas mergaitės</t>
  </si>
  <si>
    <t>4x100 m bėgimas berniukai</t>
  </si>
  <si>
    <t>Kamuoliuko metimas mergaitės (150 g)</t>
  </si>
  <si>
    <t>Kamuoliuko metimas berniukai (150 g)</t>
  </si>
  <si>
    <t>Takas</t>
  </si>
  <si>
    <t>Danielė</t>
  </si>
  <si>
    <t>Bertašiūtė</t>
  </si>
  <si>
    <t>2006-11-05</t>
  </si>
  <si>
    <t>Emutė</t>
  </si>
  <si>
    <t>Kaubrytė</t>
  </si>
  <si>
    <t>Klaipėda</t>
  </si>
  <si>
    <t>LAM</t>
  </si>
  <si>
    <t>Tajus</t>
  </si>
  <si>
    <t>Jarmolajevas</t>
  </si>
  <si>
    <t>2007-08-13</t>
  </si>
  <si>
    <t>Eividas</t>
  </si>
  <si>
    <t>Budvitis</t>
  </si>
  <si>
    <t>2007-07-25</t>
  </si>
  <si>
    <t>Manvelian</t>
  </si>
  <si>
    <t>2006-04-08</t>
  </si>
  <si>
    <t>Andziulis</t>
  </si>
  <si>
    <t>2006-05-10</t>
  </si>
  <si>
    <t>Paulius</t>
  </si>
  <si>
    <t>Kulikauskas</t>
  </si>
  <si>
    <t>2006-07-28</t>
  </si>
  <si>
    <t>Mamertas</t>
  </si>
  <si>
    <t>Skaburskis</t>
  </si>
  <si>
    <t>2006-11-24</t>
  </si>
  <si>
    <t>Petrauskas</t>
  </si>
  <si>
    <t>2007-08-22</t>
  </si>
  <si>
    <t>Samanta</t>
  </si>
  <si>
    <t>Gintalaitė</t>
  </si>
  <si>
    <t>2006-08-29</t>
  </si>
  <si>
    <t>A.Šimkevičius</t>
  </si>
  <si>
    <t>Akvilė</t>
  </si>
  <si>
    <t>Valančiūtė</t>
  </si>
  <si>
    <t>2006-09-22</t>
  </si>
  <si>
    <t>Nomeda</t>
  </si>
  <si>
    <t>Griauslytė</t>
  </si>
  <si>
    <t>2006-01-20</t>
  </si>
  <si>
    <t>Justas</t>
  </si>
  <si>
    <t>Jonauskas</t>
  </si>
  <si>
    <t>2007-02-21</t>
  </si>
  <si>
    <t>Amanda</t>
  </si>
  <si>
    <t>Kaminskytė</t>
  </si>
  <si>
    <t>2006-10-07</t>
  </si>
  <si>
    <t>A.Pleskys</t>
  </si>
  <si>
    <t>A.Pleskys,A.Šimkevičius</t>
  </si>
  <si>
    <t>Goda</t>
  </si>
  <si>
    <t>Riekašius</t>
  </si>
  <si>
    <t>2007-05-23</t>
  </si>
  <si>
    <t>E.Norvilas</t>
  </si>
  <si>
    <t>Žukauskas</t>
  </si>
  <si>
    <t>2007-07-22</t>
  </si>
  <si>
    <t>Pareigis</t>
  </si>
  <si>
    <t>2007-09-22</t>
  </si>
  <si>
    <t>Toma</t>
  </si>
  <si>
    <t>Steigvilaitė</t>
  </si>
  <si>
    <t>2006-03-20</t>
  </si>
  <si>
    <t>Vytautė</t>
  </si>
  <si>
    <t>Žemgulytė</t>
  </si>
  <si>
    <t>2006-02-20</t>
  </si>
  <si>
    <t>Tomas</t>
  </si>
  <si>
    <t>Auškalnis</t>
  </si>
  <si>
    <t>2007-02-02</t>
  </si>
  <si>
    <t>Šilalės SM</t>
  </si>
  <si>
    <t>Kamilė</t>
  </si>
  <si>
    <t>Skarulskytė</t>
  </si>
  <si>
    <t>Viltė</t>
  </si>
  <si>
    <t>Gedmontaitė</t>
  </si>
  <si>
    <t>Kasparas</t>
  </si>
  <si>
    <t>Trakšelys</t>
  </si>
  <si>
    <t>Odeta</t>
  </si>
  <si>
    <t>Lomsargytė</t>
  </si>
  <si>
    <t>Ąžuolas</t>
  </si>
  <si>
    <t>Šiaudvytis</t>
  </si>
  <si>
    <t>Joris</t>
  </si>
  <si>
    <t>Broška</t>
  </si>
  <si>
    <t>Šilalės rajonas</t>
  </si>
  <si>
    <t>K.Grikšas</t>
  </si>
  <si>
    <t>R.Bendžius</t>
  </si>
  <si>
    <t>R.A.Simonavičius</t>
  </si>
  <si>
    <t>Šimkus</t>
  </si>
  <si>
    <t>2005-06-07</t>
  </si>
  <si>
    <t>Bartkus</t>
  </si>
  <si>
    <t>2005-01-14</t>
  </si>
  <si>
    <t>Steponaitis</t>
  </si>
  <si>
    <t>2007-03-20</t>
  </si>
  <si>
    <t>2006-06-09</t>
  </si>
  <si>
    <t>Matas</t>
  </si>
  <si>
    <t>Baziliauskas</t>
  </si>
  <si>
    <t>2005-09-27</t>
  </si>
  <si>
    <t>Eimantas</t>
  </si>
  <si>
    <t>Stankus</t>
  </si>
  <si>
    <t>2005-04-06</t>
  </si>
  <si>
    <t>Knatauskas</t>
  </si>
  <si>
    <t>2005-01-11</t>
  </si>
  <si>
    <t>Dovydas</t>
  </si>
  <si>
    <t>Situlas</t>
  </si>
  <si>
    <t>2005-05-20</t>
  </si>
  <si>
    <t>Arminas</t>
  </si>
  <si>
    <t>Ačas</t>
  </si>
  <si>
    <t>2006-05-18</t>
  </si>
  <si>
    <t>Tauragės SC</t>
  </si>
  <si>
    <t>Tauragės rajonas</t>
  </si>
  <si>
    <t>E.Laugalys</t>
  </si>
  <si>
    <t>A.Šlepavičius</t>
  </si>
  <si>
    <t>B/k</t>
  </si>
  <si>
    <t xml:space="preserve">Kamilė </t>
  </si>
  <si>
    <t>Labanauskaitė</t>
  </si>
  <si>
    <t>2006-05-04</t>
  </si>
  <si>
    <t>Skaistė</t>
  </si>
  <si>
    <t>Samsonova</t>
  </si>
  <si>
    <t>Taisija</t>
  </si>
  <si>
    <t>Jermošenko</t>
  </si>
  <si>
    <t>2006-12-23</t>
  </si>
  <si>
    <t>Vanagaitė</t>
  </si>
  <si>
    <t>2007-03-03</t>
  </si>
  <si>
    <t>Gustė</t>
  </si>
  <si>
    <t>Šukytė</t>
  </si>
  <si>
    <t>2006-10-18</t>
  </si>
  <si>
    <t>2007-11-20</t>
  </si>
  <si>
    <t>Vitkevičiūtė</t>
  </si>
  <si>
    <t>2006-10-23</t>
  </si>
  <si>
    <t>V.Baronienė</t>
  </si>
  <si>
    <t>Jogaila</t>
  </si>
  <si>
    <t>Ruseckas</t>
  </si>
  <si>
    <t>2008-07-03</t>
  </si>
  <si>
    <t>Karolis</t>
  </si>
  <si>
    <t>Lapinskas</t>
  </si>
  <si>
    <t>2007-12-13</t>
  </si>
  <si>
    <t>Benas</t>
  </si>
  <si>
    <t>Daukšas</t>
  </si>
  <si>
    <t>2007-02-04</t>
  </si>
  <si>
    <t>Gvidas</t>
  </si>
  <si>
    <t>Zinkevičius</t>
  </si>
  <si>
    <t>2006-06-08</t>
  </si>
  <si>
    <t>A.Vilčinskienė,R.Adomaitienė</t>
  </si>
  <si>
    <t>Dambrauskaitė</t>
  </si>
  <si>
    <t>N.Krakienė</t>
  </si>
  <si>
    <t>Artemij</t>
  </si>
  <si>
    <t>Dmitrenko</t>
  </si>
  <si>
    <t>Daniil</t>
  </si>
  <si>
    <t>Šelichov</t>
  </si>
  <si>
    <t>Ema</t>
  </si>
  <si>
    <t>Baužaitė</t>
  </si>
  <si>
    <t>K.Kozlovienė</t>
  </si>
  <si>
    <t>Linas</t>
  </si>
  <si>
    <t>Linkauskas</t>
  </si>
  <si>
    <t>O.Grybauskaitė</t>
  </si>
  <si>
    <t>Liebute</t>
  </si>
  <si>
    <t>Palangos SC</t>
  </si>
  <si>
    <t>Laura</t>
  </si>
  <si>
    <t>Nemunyte</t>
  </si>
  <si>
    <t>Beta</t>
  </si>
  <si>
    <t>Volkovaite</t>
  </si>
  <si>
    <t>Austeja</t>
  </si>
  <si>
    <t>2006-07-16</t>
  </si>
  <si>
    <t>2006-12-31</t>
  </si>
  <si>
    <t>2006-05-12</t>
  </si>
  <si>
    <t>Palanga</t>
  </si>
  <si>
    <t>R.Kazlauskas,A.Bajoras</t>
  </si>
  <si>
    <t>Titas</t>
  </si>
  <si>
    <t>Ružinas</t>
  </si>
  <si>
    <t>Šiaulių rajonas</t>
  </si>
  <si>
    <t>Kuršėnų SM</t>
  </si>
  <si>
    <t>Lukas</t>
  </si>
  <si>
    <t>A.Lukošaitis</t>
  </si>
  <si>
    <t>Emilius</t>
  </si>
  <si>
    <t>Lukoševičius</t>
  </si>
  <si>
    <t>Mockutė</t>
  </si>
  <si>
    <t>2006-06-23</t>
  </si>
  <si>
    <t>D.D.Senkai</t>
  </si>
  <si>
    <t>Arija</t>
  </si>
  <si>
    <t>Mėlinauskaitė</t>
  </si>
  <si>
    <t>2006-04-15</t>
  </si>
  <si>
    <t>M.Krakys</t>
  </si>
  <si>
    <t>bėgimas</t>
  </si>
  <si>
    <t>Eimatas</t>
  </si>
  <si>
    <t>Dainius</t>
  </si>
  <si>
    <t>Robertas</t>
  </si>
  <si>
    <t>Laimis</t>
  </si>
  <si>
    <t>Irmantas</t>
  </si>
  <si>
    <t>Renalda</t>
  </si>
  <si>
    <t>Jokšaitė</t>
  </si>
  <si>
    <t>Liucija</t>
  </si>
  <si>
    <t>Lukošiūtė</t>
  </si>
  <si>
    <t>Trimirkaitė</t>
  </si>
  <si>
    <t>Kaltinėnai</t>
  </si>
  <si>
    <t>S.Čėsna</t>
  </si>
  <si>
    <t>Ašmonas</t>
  </si>
  <si>
    <t>Liepoja I</t>
  </si>
  <si>
    <t>Liepoja II</t>
  </si>
  <si>
    <t>DNS</t>
  </si>
  <si>
    <t>Rezult. Fin.</t>
  </si>
  <si>
    <t>Vieta</t>
  </si>
  <si>
    <t>-</t>
  </si>
  <si>
    <t>X</t>
  </si>
  <si>
    <t>NM</t>
  </si>
  <si>
    <t>1-3</t>
  </si>
  <si>
    <t>O</t>
  </si>
  <si>
    <t>XXX</t>
  </si>
  <si>
    <t>XO</t>
  </si>
  <si>
    <t>Lavija</t>
  </si>
  <si>
    <t>Bučytė</t>
  </si>
  <si>
    <t>XXO</t>
  </si>
  <si>
    <t>X-</t>
  </si>
  <si>
    <t>4-6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</si>
</sst>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."/>
    <numFmt numFmtId="187" formatCode="m:ss.00"/>
    <numFmt numFmtId="188" formatCode="[$€-2]\ ###,000_);[Red]\([$€-2]\ ###,000\)"/>
    <numFmt numFmtId="189" formatCode="yyyy/mm/dd;@"/>
    <numFmt numFmtId="190" formatCode="mmm/yyyy"/>
    <numFmt numFmtId="191" formatCode="0.0"/>
    <numFmt numFmtId="192" formatCode="m:ss\,"/>
    <numFmt numFmtId="193" formatCode="[m]:ss.00"/>
    <numFmt numFmtId="194" formatCode="[m]:ss\,"/>
    <numFmt numFmtId="195" formatCode="&quot;Taip&quot;;&quot;Taip&quot;;&quot;Ne&quot;"/>
    <numFmt numFmtId="196" formatCode="&quot;Teisinga&quot;;&quot;Teisinga&quot;;&quot;Klaidinga&quot;"/>
    <numFmt numFmtId="197" formatCode="[$-427]yyyy\ &quot;m.&quot;\ mmmm\ d\ &quot;d.&quot;"/>
  </numFmts>
  <fonts count="4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4" fillId="3" borderId="0" applyNumberFormat="0" applyBorder="0" applyAlignment="0" applyProtection="0"/>
    <xf numFmtId="0" fontId="21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184" fontId="1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30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85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8" fillId="24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98">
      <alignment/>
      <protection/>
    </xf>
    <xf numFmtId="0" fontId="2" fillId="0" borderId="0" xfId="98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85" fontId="1" fillId="0" borderId="0" xfId="0" applyNumberFormat="1" applyFont="1" applyAlignment="1">
      <alignment horizontal="left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75" applyFont="1" applyAlignment="1">
      <alignment vertical="center"/>
      <protection/>
    </xf>
    <xf numFmtId="0" fontId="8" fillId="0" borderId="0" xfId="75" applyFont="1" applyAlignment="1">
      <alignment vertical="center"/>
      <protection/>
    </xf>
    <xf numFmtId="185" fontId="4" fillId="0" borderId="0" xfId="75" applyNumberFormat="1" applyFont="1" applyAlignment="1">
      <alignment horizontal="left" vertical="center"/>
      <protection/>
    </xf>
    <xf numFmtId="0" fontId="9" fillId="0" borderId="0" xfId="75" applyFont="1" applyAlignment="1">
      <alignment horizontal="left" vertical="center"/>
      <protection/>
    </xf>
    <xf numFmtId="49" fontId="8" fillId="0" borderId="0" xfId="75" applyNumberFormat="1" applyFont="1" applyAlignment="1">
      <alignment horizontal="center" vertical="center"/>
      <protection/>
    </xf>
    <xf numFmtId="49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185" fontId="3" fillId="0" borderId="0" xfId="75" applyNumberFormat="1" applyFont="1" applyAlignment="1">
      <alignment horizontal="left" vertical="center"/>
      <protection/>
    </xf>
    <xf numFmtId="0" fontId="7" fillId="0" borderId="0" xfId="75" applyFont="1" applyAlignment="1">
      <alignment horizontal="left" vertical="center"/>
      <protection/>
    </xf>
    <xf numFmtId="49" fontId="6" fillId="0" borderId="0" xfId="75" applyNumberFormat="1" applyFont="1" applyAlignment="1">
      <alignment horizontal="center" vertical="center"/>
      <protection/>
    </xf>
    <xf numFmtId="0" fontId="1" fillId="0" borderId="0" xfId="75" applyFont="1" applyAlignment="1">
      <alignment vertical="center"/>
      <protection/>
    </xf>
    <xf numFmtId="0" fontId="2" fillId="0" borderId="0" xfId="75" applyFont="1" applyAlignment="1">
      <alignment vertical="center"/>
      <protection/>
    </xf>
    <xf numFmtId="185" fontId="1" fillId="0" borderId="0" xfId="75" applyNumberFormat="1" applyFont="1" applyAlignment="1">
      <alignment horizontal="left" vertical="center"/>
      <protection/>
    </xf>
    <xf numFmtId="0" fontId="1" fillId="0" borderId="0" xfId="75" applyFont="1" applyAlignment="1">
      <alignment horizontal="left" vertical="center"/>
      <protection/>
    </xf>
    <xf numFmtId="0" fontId="1" fillId="0" borderId="0" xfId="75" applyFont="1" applyAlignment="1">
      <alignment horizontal="center" vertical="center"/>
      <protection/>
    </xf>
    <xf numFmtId="49" fontId="1" fillId="0" borderId="0" xfId="75" applyNumberFormat="1" applyFont="1" applyAlignment="1">
      <alignment horizontal="center" vertical="center"/>
      <protection/>
    </xf>
    <xf numFmtId="49" fontId="2" fillId="0" borderId="0" xfId="75" applyNumberFormat="1" applyFont="1" applyAlignment="1">
      <alignment horizontal="center" vertical="center"/>
      <protection/>
    </xf>
    <xf numFmtId="0" fontId="4" fillId="0" borderId="12" xfId="75" applyFont="1" applyBorder="1" applyAlignment="1">
      <alignment horizontal="right" vertical="center"/>
      <protection/>
    </xf>
    <xf numFmtId="0" fontId="4" fillId="0" borderId="13" xfId="75" applyFont="1" applyBorder="1" applyAlignment="1">
      <alignment horizontal="left" vertical="center"/>
      <protection/>
    </xf>
    <xf numFmtId="185" fontId="4" fillId="0" borderId="14" xfId="75" applyNumberFormat="1" applyFont="1" applyBorder="1" applyAlignment="1">
      <alignment horizontal="center" vertical="center"/>
      <protection/>
    </xf>
    <xf numFmtId="0" fontId="4" fillId="0" borderId="14" xfId="75" applyFont="1" applyBorder="1" applyAlignment="1">
      <alignment horizontal="center" vertical="center"/>
      <protection/>
    </xf>
    <xf numFmtId="0" fontId="4" fillId="0" borderId="13" xfId="75" applyFont="1" applyBorder="1" applyAlignment="1">
      <alignment horizontal="center" vertical="center"/>
      <protection/>
    </xf>
    <xf numFmtId="49" fontId="4" fillId="0" borderId="14" xfId="75" applyNumberFormat="1" applyFont="1" applyBorder="1" applyAlignment="1">
      <alignment horizontal="center" vertical="center"/>
      <protection/>
    </xf>
    <xf numFmtId="49" fontId="4" fillId="0" borderId="13" xfId="75" applyNumberFormat="1" applyFont="1" applyBorder="1" applyAlignment="1">
      <alignment horizontal="center" vertical="center"/>
      <protection/>
    </xf>
    <xf numFmtId="49" fontId="4" fillId="0" borderId="15" xfId="75" applyNumberFormat="1" applyFont="1" applyBorder="1" applyAlignment="1">
      <alignment horizontal="center" vertical="center"/>
      <protection/>
    </xf>
    <xf numFmtId="0" fontId="4" fillId="0" borderId="15" xfId="75" applyFont="1" applyBorder="1" applyAlignment="1">
      <alignment horizontal="left" vertical="center"/>
      <protection/>
    </xf>
    <xf numFmtId="0" fontId="4" fillId="0" borderId="0" xfId="75" applyFont="1" applyAlignment="1">
      <alignment vertical="center"/>
      <protection/>
    </xf>
    <xf numFmtId="0" fontId="6" fillId="0" borderId="16" xfId="75" applyFont="1" applyBorder="1" applyAlignment="1">
      <alignment horizontal="center" vertical="center"/>
      <protection/>
    </xf>
    <xf numFmtId="2" fontId="11" fillId="0" borderId="16" xfId="75" applyNumberFormat="1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75" applyFont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185" fontId="2" fillId="0" borderId="0" xfId="75" applyNumberFormat="1" applyFont="1" applyAlignment="1">
      <alignment horizontal="left" vertical="center"/>
      <protection/>
    </xf>
    <xf numFmtId="0" fontId="1" fillId="0" borderId="0" xfId="98" applyFont="1" applyAlignment="1">
      <alignment vertical="center"/>
      <protection/>
    </xf>
    <xf numFmtId="49" fontId="4" fillId="0" borderId="0" xfId="98" applyNumberFormat="1" applyFont="1" applyAlignment="1">
      <alignment horizontal="left" vertical="center"/>
      <protection/>
    </xf>
    <xf numFmtId="49" fontId="9" fillId="0" borderId="0" xfId="98" applyNumberFormat="1" applyFont="1" applyAlignment="1">
      <alignment horizontal="left" vertical="center"/>
      <protection/>
    </xf>
    <xf numFmtId="0" fontId="7" fillId="0" borderId="0" xfId="98" applyFont="1" applyAlignment="1">
      <alignment horizontal="left" vertical="center"/>
      <protection/>
    </xf>
    <xf numFmtId="0" fontId="4" fillId="0" borderId="12" xfId="98" applyFont="1" applyBorder="1" applyAlignment="1">
      <alignment horizontal="right" vertical="center"/>
      <protection/>
    </xf>
    <xf numFmtId="0" fontId="4" fillId="0" borderId="13" xfId="98" applyFont="1" applyBorder="1" applyAlignment="1">
      <alignment horizontal="left" vertical="center"/>
      <protection/>
    </xf>
    <xf numFmtId="49" fontId="4" fillId="0" borderId="14" xfId="98" applyNumberFormat="1" applyFont="1" applyBorder="1" applyAlignment="1">
      <alignment horizontal="center" vertical="center"/>
      <protection/>
    </xf>
    <xf numFmtId="0" fontId="4" fillId="0" borderId="14" xfId="98" applyFont="1" applyBorder="1" applyAlignment="1">
      <alignment horizontal="center" vertical="center"/>
      <protection/>
    </xf>
    <xf numFmtId="0" fontId="4" fillId="0" borderId="12" xfId="98" applyFont="1" applyBorder="1" applyAlignment="1">
      <alignment horizontal="center" vertical="center"/>
      <protection/>
    </xf>
    <xf numFmtId="2" fontId="4" fillId="0" borderId="21" xfId="98" applyNumberFormat="1" applyFont="1" applyBorder="1" applyAlignment="1">
      <alignment horizontal="center" vertical="center"/>
      <protection/>
    </xf>
    <xf numFmtId="2" fontId="4" fillId="0" borderId="22" xfId="98" applyNumberFormat="1" applyFont="1" applyBorder="1" applyAlignment="1">
      <alignment horizontal="center" vertical="center"/>
      <protection/>
    </xf>
    <xf numFmtId="49" fontId="4" fillId="0" borderId="13" xfId="98" applyNumberFormat="1" applyFont="1" applyBorder="1" applyAlignment="1">
      <alignment horizontal="center" vertical="center"/>
      <protection/>
    </xf>
    <xf numFmtId="49" fontId="4" fillId="0" borderId="12" xfId="98" applyNumberFormat="1" applyFont="1" applyBorder="1" applyAlignment="1">
      <alignment horizontal="center" vertical="center"/>
      <protection/>
    </xf>
    <xf numFmtId="0" fontId="4" fillId="0" borderId="15" xfId="98" applyFont="1" applyBorder="1" applyAlignment="1">
      <alignment horizontal="left" vertical="center"/>
      <protection/>
    </xf>
    <xf numFmtId="0" fontId="4" fillId="0" borderId="0" xfId="98" applyFont="1" applyAlignment="1">
      <alignment vertical="center"/>
      <protection/>
    </xf>
    <xf numFmtId="2" fontId="10" fillId="24" borderId="23" xfId="98" applyNumberFormat="1" applyFont="1" applyFill="1" applyBorder="1" applyAlignment="1">
      <alignment horizontal="center" vertical="center"/>
      <protection/>
    </xf>
    <xf numFmtId="0" fontId="5" fillId="24" borderId="16" xfId="98" applyFont="1" applyFill="1" applyBorder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0" fontId="6" fillId="0" borderId="0" xfId="98" applyFont="1" applyAlignment="1">
      <alignment horizontal="center" vertical="center"/>
      <protection/>
    </xf>
    <xf numFmtId="49" fontId="3" fillId="0" borderId="0" xfId="98" applyNumberFormat="1" applyFont="1" applyAlignment="1">
      <alignment horizontal="left" vertical="center"/>
      <protection/>
    </xf>
    <xf numFmtId="0" fontId="7" fillId="0" borderId="0" xfId="98" applyFont="1" applyAlignment="1">
      <alignment horizontal="center" vertical="center"/>
      <protection/>
    </xf>
    <xf numFmtId="2" fontId="8" fillId="24" borderId="23" xfId="98" applyNumberFormat="1" applyFont="1" applyFill="1" applyBorder="1" applyAlignment="1">
      <alignment horizontal="center" vertical="center"/>
      <protection/>
    </xf>
    <xf numFmtId="187" fontId="8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2" fontId="11" fillId="24" borderId="16" xfId="75" applyNumberFormat="1" applyFont="1" applyFill="1" applyBorder="1" applyAlignment="1">
      <alignment horizontal="center" vertical="center"/>
      <protection/>
    </xf>
    <xf numFmtId="0" fontId="6" fillId="24" borderId="0" xfId="75" applyFont="1" applyFill="1" applyAlignment="1">
      <alignment vertical="center"/>
      <protection/>
    </xf>
    <xf numFmtId="49" fontId="6" fillId="25" borderId="16" xfId="0" applyNumberFormat="1" applyFon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25" xfId="75" applyNumberFormat="1" applyFont="1" applyBorder="1" applyAlignment="1">
      <alignment horizontal="center" vertical="center"/>
      <protection/>
    </xf>
    <xf numFmtId="0" fontId="4" fillId="0" borderId="12" xfId="75" applyFont="1" applyBorder="1" applyAlignment="1">
      <alignment horizontal="center" vertical="center"/>
      <protection/>
    </xf>
    <xf numFmtId="49" fontId="4" fillId="0" borderId="10" xfId="75" applyNumberFormat="1" applyFont="1" applyBorder="1" applyAlignment="1">
      <alignment horizontal="center" vertical="center"/>
      <protection/>
    </xf>
    <xf numFmtId="0" fontId="45" fillId="0" borderId="26" xfId="0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185" fontId="45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25" borderId="16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39" fillId="0" borderId="0" xfId="75" applyFont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5" fillId="0" borderId="0" xfId="75" applyFont="1" applyAlignment="1">
      <alignment horizontal="center" vertical="center"/>
      <protection/>
    </xf>
    <xf numFmtId="49" fontId="41" fillId="0" borderId="0" xfId="75" applyNumberFormat="1" applyFont="1" applyBorder="1" applyAlignment="1">
      <alignment horizontal="center" vertical="center"/>
      <protection/>
    </xf>
    <xf numFmtId="49" fontId="41" fillId="0" borderId="0" xfId="75" applyNumberFormat="1" applyFont="1" applyAlignment="1">
      <alignment horizontal="center" vertical="center"/>
      <protection/>
    </xf>
    <xf numFmtId="0" fontId="41" fillId="0" borderId="0" xfId="98" applyFont="1" applyBorder="1" applyAlignment="1">
      <alignment vertical="center"/>
      <protection/>
    </xf>
    <xf numFmtId="0" fontId="41" fillId="0" borderId="0" xfId="98" applyFont="1" applyAlignment="1">
      <alignment vertical="center"/>
      <protection/>
    </xf>
    <xf numFmtId="49" fontId="37" fillId="0" borderId="13" xfId="98" applyNumberFormat="1" applyFont="1" applyBorder="1" applyAlignment="1">
      <alignment horizontal="center" vertical="center"/>
      <protection/>
    </xf>
    <xf numFmtId="49" fontId="37" fillId="0" borderId="12" xfId="98" applyNumberFormat="1" applyFont="1" applyBorder="1" applyAlignment="1">
      <alignment horizontal="center" vertical="center"/>
      <protection/>
    </xf>
    <xf numFmtId="0" fontId="5" fillId="0" borderId="26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185" fontId="5" fillId="0" borderId="16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5" fillId="0" borderId="0" xfId="98" applyFont="1" applyAlignment="1">
      <alignment vertical="center"/>
      <protection/>
    </xf>
    <xf numFmtId="49" fontId="39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40" fillId="0" borderId="0" xfId="75" applyNumberFormat="1" applyFont="1" applyAlignment="1">
      <alignment horizontal="center" vertical="center"/>
      <protection/>
    </xf>
    <xf numFmtId="49" fontId="37" fillId="0" borderId="0" xfId="75" applyNumberFormat="1" applyFont="1" applyAlignment="1">
      <alignment horizontal="center" vertical="center"/>
      <protection/>
    </xf>
    <xf numFmtId="0" fontId="39" fillId="0" borderId="0" xfId="75" applyFont="1" applyBorder="1" applyAlignment="1">
      <alignment horizontal="center" vertical="center"/>
      <protection/>
    </xf>
    <xf numFmtId="49" fontId="37" fillId="0" borderId="13" xfId="75" applyNumberFormat="1" applyFont="1" applyBorder="1" applyAlignment="1">
      <alignment horizontal="center" vertical="center"/>
      <protection/>
    </xf>
    <xf numFmtId="49" fontId="37" fillId="0" borderId="11" xfId="75" applyNumberFormat="1" applyFont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185" fontId="45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49" fontId="10" fillId="0" borderId="0" xfId="75" applyNumberFormat="1" applyFont="1" applyAlignment="1">
      <alignment horizontal="center" vertical="center"/>
      <protection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45" fillId="24" borderId="16" xfId="98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5" fillId="25" borderId="29" xfId="60" applyFont="1" applyFill="1" applyBorder="1" applyAlignment="1">
      <alignment horizontal="right" vertical="center"/>
      <protection/>
    </xf>
    <xf numFmtId="0" fontId="46" fillId="25" borderId="30" xfId="60" applyFont="1" applyFill="1" applyBorder="1" applyAlignment="1">
      <alignment horizontal="left" vertical="center"/>
      <protection/>
    </xf>
    <xf numFmtId="185" fontId="45" fillId="25" borderId="31" xfId="60" applyNumberFormat="1" applyFont="1" applyFill="1" applyBorder="1" applyAlignment="1">
      <alignment horizontal="center" vertical="center"/>
      <protection/>
    </xf>
    <xf numFmtId="0" fontId="47" fillId="25" borderId="31" xfId="60" applyFont="1" applyFill="1" applyBorder="1" applyAlignment="1">
      <alignment horizontal="center" vertical="center"/>
      <protection/>
    </xf>
    <xf numFmtId="0" fontId="42" fillId="24" borderId="3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5" fillId="0" borderId="26" xfId="60" applyFont="1" applyBorder="1" applyAlignment="1">
      <alignment horizontal="right" vertical="center"/>
      <protection/>
    </xf>
    <xf numFmtId="0" fontId="46" fillId="0" borderId="23" xfId="60" applyFont="1" applyBorder="1" applyAlignment="1">
      <alignment horizontal="left" vertical="center"/>
      <protection/>
    </xf>
    <xf numFmtId="185" fontId="45" fillId="0" borderId="16" xfId="60" applyNumberFormat="1" applyFont="1" applyBorder="1" applyAlignment="1">
      <alignment horizontal="center" vertical="center"/>
      <protection/>
    </xf>
    <xf numFmtId="0" fontId="47" fillId="0" borderId="17" xfId="60" applyFont="1" applyBorder="1" applyAlignment="1">
      <alignment horizontal="center" vertical="center"/>
      <protection/>
    </xf>
    <xf numFmtId="194" fontId="42" fillId="24" borderId="16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7" fillId="0" borderId="33" xfId="60" applyFont="1" applyBorder="1" applyAlignment="1">
      <alignment vertical="center"/>
      <protection/>
    </xf>
    <xf numFmtId="0" fontId="42" fillId="24" borderId="3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5" fillId="0" borderId="36" xfId="60" applyFont="1" applyBorder="1" applyAlignment="1">
      <alignment horizontal="right" vertical="center"/>
      <protection/>
    </xf>
    <xf numFmtId="0" fontId="46" fillId="0" borderId="37" xfId="60" applyFont="1" applyBorder="1" applyAlignment="1">
      <alignment horizontal="left" vertical="center"/>
      <protection/>
    </xf>
    <xf numFmtId="185" fontId="45" fillId="0" borderId="38" xfId="60" applyNumberFormat="1" applyFont="1" applyBorder="1" applyAlignment="1">
      <alignment horizontal="center" vertical="center"/>
      <protection/>
    </xf>
    <xf numFmtId="0" fontId="47" fillId="0" borderId="39" xfId="60" applyFont="1" applyBorder="1" applyAlignment="1">
      <alignment horizontal="center" vertical="center"/>
      <protection/>
    </xf>
    <xf numFmtId="194" fontId="42" fillId="24" borderId="38" xfId="0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7" fillId="0" borderId="40" xfId="60" applyFont="1" applyBorder="1" applyAlignment="1">
      <alignment vertical="center"/>
      <protection/>
    </xf>
    <xf numFmtId="0" fontId="47" fillId="25" borderId="41" xfId="60" applyFont="1" applyFill="1" applyBorder="1" applyAlignment="1">
      <alignment vertical="center"/>
      <protection/>
    </xf>
    <xf numFmtId="0" fontId="47" fillId="0" borderId="3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87" fontId="8" fillId="0" borderId="16" xfId="59" applyNumberFormat="1" applyFont="1" applyBorder="1" applyAlignment="1">
      <alignment horizontal="center" vertical="center"/>
      <protection/>
    </xf>
    <xf numFmtId="0" fontId="48" fillId="24" borderId="16" xfId="0" applyFont="1" applyFill="1" applyBorder="1" applyAlignment="1">
      <alignment horizontal="center" vertical="center"/>
    </xf>
    <xf numFmtId="0" fontId="48" fillId="0" borderId="16" xfId="7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185" fontId="45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2" fontId="8" fillId="24" borderId="0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Border="1" applyAlignment="1">
      <alignment horizontal="center" vertical="center"/>
    </xf>
    <xf numFmtId="0" fontId="45" fillId="0" borderId="29" xfId="60" applyFont="1" applyBorder="1" applyAlignment="1">
      <alignment horizontal="right" vertical="center"/>
      <protection/>
    </xf>
    <xf numFmtId="0" fontId="45" fillId="25" borderId="26" xfId="60" applyFont="1" applyFill="1" applyBorder="1" applyAlignment="1">
      <alignment horizontal="right" vertical="center"/>
      <protection/>
    </xf>
    <xf numFmtId="0" fontId="46" fillId="0" borderId="30" xfId="60" applyFont="1" applyBorder="1" applyAlignment="1">
      <alignment horizontal="left" vertical="center"/>
      <protection/>
    </xf>
    <xf numFmtId="0" fontId="46" fillId="25" borderId="23" xfId="60" applyFont="1" applyFill="1" applyBorder="1" applyAlignment="1">
      <alignment horizontal="left" vertical="center"/>
      <protection/>
    </xf>
    <xf numFmtId="185" fontId="45" fillId="0" borderId="31" xfId="60" applyNumberFormat="1" applyFont="1" applyBorder="1" applyAlignment="1">
      <alignment horizontal="center" vertical="center"/>
      <protection/>
    </xf>
    <xf numFmtId="185" fontId="45" fillId="25" borderId="16" xfId="60" applyNumberFormat="1" applyFont="1" applyFill="1" applyBorder="1" applyAlignment="1">
      <alignment horizontal="center" vertical="center"/>
      <protection/>
    </xf>
    <xf numFmtId="0" fontId="47" fillId="0" borderId="31" xfId="60" applyFont="1" applyBorder="1" applyAlignment="1">
      <alignment horizontal="center" vertical="center"/>
      <protection/>
    </xf>
    <xf numFmtId="0" fontId="47" fillId="25" borderId="17" xfId="60" applyFont="1" applyFill="1" applyBorder="1" applyAlignment="1">
      <alignment horizontal="center" vertical="center"/>
      <protection/>
    </xf>
    <xf numFmtId="0" fontId="47" fillId="0" borderId="41" xfId="60" applyFont="1" applyBorder="1" applyAlignment="1">
      <alignment vertical="center"/>
      <protection/>
    </xf>
    <xf numFmtId="0" fontId="47" fillId="25" borderId="33" xfId="60" applyFont="1" applyFill="1" applyBorder="1" applyAlignment="1">
      <alignment vertical="center"/>
      <protection/>
    </xf>
    <xf numFmtId="0" fontId="3" fillId="0" borderId="30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47" fillId="25" borderId="3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46" fillId="24" borderId="16" xfId="0" applyNumberFormat="1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2" fontId="46" fillId="0" borderId="16" xfId="75" applyNumberFormat="1" applyFont="1" applyFill="1" applyBorder="1" applyAlignment="1">
      <alignment horizontal="center" vertical="center"/>
      <protection/>
    </xf>
    <xf numFmtId="0" fontId="45" fillId="0" borderId="16" xfId="75" applyFont="1" applyFill="1" applyBorder="1" applyAlignment="1">
      <alignment horizontal="center" vertical="center"/>
      <protection/>
    </xf>
    <xf numFmtId="49" fontId="48" fillId="25" borderId="16" xfId="0" applyNumberFormat="1" applyFont="1" applyFill="1" applyBorder="1" applyAlignment="1">
      <alignment horizontal="center" vertical="center"/>
    </xf>
    <xf numFmtId="0" fontId="48" fillId="24" borderId="16" xfId="98" applyFont="1" applyFill="1" applyBorder="1" applyAlignment="1">
      <alignment horizontal="center" vertical="center"/>
      <protection/>
    </xf>
    <xf numFmtId="2" fontId="6" fillId="24" borderId="16" xfId="0" applyNumberFormat="1" applyFont="1" applyFill="1" applyBorder="1" applyAlignment="1">
      <alignment horizontal="center" vertical="center"/>
    </xf>
    <xf numFmtId="2" fontId="3" fillId="0" borderId="21" xfId="98" applyNumberFormat="1" applyFont="1" applyBorder="1" applyAlignment="1">
      <alignment horizontal="center" vertical="center"/>
      <protection/>
    </xf>
    <xf numFmtId="2" fontId="3" fillId="0" borderId="11" xfId="98" applyNumberFormat="1" applyFont="1" applyBorder="1" applyAlignment="1">
      <alignment horizontal="center" vertical="center"/>
      <protection/>
    </xf>
    <xf numFmtId="2" fontId="3" fillId="0" borderId="44" xfId="98" applyNumberFormat="1" applyFont="1" applyBorder="1" applyAlignment="1">
      <alignment horizontal="center" vertical="center"/>
      <protection/>
    </xf>
    <xf numFmtId="49" fontId="3" fillId="0" borderId="45" xfId="75" applyNumberFormat="1" applyFont="1" applyBorder="1" applyAlignment="1">
      <alignment horizontal="center" vertical="center"/>
      <protection/>
    </xf>
    <xf numFmtId="49" fontId="3" fillId="0" borderId="46" xfId="75" applyNumberFormat="1" applyFont="1" applyBorder="1" applyAlignment="1">
      <alignment horizontal="center" vertical="center"/>
      <protection/>
    </xf>
    <xf numFmtId="49" fontId="3" fillId="0" borderId="47" xfId="75" applyNumberFormat="1" applyFont="1" applyBorder="1" applyAlignment="1">
      <alignment horizontal="center" vertical="center"/>
      <protection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2 2 2" xfId="57"/>
    <cellStyle name="Įprastas 2 2 3" xfId="58"/>
    <cellStyle name="Įprastas 3" xfId="59"/>
    <cellStyle name="Įprastas 4" xfId="60"/>
    <cellStyle name="Įprastas 4 2" xfId="61"/>
    <cellStyle name="Įprastas 5" xfId="62"/>
    <cellStyle name="Įprastas 6" xfId="63"/>
    <cellStyle name="Įprastas 6 2" xfId="64"/>
    <cellStyle name="Įprastas 6 3" xfId="65"/>
    <cellStyle name="Įprastas 7" xfId="66"/>
    <cellStyle name="Įprastas 8" xfId="67"/>
    <cellStyle name="Linked Cell" xfId="68"/>
    <cellStyle name="Neutral" xfId="69"/>
    <cellStyle name="Normal 10 4" xfId="70"/>
    <cellStyle name="Normal 2" xfId="71"/>
    <cellStyle name="Normal 2 10" xfId="72"/>
    <cellStyle name="Normal 2 2" xfId="73"/>
    <cellStyle name="Normal 2 2 10" xfId="74"/>
    <cellStyle name="Normal 2 2 10_aukstis 2" xfId="75"/>
    <cellStyle name="Normal 2 2 2" xfId="76"/>
    <cellStyle name="Normal 2 2 3" xfId="77"/>
    <cellStyle name="Normal 2 2 4" xfId="78"/>
    <cellStyle name="Normal 2 2 5" xfId="79"/>
    <cellStyle name="Normal 2 2 6" xfId="80"/>
    <cellStyle name="Normal 2 2 7" xfId="81"/>
    <cellStyle name="Normal 2 2 8" xfId="82"/>
    <cellStyle name="Normal 2 2 9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3" xfId="91"/>
    <cellStyle name="Normal 3 2" xfId="92"/>
    <cellStyle name="Normal 4" xfId="93"/>
    <cellStyle name="Normal 4 2" xfId="94"/>
    <cellStyle name="Normal 5" xfId="95"/>
    <cellStyle name="Note" xfId="96"/>
    <cellStyle name="Output" xfId="97"/>
    <cellStyle name="Paprastas 2" xfId="98"/>
    <cellStyle name="Paprastas 3" xfId="99"/>
    <cellStyle name="Percent" xfId="100"/>
    <cellStyle name="Title" xfId="101"/>
    <cellStyle name="Total" xfId="102"/>
    <cellStyle name="Warning Text" xfId="103"/>
    <cellStyle name="Обычный_Лист1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0151209S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nas\Desktop\Siauliu%20cempas%2011\siauliu%20cempas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rnas\Desktop\Siauliu%20cempas%2011\siauliu%20cempas%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o\Documents\Sporto%20mokykla\Lengvoji%20atletika\protokolai\Vaiku%20taures%20varzybos%2015-11-20\Vaiku%20taures%20varzybos%2015-11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M finalas"/>
      <sheetName val="60 V"/>
      <sheetName val="60 V finalas"/>
      <sheetName val="200 M"/>
      <sheetName val="200 M galutinis"/>
      <sheetName val="200 V"/>
      <sheetName val="200 V galutinis"/>
      <sheetName val="600 M"/>
      <sheetName val="600 V"/>
      <sheetName val="1000 M"/>
      <sheetName val="1000 V "/>
      <sheetName val="3000 V"/>
      <sheetName val="Aukstis M"/>
      <sheetName val="Aukstis V"/>
      <sheetName val="Tolis M"/>
      <sheetName val="Tolis V"/>
      <sheetName val="Rutulys M"/>
      <sheetName val="Rutulys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M Finalas"/>
      <sheetName val="60 B"/>
      <sheetName val="60 B Finalas"/>
      <sheetName val="200 M"/>
      <sheetName val="200 M Galutinis"/>
      <sheetName val="200 B"/>
      <sheetName val="200 B Galutinis"/>
      <sheetName val="600 M"/>
      <sheetName val="600 M Galutinis"/>
      <sheetName val="600 B"/>
      <sheetName val="600 B Galutinis"/>
      <sheetName val="1000 M"/>
      <sheetName val="1000 M Galutinis"/>
      <sheetName val="1000 B"/>
      <sheetName val="1000 B Galutinis"/>
      <sheetName val="60 bb M"/>
      <sheetName val="60 bb M Finalas"/>
      <sheetName val="60 bb B"/>
      <sheetName val="60 bb B Finalas"/>
      <sheetName val="1000 m sp.e M"/>
      <sheetName val="2000 m sp.e B"/>
      <sheetName val="Aukstis M"/>
      <sheetName val="Aukstis B"/>
      <sheetName val="Kartis B"/>
      <sheetName val="Tolis M"/>
      <sheetName val="Tolis B"/>
      <sheetName val="Rutulys M"/>
      <sheetName val="Rutulys B"/>
      <sheetName val="Bend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4.421875" style="46" customWidth="1"/>
    <col min="2" max="2" width="0.5625" style="46" customWidth="1"/>
    <col min="3" max="3" width="3.7109375" style="46" customWidth="1"/>
    <col min="4" max="25" width="5.7109375" style="46" customWidth="1"/>
    <col min="26" max="26" width="9.00390625" style="46" customWidth="1"/>
    <col min="27" max="41" width="5.7109375" style="46" customWidth="1"/>
    <col min="42" max="16384" width="9.140625" style="46" customWidth="1"/>
  </cols>
  <sheetData>
    <row r="1" ht="12.75">
      <c r="B1" s="47"/>
    </row>
    <row r="2" ht="12.75">
      <c r="B2" s="47"/>
    </row>
    <row r="3" ht="12.75">
      <c r="B3" s="47"/>
    </row>
    <row r="4" ht="12.75">
      <c r="B4" s="47"/>
    </row>
    <row r="5" ht="12.75">
      <c r="B5" s="47"/>
    </row>
    <row r="6" ht="12.75">
      <c r="B6" s="47"/>
    </row>
    <row r="7" ht="12.75">
      <c r="B7" s="47"/>
    </row>
    <row r="8" ht="12.75">
      <c r="B8" s="47"/>
    </row>
    <row r="9" ht="12.75">
      <c r="B9" s="47"/>
    </row>
    <row r="10" ht="12.75">
      <c r="B10" s="47"/>
    </row>
    <row r="11" ht="12.75">
      <c r="B11" s="47"/>
    </row>
    <row r="12" ht="12.75">
      <c r="B12" s="47"/>
    </row>
    <row r="13" ht="12.75">
      <c r="B13" s="47"/>
    </row>
    <row r="14" ht="12.75">
      <c r="B14" s="47"/>
    </row>
    <row r="15" ht="12.75">
      <c r="B15" s="47"/>
    </row>
    <row r="16" spans="2:4" ht="20.25">
      <c r="B16" s="47"/>
      <c r="D16" s="48" t="s">
        <v>44</v>
      </c>
    </row>
    <row r="17" spans="2:4" ht="20.25">
      <c r="B17" s="47"/>
      <c r="D17" s="49"/>
    </row>
    <row r="18" spans="2:4" ht="20.25">
      <c r="B18" s="47"/>
      <c r="D18" s="48"/>
    </row>
    <row r="19" spans="2:4" ht="17.25" customHeight="1">
      <c r="B19" s="47"/>
      <c r="D19" s="50"/>
    </row>
    <row r="20" ht="4.5" customHeight="1">
      <c r="B20" s="47"/>
    </row>
    <row r="21" spans="1:26" ht="3" customHeight="1">
      <c r="A21" s="51"/>
      <c r="B21" s="5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4.5" customHeight="1">
      <c r="B22" s="47"/>
    </row>
    <row r="23" ht="12.75">
      <c r="B23" s="47"/>
    </row>
    <row r="24" ht="12.75">
      <c r="B24" s="47"/>
    </row>
    <row r="25" ht="12.75">
      <c r="B25" s="47"/>
    </row>
    <row r="26" ht="12.75">
      <c r="B26" s="47"/>
    </row>
    <row r="27" ht="12.75">
      <c r="B27" s="47"/>
    </row>
    <row r="28" ht="12.75">
      <c r="B28" s="47"/>
    </row>
    <row r="29" ht="12.75">
      <c r="B29" s="47"/>
    </row>
    <row r="30" ht="12.75">
      <c r="B30" s="47"/>
    </row>
    <row r="31" spans="2:4" ht="15.75">
      <c r="B31" s="47"/>
      <c r="D31" s="129" t="s">
        <v>46</v>
      </c>
    </row>
    <row r="32" spans="1:9" ht="6.75" customHeight="1">
      <c r="A32" s="53"/>
      <c r="B32" s="54"/>
      <c r="C32" s="53"/>
      <c r="D32" s="53"/>
      <c r="E32" s="53"/>
      <c r="F32" s="53"/>
      <c r="G32" s="53"/>
      <c r="H32" s="53"/>
      <c r="I32" s="53"/>
    </row>
    <row r="33" ht="6.75" customHeight="1">
      <c r="B33" s="47"/>
    </row>
    <row r="34" spans="2:4" ht="15.75">
      <c r="B34" s="47"/>
      <c r="D34" s="186" t="s">
        <v>45</v>
      </c>
    </row>
    <row r="35" ht="12.75">
      <c r="B35" s="47"/>
    </row>
    <row r="36" ht="12.75">
      <c r="B36" s="47"/>
    </row>
    <row r="37" ht="12.75">
      <c r="B37" s="47"/>
    </row>
    <row r="38" spans="2:12" ht="12.75">
      <c r="B38" s="47"/>
      <c r="E38" s="46" t="s">
        <v>0</v>
      </c>
      <c r="L38" s="46" t="s">
        <v>47</v>
      </c>
    </row>
    <row r="39" spans="2:14" ht="12.75">
      <c r="B39" s="47"/>
      <c r="N39" s="55"/>
    </row>
    <row r="40" ht="12.75">
      <c r="B40" s="47"/>
    </row>
    <row r="41" spans="2:12" ht="12.75">
      <c r="B41" s="47"/>
      <c r="E41" s="46" t="s">
        <v>1</v>
      </c>
      <c r="L41" s="46" t="s">
        <v>2</v>
      </c>
    </row>
    <row r="42" spans="2:14" ht="12.75">
      <c r="B42" s="47"/>
      <c r="N42" s="55"/>
    </row>
    <row r="43" ht="12.75">
      <c r="N43" s="55"/>
    </row>
  </sheetData>
  <sheetProtection/>
  <printOptions/>
  <pageMargins left="0.2361111111111111" right="0.15694444444444444" top="0.5" bottom="0.42986111111111114" header="0.5118055555555555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13.28125" style="3" customWidth="1"/>
    <col min="4" max="4" width="10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9" width="9.140625" style="23" customWidth="1"/>
    <col min="10" max="10" width="5.7109375" style="30" customWidth="1"/>
    <col min="11" max="11" width="20.8515625" style="1" bestFit="1" customWidth="1"/>
    <col min="12" max="16384" width="9.140625" style="3" customWidth="1"/>
  </cols>
  <sheetData>
    <row r="1" spans="1:13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1"/>
      <c r="M1" s="62"/>
    </row>
    <row r="2" spans="1:14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1"/>
      <c r="M2" s="62"/>
      <c r="N2" s="62"/>
    </row>
    <row r="3" spans="1:10" s="1" customFormat="1" ht="12" customHeight="1">
      <c r="A3" s="3"/>
      <c r="B3" s="3"/>
      <c r="C3" s="8"/>
      <c r="D3" s="9"/>
      <c r="E3" s="10"/>
      <c r="F3" s="10"/>
      <c r="G3" s="10"/>
      <c r="H3" s="23"/>
      <c r="I3" s="23"/>
      <c r="J3" s="23"/>
    </row>
    <row r="4" spans="2:11" ht="12.75">
      <c r="B4" s="8"/>
      <c r="K4" s="3"/>
    </row>
    <row r="5" spans="2:10" s="63" customFormat="1" ht="15.75">
      <c r="B5" s="56" t="s">
        <v>153</v>
      </c>
      <c r="C5" s="56"/>
      <c r="D5" s="9"/>
      <c r="E5" s="64"/>
      <c r="F5" s="11"/>
      <c r="G5" s="5"/>
      <c r="H5" s="23"/>
      <c r="I5" s="23"/>
      <c r="J5" s="30"/>
    </row>
    <row r="6" spans="2:10" s="63" customFormat="1" ht="16.5" thickBot="1">
      <c r="B6" s="56"/>
      <c r="C6" s="56"/>
      <c r="D6" s="58"/>
      <c r="E6" s="57"/>
      <c r="F6" s="57"/>
      <c r="G6" s="67"/>
      <c r="H6" s="62"/>
      <c r="I6" s="62"/>
      <c r="J6" s="69"/>
    </row>
    <row r="7" spans="1:11" s="2" customFormat="1" ht="18" customHeight="1" thickBot="1">
      <c r="A7" s="12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31" t="s">
        <v>15</v>
      </c>
      <c r="I7" s="34" t="s">
        <v>349</v>
      </c>
      <c r="J7" s="34" t="s">
        <v>12</v>
      </c>
      <c r="K7" s="21" t="s">
        <v>13</v>
      </c>
    </row>
    <row r="8" spans="1:11" ht="18" customHeight="1">
      <c r="A8" s="41">
        <v>1</v>
      </c>
      <c r="B8" s="169" t="s">
        <v>84</v>
      </c>
      <c r="C8" s="170" t="s">
        <v>325</v>
      </c>
      <c r="D8" s="171" t="s">
        <v>326</v>
      </c>
      <c r="E8" s="172" t="s">
        <v>165</v>
      </c>
      <c r="F8" s="172" t="s">
        <v>166</v>
      </c>
      <c r="G8" s="172"/>
      <c r="H8" s="44">
        <v>10.08</v>
      </c>
      <c r="I8" s="244">
        <v>10.19</v>
      </c>
      <c r="J8" s="27" t="str">
        <f aca="true" t="shared" si="0" ref="J8:J18">IF(ISBLANK(H8),"",IF(H8&lt;=11.74,"I JA",IF(H8&lt;=12.54,"II JA",IF(H8&lt;=13.14,"III JA"))))</f>
        <v>I JA</v>
      </c>
      <c r="K8" s="173" t="s">
        <v>327</v>
      </c>
    </row>
    <row r="9" spans="1:11" ht="18" customHeight="1">
      <c r="A9" s="41">
        <v>2</v>
      </c>
      <c r="B9" s="169" t="s">
        <v>35</v>
      </c>
      <c r="C9" s="170" t="s">
        <v>117</v>
      </c>
      <c r="D9" s="171" t="s">
        <v>118</v>
      </c>
      <c r="E9" s="172" t="s">
        <v>119</v>
      </c>
      <c r="F9" s="172" t="s">
        <v>120</v>
      </c>
      <c r="G9" s="172"/>
      <c r="H9" s="44">
        <v>10.31</v>
      </c>
      <c r="I9" s="244">
        <v>10.36</v>
      </c>
      <c r="J9" s="27" t="str">
        <f t="shared" si="0"/>
        <v>I JA</v>
      </c>
      <c r="K9" s="173" t="s">
        <v>121</v>
      </c>
    </row>
    <row r="10" spans="1:11" ht="18" customHeight="1">
      <c r="A10" s="41">
        <v>3</v>
      </c>
      <c r="B10" s="169" t="s">
        <v>145</v>
      </c>
      <c r="C10" s="170" t="s">
        <v>146</v>
      </c>
      <c r="D10" s="171">
        <v>38769</v>
      </c>
      <c r="E10" s="172" t="s">
        <v>152</v>
      </c>
      <c r="F10" s="172"/>
      <c r="G10" s="172"/>
      <c r="H10" s="44">
        <v>10.51</v>
      </c>
      <c r="I10" s="244">
        <v>10.51</v>
      </c>
      <c r="J10" s="27" t="str">
        <f t="shared" si="0"/>
        <v>I JA</v>
      </c>
      <c r="K10" s="173" t="s">
        <v>123</v>
      </c>
    </row>
    <row r="11" spans="1:11" ht="18" customHeight="1">
      <c r="A11" s="41">
        <v>4</v>
      </c>
      <c r="B11" s="169" t="s">
        <v>113</v>
      </c>
      <c r="C11" s="170" t="s">
        <v>114</v>
      </c>
      <c r="D11" s="171" t="s">
        <v>115</v>
      </c>
      <c r="E11" s="172" t="s">
        <v>116</v>
      </c>
      <c r="F11" s="172" t="s">
        <v>87</v>
      </c>
      <c r="G11" s="172" t="s">
        <v>88</v>
      </c>
      <c r="H11" s="244">
        <v>11.29</v>
      </c>
      <c r="I11" s="44">
        <v>11.16</v>
      </c>
      <c r="J11" s="27" t="str">
        <f t="shared" si="0"/>
        <v>I JA</v>
      </c>
      <c r="K11" s="173" t="s">
        <v>105</v>
      </c>
    </row>
    <row r="12" spans="1:11" ht="18" customHeight="1">
      <c r="A12" s="41">
        <v>5</v>
      </c>
      <c r="B12" s="169" t="s">
        <v>111</v>
      </c>
      <c r="C12" s="170" t="s">
        <v>112</v>
      </c>
      <c r="D12" s="171">
        <v>38899</v>
      </c>
      <c r="E12" s="172" t="s">
        <v>116</v>
      </c>
      <c r="F12" s="172" t="s">
        <v>87</v>
      </c>
      <c r="G12" s="172" t="s">
        <v>88</v>
      </c>
      <c r="H12" s="44">
        <v>11.1</v>
      </c>
      <c r="I12" s="244">
        <v>11.17</v>
      </c>
      <c r="J12" s="27" t="str">
        <f t="shared" si="0"/>
        <v>I JA</v>
      </c>
      <c r="K12" s="173" t="s">
        <v>105</v>
      </c>
    </row>
    <row r="13" spans="1:11" ht="18" customHeight="1">
      <c r="A13" s="41">
        <v>6</v>
      </c>
      <c r="B13" s="169" t="s">
        <v>90</v>
      </c>
      <c r="C13" s="170" t="s">
        <v>271</v>
      </c>
      <c r="D13" s="171" t="s">
        <v>272</v>
      </c>
      <c r="E13" s="172" t="s">
        <v>165</v>
      </c>
      <c r="F13" s="172" t="s">
        <v>166</v>
      </c>
      <c r="G13" s="172"/>
      <c r="H13" s="44">
        <v>11.29</v>
      </c>
      <c r="I13" s="244">
        <v>11.62</v>
      </c>
      <c r="J13" s="27" t="str">
        <f t="shared" si="0"/>
        <v>I JA</v>
      </c>
      <c r="K13" s="173" t="s">
        <v>292</v>
      </c>
    </row>
    <row r="14" spans="1:11" ht="18" customHeight="1">
      <c r="A14" s="41">
        <v>7</v>
      </c>
      <c r="B14" s="169" t="s">
        <v>268</v>
      </c>
      <c r="C14" s="170" t="s">
        <v>269</v>
      </c>
      <c r="D14" s="171" t="s">
        <v>270</v>
      </c>
      <c r="E14" s="172" t="s">
        <v>165</v>
      </c>
      <c r="F14" s="172" t="s">
        <v>166</v>
      </c>
      <c r="G14" s="172"/>
      <c r="H14" s="44">
        <v>11.35</v>
      </c>
      <c r="I14" s="44"/>
      <c r="J14" s="27" t="str">
        <f t="shared" si="0"/>
        <v>I JA</v>
      </c>
      <c r="K14" s="173" t="s">
        <v>292</v>
      </c>
    </row>
    <row r="15" spans="1:11" ht="18" customHeight="1">
      <c r="A15" s="41">
        <v>8</v>
      </c>
      <c r="B15" s="169" t="s">
        <v>90</v>
      </c>
      <c r="C15" s="170" t="s">
        <v>91</v>
      </c>
      <c r="D15" s="171" t="s">
        <v>92</v>
      </c>
      <c r="E15" s="172" t="s">
        <v>116</v>
      </c>
      <c r="F15" s="172" t="s">
        <v>87</v>
      </c>
      <c r="G15" s="172" t="s">
        <v>88</v>
      </c>
      <c r="H15" s="44">
        <v>11.4</v>
      </c>
      <c r="I15" s="44"/>
      <c r="J15" s="27" t="str">
        <f t="shared" si="0"/>
        <v>I JA</v>
      </c>
      <c r="K15" s="173" t="s">
        <v>89</v>
      </c>
    </row>
    <row r="16" spans="1:11" ht="18" customHeight="1">
      <c r="A16" s="41">
        <v>9</v>
      </c>
      <c r="B16" s="169" t="s">
        <v>221</v>
      </c>
      <c r="C16" s="170" t="s">
        <v>264</v>
      </c>
      <c r="D16" s="171" t="s">
        <v>265</v>
      </c>
      <c r="E16" s="172" t="s">
        <v>165</v>
      </c>
      <c r="F16" s="172" t="s">
        <v>166</v>
      </c>
      <c r="G16" s="172"/>
      <c r="H16" s="44">
        <v>13.74</v>
      </c>
      <c r="I16" s="44"/>
      <c r="J16" s="243" t="b">
        <f t="shared" si="0"/>
        <v>0</v>
      </c>
      <c r="K16" s="173" t="s">
        <v>292</v>
      </c>
    </row>
    <row r="17" spans="1:11" ht="18" customHeight="1">
      <c r="A17" s="41"/>
      <c r="B17" s="169" t="s">
        <v>273</v>
      </c>
      <c r="C17" s="170" t="s">
        <v>274</v>
      </c>
      <c r="D17" s="171" t="s">
        <v>275</v>
      </c>
      <c r="E17" s="172" t="s">
        <v>165</v>
      </c>
      <c r="F17" s="172" t="s">
        <v>166</v>
      </c>
      <c r="G17" s="172"/>
      <c r="H17" s="44" t="s">
        <v>348</v>
      </c>
      <c r="I17" s="44"/>
      <c r="J17" s="243" t="b">
        <f t="shared" si="0"/>
        <v>0</v>
      </c>
      <c r="K17" s="173" t="s">
        <v>292</v>
      </c>
    </row>
    <row r="18" spans="1:11" ht="18" customHeight="1">
      <c r="A18" s="41"/>
      <c r="B18" s="169" t="s">
        <v>266</v>
      </c>
      <c r="C18" s="170" t="s">
        <v>267</v>
      </c>
      <c r="D18" s="171">
        <v>39337</v>
      </c>
      <c r="E18" s="172" t="s">
        <v>165</v>
      </c>
      <c r="F18" s="172" t="s">
        <v>166</v>
      </c>
      <c r="G18" s="172"/>
      <c r="H18" s="44" t="s">
        <v>348</v>
      </c>
      <c r="I18" s="44"/>
      <c r="J18" s="243" t="b">
        <f t="shared" si="0"/>
        <v>0</v>
      </c>
      <c r="K18" s="173" t="s">
        <v>292</v>
      </c>
    </row>
  </sheetData>
  <sheetProtection sheet="1"/>
  <printOptions horizontalCentered="1"/>
  <pageMargins left="0.3937007874015748" right="0.3937007874015748" top="0.2755905511811024" bottom="0.2362204724409449" header="0.2362204724409449" footer="0.3543307086614173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2.00390625" style="3" customWidth="1"/>
    <col min="4" max="4" width="10.7109375" style="4" customWidth="1"/>
    <col min="5" max="6" width="15.00390625" style="5" customWidth="1"/>
    <col min="7" max="7" width="15.7109375" style="5" bestFit="1" customWidth="1"/>
    <col min="8" max="8" width="9.140625" style="23" customWidth="1"/>
    <col min="9" max="9" width="6.421875" style="30" bestFit="1" customWidth="1"/>
    <col min="10" max="10" width="21.8515625" style="43" customWidth="1"/>
    <col min="11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9" s="1" customFormat="1" ht="12" customHeight="1">
      <c r="A3" s="3"/>
      <c r="B3" s="3"/>
      <c r="C3" s="8"/>
      <c r="D3" s="9"/>
      <c r="E3" s="10"/>
      <c r="F3" s="10"/>
      <c r="G3" s="10"/>
      <c r="H3" s="23"/>
      <c r="I3" s="23"/>
    </row>
    <row r="4" spans="2:10" ht="12.75">
      <c r="B4" s="8"/>
      <c r="J4" s="3"/>
    </row>
    <row r="5" spans="2:9" s="63" customFormat="1" ht="15.75">
      <c r="B5" s="56" t="s">
        <v>154</v>
      </c>
      <c r="C5" s="56"/>
      <c r="D5" s="9"/>
      <c r="E5" s="64"/>
      <c r="F5" s="11"/>
      <c r="G5" s="5"/>
      <c r="H5" s="23"/>
      <c r="I5" s="30"/>
    </row>
    <row r="6" spans="2:10" s="63" customFormat="1" ht="16.5" thickBot="1">
      <c r="B6" s="56"/>
      <c r="C6" s="56"/>
      <c r="D6" s="58"/>
      <c r="E6" s="57"/>
      <c r="F6" s="57"/>
      <c r="G6" s="67"/>
      <c r="H6" s="62"/>
      <c r="I6" s="69"/>
      <c r="J6" s="62"/>
    </row>
    <row r="7" spans="1:10" s="2" customFormat="1" ht="18" customHeight="1" thickBot="1">
      <c r="A7" s="12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31" t="s">
        <v>15</v>
      </c>
      <c r="I7" s="17" t="s">
        <v>12</v>
      </c>
      <c r="J7" s="21" t="s">
        <v>13</v>
      </c>
    </row>
    <row r="8" spans="1:10" ht="18" customHeight="1">
      <c r="A8" s="27">
        <v>1</v>
      </c>
      <c r="B8" s="169" t="s">
        <v>283</v>
      </c>
      <c r="C8" s="170" t="s">
        <v>284</v>
      </c>
      <c r="D8" s="171" t="s">
        <v>285</v>
      </c>
      <c r="E8" s="172" t="s">
        <v>165</v>
      </c>
      <c r="F8" s="172" t="s">
        <v>166</v>
      </c>
      <c r="G8" s="172"/>
      <c r="H8" s="44">
        <v>10.85</v>
      </c>
      <c r="I8" s="27" t="str">
        <f>IF(ISBLANK(H8),"",IF(H8&lt;=10.3,"I JA",IF(H8&lt;=11.25,"II JA",IF(H8&lt;=12,"III JA"))))</f>
        <v>II JA</v>
      </c>
      <c r="J8" s="173" t="s">
        <v>292</v>
      </c>
    </row>
    <row r="9" spans="1:10" ht="18" customHeight="1">
      <c r="A9" s="27">
        <v>2</v>
      </c>
      <c r="B9" s="169" t="s">
        <v>280</v>
      </c>
      <c r="C9" s="170" t="s">
        <v>281</v>
      </c>
      <c r="D9" s="171" t="s">
        <v>282</v>
      </c>
      <c r="E9" s="172" t="s">
        <v>165</v>
      </c>
      <c r="F9" s="172" t="s">
        <v>166</v>
      </c>
      <c r="G9" s="172"/>
      <c r="H9" s="44">
        <v>11.77</v>
      </c>
      <c r="I9" s="27" t="str">
        <f>IF(ISBLANK(H9),"",IF(H9&lt;=10.3,"I JA",IF(H9&lt;=11.25,"II JA",IF(H9&lt;=12,"III JA"))))</f>
        <v>III JA</v>
      </c>
      <c r="J9" s="173" t="s">
        <v>279</v>
      </c>
    </row>
    <row r="10" spans="1:10" ht="18" customHeight="1">
      <c r="A10" s="27">
        <v>3</v>
      </c>
      <c r="B10" s="169" t="s">
        <v>125</v>
      </c>
      <c r="C10" s="170" t="s">
        <v>126</v>
      </c>
      <c r="D10" s="171">
        <v>39385</v>
      </c>
      <c r="E10" s="172" t="s">
        <v>152</v>
      </c>
      <c r="F10" s="172"/>
      <c r="G10" s="172"/>
      <c r="H10" s="44">
        <v>12.36</v>
      </c>
      <c r="I10" s="243" t="b">
        <f>IF(ISBLANK(H10),"",IF(H10&lt;=10.3,"I JA",IF(H10&lt;=11.25,"II JA",IF(H10&lt;=12,"III JA"))))</f>
        <v>0</v>
      </c>
      <c r="J10" s="173" t="s">
        <v>123</v>
      </c>
    </row>
  </sheetData>
  <sheetProtection sheet="1"/>
  <printOptions horizontalCentered="1"/>
  <pageMargins left="0.3937007874015748" right="0.3937007874015748" top="0.2755905511811024" bottom="0.15748031496062992" header="0.15748031496062992" footer="0.3543307086614173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3.28125" style="3" hidden="1" customWidth="1"/>
    <col min="3" max="3" width="11.140625" style="3" customWidth="1"/>
    <col min="4" max="4" width="15.421875" style="3" bestFit="1" customWidth="1"/>
    <col min="5" max="5" width="10.7109375" style="4" customWidth="1"/>
    <col min="6" max="6" width="15.00390625" style="5" customWidth="1"/>
    <col min="7" max="7" width="12.8515625" style="7" bestFit="1" customWidth="1"/>
    <col min="8" max="8" width="11.28125" style="7" bestFit="1" customWidth="1"/>
    <col min="9" max="9" width="9.00390625" style="7" bestFit="1" customWidth="1"/>
    <col min="10" max="10" width="5.00390625" style="1" bestFit="1" customWidth="1"/>
    <col min="11" max="11" width="18.7109375" style="3" bestFit="1" customWidth="1"/>
    <col min="12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2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3"/>
      <c r="J3" s="23"/>
      <c r="K3" s="19"/>
    </row>
    <row r="4" spans="3:11" ht="12.75">
      <c r="C4" s="8"/>
      <c r="G4" s="5"/>
      <c r="H4" s="5"/>
      <c r="I4" s="23"/>
      <c r="J4" s="30"/>
      <c r="K4" s="1"/>
    </row>
    <row r="5" spans="3:10" s="63" customFormat="1" ht="15.75">
      <c r="C5" s="56" t="s">
        <v>155</v>
      </c>
      <c r="D5" s="56"/>
      <c r="E5" s="58"/>
      <c r="F5" s="64"/>
      <c r="G5" s="57"/>
      <c r="H5" s="67"/>
      <c r="I5" s="23"/>
      <c r="J5" s="69"/>
    </row>
    <row r="6" spans="3:10" s="63" customFormat="1" ht="16.5" customHeight="1" thickBot="1">
      <c r="C6" s="56"/>
      <c r="D6" s="56"/>
      <c r="E6" s="58"/>
      <c r="F6" s="57"/>
      <c r="G6" s="57"/>
      <c r="H6" s="67"/>
      <c r="I6" s="23"/>
      <c r="J6" s="69"/>
    </row>
    <row r="7" spans="1:11" s="2" customFormat="1" ht="18" customHeight="1" thickBot="1">
      <c r="A7" s="12" t="s">
        <v>350</v>
      </c>
      <c r="B7" s="13" t="s">
        <v>18</v>
      </c>
      <c r="C7" s="14" t="s">
        <v>4</v>
      </c>
      <c r="D7" s="15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31" t="s">
        <v>15</v>
      </c>
      <c r="J7" s="34" t="s">
        <v>12</v>
      </c>
      <c r="K7" s="21" t="s">
        <v>13</v>
      </c>
    </row>
    <row r="8" spans="1:11" ht="18" customHeight="1">
      <c r="A8" s="187">
        <v>1</v>
      </c>
      <c r="B8" s="188"/>
      <c r="C8" s="226" t="s">
        <v>263</v>
      </c>
      <c r="D8" s="228" t="s">
        <v>264</v>
      </c>
      <c r="E8" s="230" t="s">
        <v>265</v>
      </c>
      <c r="F8" s="232" t="s">
        <v>165</v>
      </c>
      <c r="G8" s="236" t="s">
        <v>166</v>
      </c>
      <c r="H8" s="212"/>
      <c r="I8" s="214">
        <v>0.0006681712962962962</v>
      </c>
      <c r="J8" s="27" t="str">
        <f>IF(ISBLANK(I8),"",IF(I8&lt;=0.000558449074074074,"KSM",IF(I8&lt;=0.000592592592592593,"I A",IF(I8&lt;=0.00063125,"II A",IF(I8&lt;=0.000678703703703704,"III A",IF(I8&lt;=0.000728472222222222,"I JA",IF(I8&lt;=0.000766666666666667,"II JA",IF(I8&lt;=0.000801388888888889,"III JA"))))))))</f>
        <v>III A</v>
      </c>
      <c r="K8" s="234" t="s">
        <v>292</v>
      </c>
    </row>
    <row r="9" spans="1:11" ht="18" customHeight="1">
      <c r="A9" s="193">
        <f>A8</f>
        <v>1</v>
      </c>
      <c r="B9" s="194"/>
      <c r="C9" s="227" t="s">
        <v>268</v>
      </c>
      <c r="D9" s="229" t="s">
        <v>269</v>
      </c>
      <c r="E9" s="231" t="s">
        <v>270</v>
      </c>
      <c r="F9" s="233" t="s">
        <v>165</v>
      </c>
      <c r="G9" s="238" t="s">
        <v>166</v>
      </c>
      <c r="H9" s="172"/>
      <c r="I9" s="199">
        <f>I8</f>
        <v>0.0006681712962962962</v>
      </c>
      <c r="J9" s="27"/>
      <c r="K9" s="235" t="s">
        <v>292</v>
      </c>
    </row>
    <row r="10" spans="1:11" ht="18" customHeight="1">
      <c r="A10" s="193">
        <f>A9</f>
        <v>1</v>
      </c>
      <c r="B10" s="194"/>
      <c r="C10" s="195" t="s">
        <v>37</v>
      </c>
      <c r="D10" s="196" t="s">
        <v>51</v>
      </c>
      <c r="E10" s="197">
        <v>43087</v>
      </c>
      <c r="F10" s="198" t="s">
        <v>165</v>
      </c>
      <c r="G10" s="237" t="s">
        <v>166</v>
      </c>
      <c r="H10" s="144"/>
      <c r="I10" s="199">
        <f>I9</f>
        <v>0.0006681712962962962</v>
      </c>
      <c r="J10" s="200"/>
      <c r="K10" s="201" t="s">
        <v>52</v>
      </c>
    </row>
    <row r="11" spans="1:11" ht="18" customHeight="1" thickBot="1">
      <c r="A11" s="193">
        <f>A10</f>
        <v>1</v>
      </c>
      <c r="B11" s="203"/>
      <c r="C11" s="204" t="s">
        <v>84</v>
      </c>
      <c r="D11" s="205" t="s">
        <v>325</v>
      </c>
      <c r="E11" s="206" t="s">
        <v>326</v>
      </c>
      <c r="F11" s="207" t="s">
        <v>165</v>
      </c>
      <c r="G11" s="239" t="s">
        <v>166</v>
      </c>
      <c r="H11" s="213"/>
      <c r="I11" s="208">
        <f>I10</f>
        <v>0.0006681712962962962</v>
      </c>
      <c r="J11" s="209"/>
      <c r="K11" s="210" t="s">
        <v>327</v>
      </c>
    </row>
    <row r="12" spans="1:11" ht="18" customHeight="1">
      <c r="A12" s="187">
        <v>2</v>
      </c>
      <c r="B12" s="188"/>
      <c r="C12" s="226" t="s">
        <v>145</v>
      </c>
      <c r="D12" s="228" t="s">
        <v>146</v>
      </c>
      <c r="E12" s="230">
        <v>38769</v>
      </c>
      <c r="F12" s="232" t="s">
        <v>152</v>
      </c>
      <c r="G12" s="236"/>
      <c r="H12" s="212"/>
      <c r="I12" s="214">
        <v>0.0006877314814814815</v>
      </c>
      <c r="J12" s="27" t="str">
        <f>IF(ISBLANK(I12),"",IF(I12&lt;=0.000558449074074074,"KSM",IF(I12&lt;=0.000592592592592593,"I A",IF(I12&lt;=0.00063125,"II A",IF(I12&lt;=0.000678703703703704,"III A",IF(I12&lt;=0.000728472222222222,"I JA",IF(I12&lt;=0.000766666666666667,"II JA",IF(I12&lt;=0.000801388888888889,"III JA"))))))))</f>
        <v>I JA</v>
      </c>
      <c r="K12" s="234" t="s">
        <v>123</v>
      </c>
    </row>
    <row r="13" spans="1:11" ht="18" customHeight="1">
      <c r="A13" s="193">
        <f>A12</f>
        <v>2</v>
      </c>
      <c r="B13" s="194"/>
      <c r="C13" s="227" t="s">
        <v>141</v>
      </c>
      <c r="D13" s="229" t="s">
        <v>142</v>
      </c>
      <c r="E13" s="231">
        <v>39200</v>
      </c>
      <c r="F13" s="233" t="s">
        <v>152</v>
      </c>
      <c r="G13" s="238"/>
      <c r="H13" s="172"/>
      <c r="I13" s="199">
        <f>I12</f>
        <v>0.0006877314814814815</v>
      </c>
      <c r="J13" s="27"/>
      <c r="K13" s="235" t="s">
        <v>123</v>
      </c>
    </row>
    <row r="14" spans="1:11" ht="18" customHeight="1">
      <c r="A14" s="193">
        <f>A13</f>
        <v>2</v>
      </c>
      <c r="B14" s="194"/>
      <c r="C14" s="195" t="s">
        <v>143</v>
      </c>
      <c r="D14" s="196" t="s">
        <v>144</v>
      </c>
      <c r="E14" s="197">
        <v>39418</v>
      </c>
      <c r="F14" s="198" t="s">
        <v>152</v>
      </c>
      <c r="G14" s="237"/>
      <c r="H14" s="144"/>
      <c r="I14" s="199">
        <f>I13</f>
        <v>0.0006877314814814815</v>
      </c>
      <c r="J14" s="200"/>
      <c r="K14" s="201" t="s">
        <v>123</v>
      </c>
    </row>
    <row r="15" spans="1:11" ht="18" customHeight="1" thickBot="1">
      <c r="A15" s="202">
        <f>A14</f>
        <v>2</v>
      </c>
      <c r="B15" s="203"/>
      <c r="C15" s="204" t="s">
        <v>149</v>
      </c>
      <c r="D15" s="205" t="s">
        <v>150</v>
      </c>
      <c r="E15" s="206">
        <v>39462</v>
      </c>
      <c r="F15" s="207" t="s">
        <v>152</v>
      </c>
      <c r="G15" s="239"/>
      <c r="H15" s="213"/>
      <c r="I15" s="208">
        <f>I14</f>
        <v>0.0006877314814814815</v>
      </c>
      <c r="J15" s="209"/>
      <c r="K15" s="210" t="s">
        <v>124</v>
      </c>
    </row>
    <row r="16" spans="1:11" ht="18" customHeight="1">
      <c r="A16" s="187">
        <v>3</v>
      </c>
      <c r="B16" s="188">
        <v>1</v>
      </c>
      <c r="C16" s="189" t="s">
        <v>90</v>
      </c>
      <c r="D16" s="190" t="s">
        <v>91</v>
      </c>
      <c r="E16" s="191" t="s">
        <v>92</v>
      </c>
      <c r="F16" s="192" t="s">
        <v>116</v>
      </c>
      <c r="G16" s="236" t="s">
        <v>87</v>
      </c>
      <c r="H16" s="212" t="s">
        <v>88</v>
      </c>
      <c r="I16" s="214">
        <v>0.0006903935185185186</v>
      </c>
      <c r="J16" s="27" t="str">
        <f>IF(ISBLANK(I16),"",IF(I16&lt;=0.000558449074074074,"KSM",IF(I16&lt;=0.000592592592592593,"I A",IF(I16&lt;=0.00063125,"II A",IF(I16&lt;=0.000678703703703704,"III A",IF(I16&lt;=0.000728472222222222,"I JA",IF(I16&lt;=0.000766666666666667,"II JA",IF(I16&lt;=0.000801388888888889,"III JA"))))))))</f>
        <v>I JA</v>
      </c>
      <c r="K16" s="211" t="s">
        <v>89</v>
      </c>
    </row>
    <row r="17" spans="1:11" ht="18" customHeight="1">
      <c r="A17" s="193">
        <v>3</v>
      </c>
      <c r="B17" s="194">
        <v>2</v>
      </c>
      <c r="C17" s="169" t="s">
        <v>113</v>
      </c>
      <c r="D17" s="170" t="s">
        <v>114</v>
      </c>
      <c r="E17" s="171" t="s">
        <v>115</v>
      </c>
      <c r="F17" s="198" t="s">
        <v>116</v>
      </c>
      <c r="G17" s="237" t="s">
        <v>87</v>
      </c>
      <c r="H17" s="144" t="s">
        <v>88</v>
      </c>
      <c r="I17" s="199">
        <f>I16</f>
        <v>0.0006903935185185186</v>
      </c>
      <c r="J17" s="200"/>
      <c r="K17" s="201" t="s">
        <v>105</v>
      </c>
    </row>
    <row r="18" spans="1:11" ht="18" customHeight="1">
      <c r="A18" s="193">
        <f>A17</f>
        <v>3</v>
      </c>
      <c r="B18" s="194">
        <v>3</v>
      </c>
      <c r="C18" s="195" t="s">
        <v>99</v>
      </c>
      <c r="D18" s="196" t="s">
        <v>100</v>
      </c>
      <c r="E18" s="197" t="s">
        <v>101</v>
      </c>
      <c r="F18" s="198" t="s">
        <v>116</v>
      </c>
      <c r="G18" s="238" t="s">
        <v>87</v>
      </c>
      <c r="H18" s="172" t="s">
        <v>88</v>
      </c>
      <c r="I18" s="199">
        <f>I17</f>
        <v>0.0006903935185185186</v>
      </c>
      <c r="J18" s="200"/>
      <c r="K18" s="201" t="s">
        <v>89</v>
      </c>
    </row>
    <row r="19" spans="1:11" ht="18" customHeight="1" thickBot="1">
      <c r="A19" s="202">
        <f>A18</f>
        <v>3</v>
      </c>
      <c r="B19" s="203">
        <v>4</v>
      </c>
      <c r="C19" s="204" t="s">
        <v>111</v>
      </c>
      <c r="D19" s="205" t="s">
        <v>112</v>
      </c>
      <c r="E19" s="206">
        <v>38899</v>
      </c>
      <c r="F19" s="207" t="s">
        <v>116</v>
      </c>
      <c r="G19" s="239" t="s">
        <v>87</v>
      </c>
      <c r="H19" s="213" t="s">
        <v>88</v>
      </c>
      <c r="I19" s="208">
        <f>I18</f>
        <v>0.0006903935185185186</v>
      </c>
      <c r="J19" s="209"/>
      <c r="K19" s="210" t="s">
        <v>105</v>
      </c>
    </row>
    <row r="20" spans="1:11" ht="18" customHeight="1">
      <c r="A20" s="187">
        <v>4</v>
      </c>
      <c r="B20" s="188">
        <v>5</v>
      </c>
      <c r="C20" s="189" t="s">
        <v>203</v>
      </c>
      <c r="D20" s="190" t="s">
        <v>64</v>
      </c>
      <c r="E20" s="191" t="s">
        <v>65</v>
      </c>
      <c r="F20" s="192" t="s">
        <v>66</v>
      </c>
      <c r="G20" s="236" t="s">
        <v>67</v>
      </c>
      <c r="H20" s="212"/>
      <c r="I20" s="214">
        <v>0.0006989583333333332</v>
      </c>
      <c r="J20" s="27" t="str">
        <f>IF(ISBLANK(I20),"",IF(I20&lt;=0.000558449074074074,"KSM",IF(I20&lt;=0.000592592592592593,"I A",IF(I20&lt;=0.00063125,"II A",IF(I20&lt;=0.000678703703703704,"III A",IF(I20&lt;=0.000728472222222222,"I JA",IF(I20&lt;=0.000766666666666667,"II JA",IF(I20&lt;=0.000801388888888889,"III JA"))))))))</f>
        <v>I JA</v>
      </c>
      <c r="K20" s="211" t="s">
        <v>83</v>
      </c>
    </row>
    <row r="21" spans="1:11" ht="18" customHeight="1">
      <c r="A21" s="193">
        <f>A20</f>
        <v>4</v>
      </c>
      <c r="B21" s="194">
        <v>6</v>
      </c>
      <c r="C21" s="195" t="s">
        <v>38</v>
      </c>
      <c r="D21" s="196" t="s">
        <v>68</v>
      </c>
      <c r="E21" s="197" t="s">
        <v>41</v>
      </c>
      <c r="F21" s="198" t="s">
        <v>66</v>
      </c>
      <c r="G21" s="237" t="s">
        <v>67</v>
      </c>
      <c r="H21" s="144"/>
      <c r="I21" s="199">
        <f>I20</f>
        <v>0.0006989583333333332</v>
      </c>
      <c r="J21" s="200"/>
      <c r="K21" s="201" t="s">
        <v>83</v>
      </c>
    </row>
    <row r="22" spans="1:11" ht="18" customHeight="1">
      <c r="A22" s="193">
        <f>A21</f>
        <v>4</v>
      </c>
      <c r="B22" s="194">
        <v>7</v>
      </c>
      <c r="C22" s="195" t="s">
        <v>31</v>
      </c>
      <c r="D22" s="196" t="s">
        <v>42</v>
      </c>
      <c r="E22" s="197" t="s">
        <v>34</v>
      </c>
      <c r="F22" s="198" t="s">
        <v>66</v>
      </c>
      <c r="G22" s="238" t="s">
        <v>67</v>
      </c>
      <c r="H22" s="172"/>
      <c r="I22" s="199">
        <f>I21</f>
        <v>0.0006989583333333332</v>
      </c>
      <c r="J22" s="200"/>
      <c r="K22" s="201" t="s">
        <v>83</v>
      </c>
    </row>
    <row r="23" spans="1:11" ht="18" customHeight="1" thickBot="1">
      <c r="A23" s="202">
        <f>A22</f>
        <v>4</v>
      </c>
      <c r="B23" s="203">
        <v>8</v>
      </c>
      <c r="C23" s="204" t="s">
        <v>36</v>
      </c>
      <c r="D23" s="205" t="s">
        <v>79</v>
      </c>
      <c r="E23" s="206" t="s">
        <v>80</v>
      </c>
      <c r="F23" s="207" t="s">
        <v>66</v>
      </c>
      <c r="G23" s="239" t="s">
        <v>67</v>
      </c>
      <c r="H23" s="213"/>
      <c r="I23" s="208">
        <f>I22</f>
        <v>0.0006989583333333332</v>
      </c>
      <c r="J23" s="209"/>
      <c r="K23" s="210" t="s">
        <v>78</v>
      </c>
    </row>
    <row r="24" spans="1:11" ht="18" customHeight="1">
      <c r="A24" s="187">
        <v>5</v>
      </c>
      <c r="B24" s="188">
        <v>9</v>
      </c>
      <c r="C24" s="226" t="s">
        <v>160</v>
      </c>
      <c r="D24" s="228" t="s">
        <v>161</v>
      </c>
      <c r="E24" s="230" t="s">
        <v>162</v>
      </c>
      <c r="F24" s="232" t="s">
        <v>63</v>
      </c>
      <c r="G24" s="236" t="s">
        <v>55</v>
      </c>
      <c r="H24" s="212"/>
      <c r="I24" s="214">
        <v>0.0007048611111111111</v>
      </c>
      <c r="J24" s="27" t="str">
        <f>IF(ISBLANK(I24),"",IF(I24&lt;=0.000558449074074074,"KSM",IF(I24&lt;=0.000592592592592593,"I A",IF(I24&lt;=0.00063125,"II A",IF(I24&lt;=0.000678703703703704,"III A",IF(I24&lt;=0.000728472222222222,"I JA",IF(I24&lt;=0.000766666666666667,"II JA",IF(I24&lt;=0.000801388888888889,"III JA"))))))))</f>
        <v>I JA</v>
      </c>
      <c r="K24" s="234" t="s">
        <v>201</v>
      </c>
    </row>
    <row r="25" spans="1:11" ht="18" customHeight="1">
      <c r="A25" s="193">
        <f>A24</f>
        <v>5</v>
      </c>
      <c r="B25" s="194">
        <v>10</v>
      </c>
      <c r="C25" s="227" t="s">
        <v>189</v>
      </c>
      <c r="D25" s="229" t="s">
        <v>190</v>
      </c>
      <c r="E25" s="231" t="s">
        <v>191</v>
      </c>
      <c r="F25" s="233" t="s">
        <v>63</v>
      </c>
      <c r="G25" s="238" t="s">
        <v>55</v>
      </c>
      <c r="H25" s="172"/>
      <c r="I25" s="199">
        <f>I24</f>
        <v>0.0007048611111111111</v>
      </c>
      <c r="J25" s="27"/>
      <c r="K25" s="235" t="s">
        <v>201</v>
      </c>
    </row>
    <row r="26" spans="1:11" ht="18" customHeight="1">
      <c r="A26" s="193">
        <f>A25</f>
        <v>5</v>
      </c>
      <c r="B26" s="194">
        <v>11</v>
      </c>
      <c r="C26" s="195" t="s">
        <v>198</v>
      </c>
      <c r="D26" s="196" t="s">
        <v>199</v>
      </c>
      <c r="E26" s="197" t="s">
        <v>200</v>
      </c>
      <c r="F26" s="198" t="s">
        <v>63</v>
      </c>
      <c r="G26" s="237" t="s">
        <v>55</v>
      </c>
      <c r="H26" s="144"/>
      <c r="I26" s="199">
        <f>I25</f>
        <v>0.0007048611111111111</v>
      </c>
      <c r="J26" s="200"/>
      <c r="K26" s="201" t="s">
        <v>201</v>
      </c>
    </row>
    <row r="27" spans="1:11" ht="18" customHeight="1" thickBot="1">
      <c r="A27" s="202">
        <f>A26</f>
        <v>5</v>
      </c>
      <c r="B27" s="203">
        <v>12</v>
      </c>
      <c r="C27" s="204" t="s">
        <v>211</v>
      </c>
      <c r="D27" s="205" t="s">
        <v>212</v>
      </c>
      <c r="E27" s="206" t="s">
        <v>213</v>
      </c>
      <c r="F27" s="207" t="s">
        <v>63</v>
      </c>
      <c r="G27" s="239" t="s">
        <v>55</v>
      </c>
      <c r="H27" s="213"/>
      <c r="I27" s="208">
        <f>I26</f>
        <v>0.0007048611111111111</v>
      </c>
      <c r="J27" s="209"/>
      <c r="K27" s="210" t="s">
        <v>206</v>
      </c>
    </row>
  </sheetData>
  <sheetProtection sheet="1"/>
  <printOptions horizontalCentered="1"/>
  <pageMargins left="0.39305555555555555" right="0.39305555555555555" top="0.15694444444444444" bottom="0.19652777777777777" header="0.15694444444444444" footer="0.1965277777777777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3.28125" style="3" hidden="1" customWidth="1"/>
    <col min="3" max="3" width="11.140625" style="3" customWidth="1"/>
    <col min="4" max="4" width="15.421875" style="3" bestFit="1" customWidth="1"/>
    <col min="5" max="5" width="10.7109375" style="4" customWidth="1"/>
    <col min="6" max="6" width="15.00390625" style="5" customWidth="1"/>
    <col min="7" max="7" width="12.8515625" style="7" bestFit="1" customWidth="1"/>
    <col min="8" max="8" width="11.28125" style="7" bestFit="1" customWidth="1"/>
    <col min="9" max="9" width="9.00390625" style="7" bestFit="1" customWidth="1"/>
    <col min="10" max="10" width="6.421875" style="1" bestFit="1" customWidth="1"/>
    <col min="11" max="11" width="15.7109375" style="3" bestFit="1" customWidth="1"/>
    <col min="12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2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3"/>
      <c r="J3" s="23"/>
      <c r="K3" s="19"/>
    </row>
    <row r="4" spans="3:11" ht="12.75">
      <c r="C4" s="8"/>
      <c r="G4" s="5"/>
      <c r="H4" s="5"/>
      <c r="I4" s="23"/>
      <c r="J4" s="30"/>
      <c r="K4" s="1"/>
    </row>
    <row r="5" spans="3:10" s="63" customFormat="1" ht="15.75">
      <c r="C5" s="56" t="s">
        <v>156</v>
      </c>
      <c r="D5" s="56"/>
      <c r="E5" s="58"/>
      <c r="F5" s="64"/>
      <c r="G5" s="57"/>
      <c r="H5" s="67"/>
      <c r="I5" s="23"/>
      <c r="J5" s="69"/>
    </row>
    <row r="6" spans="3:10" s="63" customFormat="1" ht="16.5" customHeight="1" thickBot="1">
      <c r="C6" s="56"/>
      <c r="D6" s="56"/>
      <c r="E6" s="58"/>
      <c r="F6" s="57"/>
      <c r="G6" s="57"/>
      <c r="H6" s="67"/>
      <c r="I6" s="23"/>
      <c r="J6" s="69"/>
    </row>
    <row r="7" spans="1:11" s="2" customFormat="1" ht="18" customHeight="1" thickBot="1">
      <c r="A7" s="12" t="s">
        <v>350</v>
      </c>
      <c r="B7" s="13" t="s">
        <v>18</v>
      </c>
      <c r="C7" s="14" t="s">
        <v>4</v>
      </c>
      <c r="D7" s="15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31" t="s">
        <v>15</v>
      </c>
      <c r="J7" s="34" t="s">
        <v>12</v>
      </c>
      <c r="K7" s="21" t="s">
        <v>13</v>
      </c>
    </row>
    <row r="8" spans="1:11" ht="18" customHeight="1">
      <c r="A8" s="187">
        <v>1</v>
      </c>
      <c r="B8" s="188">
        <v>1</v>
      </c>
      <c r="C8" s="226" t="s">
        <v>129</v>
      </c>
      <c r="D8" s="228" t="s">
        <v>130</v>
      </c>
      <c r="E8" s="230">
        <v>38718</v>
      </c>
      <c r="F8" s="232" t="s">
        <v>346</v>
      </c>
      <c r="G8" s="240"/>
      <c r="H8" s="242"/>
      <c r="I8" s="214">
        <v>0.0006552083333333333</v>
      </c>
      <c r="J8" s="27" t="str">
        <f>IF(ISBLANK(I8),"",IF(I8&lt;=0.000494791666666667,"KSM",IF(I8&lt;=0.000520833333333333,"I A",IF(I8&lt;=0.000555555555555556,"II A",IF(I8&lt;=0.000601851851851852,"III A",IF(I8&lt;=0.000648148148148148,"I JA",IF(I8&lt;=0.00068287037037037,"II JA",IF(I8&lt;=0.000717592592592593,"III JA"))))))))</f>
        <v>II JA</v>
      </c>
      <c r="K8" s="234" t="s">
        <v>123</v>
      </c>
    </row>
    <row r="9" spans="1:11" ht="18" customHeight="1">
      <c r="A9" s="193">
        <f>A8</f>
        <v>1</v>
      </c>
      <c r="B9" s="194">
        <v>2</v>
      </c>
      <c r="C9" s="195" t="s">
        <v>131</v>
      </c>
      <c r="D9" s="196" t="s">
        <v>132</v>
      </c>
      <c r="E9" s="197">
        <v>39200</v>
      </c>
      <c r="F9" s="198" t="s">
        <v>346</v>
      </c>
      <c r="G9" s="238"/>
      <c r="H9" s="172"/>
      <c r="I9" s="199">
        <f>I8</f>
        <v>0.0006552083333333333</v>
      </c>
      <c r="J9" s="27"/>
      <c r="K9" s="201" t="s">
        <v>123</v>
      </c>
    </row>
    <row r="10" spans="1:11" ht="18" customHeight="1">
      <c r="A10" s="193">
        <f>A9</f>
        <v>1</v>
      </c>
      <c r="B10" s="194">
        <v>3</v>
      </c>
      <c r="C10" s="227" t="s">
        <v>127</v>
      </c>
      <c r="D10" s="229" t="s">
        <v>128</v>
      </c>
      <c r="E10" s="231">
        <v>38887</v>
      </c>
      <c r="F10" s="233" t="s">
        <v>346</v>
      </c>
      <c r="G10" s="238"/>
      <c r="H10" s="172"/>
      <c r="I10" s="199">
        <f>I9</f>
        <v>0.0006552083333333333</v>
      </c>
      <c r="J10" s="27"/>
      <c r="K10" s="235" t="s">
        <v>123</v>
      </c>
    </row>
    <row r="11" spans="1:11" ht="18" customHeight="1" thickBot="1">
      <c r="A11" s="202">
        <f>A10</f>
        <v>1</v>
      </c>
      <c r="B11" s="203">
        <v>4</v>
      </c>
      <c r="C11" s="204" t="s">
        <v>133</v>
      </c>
      <c r="D11" s="205" t="s">
        <v>134</v>
      </c>
      <c r="E11" s="206">
        <v>39107</v>
      </c>
      <c r="F11" s="207" t="s">
        <v>346</v>
      </c>
      <c r="G11" s="239"/>
      <c r="H11" s="213"/>
      <c r="I11" s="208">
        <f>I10</f>
        <v>0.0006552083333333333</v>
      </c>
      <c r="J11" s="209"/>
      <c r="K11" s="210" t="s">
        <v>123</v>
      </c>
    </row>
    <row r="12" spans="1:11" ht="18" customHeight="1">
      <c r="A12" s="187">
        <v>2</v>
      </c>
      <c r="B12" s="188"/>
      <c r="C12" s="189" t="s">
        <v>69</v>
      </c>
      <c r="D12" s="190" t="s">
        <v>70</v>
      </c>
      <c r="E12" s="191" t="s">
        <v>71</v>
      </c>
      <c r="F12" s="192" t="s">
        <v>66</v>
      </c>
      <c r="G12" s="236" t="s">
        <v>67</v>
      </c>
      <c r="H12" s="212"/>
      <c r="I12" s="214">
        <v>0.0006603009259259258</v>
      </c>
      <c r="J12" s="27" t="str">
        <f>IF(ISBLANK(I12),"",IF(I12&lt;=0.000494791666666667,"KSM",IF(I12&lt;=0.000520833333333333,"I A",IF(I12&lt;=0.000555555555555556,"II A",IF(I12&lt;=0.000601851851851852,"III A",IF(I12&lt;=0.000648148148148148,"I JA",IF(I12&lt;=0.00068287037037037,"II JA",IF(I12&lt;=0.000717592592592593,"III JA"))))))))</f>
        <v>II JA</v>
      </c>
      <c r="K12" s="211" t="s">
        <v>83</v>
      </c>
    </row>
    <row r="13" spans="1:11" ht="18" customHeight="1">
      <c r="A13" s="193">
        <f>A12</f>
        <v>2</v>
      </c>
      <c r="B13" s="194"/>
      <c r="C13" s="195" t="s">
        <v>72</v>
      </c>
      <c r="D13" s="196" t="s">
        <v>73</v>
      </c>
      <c r="E13" s="197" t="s">
        <v>74</v>
      </c>
      <c r="F13" s="198" t="s">
        <v>66</v>
      </c>
      <c r="G13" s="237" t="s">
        <v>67</v>
      </c>
      <c r="H13" s="144"/>
      <c r="I13" s="199">
        <f>I12</f>
        <v>0.0006603009259259258</v>
      </c>
      <c r="J13" s="27"/>
      <c r="K13" s="201" t="s">
        <v>83</v>
      </c>
    </row>
    <row r="14" spans="1:11" ht="18" customHeight="1">
      <c r="A14" s="193">
        <f>A13</f>
        <v>2</v>
      </c>
      <c r="B14" s="194"/>
      <c r="C14" s="195" t="s">
        <v>75</v>
      </c>
      <c r="D14" s="196" t="s">
        <v>76</v>
      </c>
      <c r="E14" s="197" t="s">
        <v>77</v>
      </c>
      <c r="F14" s="198" t="s">
        <v>66</v>
      </c>
      <c r="G14" s="238" t="s">
        <v>67</v>
      </c>
      <c r="H14" s="172"/>
      <c r="I14" s="199">
        <f>I13</f>
        <v>0.0006603009259259258</v>
      </c>
      <c r="J14" s="27"/>
      <c r="K14" s="201" t="s">
        <v>78</v>
      </c>
    </row>
    <row r="15" spans="1:11" ht="18" customHeight="1" thickBot="1">
      <c r="A15" s="202">
        <f>A14</f>
        <v>2</v>
      </c>
      <c r="B15" s="203"/>
      <c r="C15" s="204" t="s">
        <v>50</v>
      </c>
      <c r="D15" s="205" t="s">
        <v>81</v>
      </c>
      <c r="E15" s="206" t="s">
        <v>82</v>
      </c>
      <c r="F15" s="207" t="s">
        <v>66</v>
      </c>
      <c r="G15" s="239" t="s">
        <v>67</v>
      </c>
      <c r="H15" s="213"/>
      <c r="I15" s="208">
        <f>I14</f>
        <v>0.0006603009259259258</v>
      </c>
      <c r="J15" s="209"/>
      <c r="K15" s="210" t="s">
        <v>78</v>
      </c>
    </row>
    <row r="16" spans="1:11" ht="18" customHeight="1">
      <c r="A16" s="187">
        <v>3</v>
      </c>
      <c r="B16" s="188"/>
      <c r="C16" s="226" t="s">
        <v>333</v>
      </c>
      <c r="D16" s="228" t="s">
        <v>204</v>
      </c>
      <c r="E16" s="230" t="s">
        <v>205</v>
      </c>
      <c r="F16" s="232" t="s">
        <v>63</v>
      </c>
      <c r="G16" s="240" t="s">
        <v>55</v>
      </c>
      <c r="H16" s="242"/>
      <c r="I16" s="214">
        <v>0.0007012731481481482</v>
      </c>
      <c r="J16" s="27" t="str">
        <f>IF(ISBLANK(I16),"",IF(I16&lt;=0.000494791666666667,"KSM",IF(I16&lt;=0.000520833333333333,"I A",IF(I16&lt;=0.000555555555555556,"II A",IF(I16&lt;=0.000601851851851852,"III A",IF(I16&lt;=0.000648148148148148,"I JA",IF(I16&lt;=0.00068287037037037,"II JA",IF(I16&lt;=0.000717592592592593,"III JA"))))))))</f>
        <v>III JA</v>
      </c>
      <c r="K16" s="234" t="s">
        <v>206</v>
      </c>
    </row>
    <row r="17" spans="1:11" ht="18" customHeight="1">
      <c r="A17" s="193">
        <f>A16</f>
        <v>3</v>
      </c>
      <c r="B17" s="194"/>
      <c r="C17" s="195" t="s">
        <v>334</v>
      </c>
      <c r="D17" s="196" t="s">
        <v>207</v>
      </c>
      <c r="E17" s="197" t="s">
        <v>208</v>
      </c>
      <c r="F17" s="198" t="s">
        <v>63</v>
      </c>
      <c r="G17" s="238" t="s">
        <v>55</v>
      </c>
      <c r="H17" s="172"/>
      <c r="I17" s="199">
        <f>I16</f>
        <v>0.0007012731481481482</v>
      </c>
      <c r="J17" s="27"/>
      <c r="K17" s="201" t="s">
        <v>206</v>
      </c>
    </row>
    <row r="18" spans="1:11" ht="18" customHeight="1">
      <c r="A18" s="193">
        <f>A17</f>
        <v>3</v>
      </c>
      <c r="B18" s="194"/>
      <c r="C18" s="227" t="s">
        <v>167</v>
      </c>
      <c r="D18" s="229" t="s">
        <v>168</v>
      </c>
      <c r="E18" s="231" t="s">
        <v>169</v>
      </c>
      <c r="F18" s="233" t="s">
        <v>165</v>
      </c>
      <c r="G18" s="238" t="s">
        <v>166</v>
      </c>
      <c r="H18" s="172"/>
      <c r="I18" s="199">
        <f>I17</f>
        <v>0.0007012731481481482</v>
      </c>
      <c r="J18" s="27"/>
      <c r="K18" s="235" t="s">
        <v>201</v>
      </c>
    </row>
    <row r="19" spans="1:11" ht="18" customHeight="1" thickBot="1">
      <c r="A19" s="202">
        <f>A18</f>
        <v>3</v>
      </c>
      <c r="B19" s="203"/>
      <c r="C19" s="204" t="s">
        <v>30</v>
      </c>
      <c r="D19" s="205" t="s">
        <v>175</v>
      </c>
      <c r="E19" s="206" t="s">
        <v>176</v>
      </c>
      <c r="F19" s="207" t="s">
        <v>63</v>
      </c>
      <c r="G19" s="239" t="s">
        <v>55</v>
      </c>
      <c r="H19" s="213"/>
      <c r="I19" s="208">
        <f>I18</f>
        <v>0.0007012731481481482</v>
      </c>
      <c r="J19" s="209"/>
      <c r="K19" s="210" t="s">
        <v>202</v>
      </c>
    </row>
    <row r="20" spans="1:11" ht="18" customHeight="1">
      <c r="A20" s="187">
        <v>4</v>
      </c>
      <c r="B20" s="188">
        <v>1</v>
      </c>
      <c r="C20" s="226" t="s">
        <v>125</v>
      </c>
      <c r="D20" s="228" t="s">
        <v>126</v>
      </c>
      <c r="E20" s="230">
        <v>39385</v>
      </c>
      <c r="F20" s="232" t="s">
        <v>347</v>
      </c>
      <c r="G20" s="240"/>
      <c r="H20" s="212"/>
      <c r="I20" s="214">
        <v>0.0007332175925925926</v>
      </c>
      <c r="J20" s="243" t="b">
        <f>IF(ISBLANK(I20),"",IF(I20&lt;=0.000494791666666667,"KSM",IF(I20&lt;=0.000520833333333333,"I A",IF(I20&lt;=0.000555555555555556,"II A",IF(I20&lt;=0.000601851851851852,"III A",IF(I20&lt;=0.000648148148148148,"I JA",IF(I20&lt;=0.00068287037037037,"II JA",IF(I20&lt;=0.000717592592592593,"III JA"))))))))</f>
        <v>0</v>
      </c>
      <c r="K20" s="234" t="s">
        <v>123</v>
      </c>
    </row>
    <row r="21" spans="1:11" ht="18" customHeight="1">
      <c r="A21" s="193">
        <f>A20</f>
        <v>4</v>
      </c>
      <c r="B21" s="194">
        <v>2</v>
      </c>
      <c r="C21" s="227" t="s">
        <v>135</v>
      </c>
      <c r="D21" s="229" t="s">
        <v>136</v>
      </c>
      <c r="E21" s="231">
        <v>39260</v>
      </c>
      <c r="F21" s="233" t="s">
        <v>347</v>
      </c>
      <c r="G21" s="238"/>
      <c r="H21" s="172"/>
      <c r="I21" s="199">
        <f>I20</f>
        <v>0.0007332175925925926</v>
      </c>
      <c r="J21" s="27"/>
      <c r="K21" s="235" t="s">
        <v>124</v>
      </c>
    </row>
    <row r="22" spans="1:11" ht="18" customHeight="1">
      <c r="A22" s="193">
        <f>A21</f>
        <v>4</v>
      </c>
      <c r="B22" s="194">
        <v>3</v>
      </c>
      <c r="C22" s="195" t="s">
        <v>139</v>
      </c>
      <c r="D22" s="196" t="s">
        <v>140</v>
      </c>
      <c r="E22" s="197">
        <v>38895</v>
      </c>
      <c r="F22" s="198" t="s">
        <v>347</v>
      </c>
      <c r="G22" s="238"/>
      <c r="H22" s="172"/>
      <c r="I22" s="199">
        <f>I21</f>
        <v>0.0007332175925925926</v>
      </c>
      <c r="J22" s="27"/>
      <c r="K22" s="201" t="s">
        <v>124</v>
      </c>
    </row>
    <row r="23" spans="1:11" ht="18" customHeight="1" thickBot="1">
      <c r="A23" s="202">
        <f>A22</f>
        <v>4</v>
      </c>
      <c r="B23" s="203">
        <v>4</v>
      </c>
      <c r="C23" s="204" t="s">
        <v>137</v>
      </c>
      <c r="D23" s="205" t="s">
        <v>138</v>
      </c>
      <c r="E23" s="206">
        <v>38798</v>
      </c>
      <c r="F23" s="207" t="s">
        <v>347</v>
      </c>
      <c r="G23" s="239"/>
      <c r="H23" s="241"/>
      <c r="I23" s="208">
        <f>I22</f>
        <v>0.0007332175925925926</v>
      </c>
      <c r="J23" s="209"/>
      <c r="K23" s="210" t="s">
        <v>124</v>
      </c>
    </row>
  </sheetData>
  <sheetProtection sheet="1"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S13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124" customWidth="1"/>
    <col min="2" max="2" width="7.57421875" style="123" customWidth="1"/>
    <col min="3" max="3" width="12.7109375" style="123" bestFit="1" customWidth="1"/>
    <col min="4" max="4" width="10.28125" style="125" customWidth="1"/>
    <col min="5" max="5" width="9.28125" style="109" bestFit="1" customWidth="1"/>
    <col min="6" max="6" width="10.421875" style="109" bestFit="1" customWidth="1"/>
    <col min="7" max="7" width="12.8515625" style="126" hidden="1" customWidth="1"/>
    <col min="8" max="21" width="4.7109375" style="123" customWidth="1"/>
    <col min="22" max="22" width="7.00390625" style="160" customWidth="1"/>
    <col min="23" max="23" width="5.8515625" style="160" customWidth="1"/>
    <col min="24" max="24" width="18.7109375" style="123" bestFit="1" customWidth="1"/>
    <col min="25" max="227" width="9.140625" style="123" customWidth="1"/>
    <col min="228" max="16384" width="8.8515625" style="37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51" s="77" customFormat="1" ht="12" customHeight="1">
      <c r="A3" s="71"/>
      <c r="B3" s="71"/>
      <c r="C3" s="72"/>
      <c r="D3" s="73"/>
      <c r="E3" s="74"/>
      <c r="F3" s="74"/>
      <c r="G3" s="74"/>
      <c r="H3" s="75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65"/>
      <c r="W3" s="146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76"/>
      <c r="AY3" s="76"/>
    </row>
    <row r="4" spans="2:51" s="71" customFormat="1" ht="12.75">
      <c r="B4" s="72"/>
      <c r="D4" s="78"/>
      <c r="E4" s="79"/>
      <c r="F4" s="79"/>
      <c r="G4" s="79"/>
      <c r="H4" s="80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47"/>
      <c r="W4" s="148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80"/>
      <c r="AY4" s="80"/>
    </row>
    <row r="5" spans="2:51" s="81" customFormat="1" ht="15.75">
      <c r="B5" s="82" t="s">
        <v>20</v>
      </c>
      <c r="C5" s="82"/>
      <c r="D5" s="105"/>
      <c r="E5" s="83"/>
      <c r="F5" s="84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149"/>
      <c r="W5" s="150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7"/>
      <c r="AY5" s="87"/>
    </row>
    <row r="6" spans="2:23" s="106" customFormat="1" ht="18" customHeight="1">
      <c r="B6" s="38"/>
      <c r="C6" s="38"/>
      <c r="D6" s="107"/>
      <c r="E6" s="108"/>
      <c r="F6" s="108"/>
      <c r="G6" s="109"/>
      <c r="H6" s="252" t="s">
        <v>21</v>
      </c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4"/>
      <c r="V6" s="151"/>
      <c r="W6" s="152"/>
    </row>
    <row r="7" spans="1:24" s="120" customFormat="1" ht="18" customHeight="1">
      <c r="A7" s="25" t="s">
        <v>350</v>
      </c>
      <c r="B7" s="110" t="s">
        <v>4</v>
      </c>
      <c r="C7" s="111" t="s">
        <v>5</v>
      </c>
      <c r="D7" s="112" t="s">
        <v>6</v>
      </c>
      <c r="E7" s="113" t="s">
        <v>7</v>
      </c>
      <c r="F7" s="113" t="s">
        <v>8</v>
      </c>
      <c r="G7" s="114" t="s">
        <v>9</v>
      </c>
      <c r="H7" s="115">
        <v>1</v>
      </c>
      <c r="I7" s="115">
        <v>1.05</v>
      </c>
      <c r="J7" s="115">
        <v>1.1</v>
      </c>
      <c r="K7" s="115">
        <v>1.15</v>
      </c>
      <c r="L7" s="115">
        <v>1.2</v>
      </c>
      <c r="M7" s="115">
        <v>1.25</v>
      </c>
      <c r="N7" s="115">
        <v>1.3</v>
      </c>
      <c r="O7" s="115">
        <v>1.35</v>
      </c>
      <c r="P7" s="115">
        <v>1.4</v>
      </c>
      <c r="Q7" s="115">
        <v>1.45</v>
      </c>
      <c r="R7" s="115">
        <v>1.5</v>
      </c>
      <c r="S7" s="115">
        <v>1.55</v>
      </c>
      <c r="T7" s="115">
        <v>1.6</v>
      </c>
      <c r="U7" s="116">
        <v>1.65</v>
      </c>
      <c r="V7" s="153" t="s">
        <v>22</v>
      </c>
      <c r="W7" s="154" t="s">
        <v>12</v>
      </c>
      <c r="X7" s="119" t="s">
        <v>13</v>
      </c>
    </row>
    <row r="8" spans="1:24" s="71" customFormat="1" ht="18" customHeight="1">
      <c r="A8" s="98">
        <v>1</v>
      </c>
      <c r="B8" s="169" t="s">
        <v>263</v>
      </c>
      <c r="C8" s="170" t="s">
        <v>264</v>
      </c>
      <c r="D8" s="171" t="s">
        <v>265</v>
      </c>
      <c r="E8" s="172" t="s">
        <v>165</v>
      </c>
      <c r="F8" s="172" t="s">
        <v>166</v>
      </c>
      <c r="G8" s="158"/>
      <c r="H8" s="137"/>
      <c r="I8" s="137"/>
      <c r="J8" s="137"/>
      <c r="K8" s="137"/>
      <c r="L8" s="137"/>
      <c r="M8" s="137"/>
      <c r="N8" s="137" t="s">
        <v>355</v>
      </c>
      <c r="O8" s="137" t="s">
        <v>355</v>
      </c>
      <c r="P8" s="137" t="s">
        <v>355</v>
      </c>
      <c r="Q8" s="137" t="s">
        <v>355</v>
      </c>
      <c r="R8" s="137" t="s">
        <v>355</v>
      </c>
      <c r="S8" s="137" t="s">
        <v>355</v>
      </c>
      <c r="T8" s="137" t="s">
        <v>357</v>
      </c>
      <c r="U8" s="137" t="s">
        <v>356</v>
      </c>
      <c r="V8" s="121">
        <v>1.6</v>
      </c>
      <c r="W8" s="122" t="str">
        <f aca="true" t="shared" si="0" ref="W8:W13">IF(ISBLANK(V8),"",IF(V8&gt;=1.75,"KSM",IF(V8&gt;=1.65,"I A",IF(V8&gt;=1.5,"II A",IF(V8&gt;=1.39,"III A",IF(V8&gt;=1.3,"I JA",IF(V8&gt;=1.22,"II JA",IF(V8&gt;=1.15,"III JA"))))))))</f>
        <v>II A</v>
      </c>
      <c r="X8" s="173" t="s">
        <v>292</v>
      </c>
    </row>
    <row r="9" spans="1:24" ht="18" customHeight="1">
      <c r="A9" s="98">
        <v>2</v>
      </c>
      <c r="B9" s="155" t="s">
        <v>358</v>
      </c>
      <c r="C9" s="156" t="s">
        <v>359</v>
      </c>
      <c r="D9" s="157">
        <v>39224</v>
      </c>
      <c r="E9" s="172" t="s">
        <v>165</v>
      </c>
      <c r="F9" s="172" t="s">
        <v>166</v>
      </c>
      <c r="G9" s="158"/>
      <c r="H9" s="137"/>
      <c r="I9" s="137"/>
      <c r="J9" s="137"/>
      <c r="K9" s="137" t="s">
        <v>355</v>
      </c>
      <c r="L9" s="137" t="s">
        <v>355</v>
      </c>
      <c r="M9" s="137" t="s">
        <v>355</v>
      </c>
      <c r="N9" s="137" t="s">
        <v>355</v>
      </c>
      <c r="O9" s="137" t="s">
        <v>355</v>
      </c>
      <c r="P9" s="137" t="s">
        <v>355</v>
      </c>
      <c r="Q9" s="137" t="s">
        <v>355</v>
      </c>
      <c r="R9" s="137" t="s">
        <v>361</v>
      </c>
      <c r="S9" s="137"/>
      <c r="T9" s="137"/>
      <c r="U9" s="137"/>
      <c r="V9" s="121">
        <v>1.45</v>
      </c>
      <c r="W9" s="122" t="str">
        <f t="shared" si="0"/>
        <v>III A</v>
      </c>
      <c r="X9" s="159"/>
    </row>
    <row r="10" spans="1:227" ht="18" customHeight="1">
      <c r="A10" s="98">
        <v>3</v>
      </c>
      <c r="B10" s="169" t="s">
        <v>221</v>
      </c>
      <c r="C10" s="170" t="s">
        <v>222</v>
      </c>
      <c r="D10" s="171">
        <v>38758</v>
      </c>
      <c r="E10" s="172" t="s">
        <v>233</v>
      </c>
      <c r="F10" s="172" t="s">
        <v>220</v>
      </c>
      <c r="G10" s="158"/>
      <c r="H10" s="137"/>
      <c r="I10" s="137"/>
      <c r="J10" s="137"/>
      <c r="K10" s="137"/>
      <c r="L10" s="137" t="s">
        <v>355</v>
      </c>
      <c r="M10" s="137" t="s">
        <v>355</v>
      </c>
      <c r="N10" s="137" t="s">
        <v>355</v>
      </c>
      <c r="O10" s="137" t="s">
        <v>355</v>
      </c>
      <c r="P10" s="137" t="s">
        <v>355</v>
      </c>
      <c r="Q10" s="137" t="s">
        <v>356</v>
      </c>
      <c r="R10" s="137"/>
      <c r="S10" s="137"/>
      <c r="T10" s="137"/>
      <c r="U10" s="137"/>
      <c r="V10" s="121">
        <v>1.4</v>
      </c>
      <c r="W10" s="122" t="str">
        <f t="shared" si="0"/>
        <v>III A</v>
      </c>
      <c r="X10" s="173" t="s">
        <v>234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</row>
    <row r="11" spans="1:24" ht="18" customHeight="1">
      <c r="A11" s="98">
        <v>4</v>
      </c>
      <c r="B11" s="169" t="s">
        <v>149</v>
      </c>
      <c r="C11" s="170" t="s">
        <v>150</v>
      </c>
      <c r="D11" s="171">
        <v>39462</v>
      </c>
      <c r="E11" s="172" t="s">
        <v>152</v>
      </c>
      <c r="F11" s="172"/>
      <c r="G11" s="158"/>
      <c r="H11" s="137"/>
      <c r="I11" s="137" t="s">
        <v>355</v>
      </c>
      <c r="J11" s="137" t="s">
        <v>355</v>
      </c>
      <c r="K11" s="137" t="s">
        <v>355</v>
      </c>
      <c r="L11" s="137" t="s">
        <v>355</v>
      </c>
      <c r="M11" s="137" t="s">
        <v>355</v>
      </c>
      <c r="N11" s="137" t="s">
        <v>356</v>
      </c>
      <c r="O11" s="137"/>
      <c r="P11" s="137"/>
      <c r="Q11" s="137"/>
      <c r="R11" s="137"/>
      <c r="S11" s="137"/>
      <c r="T11" s="137"/>
      <c r="U11" s="137"/>
      <c r="V11" s="121">
        <v>1.25</v>
      </c>
      <c r="W11" s="122" t="str">
        <f t="shared" si="0"/>
        <v>II JA</v>
      </c>
      <c r="X11" s="173" t="s">
        <v>124</v>
      </c>
    </row>
    <row r="12" spans="1:24" ht="18" customHeight="1">
      <c r="A12" s="98">
        <v>5</v>
      </c>
      <c r="B12" s="169" t="s">
        <v>33</v>
      </c>
      <c r="C12" s="170" t="s">
        <v>151</v>
      </c>
      <c r="D12" s="171">
        <v>39467</v>
      </c>
      <c r="E12" s="172" t="s">
        <v>152</v>
      </c>
      <c r="F12" s="172"/>
      <c r="G12" s="158"/>
      <c r="H12" s="137" t="s">
        <v>357</v>
      </c>
      <c r="I12" s="137" t="s">
        <v>355</v>
      </c>
      <c r="J12" s="137" t="s">
        <v>355</v>
      </c>
      <c r="K12" s="137" t="s">
        <v>360</v>
      </c>
      <c r="L12" s="137" t="s">
        <v>357</v>
      </c>
      <c r="M12" s="137" t="s">
        <v>355</v>
      </c>
      <c r="N12" s="137" t="s">
        <v>356</v>
      </c>
      <c r="O12" s="137"/>
      <c r="P12" s="137"/>
      <c r="Q12" s="137"/>
      <c r="R12" s="137"/>
      <c r="S12" s="137"/>
      <c r="T12" s="137"/>
      <c r="U12" s="137"/>
      <c r="V12" s="121">
        <v>1.25</v>
      </c>
      <c r="W12" s="122" t="str">
        <f t="shared" si="0"/>
        <v>II JA</v>
      </c>
      <c r="X12" s="173" t="s">
        <v>124</v>
      </c>
    </row>
    <row r="13" spans="1:227" s="71" customFormat="1" ht="18" customHeight="1">
      <c r="A13" s="98">
        <v>6</v>
      </c>
      <c r="B13" s="169" t="s">
        <v>189</v>
      </c>
      <c r="C13" s="170" t="s">
        <v>42</v>
      </c>
      <c r="D13" s="171" t="s">
        <v>276</v>
      </c>
      <c r="E13" s="172" t="s">
        <v>165</v>
      </c>
      <c r="F13" s="172" t="s">
        <v>166</v>
      </c>
      <c r="G13" s="158"/>
      <c r="H13" s="137" t="s">
        <v>355</v>
      </c>
      <c r="I13" s="137" t="s">
        <v>355</v>
      </c>
      <c r="J13" s="137" t="s">
        <v>360</v>
      </c>
      <c r="K13" s="137" t="s">
        <v>360</v>
      </c>
      <c r="L13" s="137" t="s">
        <v>360</v>
      </c>
      <c r="M13" s="137" t="s">
        <v>356</v>
      </c>
      <c r="N13" s="137"/>
      <c r="O13" s="137"/>
      <c r="P13" s="137"/>
      <c r="Q13" s="137"/>
      <c r="R13" s="137"/>
      <c r="S13" s="137"/>
      <c r="T13" s="137"/>
      <c r="U13" s="137"/>
      <c r="V13" s="121">
        <v>1.2</v>
      </c>
      <c r="W13" s="122" t="str">
        <f t="shared" si="0"/>
        <v>III JA</v>
      </c>
      <c r="X13" s="173" t="s">
        <v>292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</row>
  </sheetData>
  <sheetProtection sheet="1"/>
  <mergeCells count="1">
    <mergeCell ref="H6:U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1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124" customWidth="1"/>
    <col min="2" max="2" width="9.421875" style="123" customWidth="1"/>
    <col min="3" max="3" width="11.140625" style="123" bestFit="1" customWidth="1"/>
    <col min="4" max="4" width="10.7109375" style="125" customWidth="1"/>
    <col min="5" max="5" width="12.00390625" style="109" bestFit="1" customWidth="1"/>
    <col min="6" max="6" width="12.8515625" style="109" bestFit="1" customWidth="1"/>
    <col min="7" max="7" width="12.8515625" style="126" hidden="1" customWidth="1"/>
    <col min="8" max="15" width="4.7109375" style="123" customWidth="1"/>
    <col min="16" max="17" width="4.7109375" style="123" hidden="1" customWidth="1"/>
    <col min="18" max="18" width="4.7109375" style="123" customWidth="1"/>
    <col min="19" max="19" width="7.00390625" style="123" customWidth="1"/>
    <col min="20" max="20" width="5.8515625" style="123" customWidth="1"/>
    <col min="21" max="21" width="21.140625" style="123" bestFit="1" customWidth="1"/>
    <col min="22" max="224" width="9.140625" style="123" customWidth="1"/>
    <col min="225" max="16384" width="8.8515625" style="37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46" s="1" customFormat="1" ht="12" customHeight="1">
      <c r="A3" s="3"/>
      <c r="B3" s="3"/>
      <c r="C3" s="8"/>
      <c r="D3" s="9"/>
      <c r="E3" s="10"/>
      <c r="F3" s="10"/>
      <c r="G3" s="10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2:46" s="3" customFormat="1" ht="12.75">
      <c r="B4" s="8"/>
      <c r="D4" s="4"/>
      <c r="E4" s="5"/>
      <c r="F4" s="5"/>
      <c r="G4" s="5"/>
      <c r="H4" s="30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2:46" s="63" customFormat="1" ht="16.5" thickBot="1">
      <c r="B5" s="56" t="s">
        <v>23</v>
      </c>
      <c r="C5" s="56"/>
      <c r="D5" s="58"/>
      <c r="E5" s="64"/>
      <c r="F5" s="67"/>
      <c r="G5" s="101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101"/>
      <c r="AT5" s="101"/>
    </row>
    <row r="6" spans="2:18" s="106" customFormat="1" ht="18" customHeight="1" thickBot="1">
      <c r="B6" s="38"/>
      <c r="C6" s="38"/>
      <c r="D6" s="107"/>
      <c r="E6" s="108"/>
      <c r="F6" s="108"/>
      <c r="G6" s="109"/>
      <c r="H6" s="252" t="s">
        <v>21</v>
      </c>
      <c r="I6" s="253"/>
      <c r="J6" s="253"/>
      <c r="K6" s="253"/>
      <c r="L6" s="253"/>
      <c r="M6" s="253"/>
      <c r="N6" s="253"/>
      <c r="O6" s="253"/>
      <c r="P6" s="253"/>
      <c r="Q6" s="253"/>
      <c r="R6" s="254"/>
    </row>
    <row r="7" spans="1:21" s="120" customFormat="1" ht="18" customHeight="1" thickBot="1">
      <c r="A7" s="25" t="s">
        <v>350</v>
      </c>
      <c r="B7" s="110" t="s">
        <v>4</v>
      </c>
      <c r="C7" s="111" t="s">
        <v>5</v>
      </c>
      <c r="D7" s="112" t="s">
        <v>6</v>
      </c>
      <c r="E7" s="113" t="s">
        <v>7</v>
      </c>
      <c r="F7" s="113" t="s">
        <v>8</v>
      </c>
      <c r="G7" s="114" t="s">
        <v>9</v>
      </c>
      <c r="H7" s="115">
        <v>1</v>
      </c>
      <c r="I7" s="115">
        <v>1.05</v>
      </c>
      <c r="J7" s="115">
        <v>1.1</v>
      </c>
      <c r="K7" s="115">
        <v>1.15</v>
      </c>
      <c r="L7" s="115">
        <v>1.2</v>
      </c>
      <c r="M7" s="115">
        <v>1.25</v>
      </c>
      <c r="N7" s="115">
        <v>1.3</v>
      </c>
      <c r="O7" s="115">
        <v>1.35</v>
      </c>
      <c r="P7" s="115"/>
      <c r="Q7" s="116"/>
      <c r="R7" s="116">
        <v>1.4</v>
      </c>
      <c r="S7" s="117" t="s">
        <v>22</v>
      </c>
      <c r="T7" s="118" t="s">
        <v>12</v>
      </c>
      <c r="U7" s="119" t="s">
        <v>13</v>
      </c>
    </row>
    <row r="8" spans="1:21" s="71" customFormat="1" ht="18" customHeight="1">
      <c r="A8" s="98">
        <v>1</v>
      </c>
      <c r="B8" s="169" t="s">
        <v>283</v>
      </c>
      <c r="C8" s="170" t="s">
        <v>284</v>
      </c>
      <c r="D8" s="171" t="s">
        <v>285</v>
      </c>
      <c r="E8" s="172" t="s">
        <v>165</v>
      </c>
      <c r="F8" s="172" t="s">
        <v>166</v>
      </c>
      <c r="G8" s="143"/>
      <c r="H8" s="137" t="s">
        <v>355</v>
      </c>
      <c r="I8" s="137" t="s">
        <v>355</v>
      </c>
      <c r="J8" s="137" t="s">
        <v>355</v>
      </c>
      <c r="K8" s="137" t="s">
        <v>355</v>
      </c>
      <c r="L8" s="137" t="s">
        <v>355</v>
      </c>
      <c r="M8" s="137" t="s">
        <v>357</v>
      </c>
      <c r="N8" s="137" t="s">
        <v>355</v>
      </c>
      <c r="O8" s="137" t="s">
        <v>355</v>
      </c>
      <c r="P8" s="137"/>
      <c r="Q8" s="137"/>
      <c r="R8" s="137" t="s">
        <v>356</v>
      </c>
      <c r="S8" s="127">
        <v>1.35</v>
      </c>
      <c r="T8" s="185" t="str">
        <f>IF(ISBLANK(S8),"",IF(S8&gt;=2.03,"KSM",IF(S8&gt;=1.9,"I A",IF(S8&gt;=1.75,"II A",IF(S8&gt;=1.6,"III A",IF(S8&gt;=1.47,"I JA",IF(S8&gt;=1.35,"II JA",IF(S8&gt;=1.25,"III JA"))))))))</f>
        <v>II JA</v>
      </c>
      <c r="U8" s="173" t="s">
        <v>292</v>
      </c>
    </row>
    <row r="9" spans="1:21" s="71" customFormat="1" ht="18" customHeight="1">
      <c r="A9" s="98">
        <v>2</v>
      </c>
      <c r="B9" s="169" t="s">
        <v>225</v>
      </c>
      <c r="C9" s="170" t="s">
        <v>226</v>
      </c>
      <c r="D9" s="171">
        <v>39284</v>
      </c>
      <c r="E9" s="172" t="s">
        <v>233</v>
      </c>
      <c r="F9" s="172" t="s">
        <v>220</v>
      </c>
      <c r="G9" s="143"/>
      <c r="H9" s="137" t="s">
        <v>355</v>
      </c>
      <c r="I9" s="137" t="s">
        <v>355</v>
      </c>
      <c r="J9" s="137" t="s">
        <v>355</v>
      </c>
      <c r="K9" s="137" t="s">
        <v>355</v>
      </c>
      <c r="L9" s="137" t="s">
        <v>355</v>
      </c>
      <c r="M9" s="137" t="s">
        <v>357</v>
      </c>
      <c r="N9" s="137" t="s">
        <v>355</v>
      </c>
      <c r="O9" s="137" t="s">
        <v>356</v>
      </c>
      <c r="P9" s="137"/>
      <c r="Q9" s="137"/>
      <c r="R9" s="137"/>
      <c r="S9" s="127">
        <v>1.3</v>
      </c>
      <c r="T9" s="185" t="str">
        <f>IF(ISBLANK(S9),"",IF(S9&gt;=2.03,"KSM",IF(S9&gt;=1.9,"I A",IF(S9&gt;=1.75,"II A",IF(S9&gt;=1.6,"III A",IF(S9&gt;=1.47,"I JA",IF(S9&gt;=1.35,"II JA",IF(S9&gt;=1.25,"III JA"))))))))</f>
        <v>III JA</v>
      </c>
      <c r="U9" s="173" t="s">
        <v>234</v>
      </c>
    </row>
    <row r="10" spans="1:21" s="71" customFormat="1" ht="18" customHeight="1">
      <c r="A10" s="98">
        <v>3</v>
      </c>
      <c r="B10" s="169" t="s">
        <v>289</v>
      </c>
      <c r="C10" s="170" t="s">
        <v>290</v>
      </c>
      <c r="D10" s="171" t="s">
        <v>291</v>
      </c>
      <c r="E10" s="172" t="s">
        <v>165</v>
      </c>
      <c r="F10" s="172" t="s">
        <v>166</v>
      </c>
      <c r="G10" s="143"/>
      <c r="H10" s="137" t="s">
        <v>355</v>
      </c>
      <c r="I10" s="137" t="s">
        <v>355</v>
      </c>
      <c r="J10" s="137" t="s">
        <v>355</v>
      </c>
      <c r="K10" s="137" t="s">
        <v>357</v>
      </c>
      <c r="L10" s="137" t="s">
        <v>360</v>
      </c>
      <c r="M10" s="137" t="s">
        <v>357</v>
      </c>
      <c r="N10" s="137" t="s">
        <v>360</v>
      </c>
      <c r="O10" s="137" t="s">
        <v>356</v>
      </c>
      <c r="P10" s="137"/>
      <c r="Q10" s="137"/>
      <c r="R10" s="137"/>
      <c r="S10" s="127">
        <v>1.3</v>
      </c>
      <c r="T10" s="185" t="str">
        <f>IF(ISBLANK(S10),"",IF(S10&gt;=2.03,"KSM",IF(S10&gt;=1.9,"I A",IF(S10&gt;=1.75,"II A",IF(S10&gt;=1.6,"III A",IF(S10&gt;=1.47,"I JA",IF(S10&gt;=1.35,"II JA",IF(S10&gt;=1.25,"III JA"))))))))</f>
        <v>III JA</v>
      </c>
      <c r="U10" s="173" t="s">
        <v>292</v>
      </c>
    </row>
    <row r="11" spans="1:21" s="71" customFormat="1" ht="18" customHeight="1">
      <c r="A11" s="98">
        <v>4</v>
      </c>
      <c r="B11" s="140" t="s">
        <v>286</v>
      </c>
      <c r="C11" s="141" t="s">
        <v>287</v>
      </c>
      <c r="D11" s="142">
        <v>39117</v>
      </c>
      <c r="E11" s="172" t="s">
        <v>165</v>
      </c>
      <c r="F11" s="172" t="s">
        <v>166</v>
      </c>
      <c r="G11" s="143"/>
      <c r="H11" s="137" t="s">
        <v>355</v>
      </c>
      <c r="I11" s="137" t="s">
        <v>355</v>
      </c>
      <c r="J11" s="137" t="s">
        <v>355</v>
      </c>
      <c r="K11" s="137" t="s">
        <v>355</v>
      </c>
      <c r="L11" s="137" t="s">
        <v>355</v>
      </c>
      <c r="M11" s="137" t="s">
        <v>356</v>
      </c>
      <c r="N11" s="137"/>
      <c r="O11" s="137"/>
      <c r="P11" s="137"/>
      <c r="Q11" s="137"/>
      <c r="R11" s="137"/>
      <c r="S11" s="127">
        <v>1.2</v>
      </c>
      <c r="T11" s="250" t="b">
        <f>IF(ISBLANK(S11),"",IF(S11&gt;=2.03,"KSM",IF(S11&gt;=1.9,"I A",IF(S11&gt;=1.75,"II A",IF(S11&gt;=1.6,"III A",IF(S11&gt;=1.47,"I JA",IF(S11&gt;=1.35,"II JA",IF(S11&gt;=1.25,"III JA"))))))))</f>
        <v>0</v>
      </c>
      <c r="U11" s="173" t="s">
        <v>292</v>
      </c>
    </row>
  </sheetData>
  <sheetProtection sheet="1"/>
  <mergeCells count="1">
    <mergeCell ref="H6:R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8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71" customWidth="1"/>
    <col min="2" max="2" width="11.421875" style="71" customWidth="1"/>
    <col min="3" max="3" width="13.57421875" style="71" bestFit="1" customWidth="1"/>
    <col min="4" max="4" width="10.7109375" style="78" customWidth="1"/>
    <col min="5" max="5" width="13.57421875" style="79" bestFit="1" customWidth="1"/>
    <col min="6" max="6" width="15.140625" style="79" bestFit="1" customWidth="1"/>
    <col min="7" max="7" width="15.421875" style="100" bestFit="1" customWidth="1"/>
    <col min="8" max="9" width="4.7109375" style="80" customWidth="1"/>
    <col min="10" max="10" width="4.57421875" style="80" customWidth="1"/>
    <col min="11" max="11" width="3.8515625" style="80" hidden="1" customWidth="1"/>
    <col min="12" max="14" width="4.7109375" style="80" customWidth="1"/>
    <col min="15" max="15" width="8.140625" style="174" customWidth="1"/>
    <col min="16" max="16" width="5.7109375" style="174" customWidth="1"/>
    <col min="17" max="17" width="20.421875" style="77" customWidth="1"/>
    <col min="18" max="18" width="35.140625" style="71" customWidth="1"/>
    <col min="19" max="16384" width="9.140625" style="71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77" customFormat="1" ht="12" customHeight="1">
      <c r="A3" s="71"/>
      <c r="B3" s="71"/>
      <c r="C3" s="72"/>
      <c r="D3" s="73"/>
      <c r="E3" s="74"/>
      <c r="F3" s="74"/>
      <c r="G3" s="74"/>
      <c r="H3" s="75"/>
      <c r="I3" s="76"/>
      <c r="J3" s="76"/>
      <c r="K3" s="76"/>
      <c r="L3" s="76"/>
      <c r="M3" s="76"/>
      <c r="N3" s="76"/>
      <c r="O3" s="161"/>
      <c r="P3" s="161"/>
    </row>
    <row r="4" spans="2:17" ht="12.75">
      <c r="B4" s="72"/>
      <c r="G4" s="79"/>
      <c r="I4" s="76"/>
      <c r="O4" s="162"/>
      <c r="P4" s="162"/>
      <c r="Q4" s="71"/>
    </row>
    <row r="5" spans="2:16" s="81" customFormat="1" ht="16.5" thickBot="1">
      <c r="B5" s="82" t="s">
        <v>24</v>
      </c>
      <c r="D5" s="83"/>
      <c r="E5" s="83"/>
      <c r="F5" s="84"/>
      <c r="G5" s="85"/>
      <c r="H5" s="86"/>
      <c r="I5" s="86"/>
      <c r="J5" s="86"/>
      <c r="K5" s="86"/>
      <c r="L5" s="86"/>
      <c r="M5" s="86"/>
      <c r="N5" s="86"/>
      <c r="O5" s="163"/>
      <c r="P5" s="163"/>
    </row>
    <row r="6" spans="4:16" s="77" customFormat="1" ht="18" customHeight="1" thickBot="1">
      <c r="D6" s="78"/>
      <c r="H6" s="255" t="s">
        <v>21</v>
      </c>
      <c r="I6" s="256"/>
      <c r="J6" s="256"/>
      <c r="K6" s="256"/>
      <c r="L6" s="256"/>
      <c r="M6" s="256"/>
      <c r="N6" s="257"/>
      <c r="O6" s="164"/>
      <c r="P6" s="164"/>
    </row>
    <row r="7" spans="1:23" s="97" customFormat="1" ht="18" customHeight="1" thickBot="1">
      <c r="A7" s="25" t="s">
        <v>350</v>
      </c>
      <c r="B7" s="88" t="s">
        <v>4</v>
      </c>
      <c r="C7" s="89" t="s">
        <v>5</v>
      </c>
      <c r="D7" s="90" t="s">
        <v>6</v>
      </c>
      <c r="E7" s="91" t="s">
        <v>7</v>
      </c>
      <c r="F7" s="92" t="s">
        <v>8</v>
      </c>
      <c r="G7" s="91" t="s">
        <v>9</v>
      </c>
      <c r="H7" s="139">
        <v>1</v>
      </c>
      <c r="I7" s="93">
        <v>2</v>
      </c>
      <c r="J7" s="93">
        <v>3</v>
      </c>
      <c r="K7" s="93" t="s">
        <v>17</v>
      </c>
      <c r="L7" s="93">
        <v>4</v>
      </c>
      <c r="M7" s="93">
        <v>5</v>
      </c>
      <c r="N7" s="95">
        <v>6</v>
      </c>
      <c r="O7" s="166" t="s">
        <v>15</v>
      </c>
      <c r="P7" s="167" t="s">
        <v>12</v>
      </c>
      <c r="Q7" s="96" t="s">
        <v>13</v>
      </c>
      <c r="R7" s="81"/>
      <c r="S7" s="81"/>
      <c r="T7" s="81"/>
      <c r="U7" s="81"/>
      <c r="V7" s="81"/>
      <c r="W7" s="81"/>
    </row>
    <row r="8" spans="1:23" s="131" customFormat="1" ht="18" customHeight="1">
      <c r="A8" s="98">
        <v>1</v>
      </c>
      <c r="B8" s="169" t="s">
        <v>311</v>
      </c>
      <c r="C8" s="170" t="s">
        <v>305</v>
      </c>
      <c r="D8" s="171" t="s">
        <v>312</v>
      </c>
      <c r="E8" s="172" t="s">
        <v>315</v>
      </c>
      <c r="F8" s="172" t="s">
        <v>306</v>
      </c>
      <c r="G8" s="172"/>
      <c r="H8" s="99">
        <v>4.21</v>
      </c>
      <c r="I8" s="99">
        <v>3.91</v>
      </c>
      <c r="J8" s="99">
        <v>4.29</v>
      </c>
      <c r="K8" s="99"/>
      <c r="L8" s="99">
        <v>4.34</v>
      </c>
      <c r="M8" s="99">
        <v>4.37</v>
      </c>
      <c r="N8" s="99">
        <v>4.55</v>
      </c>
      <c r="O8" s="247">
        <f aca="true" t="shared" si="0" ref="O8:O29">MAX(H8:N8)</f>
        <v>4.55</v>
      </c>
      <c r="P8" s="248" t="str">
        <f aca="true" t="shared" si="1" ref="P8:P30">IF(ISBLANK(O8),"",IF(O8&gt;=6,"KSM",IF(O8&gt;=5.6,"I A",IF(O8&gt;=5.15,"II A",IF(O8&gt;=4.6,"III A",IF(O8&gt;=4.2,"I JA",IF(O8&gt;=3.85,"II JA",IF(O8&gt;=3.6,"III JA"))))))))</f>
        <v>I JA</v>
      </c>
      <c r="Q8" s="173" t="s">
        <v>316</v>
      </c>
      <c r="R8" s="81"/>
      <c r="S8" s="81"/>
      <c r="T8" s="81"/>
      <c r="U8" s="81"/>
      <c r="V8" s="81"/>
      <c r="W8" s="81"/>
    </row>
    <row r="9" spans="1:23" s="131" customFormat="1" ht="18" customHeight="1">
      <c r="A9" s="98">
        <v>2</v>
      </c>
      <c r="B9" s="169" t="s">
        <v>37</v>
      </c>
      <c r="C9" s="170" t="s">
        <v>51</v>
      </c>
      <c r="D9" s="171">
        <v>43087</v>
      </c>
      <c r="E9" s="172" t="s">
        <v>165</v>
      </c>
      <c r="F9" s="172" t="s">
        <v>166</v>
      </c>
      <c r="G9" s="172"/>
      <c r="H9" s="130">
        <v>4.38</v>
      </c>
      <c r="I9" s="130" t="s">
        <v>351</v>
      </c>
      <c r="J9" s="130">
        <v>4.16</v>
      </c>
      <c r="K9" s="130"/>
      <c r="L9" s="130">
        <v>4.4</v>
      </c>
      <c r="M9" s="130">
        <v>4.54</v>
      </c>
      <c r="N9" s="130">
        <v>4.49</v>
      </c>
      <c r="O9" s="247">
        <f t="shared" si="0"/>
        <v>4.54</v>
      </c>
      <c r="P9" s="248" t="str">
        <f t="shared" si="1"/>
        <v>I JA</v>
      </c>
      <c r="Q9" s="173" t="s">
        <v>52</v>
      </c>
      <c r="R9" s="77"/>
      <c r="S9" s="77"/>
      <c r="T9" s="77"/>
      <c r="U9" s="77"/>
      <c r="V9" s="77"/>
      <c r="W9" s="77"/>
    </row>
    <row r="10" spans="1:23" s="131" customFormat="1" ht="18" customHeight="1">
      <c r="A10" s="98">
        <v>3</v>
      </c>
      <c r="B10" s="169" t="s">
        <v>36</v>
      </c>
      <c r="C10" s="170" t="s">
        <v>79</v>
      </c>
      <c r="D10" s="171" t="s">
        <v>80</v>
      </c>
      <c r="E10" s="172" t="s">
        <v>66</v>
      </c>
      <c r="F10" s="172" t="s">
        <v>67</v>
      </c>
      <c r="G10" s="172"/>
      <c r="H10" s="99">
        <v>4.15</v>
      </c>
      <c r="I10" s="99">
        <v>4.26</v>
      </c>
      <c r="J10" s="99">
        <v>4.08</v>
      </c>
      <c r="K10" s="99"/>
      <c r="L10" s="99">
        <v>4.19</v>
      </c>
      <c r="M10" s="99">
        <v>4.04</v>
      </c>
      <c r="N10" s="99">
        <v>4.43</v>
      </c>
      <c r="O10" s="247">
        <f t="shared" si="0"/>
        <v>4.43</v>
      </c>
      <c r="P10" s="248" t="str">
        <f t="shared" si="1"/>
        <v>I JA</v>
      </c>
      <c r="Q10" s="173" t="s">
        <v>78</v>
      </c>
      <c r="R10" s="81"/>
      <c r="S10" s="81"/>
      <c r="T10" s="81"/>
      <c r="U10" s="81"/>
      <c r="V10" s="81"/>
      <c r="W10" s="81"/>
    </row>
    <row r="11" spans="1:23" ht="18" customHeight="1">
      <c r="A11" s="98">
        <v>4</v>
      </c>
      <c r="B11" s="169" t="s">
        <v>268</v>
      </c>
      <c r="C11" s="170" t="s">
        <v>269</v>
      </c>
      <c r="D11" s="171" t="s">
        <v>270</v>
      </c>
      <c r="E11" s="172" t="s">
        <v>165</v>
      </c>
      <c r="F11" s="172" t="s">
        <v>166</v>
      </c>
      <c r="G11" s="172"/>
      <c r="H11" s="99">
        <v>3.92</v>
      </c>
      <c r="I11" s="99">
        <v>4.38</v>
      </c>
      <c r="J11" s="99">
        <v>3.83</v>
      </c>
      <c r="K11" s="99"/>
      <c r="L11" s="99">
        <v>3.7</v>
      </c>
      <c r="M11" s="99">
        <v>4.06</v>
      </c>
      <c r="N11" s="99">
        <v>3.93</v>
      </c>
      <c r="O11" s="247">
        <f t="shared" si="0"/>
        <v>4.38</v>
      </c>
      <c r="P11" s="248" t="str">
        <f t="shared" si="1"/>
        <v>I JA</v>
      </c>
      <c r="Q11" s="173" t="s">
        <v>292</v>
      </c>
      <c r="R11" s="77"/>
      <c r="S11" s="77"/>
      <c r="T11" s="77"/>
      <c r="U11" s="77"/>
      <c r="V11" s="77"/>
      <c r="W11" s="77"/>
    </row>
    <row r="12" spans="1:23" s="131" customFormat="1" ht="18" customHeight="1">
      <c r="A12" s="98">
        <v>5</v>
      </c>
      <c r="B12" s="169" t="s">
        <v>160</v>
      </c>
      <c r="C12" s="170" t="s">
        <v>161</v>
      </c>
      <c r="D12" s="171" t="s">
        <v>162</v>
      </c>
      <c r="E12" s="172" t="s">
        <v>63</v>
      </c>
      <c r="F12" s="172" t="s">
        <v>55</v>
      </c>
      <c r="G12" s="172"/>
      <c r="H12" s="99">
        <v>3.97</v>
      </c>
      <c r="I12" s="99">
        <v>3.7</v>
      </c>
      <c r="J12" s="99">
        <v>4.02</v>
      </c>
      <c r="K12" s="99"/>
      <c r="L12" s="99">
        <v>3.88</v>
      </c>
      <c r="M12" s="99">
        <v>3.95</v>
      </c>
      <c r="N12" s="99">
        <v>4.19</v>
      </c>
      <c r="O12" s="247">
        <f t="shared" si="0"/>
        <v>4.19</v>
      </c>
      <c r="P12" s="248" t="str">
        <f t="shared" si="1"/>
        <v>II JA</v>
      </c>
      <c r="Q12" s="173" t="s">
        <v>201</v>
      </c>
      <c r="R12" s="81"/>
      <c r="S12" s="81"/>
      <c r="T12" s="81"/>
      <c r="U12" s="81"/>
      <c r="V12" s="81"/>
      <c r="W12" s="81"/>
    </row>
    <row r="13" spans="1:23" s="131" customFormat="1" ht="18" customHeight="1">
      <c r="A13" s="98">
        <v>6</v>
      </c>
      <c r="B13" s="169" t="s">
        <v>141</v>
      </c>
      <c r="C13" s="170" t="s">
        <v>142</v>
      </c>
      <c r="D13" s="171">
        <v>39200</v>
      </c>
      <c r="E13" s="172" t="s">
        <v>152</v>
      </c>
      <c r="F13" s="172"/>
      <c r="G13" s="172"/>
      <c r="H13" s="99">
        <v>4.03</v>
      </c>
      <c r="I13" s="99">
        <v>3.95</v>
      </c>
      <c r="J13" s="99">
        <v>4.16</v>
      </c>
      <c r="K13" s="99"/>
      <c r="L13" s="99">
        <v>3.98</v>
      </c>
      <c r="M13" s="99">
        <v>3.97</v>
      </c>
      <c r="N13" s="99">
        <v>4.08</v>
      </c>
      <c r="O13" s="247">
        <f t="shared" si="0"/>
        <v>4.16</v>
      </c>
      <c r="P13" s="248" t="str">
        <f t="shared" si="1"/>
        <v>II JA</v>
      </c>
      <c r="Q13" s="173" t="s">
        <v>123</v>
      </c>
      <c r="R13" s="77"/>
      <c r="S13" s="77"/>
      <c r="T13" s="77"/>
      <c r="U13" s="77"/>
      <c r="V13" s="77"/>
      <c r="W13" s="77"/>
    </row>
    <row r="14" spans="1:23" s="131" customFormat="1" ht="18" customHeight="1">
      <c r="A14" s="98">
        <v>7</v>
      </c>
      <c r="B14" s="169" t="s">
        <v>309</v>
      </c>
      <c r="C14" s="170" t="s">
        <v>310</v>
      </c>
      <c r="D14" s="171" t="s">
        <v>314</v>
      </c>
      <c r="E14" s="172" t="s">
        <v>315</v>
      </c>
      <c r="F14" s="172" t="s">
        <v>306</v>
      </c>
      <c r="G14" s="172"/>
      <c r="H14" s="99">
        <v>3.99</v>
      </c>
      <c r="I14" s="99">
        <v>3.83</v>
      </c>
      <c r="J14" s="99">
        <v>3.87</v>
      </c>
      <c r="K14" s="99"/>
      <c r="L14" s="99">
        <v>3.97</v>
      </c>
      <c r="M14" s="99">
        <v>3.27</v>
      </c>
      <c r="N14" s="99">
        <v>3.9</v>
      </c>
      <c r="O14" s="247">
        <f t="shared" si="0"/>
        <v>3.99</v>
      </c>
      <c r="P14" s="248" t="str">
        <f t="shared" si="1"/>
        <v>II JA</v>
      </c>
      <c r="Q14" s="173" t="s">
        <v>316</v>
      </c>
      <c r="R14" s="81"/>
      <c r="S14" s="81"/>
      <c r="T14" s="81"/>
      <c r="U14" s="81"/>
      <c r="V14" s="81"/>
      <c r="W14" s="81"/>
    </row>
    <row r="15" spans="1:23" ht="18" customHeight="1">
      <c r="A15" s="98">
        <v>8</v>
      </c>
      <c r="B15" s="169" t="s">
        <v>189</v>
      </c>
      <c r="C15" s="170" t="s">
        <v>190</v>
      </c>
      <c r="D15" s="171" t="s">
        <v>191</v>
      </c>
      <c r="E15" s="172" t="s">
        <v>63</v>
      </c>
      <c r="F15" s="172" t="s">
        <v>55</v>
      </c>
      <c r="G15" s="172"/>
      <c r="H15" s="130" t="s">
        <v>352</v>
      </c>
      <c r="I15" s="130">
        <v>3.89</v>
      </c>
      <c r="J15" s="130">
        <v>3.67</v>
      </c>
      <c r="K15" s="130"/>
      <c r="L15" s="130" t="s">
        <v>351</v>
      </c>
      <c r="M15" s="130" t="s">
        <v>351</v>
      </c>
      <c r="N15" s="130" t="s">
        <v>351</v>
      </c>
      <c r="O15" s="247">
        <f t="shared" si="0"/>
        <v>3.89</v>
      </c>
      <c r="P15" s="248" t="str">
        <f t="shared" si="1"/>
        <v>II JA</v>
      </c>
      <c r="Q15" s="173" t="s">
        <v>201</v>
      </c>
      <c r="R15" s="81"/>
      <c r="S15" s="81"/>
      <c r="T15" s="81"/>
      <c r="U15" s="81"/>
      <c r="V15" s="81"/>
      <c r="W15" s="81"/>
    </row>
    <row r="16" spans="1:23" s="131" customFormat="1" ht="18" customHeight="1">
      <c r="A16" s="98">
        <v>9</v>
      </c>
      <c r="B16" s="169" t="s">
        <v>221</v>
      </c>
      <c r="C16" s="170" t="s">
        <v>222</v>
      </c>
      <c r="D16" s="171">
        <v>38758</v>
      </c>
      <c r="E16" s="172" t="s">
        <v>233</v>
      </c>
      <c r="F16" s="172" t="s">
        <v>220</v>
      </c>
      <c r="G16" s="172"/>
      <c r="H16" s="130">
        <v>3.88</v>
      </c>
      <c r="I16" s="130">
        <v>3.57</v>
      </c>
      <c r="J16" s="130">
        <v>3.84</v>
      </c>
      <c r="K16" s="130"/>
      <c r="L16" s="130"/>
      <c r="M16" s="130"/>
      <c r="N16" s="130"/>
      <c r="O16" s="247">
        <f t="shared" si="0"/>
        <v>3.88</v>
      </c>
      <c r="P16" s="248" t="str">
        <f t="shared" si="1"/>
        <v>II JA</v>
      </c>
      <c r="Q16" s="173" t="s">
        <v>234</v>
      </c>
      <c r="R16" s="77"/>
      <c r="S16" s="77"/>
      <c r="T16" s="77"/>
      <c r="U16" s="77"/>
      <c r="V16" s="77"/>
      <c r="W16" s="77"/>
    </row>
    <row r="17" spans="1:23" ht="18" customHeight="1">
      <c r="A17" s="98">
        <v>10</v>
      </c>
      <c r="B17" s="169" t="s">
        <v>90</v>
      </c>
      <c r="C17" s="170" t="s">
        <v>271</v>
      </c>
      <c r="D17" s="171" t="s">
        <v>272</v>
      </c>
      <c r="E17" s="172" t="s">
        <v>165</v>
      </c>
      <c r="F17" s="172" t="s">
        <v>166</v>
      </c>
      <c r="G17" s="172"/>
      <c r="H17" s="99">
        <v>3.8</v>
      </c>
      <c r="I17" s="99">
        <v>3.83</v>
      </c>
      <c r="J17" s="99">
        <v>3.68</v>
      </c>
      <c r="K17" s="99"/>
      <c r="L17" s="99"/>
      <c r="M17" s="99"/>
      <c r="N17" s="99"/>
      <c r="O17" s="247">
        <f t="shared" si="0"/>
        <v>3.83</v>
      </c>
      <c r="P17" s="248" t="str">
        <f t="shared" si="1"/>
        <v>III JA</v>
      </c>
      <c r="Q17" s="173" t="s">
        <v>292</v>
      </c>
      <c r="R17" s="77"/>
      <c r="S17" s="77"/>
      <c r="T17" s="77"/>
      <c r="U17" s="77"/>
      <c r="V17" s="77"/>
      <c r="W17" s="77"/>
    </row>
    <row r="18" spans="1:23" s="131" customFormat="1" ht="18" customHeight="1">
      <c r="A18" s="98">
        <v>11</v>
      </c>
      <c r="B18" s="169" t="s">
        <v>149</v>
      </c>
      <c r="C18" s="170" t="s">
        <v>150</v>
      </c>
      <c r="D18" s="171">
        <v>39462</v>
      </c>
      <c r="E18" s="172" t="s">
        <v>152</v>
      </c>
      <c r="F18" s="172"/>
      <c r="G18" s="172"/>
      <c r="H18" s="99">
        <v>3.83</v>
      </c>
      <c r="I18" s="99">
        <v>3.53</v>
      </c>
      <c r="J18" s="99">
        <v>3.47</v>
      </c>
      <c r="K18" s="99"/>
      <c r="L18" s="99"/>
      <c r="M18" s="99"/>
      <c r="N18" s="99"/>
      <c r="O18" s="247">
        <f t="shared" si="0"/>
        <v>3.83</v>
      </c>
      <c r="P18" s="248" t="str">
        <f t="shared" si="1"/>
        <v>III JA</v>
      </c>
      <c r="Q18" s="173" t="s">
        <v>124</v>
      </c>
      <c r="R18" s="81"/>
      <c r="S18" s="81"/>
      <c r="T18" s="81"/>
      <c r="U18" s="81"/>
      <c r="V18" s="81"/>
      <c r="W18" s="81"/>
    </row>
    <row r="19" spans="1:23" s="131" customFormat="1" ht="18" customHeight="1">
      <c r="A19" s="98">
        <v>12</v>
      </c>
      <c r="B19" s="169" t="s">
        <v>33</v>
      </c>
      <c r="C19" s="170" t="s">
        <v>151</v>
      </c>
      <c r="D19" s="171">
        <v>39468</v>
      </c>
      <c r="E19" s="172" t="s">
        <v>152</v>
      </c>
      <c r="F19" s="172"/>
      <c r="G19" s="172"/>
      <c r="H19" s="99">
        <v>3.69</v>
      </c>
      <c r="I19" s="99">
        <v>3.68</v>
      </c>
      <c r="J19" s="99">
        <v>3.74</v>
      </c>
      <c r="K19" s="99"/>
      <c r="L19" s="99"/>
      <c r="M19" s="99"/>
      <c r="N19" s="99"/>
      <c r="O19" s="247">
        <f t="shared" si="0"/>
        <v>3.74</v>
      </c>
      <c r="P19" s="248" t="str">
        <f t="shared" si="1"/>
        <v>III JA</v>
      </c>
      <c r="Q19" s="173" t="s">
        <v>124</v>
      </c>
      <c r="R19" s="81"/>
      <c r="S19" s="81"/>
      <c r="T19" s="81"/>
      <c r="U19" s="81"/>
      <c r="V19" s="81"/>
      <c r="W19" s="81"/>
    </row>
    <row r="20" spans="1:23" ht="18" customHeight="1">
      <c r="A20" s="98">
        <v>13</v>
      </c>
      <c r="B20" s="169" t="s">
        <v>36</v>
      </c>
      <c r="C20" s="170" t="s">
        <v>277</v>
      </c>
      <c r="D20" s="171" t="s">
        <v>278</v>
      </c>
      <c r="E20" s="172" t="s">
        <v>165</v>
      </c>
      <c r="F20" s="172" t="s">
        <v>166</v>
      </c>
      <c r="G20" s="172"/>
      <c r="H20" s="99">
        <v>3.73</v>
      </c>
      <c r="I20" s="99">
        <v>3.67</v>
      </c>
      <c r="J20" s="99">
        <v>3.71</v>
      </c>
      <c r="K20" s="99"/>
      <c r="L20" s="99"/>
      <c r="M20" s="99"/>
      <c r="N20" s="99"/>
      <c r="O20" s="247">
        <f t="shared" si="0"/>
        <v>3.73</v>
      </c>
      <c r="P20" s="248" t="str">
        <f t="shared" si="1"/>
        <v>III JA</v>
      </c>
      <c r="Q20" s="173" t="s">
        <v>279</v>
      </c>
      <c r="R20" s="81"/>
      <c r="S20" s="81"/>
      <c r="T20" s="81"/>
      <c r="U20" s="81"/>
      <c r="V20" s="81"/>
      <c r="W20" s="81"/>
    </row>
    <row r="21" spans="1:23" s="131" customFormat="1" ht="18" customHeight="1">
      <c r="A21" s="98">
        <v>14</v>
      </c>
      <c r="B21" s="169" t="s">
        <v>96</v>
      </c>
      <c r="C21" s="170" t="s">
        <v>97</v>
      </c>
      <c r="D21" s="171" t="s">
        <v>98</v>
      </c>
      <c r="E21" s="172" t="s">
        <v>116</v>
      </c>
      <c r="F21" s="172" t="s">
        <v>87</v>
      </c>
      <c r="G21" s="172" t="s">
        <v>88</v>
      </c>
      <c r="H21" s="130">
        <v>3.6</v>
      </c>
      <c r="I21" s="130">
        <v>3.43</v>
      </c>
      <c r="J21" s="130">
        <v>3.68</v>
      </c>
      <c r="K21" s="130"/>
      <c r="L21" s="130"/>
      <c r="M21" s="130"/>
      <c r="N21" s="130"/>
      <c r="O21" s="247">
        <f t="shared" si="0"/>
        <v>3.68</v>
      </c>
      <c r="P21" s="248" t="str">
        <f t="shared" si="1"/>
        <v>III JA</v>
      </c>
      <c r="Q21" s="173" t="s">
        <v>89</v>
      </c>
      <c r="R21" s="77"/>
      <c r="S21" s="77"/>
      <c r="T21" s="77"/>
      <c r="U21" s="77"/>
      <c r="V21" s="77"/>
      <c r="W21" s="77"/>
    </row>
    <row r="22" spans="1:23" s="131" customFormat="1" ht="18" customHeight="1">
      <c r="A22" s="98">
        <v>15</v>
      </c>
      <c r="B22" s="169" t="s">
        <v>227</v>
      </c>
      <c r="C22" s="170" t="s">
        <v>228</v>
      </c>
      <c r="D22" s="171">
        <v>39402</v>
      </c>
      <c r="E22" s="172" t="s">
        <v>233</v>
      </c>
      <c r="F22" s="172" t="s">
        <v>220</v>
      </c>
      <c r="G22" s="172"/>
      <c r="H22" s="130">
        <v>3.68</v>
      </c>
      <c r="I22" s="130">
        <v>3.58</v>
      </c>
      <c r="J22" s="130">
        <v>3.27</v>
      </c>
      <c r="K22" s="130"/>
      <c r="L22" s="130"/>
      <c r="M22" s="130"/>
      <c r="N22" s="130"/>
      <c r="O22" s="247">
        <f t="shared" si="0"/>
        <v>3.68</v>
      </c>
      <c r="P22" s="248" t="str">
        <f t="shared" si="1"/>
        <v>III JA</v>
      </c>
      <c r="Q22" s="173" t="s">
        <v>234</v>
      </c>
      <c r="R22" s="81"/>
      <c r="S22" s="81"/>
      <c r="T22" s="81"/>
      <c r="U22" s="81"/>
      <c r="V22" s="81"/>
      <c r="W22" s="81"/>
    </row>
    <row r="23" spans="1:23" s="131" customFormat="1" ht="18" customHeight="1">
      <c r="A23" s="98">
        <v>16</v>
      </c>
      <c r="B23" s="169" t="s">
        <v>307</v>
      </c>
      <c r="C23" s="170" t="s">
        <v>308</v>
      </c>
      <c r="D23" s="171" t="s">
        <v>313</v>
      </c>
      <c r="E23" s="172" t="s">
        <v>315</v>
      </c>
      <c r="F23" s="172" t="s">
        <v>306</v>
      </c>
      <c r="G23" s="172"/>
      <c r="H23" s="130">
        <v>3.26</v>
      </c>
      <c r="I23" s="130">
        <v>3.68</v>
      </c>
      <c r="J23" s="130">
        <v>3.47</v>
      </c>
      <c r="K23" s="130"/>
      <c r="L23" s="130"/>
      <c r="M23" s="130"/>
      <c r="N23" s="130"/>
      <c r="O23" s="247">
        <f t="shared" si="0"/>
        <v>3.68</v>
      </c>
      <c r="P23" s="248" t="str">
        <f t="shared" si="1"/>
        <v>III JA</v>
      </c>
      <c r="Q23" s="173" t="s">
        <v>316</v>
      </c>
      <c r="R23" s="77"/>
      <c r="S23" s="77"/>
      <c r="T23" s="77"/>
      <c r="U23" s="77"/>
      <c r="V23" s="77"/>
      <c r="W23" s="77"/>
    </row>
    <row r="24" spans="1:23" s="131" customFormat="1" ht="18" customHeight="1">
      <c r="A24" s="98">
        <v>17</v>
      </c>
      <c r="B24" s="169" t="s">
        <v>211</v>
      </c>
      <c r="C24" s="170" t="s">
        <v>212</v>
      </c>
      <c r="D24" s="171" t="s">
        <v>213</v>
      </c>
      <c r="E24" s="172" t="s">
        <v>63</v>
      </c>
      <c r="F24" s="172" t="s">
        <v>55</v>
      </c>
      <c r="G24" s="172"/>
      <c r="H24" s="99">
        <v>3.55</v>
      </c>
      <c r="I24" s="99">
        <v>3.52</v>
      </c>
      <c r="J24" s="99">
        <v>3.61</v>
      </c>
      <c r="K24" s="99"/>
      <c r="L24" s="99"/>
      <c r="M24" s="99"/>
      <c r="N24" s="99"/>
      <c r="O24" s="247">
        <f t="shared" si="0"/>
        <v>3.61</v>
      </c>
      <c r="P24" s="248" t="str">
        <f t="shared" si="1"/>
        <v>III JA</v>
      </c>
      <c r="Q24" s="173" t="s">
        <v>206</v>
      </c>
      <c r="R24" s="77"/>
      <c r="S24" s="77"/>
      <c r="T24" s="77"/>
      <c r="U24" s="77"/>
      <c r="V24" s="77"/>
      <c r="W24" s="77"/>
    </row>
    <row r="25" spans="1:23" ht="18" customHeight="1">
      <c r="A25" s="98">
        <v>18</v>
      </c>
      <c r="B25" s="169" t="s">
        <v>198</v>
      </c>
      <c r="C25" s="170" t="s">
        <v>199</v>
      </c>
      <c r="D25" s="171" t="s">
        <v>200</v>
      </c>
      <c r="E25" s="172" t="s">
        <v>63</v>
      </c>
      <c r="F25" s="172" t="s">
        <v>55</v>
      </c>
      <c r="G25" s="172"/>
      <c r="H25" s="130">
        <v>3.47</v>
      </c>
      <c r="I25" s="130">
        <v>3.38</v>
      </c>
      <c r="J25" s="130">
        <v>3.36</v>
      </c>
      <c r="K25" s="130"/>
      <c r="L25" s="130"/>
      <c r="M25" s="130"/>
      <c r="N25" s="130"/>
      <c r="O25" s="247">
        <f t="shared" si="0"/>
        <v>3.47</v>
      </c>
      <c r="P25" s="216" t="b">
        <f t="shared" si="1"/>
        <v>0</v>
      </c>
      <c r="Q25" s="173" t="s">
        <v>201</v>
      </c>
      <c r="R25" s="81"/>
      <c r="S25" s="81"/>
      <c r="T25" s="81"/>
      <c r="U25" s="81"/>
      <c r="V25" s="81"/>
      <c r="W25" s="81"/>
    </row>
    <row r="26" spans="1:23" s="131" customFormat="1" ht="18" customHeight="1">
      <c r="A26" s="98">
        <v>19</v>
      </c>
      <c r="B26" s="169" t="s">
        <v>223</v>
      </c>
      <c r="C26" s="170" t="s">
        <v>224</v>
      </c>
      <c r="D26" s="171">
        <v>39932</v>
      </c>
      <c r="E26" s="172" t="s">
        <v>233</v>
      </c>
      <c r="F26" s="172" t="s">
        <v>220</v>
      </c>
      <c r="G26" s="172"/>
      <c r="H26" s="130">
        <v>3.1</v>
      </c>
      <c r="I26" s="130">
        <v>3.46</v>
      </c>
      <c r="J26" s="130">
        <v>2.69</v>
      </c>
      <c r="K26" s="130"/>
      <c r="L26" s="130"/>
      <c r="M26" s="130"/>
      <c r="N26" s="130"/>
      <c r="O26" s="247">
        <f t="shared" si="0"/>
        <v>3.46</v>
      </c>
      <c r="P26" s="216" t="b">
        <f t="shared" si="1"/>
        <v>0</v>
      </c>
      <c r="Q26" s="173" t="s">
        <v>235</v>
      </c>
      <c r="R26" s="77"/>
      <c r="S26" s="77"/>
      <c r="T26" s="77"/>
      <c r="U26" s="77"/>
      <c r="V26" s="77"/>
      <c r="W26" s="77"/>
    </row>
    <row r="27" spans="1:23" s="131" customFormat="1" ht="18" customHeight="1">
      <c r="A27" s="98">
        <v>20</v>
      </c>
      <c r="B27" s="169" t="s">
        <v>338</v>
      </c>
      <c r="C27" s="170" t="s">
        <v>339</v>
      </c>
      <c r="D27" s="171">
        <v>38866</v>
      </c>
      <c r="E27" s="172" t="s">
        <v>63</v>
      </c>
      <c r="F27" s="172" t="s">
        <v>55</v>
      </c>
      <c r="G27" s="158"/>
      <c r="H27" s="130">
        <v>3.04</v>
      </c>
      <c r="I27" s="130">
        <v>3.38</v>
      </c>
      <c r="J27" s="130">
        <v>3.33</v>
      </c>
      <c r="K27" s="130"/>
      <c r="L27" s="130"/>
      <c r="M27" s="130"/>
      <c r="N27" s="130"/>
      <c r="O27" s="247">
        <f t="shared" si="0"/>
        <v>3.38</v>
      </c>
      <c r="P27" s="216" t="b">
        <f t="shared" si="1"/>
        <v>0</v>
      </c>
      <c r="Q27" s="159" t="s">
        <v>206</v>
      </c>
      <c r="R27" s="81"/>
      <c r="S27" s="81"/>
      <c r="T27" s="81"/>
      <c r="U27" s="81"/>
      <c r="V27" s="81"/>
      <c r="W27" s="81"/>
    </row>
    <row r="28" spans="1:23" s="131" customFormat="1" ht="18" customHeight="1">
      <c r="A28" s="98">
        <v>21</v>
      </c>
      <c r="B28" s="169" t="s">
        <v>84</v>
      </c>
      <c r="C28" s="170" t="s">
        <v>85</v>
      </c>
      <c r="D28" s="171" t="s">
        <v>86</v>
      </c>
      <c r="E28" s="172" t="s">
        <v>116</v>
      </c>
      <c r="F28" s="172" t="s">
        <v>87</v>
      </c>
      <c r="G28" s="172" t="s">
        <v>88</v>
      </c>
      <c r="H28" s="130">
        <v>3.22</v>
      </c>
      <c r="I28" s="130">
        <v>3.38</v>
      </c>
      <c r="J28" s="130">
        <v>3.12</v>
      </c>
      <c r="K28" s="130"/>
      <c r="L28" s="130"/>
      <c r="M28" s="130"/>
      <c r="N28" s="130"/>
      <c r="O28" s="247">
        <f t="shared" si="0"/>
        <v>3.38</v>
      </c>
      <c r="P28" s="216" t="b">
        <f t="shared" si="1"/>
        <v>0</v>
      </c>
      <c r="Q28" s="173" t="s">
        <v>89</v>
      </c>
      <c r="R28" s="77"/>
      <c r="S28" s="77"/>
      <c r="T28" s="77"/>
      <c r="U28" s="77"/>
      <c r="V28" s="77"/>
      <c r="W28" s="77"/>
    </row>
    <row r="29" spans="1:23" s="131" customFormat="1" ht="18" customHeight="1">
      <c r="A29" s="98">
        <v>22</v>
      </c>
      <c r="B29" s="169" t="s">
        <v>189</v>
      </c>
      <c r="C29" s="170" t="s">
        <v>42</v>
      </c>
      <c r="D29" s="171" t="s">
        <v>276</v>
      </c>
      <c r="E29" s="172" t="s">
        <v>165</v>
      </c>
      <c r="F29" s="172" t="s">
        <v>166</v>
      </c>
      <c r="G29" s="172"/>
      <c r="H29" s="130">
        <v>3.27</v>
      </c>
      <c r="I29" s="130">
        <v>3.27</v>
      </c>
      <c r="J29" s="130">
        <v>3.12</v>
      </c>
      <c r="K29" s="130"/>
      <c r="L29" s="130"/>
      <c r="M29" s="130"/>
      <c r="N29" s="130"/>
      <c r="O29" s="247">
        <f t="shared" si="0"/>
        <v>3.27</v>
      </c>
      <c r="P29" s="216" t="b">
        <f t="shared" si="1"/>
        <v>0</v>
      </c>
      <c r="Q29" s="173" t="s">
        <v>292</v>
      </c>
      <c r="R29" s="77"/>
      <c r="S29" s="77"/>
      <c r="T29" s="77"/>
      <c r="U29" s="77"/>
      <c r="V29" s="77"/>
      <c r="W29" s="77"/>
    </row>
    <row r="30" spans="1:23" s="131" customFormat="1" ht="18" customHeight="1">
      <c r="A30" s="98"/>
      <c r="B30" s="169" t="s">
        <v>96</v>
      </c>
      <c r="C30" s="170" t="s">
        <v>293</v>
      </c>
      <c r="D30" s="171">
        <v>39462</v>
      </c>
      <c r="E30" s="172" t="s">
        <v>165</v>
      </c>
      <c r="F30" s="172" t="s">
        <v>166</v>
      </c>
      <c r="G30" s="172"/>
      <c r="H30" s="130" t="s">
        <v>352</v>
      </c>
      <c r="I30" s="130" t="s">
        <v>352</v>
      </c>
      <c r="J30" s="130" t="s">
        <v>352</v>
      </c>
      <c r="K30" s="130"/>
      <c r="L30" s="130"/>
      <c r="M30" s="130"/>
      <c r="N30" s="130"/>
      <c r="O30" s="247" t="s">
        <v>353</v>
      </c>
      <c r="P30" s="216" t="str">
        <f t="shared" si="1"/>
        <v>KSM</v>
      </c>
      <c r="Q30" s="173" t="s">
        <v>294</v>
      </c>
      <c r="R30" s="77"/>
      <c r="S30" s="77"/>
      <c r="T30" s="77"/>
      <c r="U30" s="77"/>
      <c r="V30" s="77"/>
      <c r="W30" s="77"/>
    </row>
    <row r="31" spans="18:23" ht="12.75">
      <c r="R31" s="77"/>
      <c r="S31" s="77"/>
      <c r="T31" s="77"/>
      <c r="U31" s="77"/>
      <c r="V31" s="77"/>
      <c r="W31" s="77"/>
    </row>
    <row r="32" spans="18:23" ht="15.75">
      <c r="R32" s="81"/>
      <c r="S32" s="81"/>
      <c r="T32" s="81"/>
      <c r="U32" s="81"/>
      <c r="V32" s="81"/>
      <c r="W32" s="81"/>
    </row>
    <row r="33" spans="18:23" ht="12.75">
      <c r="R33" s="77"/>
      <c r="S33" s="77"/>
      <c r="T33" s="77"/>
      <c r="U33" s="77"/>
      <c r="V33" s="77"/>
      <c r="W33" s="77"/>
    </row>
    <row r="34" spans="18:23" ht="15.75">
      <c r="R34" s="81"/>
      <c r="S34" s="81"/>
      <c r="T34" s="81"/>
      <c r="U34" s="81"/>
      <c r="V34" s="81"/>
      <c r="W34" s="81"/>
    </row>
    <row r="35" spans="18:23" ht="12.75">
      <c r="R35" s="77"/>
      <c r="S35" s="77"/>
      <c r="T35" s="77"/>
      <c r="U35" s="77"/>
      <c r="V35" s="77"/>
      <c r="W35" s="77"/>
    </row>
    <row r="36" spans="18:23" ht="15.75">
      <c r="R36" s="81"/>
      <c r="S36" s="81"/>
      <c r="T36" s="81"/>
      <c r="U36" s="81"/>
      <c r="V36" s="81"/>
      <c r="W36" s="81"/>
    </row>
    <row r="37" spans="18:23" ht="12.75">
      <c r="R37" s="77"/>
      <c r="S37" s="77"/>
      <c r="T37" s="77"/>
      <c r="U37" s="77"/>
      <c r="V37" s="77"/>
      <c r="W37" s="77"/>
    </row>
    <row r="38" spans="18:23" ht="15.75">
      <c r="R38" s="81"/>
      <c r="S38" s="81"/>
      <c r="T38" s="81"/>
      <c r="U38" s="81"/>
      <c r="V38" s="81"/>
      <c r="W38" s="81"/>
    </row>
    <row r="39" spans="18:23" ht="12.75">
      <c r="R39" s="77"/>
      <c r="S39" s="77"/>
      <c r="T39" s="77"/>
      <c r="U39" s="77"/>
      <c r="V39" s="77"/>
      <c r="W39" s="77"/>
    </row>
    <row r="40" spans="18:23" ht="15.75">
      <c r="R40" s="81"/>
      <c r="S40" s="81"/>
      <c r="T40" s="81"/>
      <c r="U40" s="81"/>
      <c r="V40" s="81"/>
      <c r="W40" s="81"/>
    </row>
    <row r="41" spans="18:23" ht="12.75">
      <c r="R41" s="77"/>
      <c r="S41" s="77"/>
      <c r="T41" s="77"/>
      <c r="U41" s="77"/>
      <c r="V41" s="77"/>
      <c r="W41" s="77"/>
    </row>
    <row r="42" spans="18:23" ht="15.75">
      <c r="R42" s="81"/>
      <c r="S42" s="81"/>
      <c r="T42" s="81"/>
      <c r="U42" s="81"/>
      <c r="V42" s="81"/>
      <c r="W42" s="81"/>
    </row>
    <row r="43" spans="18:23" ht="12.75">
      <c r="R43" s="77"/>
      <c r="S43" s="77"/>
      <c r="T43" s="77"/>
      <c r="U43" s="77"/>
      <c r="V43" s="77"/>
      <c r="W43" s="77"/>
    </row>
    <row r="44" spans="18:23" ht="15.75">
      <c r="R44" s="81"/>
      <c r="S44" s="81"/>
      <c r="T44" s="81"/>
      <c r="U44" s="81"/>
      <c r="V44" s="81"/>
      <c r="W44" s="81"/>
    </row>
    <row r="45" spans="18:23" ht="12.75">
      <c r="R45" s="77"/>
      <c r="S45" s="77"/>
      <c r="T45" s="77"/>
      <c r="U45" s="77"/>
      <c r="V45" s="77"/>
      <c r="W45" s="77"/>
    </row>
    <row r="46" spans="18:23" ht="15.75">
      <c r="R46" s="81"/>
      <c r="S46" s="81"/>
      <c r="T46" s="81"/>
      <c r="U46" s="81"/>
      <c r="V46" s="81"/>
      <c r="W46" s="81"/>
    </row>
    <row r="47" spans="18:23" ht="12.75">
      <c r="R47" s="77"/>
      <c r="S47" s="77"/>
      <c r="T47" s="77"/>
      <c r="U47" s="77"/>
      <c r="V47" s="77"/>
      <c r="W47" s="77"/>
    </row>
    <row r="48" spans="18:23" ht="15.75">
      <c r="R48" s="81"/>
      <c r="S48" s="81"/>
      <c r="T48" s="81"/>
      <c r="U48" s="81"/>
      <c r="V48" s="81"/>
      <c r="W48" s="81"/>
    </row>
    <row r="49" spans="18:23" ht="12.75">
      <c r="R49" s="77"/>
      <c r="S49" s="77"/>
      <c r="T49" s="77"/>
      <c r="U49" s="77"/>
      <c r="V49" s="77"/>
      <c r="W49" s="77"/>
    </row>
    <row r="50" spans="18:23" ht="15.75">
      <c r="R50" s="81"/>
      <c r="S50" s="81"/>
      <c r="T50" s="81"/>
      <c r="U50" s="81"/>
      <c r="V50" s="81"/>
      <c r="W50" s="81"/>
    </row>
    <row r="51" spans="18:23" ht="12.75">
      <c r="R51" s="77"/>
      <c r="S51" s="77"/>
      <c r="T51" s="77"/>
      <c r="U51" s="77"/>
      <c r="V51" s="77"/>
      <c r="W51" s="77"/>
    </row>
    <row r="52" spans="18:23" ht="15.75">
      <c r="R52" s="81"/>
      <c r="S52" s="81"/>
      <c r="T52" s="81"/>
      <c r="U52" s="81"/>
      <c r="V52" s="81"/>
      <c r="W52" s="81"/>
    </row>
    <row r="53" spans="18:23" ht="12.75">
      <c r="R53" s="77"/>
      <c r="S53" s="77"/>
      <c r="T53" s="77"/>
      <c r="U53" s="77"/>
      <c r="V53" s="77"/>
      <c r="W53" s="77"/>
    </row>
    <row r="54" spans="18:23" ht="15.75">
      <c r="R54" s="81"/>
      <c r="S54" s="81"/>
      <c r="T54" s="81"/>
      <c r="U54" s="81"/>
      <c r="V54" s="81"/>
      <c r="W54" s="81"/>
    </row>
    <row r="55" spans="18:23" ht="12.75">
      <c r="R55" s="77"/>
      <c r="S55" s="77"/>
      <c r="T55" s="77"/>
      <c r="U55" s="77"/>
      <c r="V55" s="77"/>
      <c r="W55" s="77"/>
    </row>
    <row r="56" spans="18:23" ht="15.75">
      <c r="R56" s="81"/>
      <c r="S56" s="81"/>
      <c r="T56" s="81"/>
      <c r="U56" s="81"/>
      <c r="V56" s="81"/>
      <c r="W56" s="81"/>
    </row>
    <row r="57" spans="18:23" ht="12.75">
      <c r="R57" s="77"/>
      <c r="S57" s="77"/>
      <c r="T57" s="77"/>
      <c r="U57" s="77"/>
      <c r="V57" s="77"/>
      <c r="W57" s="77"/>
    </row>
    <row r="58" spans="18:23" ht="15.75">
      <c r="R58" s="81"/>
      <c r="S58" s="81"/>
      <c r="T58" s="81"/>
      <c r="U58" s="81"/>
      <c r="V58" s="81"/>
      <c r="W58" s="81"/>
    </row>
    <row r="59" spans="18:23" ht="12.75">
      <c r="R59" s="77"/>
      <c r="S59" s="77"/>
      <c r="T59" s="77"/>
      <c r="U59" s="77"/>
      <c r="V59" s="77"/>
      <c r="W59" s="77"/>
    </row>
    <row r="60" spans="18:23" ht="15.75">
      <c r="R60" s="81"/>
      <c r="S60" s="81"/>
      <c r="T60" s="81"/>
      <c r="U60" s="81"/>
      <c r="V60" s="81"/>
      <c r="W60" s="81"/>
    </row>
    <row r="61" spans="18:23" ht="12.75">
      <c r="R61" s="77"/>
      <c r="S61" s="77"/>
      <c r="T61" s="77"/>
      <c r="U61" s="77"/>
      <c r="V61" s="77"/>
      <c r="W61" s="77"/>
    </row>
    <row r="62" spans="18:23" ht="15.75">
      <c r="R62" s="81"/>
      <c r="S62" s="81"/>
      <c r="T62" s="81"/>
      <c r="U62" s="81"/>
      <c r="V62" s="81"/>
      <c r="W62" s="81"/>
    </row>
    <row r="63" spans="18:23" ht="12.75">
      <c r="R63" s="77"/>
      <c r="S63" s="77"/>
      <c r="T63" s="77"/>
      <c r="U63" s="77"/>
      <c r="V63" s="77"/>
      <c r="W63" s="77"/>
    </row>
    <row r="64" spans="18:23" ht="15.75">
      <c r="R64" s="81"/>
      <c r="S64" s="81"/>
      <c r="T64" s="81"/>
      <c r="U64" s="81"/>
      <c r="V64" s="81"/>
      <c r="W64" s="81"/>
    </row>
    <row r="65" spans="18:23" ht="12.75">
      <c r="R65" s="77"/>
      <c r="S65" s="77"/>
      <c r="T65" s="77"/>
      <c r="U65" s="77"/>
      <c r="V65" s="77"/>
      <c r="W65" s="77"/>
    </row>
    <row r="66" spans="18:23" ht="15.75">
      <c r="R66" s="81"/>
      <c r="S66" s="81"/>
      <c r="T66" s="81"/>
      <c r="U66" s="81"/>
      <c r="V66" s="81"/>
      <c r="W66" s="81"/>
    </row>
    <row r="67" spans="18:23" ht="12.75">
      <c r="R67" s="77"/>
      <c r="S67" s="77"/>
      <c r="T67" s="77"/>
      <c r="U67" s="77"/>
      <c r="V67" s="77"/>
      <c r="W67" s="77"/>
    </row>
    <row r="68" spans="18:23" ht="15.75">
      <c r="R68" s="81"/>
      <c r="S68" s="81"/>
      <c r="T68" s="81"/>
      <c r="U68" s="81"/>
      <c r="V68" s="81"/>
      <c r="W68" s="81"/>
    </row>
    <row r="69" spans="18:23" ht="12.75">
      <c r="R69" s="77"/>
      <c r="S69" s="77"/>
      <c r="T69" s="77"/>
      <c r="U69" s="77"/>
      <c r="V69" s="77"/>
      <c r="W69" s="77"/>
    </row>
    <row r="70" spans="18:23" ht="15.75">
      <c r="R70" s="81"/>
      <c r="S70" s="81"/>
      <c r="T70" s="81"/>
      <c r="U70" s="81"/>
      <c r="V70" s="81"/>
      <c r="W70" s="81"/>
    </row>
    <row r="71" spans="18:23" ht="12.75">
      <c r="R71" s="77"/>
      <c r="S71" s="77"/>
      <c r="T71" s="77"/>
      <c r="U71" s="77"/>
      <c r="V71" s="77"/>
      <c r="W71" s="77"/>
    </row>
    <row r="72" spans="18:23" ht="15.75">
      <c r="R72" s="81"/>
      <c r="S72" s="81"/>
      <c r="T72" s="81"/>
      <c r="U72" s="81"/>
      <c r="V72" s="81"/>
      <c r="W72" s="81"/>
    </row>
    <row r="73" spans="18:23" ht="12.75">
      <c r="R73" s="77"/>
      <c r="S73" s="77"/>
      <c r="T73" s="77"/>
      <c r="U73" s="77"/>
      <c r="V73" s="77"/>
      <c r="W73" s="77"/>
    </row>
    <row r="74" spans="18:23" ht="15.75">
      <c r="R74" s="81"/>
      <c r="S74" s="81"/>
      <c r="T74" s="81"/>
      <c r="U74" s="81"/>
      <c r="V74" s="81"/>
      <c r="W74" s="81"/>
    </row>
    <row r="75" spans="18:23" ht="12.75">
      <c r="R75" s="77"/>
      <c r="S75" s="77"/>
      <c r="T75" s="77"/>
      <c r="U75" s="77"/>
      <c r="V75" s="77"/>
      <c r="W75" s="77"/>
    </row>
    <row r="76" spans="18:23" ht="15.75">
      <c r="R76" s="81"/>
      <c r="S76" s="81"/>
      <c r="T76" s="81"/>
      <c r="U76" s="81"/>
      <c r="V76" s="81"/>
      <c r="W76" s="81"/>
    </row>
    <row r="77" spans="18:23" ht="12.75">
      <c r="R77" s="77"/>
      <c r="S77" s="77"/>
      <c r="T77" s="77"/>
      <c r="U77" s="77"/>
      <c r="V77" s="77"/>
      <c r="W77" s="77"/>
    </row>
    <row r="78" spans="18:23" ht="15.75">
      <c r="R78" s="81"/>
      <c r="S78" s="81"/>
      <c r="T78" s="81"/>
      <c r="U78" s="81"/>
      <c r="V78" s="81"/>
      <c r="W78" s="81"/>
    </row>
    <row r="79" spans="18:23" ht="12.75">
      <c r="R79" s="77"/>
      <c r="S79" s="77"/>
      <c r="T79" s="77"/>
      <c r="U79" s="77"/>
      <c r="V79" s="77"/>
      <c r="W79" s="77"/>
    </row>
    <row r="80" spans="18:23" ht="15.75">
      <c r="R80" s="81"/>
      <c r="S80" s="81"/>
      <c r="T80" s="81"/>
      <c r="U80" s="81"/>
      <c r="V80" s="81"/>
      <c r="W80" s="81"/>
    </row>
    <row r="81" spans="18:23" ht="12.75">
      <c r="R81" s="77"/>
      <c r="S81" s="77"/>
      <c r="T81" s="77"/>
      <c r="U81" s="77"/>
      <c r="V81" s="77"/>
      <c r="W81" s="77"/>
    </row>
    <row r="82" spans="18:23" ht="15.75">
      <c r="R82" s="81"/>
      <c r="S82" s="81"/>
      <c r="T82" s="81"/>
      <c r="U82" s="81"/>
      <c r="V82" s="81"/>
      <c r="W82" s="81"/>
    </row>
    <row r="83" spans="18:23" ht="12.75">
      <c r="R83" s="77"/>
      <c r="S83" s="77"/>
      <c r="T83" s="77"/>
      <c r="U83" s="77"/>
      <c r="V83" s="77"/>
      <c r="W83" s="77"/>
    </row>
    <row r="84" spans="18:23" ht="15.75">
      <c r="R84" s="81"/>
      <c r="S84" s="81"/>
      <c r="T84" s="81"/>
      <c r="U84" s="81"/>
      <c r="V84" s="81"/>
      <c r="W84" s="81"/>
    </row>
    <row r="85" spans="18:23" ht="12.75">
      <c r="R85" s="77"/>
      <c r="S85" s="77"/>
      <c r="T85" s="77"/>
      <c r="U85" s="77"/>
      <c r="V85" s="77"/>
      <c r="W85" s="77"/>
    </row>
    <row r="86" spans="18:23" ht="15.75">
      <c r="R86" s="81"/>
      <c r="S86" s="81"/>
      <c r="T86" s="81"/>
      <c r="U86" s="81"/>
      <c r="V86" s="81"/>
      <c r="W86" s="81"/>
    </row>
    <row r="87" spans="18:23" ht="12.75">
      <c r="R87" s="77"/>
      <c r="S87" s="77"/>
      <c r="T87" s="77"/>
      <c r="U87" s="77"/>
      <c r="V87" s="77"/>
      <c r="W87" s="77"/>
    </row>
    <row r="88" spans="18:23" ht="15.75">
      <c r="R88" s="81"/>
      <c r="S88" s="81"/>
      <c r="T88" s="81"/>
      <c r="U88" s="81"/>
      <c r="V88" s="81"/>
      <c r="W88" s="81"/>
    </row>
    <row r="89" spans="18:23" ht="12.75">
      <c r="R89" s="77"/>
      <c r="S89" s="77"/>
      <c r="T89" s="77"/>
      <c r="U89" s="77"/>
      <c r="V89" s="77"/>
      <c r="W89" s="77"/>
    </row>
    <row r="90" spans="18:23" ht="15.75">
      <c r="R90" s="81"/>
      <c r="S90" s="81"/>
      <c r="T90" s="81"/>
      <c r="U90" s="81"/>
      <c r="V90" s="81"/>
      <c r="W90" s="81"/>
    </row>
    <row r="91" spans="18:23" ht="12.75">
      <c r="R91" s="77"/>
      <c r="S91" s="77"/>
      <c r="T91" s="77"/>
      <c r="U91" s="77"/>
      <c r="V91" s="77"/>
      <c r="W91" s="77"/>
    </row>
    <row r="92" spans="18:23" ht="15.75">
      <c r="R92" s="81"/>
      <c r="S92" s="81"/>
      <c r="T92" s="81"/>
      <c r="U92" s="81"/>
      <c r="V92" s="81"/>
      <c r="W92" s="81"/>
    </row>
    <row r="93" spans="18:23" ht="12.75">
      <c r="R93" s="77"/>
      <c r="S93" s="77"/>
      <c r="T93" s="77"/>
      <c r="U93" s="77"/>
      <c r="V93" s="77"/>
      <c r="W93" s="77"/>
    </row>
    <row r="94" spans="18:23" ht="15.75">
      <c r="R94" s="81"/>
      <c r="S94" s="81"/>
      <c r="T94" s="81"/>
      <c r="U94" s="81"/>
      <c r="V94" s="81"/>
      <c r="W94" s="81"/>
    </row>
    <row r="95" spans="18:23" ht="12.75">
      <c r="R95" s="77"/>
      <c r="S95" s="77"/>
      <c r="T95" s="77"/>
      <c r="U95" s="77"/>
      <c r="V95" s="77"/>
      <c r="W95" s="77"/>
    </row>
    <row r="96" spans="18:23" ht="15.75">
      <c r="R96" s="81"/>
      <c r="S96" s="81"/>
      <c r="T96" s="81"/>
      <c r="U96" s="81"/>
      <c r="V96" s="81"/>
      <c r="W96" s="81"/>
    </row>
    <row r="97" spans="18:23" ht="12.75">
      <c r="R97" s="77"/>
      <c r="S97" s="77"/>
      <c r="T97" s="77"/>
      <c r="U97" s="77"/>
      <c r="V97" s="77"/>
      <c r="W97" s="77"/>
    </row>
    <row r="98" spans="18:23" ht="15.75">
      <c r="R98" s="81"/>
      <c r="S98" s="81"/>
      <c r="T98" s="81"/>
      <c r="U98" s="81"/>
      <c r="V98" s="81"/>
      <c r="W98" s="81"/>
    </row>
    <row r="99" spans="18:23" ht="12.75">
      <c r="R99" s="77"/>
      <c r="S99" s="77"/>
      <c r="T99" s="77"/>
      <c r="U99" s="77"/>
      <c r="V99" s="77"/>
      <c r="W99" s="77"/>
    </row>
    <row r="100" spans="18:23" ht="15.75">
      <c r="R100" s="81"/>
      <c r="S100" s="81"/>
      <c r="T100" s="81"/>
      <c r="U100" s="81"/>
      <c r="V100" s="81"/>
      <c r="W100" s="81"/>
    </row>
    <row r="101" spans="18:23" ht="12.75">
      <c r="R101" s="77"/>
      <c r="S101" s="77"/>
      <c r="T101" s="77"/>
      <c r="U101" s="77"/>
      <c r="V101" s="77"/>
      <c r="W101" s="77"/>
    </row>
    <row r="102" spans="18:23" ht="15.75">
      <c r="R102" s="81"/>
      <c r="S102" s="81"/>
      <c r="T102" s="81"/>
      <c r="U102" s="81"/>
      <c r="V102" s="81"/>
      <c r="W102" s="81"/>
    </row>
    <row r="103" spans="18:23" ht="12.75">
      <c r="R103" s="77"/>
      <c r="S103" s="77"/>
      <c r="T103" s="77"/>
      <c r="U103" s="77"/>
      <c r="V103" s="77"/>
      <c r="W103" s="77"/>
    </row>
    <row r="104" spans="18:23" ht="15.75">
      <c r="R104" s="81"/>
      <c r="S104" s="81"/>
      <c r="T104" s="81"/>
      <c r="U104" s="81"/>
      <c r="V104" s="81"/>
      <c r="W104" s="81"/>
    </row>
    <row r="105" spans="18:23" ht="12.75">
      <c r="R105" s="77"/>
      <c r="S105" s="77"/>
      <c r="T105" s="77"/>
      <c r="U105" s="77"/>
      <c r="V105" s="77"/>
      <c r="W105" s="77"/>
    </row>
    <row r="106" spans="18:23" ht="15.75">
      <c r="R106" s="81"/>
      <c r="S106" s="81"/>
      <c r="T106" s="81"/>
      <c r="U106" s="81"/>
      <c r="V106" s="81"/>
      <c r="W106" s="81"/>
    </row>
    <row r="107" spans="18:23" ht="12.75">
      <c r="R107" s="77"/>
      <c r="S107" s="77"/>
      <c r="T107" s="77"/>
      <c r="U107" s="77"/>
      <c r="V107" s="77"/>
      <c r="W107" s="77"/>
    </row>
    <row r="108" spans="18:23" ht="15.75">
      <c r="R108" s="81"/>
      <c r="S108" s="81"/>
      <c r="T108" s="81"/>
      <c r="U108" s="81"/>
      <c r="V108" s="81"/>
      <c r="W108" s="81"/>
    </row>
    <row r="109" spans="18:23" ht="12.75">
      <c r="R109" s="77"/>
      <c r="S109" s="77"/>
      <c r="T109" s="77"/>
      <c r="U109" s="77"/>
      <c r="V109" s="77"/>
      <c r="W109" s="77"/>
    </row>
    <row r="110" spans="18:23" ht="15.75">
      <c r="R110" s="81"/>
      <c r="S110" s="81"/>
      <c r="T110" s="81"/>
      <c r="U110" s="81"/>
      <c r="V110" s="81"/>
      <c r="W110" s="81"/>
    </row>
    <row r="111" spans="18:23" ht="12.75">
      <c r="R111" s="77"/>
      <c r="S111" s="77"/>
      <c r="T111" s="77"/>
      <c r="U111" s="77"/>
      <c r="V111" s="77"/>
      <c r="W111" s="77"/>
    </row>
    <row r="112" spans="18:23" ht="15.75">
      <c r="R112" s="81"/>
      <c r="S112" s="81"/>
      <c r="T112" s="81"/>
      <c r="U112" s="81"/>
      <c r="V112" s="81"/>
      <c r="W112" s="81"/>
    </row>
    <row r="113" spans="18:23" ht="12.75">
      <c r="R113" s="77"/>
      <c r="S113" s="77"/>
      <c r="T113" s="77"/>
      <c r="U113" s="77"/>
      <c r="V113" s="77"/>
      <c r="W113" s="77"/>
    </row>
    <row r="114" spans="18:23" ht="15.75">
      <c r="R114" s="81"/>
      <c r="S114" s="81"/>
      <c r="T114" s="81"/>
      <c r="U114" s="81"/>
      <c r="V114" s="81"/>
      <c r="W114" s="81"/>
    </row>
    <row r="115" spans="18:23" ht="12.75">
      <c r="R115" s="77"/>
      <c r="S115" s="77"/>
      <c r="T115" s="77"/>
      <c r="U115" s="77"/>
      <c r="V115" s="77"/>
      <c r="W115" s="77"/>
    </row>
    <row r="116" spans="18:23" ht="15.75">
      <c r="R116" s="81"/>
      <c r="S116" s="81"/>
      <c r="T116" s="81"/>
      <c r="U116" s="81"/>
      <c r="V116" s="81"/>
      <c r="W116" s="81"/>
    </row>
    <row r="117" spans="18:23" ht="12.75">
      <c r="R117" s="77"/>
      <c r="S117" s="77"/>
      <c r="T117" s="77"/>
      <c r="U117" s="77"/>
      <c r="V117" s="77"/>
      <c r="W117" s="77"/>
    </row>
    <row r="118" spans="18:23" ht="15.75">
      <c r="R118" s="81"/>
      <c r="S118" s="81"/>
      <c r="T118" s="81"/>
      <c r="U118" s="81"/>
      <c r="V118" s="81"/>
      <c r="W118" s="81"/>
    </row>
    <row r="119" spans="18:23" ht="12.75">
      <c r="R119" s="77"/>
      <c r="S119" s="77"/>
      <c r="T119" s="77"/>
      <c r="U119" s="77"/>
      <c r="V119" s="77"/>
      <c r="W119" s="77"/>
    </row>
    <row r="120" spans="18:23" ht="15.75">
      <c r="R120" s="81"/>
      <c r="S120" s="81"/>
      <c r="T120" s="81"/>
      <c r="U120" s="81"/>
      <c r="V120" s="81"/>
      <c r="W120" s="81"/>
    </row>
    <row r="121" spans="18:23" ht="12.75">
      <c r="R121" s="77"/>
      <c r="S121" s="77"/>
      <c r="T121" s="77"/>
      <c r="U121" s="77"/>
      <c r="V121" s="77"/>
      <c r="W121" s="77"/>
    </row>
    <row r="122" spans="18:23" ht="15.75">
      <c r="R122" s="81"/>
      <c r="S122" s="81"/>
      <c r="T122" s="81"/>
      <c r="U122" s="81"/>
      <c r="V122" s="81"/>
      <c r="W122" s="81"/>
    </row>
    <row r="123" spans="18:23" ht="12.75">
      <c r="R123" s="77"/>
      <c r="S123" s="77"/>
      <c r="T123" s="77"/>
      <c r="U123" s="77"/>
      <c r="V123" s="77"/>
      <c r="W123" s="77"/>
    </row>
    <row r="124" spans="18:23" ht="15.75">
      <c r="R124" s="81"/>
      <c r="S124" s="81"/>
      <c r="T124" s="81"/>
      <c r="U124" s="81"/>
      <c r="V124" s="81"/>
      <c r="W124" s="81"/>
    </row>
    <row r="125" spans="18:23" ht="12.75">
      <c r="R125" s="77"/>
      <c r="S125" s="77"/>
      <c r="T125" s="77"/>
      <c r="U125" s="77"/>
      <c r="V125" s="77"/>
      <c r="W125" s="77"/>
    </row>
    <row r="126" spans="18:23" ht="15.75">
      <c r="R126" s="81"/>
      <c r="S126" s="81"/>
      <c r="T126" s="81"/>
      <c r="U126" s="81"/>
      <c r="V126" s="81"/>
      <c r="W126" s="81"/>
    </row>
    <row r="127" spans="18:23" ht="12.75">
      <c r="R127" s="77"/>
      <c r="S127" s="77"/>
      <c r="T127" s="77"/>
      <c r="U127" s="77"/>
      <c r="V127" s="77"/>
      <c r="W127" s="77"/>
    </row>
    <row r="128" spans="18:23" ht="15.75">
      <c r="R128" s="81"/>
      <c r="S128" s="81"/>
      <c r="T128" s="81"/>
      <c r="U128" s="81"/>
      <c r="V128" s="81"/>
      <c r="W128" s="81"/>
    </row>
    <row r="129" spans="18:23" ht="12.75">
      <c r="R129" s="77"/>
      <c r="S129" s="77"/>
      <c r="T129" s="77"/>
      <c r="U129" s="77"/>
      <c r="V129" s="77"/>
      <c r="W129" s="77"/>
    </row>
    <row r="130" spans="18:23" ht="15.75">
      <c r="R130" s="81"/>
      <c r="S130" s="81"/>
      <c r="T130" s="81"/>
      <c r="U130" s="81"/>
      <c r="V130" s="81"/>
      <c r="W130" s="81"/>
    </row>
    <row r="131" spans="18:23" ht="12.75">
      <c r="R131" s="77"/>
      <c r="S131" s="77"/>
      <c r="T131" s="77"/>
      <c r="U131" s="77"/>
      <c r="V131" s="77"/>
      <c r="W131" s="77"/>
    </row>
    <row r="132" spans="18:23" ht="15.75">
      <c r="R132" s="81"/>
      <c r="S132" s="81"/>
      <c r="T132" s="81"/>
      <c r="U132" s="81"/>
      <c r="V132" s="81"/>
      <c r="W132" s="81"/>
    </row>
    <row r="133" spans="18:23" ht="12.75">
      <c r="R133" s="77"/>
      <c r="S133" s="77"/>
      <c r="T133" s="77"/>
      <c r="U133" s="77"/>
      <c r="V133" s="77"/>
      <c r="W133" s="77"/>
    </row>
    <row r="134" spans="18:23" ht="15.75">
      <c r="R134" s="81"/>
      <c r="S134" s="81"/>
      <c r="T134" s="81"/>
      <c r="U134" s="81"/>
      <c r="V134" s="81"/>
      <c r="W134" s="81"/>
    </row>
    <row r="135" spans="18:23" ht="12.75">
      <c r="R135" s="77"/>
      <c r="S135" s="77"/>
      <c r="T135" s="77"/>
      <c r="U135" s="77"/>
      <c r="V135" s="77"/>
      <c r="W135" s="77"/>
    </row>
    <row r="136" spans="18:23" ht="15.75">
      <c r="R136" s="81"/>
      <c r="S136" s="81"/>
      <c r="T136" s="81"/>
      <c r="U136" s="81"/>
      <c r="V136" s="81"/>
      <c r="W136" s="81"/>
    </row>
    <row r="137" spans="18:23" ht="12.75">
      <c r="R137" s="77"/>
      <c r="S137" s="77"/>
      <c r="T137" s="77"/>
      <c r="U137" s="77"/>
      <c r="V137" s="77"/>
      <c r="W137" s="77"/>
    </row>
    <row r="138" spans="18:23" ht="15.75">
      <c r="R138" s="81"/>
      <c r="S138" s="81"/>
      <c r="T138" s="81"/>
      <c r="U138" s="81"/>
      <c r="V138" s="81"/>
      <c r="W138" s="81"/>
    </row>
    <row r="139" spans="18:23" ht="12.75">
      <c r="R139" s="77"/>
      <c r="S139" s="77"/>
      <c r="T139" s="77"/>
      <c r="U139" s="77"/>
      <c r="V139" s="77"/>
      <c r="W139" s="77"/>
    </row>
    <row r="140" spans="18:23" ht="15.75">
      <c r="R140" s="81"/>
      <c r="S140" s="81"/>
      <c r="T140" s="81"/>
      <c r="U140" s="81"/>
      <c r="V140" s="81"/>
      <c r="W140" s="81"/>
    </row>
    <row r="141" spans="18:23" ht="12.75">
      <c r="R141" s="77"/>
      <c r="S141" s="77"/>
      <c r="T141" s="77"/>
      <c r="U141" s="77"/>
      <c r="V141" s="77"/>
      <c r="W141" s="77"/>
    </row>
    <row r="142" spans="18:23" ht="15.75">
      <c r="R142" s="81"/>
      <c r="S142" s="81"/>
      <c r="T142" s="81"/>
      <c r="U142" s="81"/>
      <c r="V142" s="81"/>
      <c r="W142" s="81"/>
    </row>
    <row r="143" spans="18:23" ht="12.75">
      <c r="R143" s="77"/>
      <c r="S143" s="77"/>
      <c r="T143" s="77"/>
      <c r="U143" s="77"/>
      <c r="V143" s="77"/>
      <c r="W143" s="77"/>
    </row>
    <row r="144" spans="18:23" ht="15.75">
      <c r="R144" s="81"/>
      <c r="S144" s="81"/>
      <c r="T144" s="81"/>
      <c r="U144" s="81"/>
      <c r="V144" s="81"/>
      <c r="W144" s="81"/>
    </row>
    <row r="145" spans="18:23" ht="12.75">
      <c r="R145" s="77"/>
      <c r="S145" s="77"/>
      <c r="T145" s="77"/>
      <c r="U145" s="77"/>
      <c r="V145" s="77"/>
      <c r="W145" s="77"/>
    </row>
    <row r="146" spans="18:23" ht="15.75">
      <c r="R146" s="81"/>
      <c r="S146" s="81"/>
      <c r="T146" s="81"/>
      <c r="U146" s="81"/>
      <c r="V146" s="81"/>
      <c r="W146" s="81"/>
    </row>
    <row r="147" spans="18:23" ht="12.75">
      <c r="R147" s="77"/>
      <c r="S147" s="77"/>
      <c r="T147" s="77"/>
      <c r="U147" s="77"/>
      <c r="V147" s="77"/>
      <c r="W147" s="77"/>
    </row>
    <row r="148" spans="18:23" ht="15.75">
      <c r="R148" s="81"/>
      <c r="S148" s="81"/>
      <c r="T148" s="81"/>
      <c r="U148" s="81"/>
      <c r="V148" s="81"/>
      <c r="W148" s="81"/>
    </row>
    <row r="149" spans="18:23" ht="12.75">
      <c r="R149" s="77"/>
      <c r="S149" s="77"/>
      <c r="T149" s="77"/>
      <c r="U149" s="77"/>
      <c r="V149" s="77"/>
      <c r="W149" s="77"/>
    </row>
    <row r="150" spans="18:23" ht="15.75">
      <c r="R150" s="81"/>
      <c r="S150" s="81"/>
      <c r="T150" s="81"/>
      <c r="U150" s="81"/>
      <c r="V150" s="81"/>
      <c r="W150" s="81"/>
    </row>
    <row r="151" spans="18:23" ht="12.75">
      <c r="R151" s="77"/>
      <c r="S151" s="77"/>
      <c r="T151" s="77"/>
      <c r="U151" s="77"/>
      <c r="V151" s="77"/>
      <c r="W151" s="77"/>
    </row>
    <row r="152" spans="18:23" ht="15.75">
      <c r="R152" s="81"/>
      <c r="S152" s="81"/>
      <c r="T152" s="81"/>
      <c r="U152" s="81"/>
      <c r="V152" s="81"/>
      <c r="W152" s="81"/>
    </row>
    <row r="153" spans="18:23" ht="12.75">
      <c r="R153" s="77"/>
      <c r="S153" s="77"/>
      <c r="T153" s="77"/>
      <c r="U153" s="77"/>
      <c r="V153" s="77"/>
      <c r="W153" s="77"/>
    </row>
    <row r="154" spans="18:23" ht="15.75">
      <c r="R154" s="81"/>
      <c r="S154" s="81"/>
      <c r="T154" s="81"/>
      <c r="U154" s="81"/>
      <c r="V154" s="81"/>
      <c r="W154" s="81"/>
    </row>
    <row r="155" spans="18:23" ht="12.75">
      <c r="R155" s="77"/>
      <c r="S155" s="77"/>
      <c r="T155" s="77"/>
      <c r="U155" s="77"/>
      <c r="V155" s="77"/>
      <c r="W155" s="77"/>
    </row>
    <row r="156" spans="18:23" ht="15.75">
      <c r="R156" s="81"/>
      <c r="S156" s="81"/>
      <c r="T156" s="81"/>
      <c r="U156" s="81"/>
      <c r="V156" s="81"/>
      <c r="W156" s="81"/>
    </row>
    <row r="157" spans="18:23" ht="12.75">
      <c r="R157" s="77"/>
      <c r="S157" s="77"/>
      <c r="T157" s="77"/>
      <c r="U157" s="77"/>
      <c r="V157" s="77"/>
      <c r="W157" s="77"/>
    </row>
    <row r="158" spans="18:23" ht="15.75">
      <c r="R158" s="81"/>
      <c r="S158" s="81"/>
      <c r="T158" s="81"/>
      <c r="U158" s="81"/>
      <c r="V158" s="81"/>
      <c r="W158" s="81"/>
    </row>
    <row r="159" spans="18:23" ht="12.75">
      <c r="R159" s="77"/>
      <c r="S159" s="77"/>
      <c r="T159" s="77"/>
      <c r="U159" s="77"/>
      <c r="V159" s="77"/>
      <c r="W159" s="77"/>
    </row>
    <row r="160" spans="18:23" ht="15.75">
      <c r="R160" s="81"/>
      <c r="S160" s="81"/>
      <c r="T160" s="81"/>
      <c r="U160" s="81"/>
      <c r="V160" s="81"/>
      <c r="W160" s="81"/>
    </row>
    <row r="161" spans="18:23" ht="12.75">
      <c r="R161" s="77"/>
      <c r="S161" s="77"/>
      <c r="T161" s="77"/>
      <c r="U161" s="77"/>
      <c r="V161" s="77"/>
      <c r="W161" s="77"/>
    </row>
    <row r="162" spans="18:23" ht="15.75">
      <c r="R162" s="81"/>
      <c r="S162" s="81"/>
      <c r="T162" s="81"/>
      <c r="U162" s="81"/>
      <c r="V162" s="81"/>
      <c r="W162" s="81"/>
    </row>
    <row r="163" spans="18:23" ht="12.75">
      <c r="R163" s="77"/>
      <c r="S163" s="77"/>
      <c r="T163" s="77"/>
      <c r="U163" s="77"/>
      <c r="V163" s="77"/>
      <c r="W163" s="77"/>
    </row>
    <row r="164" spans="18:23" ht="15.75">
      <c r="R164" s="81"/>
      <c r="S164" s="81"/>
      <c r="T164" s="81"/>
      <c r="U164" s="81"/>
      <c r="V164" s="81"/>
      <c r="W164" s="81"/>
    </row>
    <row r="165" spans="18:23" ht="12.75">
      <c r="R165" s="77"/>
      <c r="S165" s="77"/>
      <c r="T165" s="77"/>
      <c r="U165" s="77"/>
      <c r="V165" s="77"/>
      <c r="W165" s="77"/>
    </row>
    <row r="166" spans="18:23" ht="15.75">
      <c r="R166" s="81"/>
      <c r="S166" s="81"/>
      <c r="T166" s="81"/>
      <c r="U166" s="81"/>
      <c r="V166" s="81"/>
      <c r="W166" s="81"/>
    </row>
    <row r="167" spans="18:23" ht="12.75">
      <c r="R167" s="77"/>
      <c r="S167" s="77"/>
      <c r="T167" s="77"/>
      <c r="U167" s="77"/>
      <c r="V167" s="77"/>
      <c r="W167" s="77"/>
    </row>
    <row r="168" spans="18:23" ht="15.75">
      <c r="R168" s="81"/>
      <c r="S168" s="81"/>
      <c r="T168" s="81"/>
      <c r="U168" s="81"/>
      <c r="V168" s="81"/>
      <c r="W168" s="81"/>
    </row>
    <row r="169" spans="18:23" ht="12.75">
      <c r="R169" s="77"/>
      <c r="S169" s="77"/>
      <c r="T169" s="77"/>
      <c r="U169" s="77"/>
      <c r="V169" s="77"/>
      <c r="W169" s="77"/>
    </row>
    <row r="170" spans="18:23" ht="15.75">
      <c r="R170" s="81"/>
      <c r="S170" s="81"/>
      <c r="T170" s="81"/>
      <c r="U170" s="81"/>
      <c r="V170" s="81"/>
      <c r="W170" s="81"/>
    </row>
    <row r="171" spans="18:23" ht="12.75">
      <c r="R171" s="77"/>
      <c r="S171" s="77"/>
      <c r="T171" s="77"/>
      <c r="U171" s="77"/>
      <c r="V171" s="77"/>
      <c r="W171" s="77"/>
    </row>
    <row r="172" spans="18:23" ht="15.75">
      <c r="R172" s="81"/>
      <c r="S172" s="81"/>
      <c r="T172" s="81"/>
      <c r="U172" s="81"/>
      <c r="V172" s="81"/>
      <c r="W172" s="81"/>
    </row>
    <row r="173" spans="18:23" ht="12.75">
      <c r="R173" s="77"/>
      <c r="S173" s="77"/>
      <c r="T173" s="77"/>
      <c r="U173" s="77"/>
      <c r="V173" s="77"/>
      <c r="W173" s="77"/>
    </row>
    <row r="174" spans="18:23" ht="15.75">
      <c r="R174" s="81"/>
      <c r="S174" s="81"/>
      <c r="T174" s="81"/>
      <c r="U174" s="81"/>
      <c r="V174" s="81"/>
      <c r="W174" s="81"/>
    </row>
    <row r="175" spans="18:23" ht="12.75">
      <c r="R175" s="77"/>
      <c r="S175" s="77"/>
      <c r="T175" s="77"/>
      <c r="U175" s="77"/>
      <c r="V175" s="77"/>
      <c r="W175" s="77"/>
    </row>
    <row r="176" spans="18:23" ht="15.75">
      <c r="R176" s="81"/>
      <c r="S176" s="81"/>
      <c r="T176" s="81"/>
      <c r="U176" s="81"/>
      <c r="V176" s="81"/>
      <c r="W176" s="81"/>
    </row>
    <row r="177" spans="18:23" ht="12.75">
      <c r="R177" s="77"/>
      <c r="S177" s="77"/>
      <c r="T177" s="77"/>
      <c r="U177" s="77"/>
      <c r="V177" s="77"/>
      <c r="W177" s="77"/>
    </row>
    <row r="178" spans="18:23" ht="15.75">
      <c r="R178" s="81"/>
      <c r="S178" s="81"/>
      <c r="T178" s="81"/>
      <c r="U178" s="81"/>
      <c r="V178" s="81"/>
      <c r="W178" s="81"/>
    </row>
    <row r="179" spans="18:23" ht="12.75">
      <c r="R179" s="77"/>
      <c r="S179" s="77"/>
      <c r="T179" s="77"/>
      <c r="U179" s="77"/>
      <c r="V179" s="77"/>
      <c r="W179" s="77"/>
    </row>
    <row r="180" spans="18:23" ht="15.75">
      <c r="R180" s="81"/>
      <c r="S180" s="81"/>
      <c r="T180" s="81"/>
      <c r="U180" s="81"/>
      <c r="V180" s="81"/>
      <c r="W180" s="81"/>
    </row>
    <row r="181" spans="18:23" ht="12.75">
      <c r="R181" s="77"/>
      <c r="S181" s="77"/>
      <c r="T181" s="77"/>
      <c r="U181" s="77"/>
      <c r="V181" s="77"/>
      <c r="W181" s="77"/>
    </row>
    <row r="182" spans="18:23" ht="15.75">
      <c r="R182" s="81"/>
      <c r="S182" s="81"/>
      <c r="T182" s="81"/>
      <c r="U182" s="81"/>
      <c r="V182" s="81"/>
      <c r="W182" s="81"/>
    </row>
    <row r="183" spans="18:23" ht="12.75">
      <c r="R183" s="77"/>
      <c r="S183" s="77"/>
      <c r="T183" s="77"/>
      <c r="U183" s="77"/>
      <c r="V183" s="77"/>
      <c r="W183" s="77"/>
    </row>
    <row r="184" spans="18:23" ht="15.75">
      <c r="R184" s="81"/>
      <c r="S184" s="81"/>
      <c r="T184" s="81"/>
      <c r="U184" s="81"/>
      <c r="V184" s="81"/>
      <c r="W184" s="81"/>
    </row>
    <row r="185" spans="18:23" ht="12.75">
      <c r="R185" s="77"/>
      <c r="S185" s="77"/>
      <c r="T185" s="77"/>
      <c r="U185" s="77"/>
      <c r="V185" s="77"/>
      <c r="W185" s="77"/>
    </row>
    <row r="186" spans="18:23" ht="15.75">
      <c r="R186" s="81"/>
      <c r="S186" s="81"/>
      <c r="T186" s="81"/>
      <c r="U186" s="81"/>
      <c r="V186" s="81"/>
      <c r="W186" s="81"/>
    </row>
  </sheetData>
  <sheetProtection sheet="1"/>
  <mergeCells count="1">
    <mergeCell ref="H6:N6"/>
  </mergeCells>
  <printOptions horizontalCentered="1"/>
  <pageMargins left="0.15748031496062992" right="0.15748031496062992" top="0.2362204724409449" bottom="0.15748031496062992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71" customWidth="1"/>
    <col min="2" max="2" width="10.421875" style="71" customWidth="1"/>
    <col min="3" max="3" width="12.7109375" style="71" bestFit="1" customWidth="1"/>
    <col min="4" max="4" width="10.7109375" style="78" customWidth="1"/>
    <col min="5" max="5" width="13.57421875" style="79" bestFit="1" customWidth="1"/>
    <col min="6" max="6" width="15.140625" style="79" bestFit="1" customWidth="1"/>
    <col min="7" max="7" width="13.421875" style="100" bestFit="1" customWidth="1"/>
    <col min="8" max="10" width="4.7109375" style="80" customWidth="1"/>
    <col min="11" max="11" width="3.8515625" style="80" hidden="1" customWidth="1"/>
    <col min="12" max="14" width="4.7109375" style="80" customWidth="1"/>
    <col min="15" max="15" width="8.140625" style="174" customWidth="1"/>
    <col min="16" max="16" width="5.7109375" style="174" customWidth="1"/>
    <col min="17" max="17" width="19.00390625" style="77" bestFit="1" customWidth="1"/>
    <col min="18" max="18" width="4.57421875" style="71" bestFit="1" customWidth="1"/>
    <col min="19" max="16384" width="9.140625" style="71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77" customFormat="1" ht="12" customHeight="1">
      <c r="A3" s="71"/>
      <c r="B3" s="71"/>
      <c r="C3" s="72"/>
      <c r="D3" s="73"/>
      <c r="E3" s="74"/>
      <c r="F3" s="74"/>
      <c r="G3" s="74"/>
      <c r="H3" s="75"/>
      <c r="I3" s="76"/>
      <c r="J3" s="76"/>
      <c r="K3" s="76"/>
      <c r="L3" s="76"/>
      <c r="M3" s="76"/>
      <c r="N3" s="76"/>
      <c r="O3" s="161"/>
      <c r="P3" s="161"/>
    </row>
    <row r="4" spans="2:17" ht="12.75">
      <c r="B4" s="72"/>
      <c r="G4" s="79"/>
      <c r="I4" s="76"/>
      <c r="O4" s="162"/>
      <c r="P4" s="162"/>
      <c r="Q4" s="71"/>
    </row>
    <row r="5" spans="2:16" s="81" customFormat="1" ht="16.5" thickBot="1">
      <c r="B5" s="82" t="s">
        <v>25</v>
      </c>
      <c r="D5" s="83"/>
      <c r="E5" s="83"/>
      <c r="F5" s="84"/>
      <c r="G5" s="85"/>
      <c r="H5" s="86"/>
      <c r="I5" s="86"/>
      <c r="J5" s="86"/>
      <c r="K5" s="86"/>
      <c r="L5" s="86"/>
      <c r="M5" s="86"/>
      <c r="N5" s="86"/>
      <c r="O5" s="163"/>
      <c r="P5" s="163"/>
    </row>
    <row r="6" spans="4:16" s="77" customFormat="1" ht="18" customHeight="1" thickBot="1">
      <c r="D6" s="78"/>
      <c r="H6" s="255" t="s">
        <v>21</v>
      </c>
      <c r="I6" s="256"/>
      <c r="J6" s="256"/>
      <c r="K6" s="256"/>
      <c r="L6" s="256"/>
      <c r="M6" s="256"/>
      <c r="N6" s="257"/>
      <c r="O6" s="164"/>
      <c r="P6" s="164"/>
    </row>
    <row r="7" spans="1:17" s="97" customFormat="1" ht="18" customHeight="1" thickBot="1">
      <c r="A7" s="25" t="s">
        <v>350</v>
      </c>
      <c r="B7" s="88" t="s">
        <v>4</v>
      </c>
      <c r="C7" s="89" t="s">
        <v>5</v>
      </c>
      <c r="D7" s="90" t="s">
        <v>6</v>
      </c>
      <c r="E7" s="91" t="s">
        <v>7</v>
      </c>
      <c r="F7" s="92" t="s">
        <v>8</v>
      </c>
      <c r="G7" s="138" t="s">
        <v>9</v>
      </c>
      <c r="H7" s="139" t="s">
        <v>26</v>
      </c>
      <c r="I7" s="93">
        <v>2</v>
      </c>
      <c r="J7" s="93">
        <v>3</v>
      </c>
      <c r="K7" s="93" t="s">
        <v>17</v>
      </c>
      <c r="L7" s="94">
        <v>4</v>
      </c>
      <c r="M7" s="93">
        <v>5</v>
      </c>
      <c r="N7" s="95">
        <v>6</v>
      </c>
      <c r="O7" s="166" t="s">
        <v>15</v>
      </c>
      <c r="P7" s="167" t="s">
        <v>12</v>
      </c>
      <c r="Q7" s="96" t="s">
        <v>13</v>
      </c>
    </row>
    <row r="8" spans="1:17" ht="17.25" customHeight="1">
      <c r="A8" s="98">
        <v>1</v>
      </c>
      <c r="B8" s="169" t="s">
        <v>30</v>
      </c>
      <c r="C8" s="170" t="s">
        <v>175</v>
      </c>
      <c r="D8" s="171" t="s">
        <v>176</v>
      </c>
      <c r="E8" s="172" t="s">
        <v>63</v>
      </c>
      <c r="F8" s="172" t="s">
        <v>55</v>
      </c>
      <c r="G8" s="172"/>
      <c r="H8" s="99">
        <v>4.3</v>
      </c>
      <c r="I8" s="99">
        <v>4.6</v>
      </c>
      <c r="J8" s="99">
        <v>4.7</v>
      </c>
      <c r="K8" s="99"/>
      <c r="L8" s="99" t="s">
        <v>351</v>
      </c>
      <c r="M8" s="99">
        <v>4.59</v>
      </c>
      <c r="N8" s="99">
        <v>4.2</v>
      </c>
      <c r="O8" s="247">
        <f aca="true" t="shared" si="0" ref="O8:O13">MAX(H8:N8)</f>
        <v>4.7</v>
      </c>
      <c r="P8" s="248" t="str">
        <f aca="true" t="shared" si="1" ref="P8:P13">IF(ISBLANK(O8),"",IF(O8&gt;=7.2,"KSM",IF(O8&gt;=6.7,"I A",IF(O8&gt;=6.2,"II A",IF(O8&gt;=5.6,"III A",IF(O8&gt;=5,"I JA",IF(O8&gt;=4.45,"II JA",IF(O8&gt;=4,"III JA"))))))))</f>
        <v>II JA</v>
      </c>
      <c r="Q8" s="173" t="s">
        <v>202</v>
      </c>
    </row>
    <row r="9" spans="1:17" ht="18" customHeight="1">
      <c r="A9" s="98">
        <v>2</v>
      </c>
      <c r="B9" s="169" t="s">
        <v>108</v>
      </c>
      <c r="C9" s="170" t="s">
        <v>109</v>
      </c>
      <c r="D9" s="171" t="s">
        <v>110</v>
      </c>
      <c r="E9" s="172" t="s">
        <v>116</v>
      </c>
      <c r="F9" s="172" t="s">
        <v>87</v>
      </c>
      <c r="G9" s="172" t="s">
        <v>88</v>
      </c>
      <c r="H9" s="99">
        <v>3.68</v>
      </c>
      <c r="I9" s="99">
        <v>4.17</v>
      </c>
      <c r="J9" s="99">
        <v>4.4</v>
      </c>
      <c r="K9" s="99"/>
      <c r="L9" s="99">
        <v>4.53</v>
      </c>
      <c r="M9" s="99" t="s">
        <v>352</v>
      </c>
      <c r="N9" s="99">
        <v>4.33</v>
      </c>
      <c r="O9" s="247">
        <f t="shared" si="0"/>
        <v>4.53</v>
      </c>
      <c r="P9" s="248" t="str">
        <f t="shared" si="1"/>
        <v>II JA</v>
      </c>
      <c r="Q9" s="173" t="s">
        <v>105</v>
      </c>
    </row>
    <row r="10" spans="1:17" ht="18" customHeight="1">
      <c r="A10" s="98">
        <v>3</v>
      </c>
      <c r="B10" s="169" t="s">
        <v>127</v>
      </c>
      <c r="C10" s="170" t="s">
        <v>128</v>
      </c>
      <c r="D10" s="171">
        <v>38887</v>
      </c>
      <c r="E10" s="172" t="s">
        <v>152</v>
      </c>
      <c r="F10" s="172"/>
      <c r="G10" s="172"/>
      <c r="H10" s="99">
        <v>4.13</v>
      </c>
      <c r="I10" s="99">
        <v>4.21</v>
      </c>
      <c r="J10" s="99">
        <v>4.48</v>
      </c>
      <c r="K10" s="99"/>
      <c r="L10" s="99">
        <v>3.59</v>
      </c>
      <c r="M10" s="99">
        <v>4.28</v>
      </c>
      <c r="N10" s="99">
        <v>4.09</v>
      </c>
      <c r="O10" s="247">
        <f t="shared" si="0"/>
        <v>4.48</v>
      </c>
      <c r="P10" s="248" t="str">
        <f t="shared" si="1"/>
        <v>II JA</v>
      </c>
      <c r="Q10" s="173" t="s">
        <v>123</v>
      </c>
    </row>
    <row r="11" spans="1:17" ht="18" customHeight="1">
      <c r="A11" s="98">
        <v>4</v>
      </c>
      <c r="B11" s="169" t="s">
        <v>137</v>
      </c>
      <c r="C11" s="170" t="s">
        <v>138</v>
      </c>
      <c r="D11" s="171">
        <v>38798</v>
      </c>
      <c r="E11" s="172" t="s">
        <v>152</v>
      </c>
      <c r="F11" s="172"/>
      <c r="G11" s="172"/>
      <c r="H11" s="99">
        <v>3.86</v>
      </c>
      <c r="I11" s="99">
        <v>4</v>
      </c>
      <c r="J11" s="99">
        <v>3.92</v>
      </c>
      <c r="K11" s="99"/>
      <c r="L11" s="99">
        <v>4.09</v>
      </c>
      <c r="M11" s="99">
        <v>4.37</v>
      </c>
      <c r="N11" s="99">
        <v>4.14</v>
      </c>
      <c r="O11" s="247">
        <f t="shared" si="0"/>
        <v>4.37</v>
      </c>
      <c r="P11" s="248" t="str">
        <f t="shared" si="1"/>
        <v>III JA</v>
      </c>
      <c r="Q11" s="173" t="s">
        <v>124</v>
      </c>
    </row>
    <row r="12" spans="1:17" ht="18" customHeight="1">
      <c r="A12" s="98">
        <v>5</v>
      </c>
      <c r="B12" s="169" t="s">
        <v>280</v>
      </c>
      <c r="C12" s="170" t="s">
        <v>281</v>
      </c>
      <c r="D12" s="171" t="s">
        <v>282</v>
      </c>
      <c r="E12" s="172" t="s">
        <v>165</v>
      </c>
      <c r="F12" s="172" t="s">
        <v>166</v>
      </c>
      <c r="G12" s="172"/>
      <c r="H12" s="99">
        <v>3.89</v>
      </c>
      <c r="I12" s="99" t="s">
        <v>352</v>
      </c>
      <c r="J12" s="99">
        <v>3.46</v>
      </c>
      <c r="K12" s="99"/>
      <c r="L12" s="99">
        <v>3.69</v>
      </c>
      <c r="M12" s="99">
        <v>3.53</v>
      </c>
      <c r="N12" s="99">
        <v>4.04</v>
      </c>
      <c r="O12" s="247">
        <f t="shared" si="0"/>
        <v>4.04</v>
      </c>
      <c r="P12" s="248" t="str">
        <f t="shared" si="1"/>
        <v>III JA</v>
      </c>
      <c r="Q12" s="173" t="s">
        <v>279</v>
      </c>
    </row>
    <row r="13" spans="1:17" ht="18" customHeight="1">
      <c r="A13" s="98">
        <v>6</v>
      </c>
      <c r="B13" s="169" t="s">
        <v>135</v>
      </c>
      <c r="C13" s="170" t="s">
        <v>136</v>
      </c>
      <c r="D13" s="171">
        <v>39260</v>
      </c>
      <c r="E13" s="172" t="s">
        <v>152</v>
      </c>
      <c r="F13" s="172"/>
      <c r="G13" s="172"/>
      <c r="H13" s="99">
        <v>3.82</v>
      </c>
      <c r="I13" s="99">
        <v>3.51</v>
      </c>
      <c r="J13" s="99">
        <v>3.44</v>
      </c>
      <c r="K13" s="99"/>
      <c r="L13" s="99">
        <v>3.76</v>
      </c>
      <c r="M13" s="99">
        <v>3.67</v>
      </c>
      <c r="N13" s="99">
        <v>3.95</v>
      </c>
      <c r="O13" s="247">
        <f t="shared" si="0"/>
        <v>3.95</v>
      </c>
      <c r="P13" s="216" t="b">
        <f t="shared" si="1"/>
        <v>0</v>
      </c>
      <c r="Q13" s="173" t="s">
        <v>124</v>
      </c>
    </row>
  </sheetData>
  <sheetProtection sheet="1"/>
  <mergeCells count="1">
    <mergeCell ref="H6:N6"/>
  </mergeCells>
  <printOptions horizontalCentered="1"/>
  <pageMargins left="0.15694444444444444" right="0.15694444444444444" top="0.2361111111111111" bottom="0.2361111111111111" header="0.15694444444444444" footer="0.1965277777777777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4.421875" style="3" customWidth="1"/>
    <col min="4" max="4" width="10.7109375" style="4" customWidth="1"/>
    <col min="5" max="5" width="13.57421875" style="5" bestFit="1" customWidth="1"/>
    <col min="6" max="6" width="15.140625" style="5" bestFit="1" customWidth="1"/>
    <col min="7" max="7" width="12.421875" style="6" bestFit="1" customWidth="1"/>
    <col min="8" max="9" width="4.7109375" style="7" customWidth="1"/>
    <col min="10" max="10" width="4.57421875" style="7" customWidth="1"/>
    <col min="11" max="11" width="3.8515625" style="7" hidden="1" customWidth="1"/>
    <col min="12" max="14" width="4.7109375" style="7" customWidth="1"/>
    <col min="15" max="15" width="8.140625" style="182" customWidth="1"/>
    <col min="16" max="16" width="6.421875" style="176" bestFit="1" customWidth="1"/>
    <col min="17" max="17" width="13.57421875" style="3" bestFit="1" customWidth="1"/>
    <col min="18" max="18" width="4.57421875" style="3" bestFit="1" customWidth="1"/>
    <col min="19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9"/>
      <c r="J3" s="29"/>
      <c r="K3" s="29"/>
      <c r="L3" s="29"/>
      <c r="M3" s="29"/>
      <c r="N3" s="29"/>
      <c r="O3" s="175"/>
      <c r="P3" s="176"/>
    </row>
    <row r="4" spans="2:16" ht="15.75">
      <c r="B4" s="8"/>
      <c r="E4" s="64"/>
      <c r="G4" s="5"/>
      <c r="I4" s="29"/>
      <c r="O4" s="177"/>
      <c r="P4" s="134"/>
    </row>
    <row r="5" spans="2:16" s="63" customFormat="1" ht="15.75">
      <c r="B5" s="56" t="s">
        <v>27</v>
      </c>
      <c r="D5" s="64"/>
      <c r="E5" s="64"/>
      <c r="F5" s="67"/>
      <c r="G5" s="101"/>
      <c r="H5" s="102"/>
      <c r="I5" s="102"/>
      <c r="J5" s="102"/>
      <c r="K5" s="102"/>
      <c r="L5" s="102"/>
      <c r="M5" s="102"/>
      <c r="N5" s="102"/>
      <c r="O5" s="178"/>
      <c r="P5" s="178"/>
    </row>
    <row r="6" spans="4:16" s="1" customFormat="1" ht="18" customHeight="1">
      <c r="D6" s="4"/>
      <c r="H6" s="258" t="s">
        <v>21</v>
      </c>
      <c r="I6" s="259"/>
      <c r="J6" s="259"/>
      <c r="K6" s="259"/>
      <c r="L6" s="259"/>
      <c r="M6" s="259"/>
      <c r="N6" s="260"/>
      <c r="O6" s="179"/>
      <c r="P6" s="179"/>
    </row>
    <row r="7" spans="1:17" s="2" customFormat="1" ht="18" customHeight="1">
      <c r="A7" s="25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26" t="s">
        <v>8</v>
      </c>
      <c r="G7" s="17" t="s">
        <v>9</v>
      </c>
      <c r="H7" s="25">
        <v>1</v>
      </c>
      <c r="I7" s="31">
        <v>2</v>
      </c>
      <c r="J7" s="31">
        <v>3</v>
      </c>
      <c r="K7" s="31" t="s">
        <v>17</v>
      </c>
      <c r="L7" s="32">
        <v>4</v>
      </c>
      <c r="M7" s="31">
        <v>5</v>
      </c>
      <c r="N7" s="33">
        <v>6</v>
      </c>
      <c r="O7" s="180" t="s">
        <v>15</v>
      </c>
      <c r="P7" s="181" t="s">
        <v>12</v>
      </c>
      <c r="Q7" s="21" t="s">
        <v>13</v>
      </c>
    </row>
    <row r="8" spans="1:17" ht="18" customHeight="1">
      <c r="A8" s="27">
        <v>1</v>
      </c>
      <c r="B8" s="169" t="s">
        <v>192</v>
      </c>
      <c r="C8" s="170" t="s">
        <v>193</v>
      </c>
      <c r="D8" s="171" t="s">
        <v>194</v>
      </c>
      <c r="E8" s="172" t="s">
        <v>63</v>
      </c>
      <c r="F8" s="172" t="s">
        <v>55</v>
      </c>
      <c r="G8" s="158"/>
      <c r="H8" s="28">
        <v>10.94</v>
      </c>
      <c r="I8" s="28">
        <v>9.87</v>
      </c>
      <c r="J8" s="28">
        <v>10.97</v>
      </c>
      <c r="K8" s="28"/>
      <c r="L8" s="28">
        <v>10.56</v>
      </c>
      <c r="M8" s="28">
        <v>11.66</v>
      </c>
      <c r="N8" s="28">
        <v>11.8</v>
      </c>
      <c r="O8" s="245">
        <f>MAX(H8:N8)</f>
        <v>11.8</v>
      </c>
      <c r="P8" s="246" t="str">
        <f>IF(ISBLANK(O8),"",IF(O8&gt;=9,"I JA",IF(O8&gt;=8,"II JA",IF(O8&gt;=7.1,"III JA"))))</f>
        <v>I JA</v>
      </c>
      <c r="Q8" s="173" t="s">
        <v>201</v>
      </c>
    </row>
    <row r="9" spans="1:17" ht="18" customHeight="1">
      <c r="A9" s="27">
        <v>2</v>
      </c>
      <c r="B9" s="169" t="s">
        <v>299</v>
      </c>
      <c r="C9" s="170" t="s">
        <v>300</v>
      </c>
      <c r="D9" s="171">
        <v>39044</v>
      </c>
      <c r="E9" s="172" t="s">
        <v>165</v>
      </c>
      <c r="F9" s="172" t="s">
        <v>166</v>
      </c>
      <c r="G9" s="158"/>
      <c r="H9" s="28">
        <v>8.93</v>
      </c>
      <c r="I9" s="28">
        <v>9.72</v>
      </c>
      <c r="J9" s="28">
        <v>9.13</v>
      </c>
      <c r="K9" s="28"/>
      <c r="L9" s="28">
        <v>9.95</v>
      </c>
      <c r="M9" s="28">
        <v>10</v>
      </c>
      <c r="N9" s="28">
        <v>8.78</v>
      </c>
      <c r="O9" s="245">
        <f>MAX(H9:N9)</f>
        <v>10</v>
      </c>
      <c r="P9" s="246" t="str">
        <f>IF(ISBLANK(O9),"",IF(O9&gt;=9,"I JA",IF(O9&gt;=8,"II JA",IF(O9&gt;=7.1,"III JA"))))</f>
        <v>I JA</v>
      </c>
      <c r="Q9" s="173" t="s">
        <v>301</v>
      </c>
    </row>
    <row r="10" spans="1:17" ht="18" customHeight="1">
      <c r="A10" s="27">
        <v>3</v>
      </c>
      <c r="B10" s="169" t="s">
        <v>39</v>
      </c>
      <c r="C10" s="170" t="s">
        <v>342</v>
      </c>
      <c r="D10" s="171">
        <v>39041</v>
      </c>
      <c r="E10" s="172" t="s">
        <v>343</v>
      </c>
      <c r="F10" s="172"/>
      <c r="G10" s="158"/>
      <c r="H10" s="28">
        <v>8.75</v>
      </c>
      <c r="I10" s="28">
        <v>8.73</v>
      </c>
      <c r="J10" s="28">
        <v>9.53</v>
      </c>
      <c r="K10" s="28"/>
      <c r="L10" s="28">
        <v>8.76</v>
      </c>
      <c r="M10" s="28">
        <v>9.39</v>
      </c>
      <c r="N10" s="28">
        <v>7.68</v>
      </c>
      <c r="O10" s="245">
        <f>MAX(H10:N10)</f>
        <v>9.53</v>
      </c>
      <c r="P10" s="246" t="str">
        <f>IF(ISBLANK(O10),"",IF(O10&gt;=9,"I JA",IF(O10&gt;=8,"II JA",IF(O10&gt;=7.1,"III JA"))))</f>
        <v>I JA</v>
      </c>
      <c r="Q10" s="173" t="s">
        <v>344</v>
      </c>
    </row>
    <row r="11" spans="1:18" ht="18" customHeight="1">
      <c r="A11" s="27">
        <v>4</v>
      </c>
      <c r="B11" s="169" t="s">
        <v>163</v>
      </c>
      <c r="C11" s="170" t="s">
        <v>164</v>
      </c>
      <c r="D11" s="171">
        <v>39114</v>
      </c>
      <c r="E11" s="172" t="s">
        <v>165</v>
      </c>
      <c r="F11" s="172" t="s">
        <v>166</v>
      </c>
      <c r="G11" s="158"/>
      <c r="H11" s="28" t="s">
        <v>351</v>
      </c>
      <c r="I11" s="28" t="s">
        <v>351</v>
      </c>
      <c r="J11" s="28">
        <v>7.97</v>
      </c>
      <c r="K11" s="28"/>
      <c r="L11" s="28">
        <v>7.8</v>
      </c>
      <c r="M11" s="28">
        <v>8.7</v>
      </c>
      <c r="N11" s="28">
        <v>8.93</v>
      </c>
      <c r="O11" s="245">
        <f>MAX(H11:N11)</f>
        <v>8.93</v>
      </c>
      <c r="P11" s="246" t="str">
        <f>IF(ISBLANK(O11),"",IF(O11&gt;=9,"I JA",IF(O11&gt;=8,"II JA",IF(O11&gt;=7.1,"III JA"))))</f>
        <v>II JA</v>
      </c>
      <c r="Q11" s="173" t="s">
        <v>201</v>
      </c>
      <c r="R11" s="36"/>
    </row>
    <row r="12" spans="1:18" ht="18" customHeight="1">
      <c r="A12" s="27">
        <v>5</v>
      </c>
      <c r="B12" s="169" t="s">
        <v>35</v>
      </c>
      <c r="C12" s="170" t="s">
        <v>53</v>
      </c>
      <c r="D12" s="171" t="s">
        <v>54</v>
      </c>
      <c r="E12" s="172" t="s">
        <v>63</v>
      </c>
      <c r="F12" s="172" t="s">
        <v>55</v>
      </c>
      <c r="G12" s="158"/>
      <c r="H12" s="28" t="s">
        <v>351</v>
      </c>
      <c r="I12" s="28">
        <v>6.81</v>
      </c>
      <c r="J12" s="28">
        <v>6.69</v>
      </c>
      <c r="K12" s="28"/>
      <c r="L12" s="28">
        <v>6.4</v>
      </c>
      <c r="M12" s="28">
        <v>6.1</v>
      </c>
      <c r="N12" s="28">
        <v>6.91</v>
      </c>
      <c r="O12" s="245">
        <f>MAX(H12:N12)</f>
        <v>6.91</v>
      </c>
      <c r="P12" s="215" t="b">
        <f>IF(ISBLANK(O12),"",IF(O12&gt;=9,"I JA",IF(O12&gt;=8,"II JA",IF(O12&gt;=7.1,"III JA"))))</f>
        <v>0</v>
      </c>
      <c r="Q12" s="173" t="s">
        <v>56</v>
      </c>
      <c r="R12" s="36"/>
    </row>
  </sheetData>
  <sheetProtection sheet="1"/>
  <mergeCells count="1">
    <mergeCell ref="H6:N6"/>
  </mergeCells>
  <printOptions horizontalCentered="1"/>
  <pageMargins left="0.1597222222222222" right="0.15694444444444444" top="0.39305555555555555" bottom="0.39305555555555555" header="0.39305555555555555" footer="0.393055555555555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0.421875" style="3" customWidth="1"/>
    <col min="3" max="3" width="11.140625" style="3" bestFit="1" customWidth="1"/>
    <col min="4" max="4" width="10.7109375" style="4" customWidth="1"/>
    <col min="5" max="5" width="13.57421875" style="5" bestFit="1" customWidth="1"/>
    <col min="6" max="6" width="15.140625" style="5" bestFit="1" customWidth="1"/>
    <col min="7" max="7" width="12.421875" style="6" bestFit="1" customWidth="1"/>
    <col min="8" max="9" width="4.7109375" style="7" customWidth="1"/>
    <col min="10" max="10" width="4.57421875" style="7" customWidth="1"/>
    <col min="11" max="11" width="3.8515625" style="7" hidden="1" customWidth="1"/>
    <col min="12" max="14" width="4.7109375" style="7" customWidth="1"/>
    <col min="15" max="15" width="8.140625" style="182" customWidth="1"/>
    <col min="16" max="16" width="5.28125" style="176" bestFit="1" customWidth="1"/>
    <col min="17" max="17" width="21.140625" style="3" bestFit="1" customWidth="1"/>
    <col min="18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9"/>
      <c r="J3" s="29"/>
      <c r="K3" s="29"/>
      <c r="L3" s="29"/>
      <c r="M3" s="29"/>
      <c r="N3" s="29"/>
      <c r="O3" s="175"/>
      <c r="P3" s="176"/>
    </row>
    <row r="4" spans="2:16" ht="12.75">
      <c r="B4" s="8"/>
      <c r="G4" s="5"/>
      <c r="I4" s="29"/>
      <c r="O4" s="177"/>
      <c r="P4" s="134"/>
    </row>
    <row r="5" spans="2:16" s="63" customFormat="1" ht="15.75">
      <c r="B5" s="56" t="s">
        <v>28</v>
      </c>
      <c r="D5" s="64"/>
      <c r="E5" s="64"/>
      <c r="F5" s="67"/>
      <c r="G5" s="101"/>
      <c r="H5" s="68"/>
      <c r="I5" s="68"/>
      <c r="J5" s="68"/>
      <c r="K5" s="68"/>
      <c r="L5" s="68"/>
      <c r="M5" s="68"/>
      <c r="N5" s="68"/>
      <c r="O5" s="178"/>
      <c r="P5" s="183"/>
    </row>
    <row r="6" spans="5:14" ht="18" customHeight="1">
      <c r="E6" s="24"/>
      <c r="F6" s="24"/>
      <c r="G6" s="24"/>
      <c r="H6" s="261" t="s">
        <v>21</v>
      </c>
      <c r="I6" s="262"/>
      <c r="J6" s="262"/>
      <c r="K6" s="262"/>
      <c r="L6" s="262"/>
      <c r="M6" s="262"/>
      <c r="N6" s="263"/>
    </row>
    <row r="7" spans="1:17" s="2" customFormat="1" ht="18" customHeight="1">
      <c r="A7" s="25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26" t="s">
        <v>8</v>
      </c>
      <c r="G7" s="17" t="s">
        <v>9</v>
      </c>
      <c r="H7" s="25">
        <v>1</v>
      </c>
      <c r="I7" s="31">
        <v>2</v>
      </c>
      <c r="J7" s="31">
        <v>3</v>
      </c>
      <c r="K7" s="31" t="s">
        <v>17</v>
      </c>
      <c r="L7" s="32">
        <v>4</v>
      </c>
      <c r="M7" s="31">
        <v>5</v>
      </c>
      <c r="N7" s="33">
        <v>6</v>
      </c>
      <c r="O7" s="180" t="s">
        <v>15</v>
      </c>
      <c r="P7" s="181" t="s">
        <v>12</v>
      </c>
      <c r="Q7" s="21" t="s">
        <v>13</v>
      </c>
    </row>
    <row r="8" spans="1:17" s="134" customFormat="1" ht="18" customHeight="1">
      <c r="A8" s="136">
        <v>1</v>
      </c>
      <c r="B8" s="169" t="s">
        <v>69</v>
      </c>
      <c r="C8" s="170" t="s">
        <v>70</v>
      </c>
      <c r="D8" s="171" t="s">
        <v>71</v>
      </c>
      <c r="E8" s="172" t="s">
        <v>66</v>
      </c>
      <c r="F8" s="172" t="s">
        <v>67</v>
      </c>
      <c r="G8" s="172"/>
      <c r="H8" s="135">
        <v>12.06</v>
      </c>
      <c r="I8" s="135">
        <v>13.63</v>
      </c>
      <c r="J8" s="135">
        <v>13.75</v>
      </c>
      <c r="K8" s="135"/>
      <c r="L8" s="135">
        <v>14.36</v>
      </c>
      <c r="M8" s="135">
        <v>12.83</v>
      </c>
      <c r="N8" s="135">
        <v>13.38</v>
      </c>
      <c r="O8" s="245">
        <f aca="true" t="shared" si="0" ref="O8:O17">MAX(H8:N8)</f>
        <v>14.36</v>
      </c>
      <c r="P8" s="168" t="str">
        <f aca="true" t="shared" si="1" ref="P8:P17">IF(ISBLANK(O8),"",IF(O8&lt;9.5,"",IF(O8&gt;=14.3,"III A",IF(O8&gt;=12.2,"I JA",IF(O8&gt;=10.5,"II JA",IF(O8&gt;=9.5,"III JA"))))))</f>
        <v>III A</v>
      </c>
      <c r="Q8" s="173" t="s">
        <v>83</v>
      </c>
    </row>
    <row r="9" spans="1:17" s="134" customFormat="1" ht="18" customHeight="1">
      <c r="A9" s="136">
        <v>2</v>
      </c>
      <c r="B9" s="155" t="s">
        <v>195</v>
      </c>
      <c r="C9" s="156" t="s">
        <v>345</v>
      </c>
      <c r="D9" s="157">
        <v>39109</v>
      </c>
      <c r="E9" s="172" t="s">
        <v>343</v>
      </c>
      <c r="F9" s="158"/>
      <c r="G9" s="158"/>
      <c r="H9" s="135">
        <v>11.18</v>
      </c>
      <c r="I9" s="135">
        <v>11.8</v>
      </c>
      <c r="J9" s="135">
        <v>11.15</v>
      </c>
      <c r="K9" s="145"/>
      <c r="L9" s="135">
        <v>11.62</v>
      </c>
      <c r="M9" s="135">
        <v>11</v>
      </c>
      <c r="N9" s="135">
        <v>9.8</v>
      </c>
      <c r="O9" s="245">
        <f t="shared" si="0"/>
        <v>11.8</v>
      </c>
      <c r="P9" s="168" t="str">
        <f t="shared" si="1"/>
        <v>II JA</v>
      </c>
      <c r="Q9" s="159" t="s">
        <v>344</v>
      </c>
    </row>
    <row r="10" spans="1:17" s="134" customFormat="1" ht="18" customHeight="1">
      <c r="A10" s="136">
        <v>3</v>
      </c>
      <c r="B10" s="169" t="s">
        <v>177</v>
      </c>
      <c r="C10" s="170" t="s">
        <v>178</v>
      </c>
      <c r="D10" s="171" t="s">
        <v>179</v>
      </c>
      <c r="E10" s="172" t="s">
        <v>63</v>
      </c>
      <c r="F10" s="172" t="s">
        <v>55</v>
      </c>
      <c r="G10" s="172"/>
      <c r="H10" s="135">
        <v>7.86</v>
      </c>
      <c r="I10" s="135">
        <v>9.39</v>
      </c>
      <c r="J10" s="135">
        <v>9.2</v>
      </c>
      <c r="K10" s="135"/>
      <c r="L10" s="135">
        <v>8.38</v>
      </c>
      <c r="M10" s="135">
        <v>8.77</v>
      </c>
      <c r="N10" s="135">
        <v>9.73</v>
      </c>
      <c r="O10" s="245">
        <f t="shared" si="0"/>
        <v>9.73</v>
      </c>
      <c r="P10" s="168" t="str">
        <f t="shared" si="1"/>
        <v>III JA</v>
      </c>
      <c r="Q10" s="173" t="s">
        <v>202</v>
      </c>
    </row>
    <row r="11" spans="1:17" s="134" customFormat="1" ht="18" customHeight="1">
      <c r="A11" s="136">
        <v>4</v>
      </c>
      <c r="B11" s="169" t="s">
        <v>255</v>
      </c>
      <c r="C11" s="170" t="s">
        <v>256</v>
      </c>
      <c r="D11" s="171" t="s">
        <v>257</v>
      </c>
      <c r="E11" s="172" t="s">
        <v>259</v>
      </c>
      <c r="F11" s="172" t="s">
        <v>258</v>
      </c>
      <c r="G11" s="172"/>
      <c r="H11" s="133" t="s">
        <v>351</v>
      </c>
      <c r="I11" s="133">
        <v>7.38</v>
      </c>
      <c r="J11" s="133">
        <v>7.4</v>
      </c>
      <c r="K11" s="133"/>
      <c r="L11" s="133">
        <v>7.21</v>
      </c>
      <c r="M11" s="133">
        <v>8.56</v>
      </c>
      <c r="N11" s="133">
        <v>8.38</v>
      </c>
      <c r="O11" s="245">
        <f t="shared" si="0"/>
        <v>8.56</v>
      </c>
      <c r="P11" s="168">
        <f t="shared" si="1"/>
      </c>
      <c r="Q11" s="173" t="s">
        <v>261</v>
      </c>
    </row>
    <row r="12" spans="1:17" s="134" customFormat="1" ht="18" customHeight="1">
      <c r="A12" s="136">
        <v>5</v>
      </c>
      <c r="B12" s="169" t="s">
        <v>195</v>
      </c>
      <c r="C12" s="170" t="s">
        <v>209</v>
      </c>
      <c r="D12" s="171" t="s">
        <v>210</v>
      </c>
      <c r="E12" s="172" t="s">
        <v>63</v>
      </c>
      <c r="F12" s="172" t="s">
        <v>55</v>
      </c>
      <c r="G12" s="172"/>
      <c r="H12" s="135">
        <v>6.31</v>
      </c>
      <c r="I12" s="135">
        <v>6.92</v>
      </c>
      <c r="J12" s="135">
        <v>6.92</v>
      </c>
      <c r="K12" s="135"/>
      <c r="L12" s="135">
        <v>6.48</v>
      </c>
      <c r="M12" s="135">
        <v>7.42</v>
      </c>
      <c r="N12" s="135">
        <v>6.94</v>
      </c>
      <c r="O12" s="245">
        <f t="shared" si="0"/>
        <v>7.42</v>
      </c>
      <c r="P12" s="168">
        <f t="shared" si="1"/>
      </c>
      <c r="Q12" s="173" t="s">
        <v>206</v>
      </c>
    </row>
    <row r="13" spans="1:17" s="134" customFormat="1" ht="18" customHeight="1">
      <c r="A13" s="136">
        <v>6</v>
      </c>
      <c r="B13" s="169" t="s">
        <v>139</v>
      </c>
      <c r="C13" s="170" t="s">
        <v>140</v>
      </c>
      <c r="D13" s="171">
        <v>38895</v>
      </c>
      <c r="E13" s="172" t="s">
        <v>152</v>
      </c>
      <c r="F13" s="172"/>
      <c r="G13" s="172"/>
      <c r="H13" s="135">
        <v>6.47</v>
      </c>
      <c r="I13" s="135">
        <v>6.48</v>
      </c>
      <c r="J13" s="135">
        <v>5.88</v>
      </c>
      <c r="K13" s="135"/>
      <c r="L13" s="135">
        <v>5.9</v>
      </c>
      <c r="M13" s="135">
        <v>6.2</v>
      </c>
      <c r="N13" s="135">
        <v>6.31</v>
      </c>
      <c r="O13" s="245">
        <f t="shared" si="0"/>
        <v>6.48</v>
      </c>
      <c r="P13" s="168">
        <f t="shared" si="1"/>
      </c>
      <c r="Q13" s="173" t="s">
        <v>124</v>
      </c>
    </row>
    <row r="14" spans="1:17" s="134" customFormat="1" ht="18" customHeight="1">
      <c r="A14" s="136">
        <v>7</v>
      </c>
      <c r="B14" s="169" t="s">
        <v>229</v>
      </c>
      <c r="C14" s="170" t="s">
        <v>230</v>
      </c>
      <c r="D14" s="171">
        <v>39077</v>
      </c>
      <c r="E14" s="172" t="s">
        <v>233</v>
      </c>
      <c r="F14" s="172" t="s">
        <v>220</v>
      </c>
      <c r="G14" s="172"/>
      <c r="H14" s="135">
        <v>6.48</v>
      </c>
      <c r="I14" s="135">
        <v>6.45</v>
      </c>
      <c r="J14" s="135">
        <v>6.46</v>
      </c>
      <c r="K14" s="135"/>
      <c r="L14" s="135">
        <v>6.3</v>
      </c>
      <c r="M14" s="135">
        <v>6.19</v>
      </c>
      <c r="N14" s="135">
        <v>6.02</v>
      </c>
      <c r="O14" s="245">
        <f t="shared" si="0"/>
        <v>6.48</v>
      </c>
      <c r="P14" s="168">
        <f t="shared" si="1"/>
      </c>
      <c r="Q14" s="173" t="s">
        <v>234</v>
      </c>
    </row>
    <row r="15" spans="1:17" s="134" customFormat="1" ht="18" customHeight="1">
      <c r="A15" s="136">
        <v>8</v>
      </c>
      <c r="B15" s="169" t="s">
        <v>333</v>
      </c>
      <c r="C15" s="170" t="s">
        <v>204</v>
      </c>
      <c r="D15" s="171" t="s">
        <v>205</v>
      </c>
      <c r="E15" s="172" t="s">
        <v>63</v>
      </c>
      <c r="F15" s="172" t="s">
        <v>55</v>
      </c>
      <c r="G15" s="172"/>
      <c r="H15" s="135" t="s">
        <v>351</v>
      </c>
      <c r="I15" s="135">
        <v>5.12</v>
      </c>
      <c r="J15" s="135">
        <v>5.98</v>
      </c>
      <c r="K15" s="135"/>
      <c r="L15" s="135">
        <v>5.92</v>
      </c>
      <c r="M15" s="135">
        <v>5.61</v>
      </c>
      <c r="N15" s="135" t="s">
        <v>351</v>
      </c>
      <c r="O15" s="245">
        <f t="shared" si="0"/>
        <v>5.98</v>
      </c>
      <c r="P15" s="168">
        <f t="shared" si="1"/>
      </c>
      <c r="Q15" s="173" t="s">
        <v>206</v>
      </c>
    </row>
    <row r="16" spans="1:17" s="134" customFormat="1" ht="18" customHeight="1">
      <c r="A16" s="136">
        <v>9</v>
      </c>
      <c r="B16" s="169" t="s">
        <v>102</v>
      </c>
      <c r="C16" s="170" t="s">
        <v>103</v>
      </c>
      <c r="D16" s="171" t="s">
        <v>104</v>
      </c>
      <c r="E16" s="172" t="s">
        <v>116</v>
      </c>
      <c r="F16" s="172" t="s">
        <v>87</v>
      </c>
      <c r="G16" s="172" t="s">
        <v>88</v>
      </c>
      <c r="H16" s="135" t="s">
        <v>351</v>
      </c>
      <c r="I16" s="135">
        <v>5.78</v>
      </c>
      <c r="J16" s="135">
        <v>5.27</v>
      </c>
      <c r="K16" s="135"/>
      <c r="L16" s="135"/>
      <c r="M16" s="135"/>
      <c r="N16" s="135"/>
      <c r="O16" s="245">
        <f t="shared" si="0"/>
        <v>5.78</v>
      </c>
      <c r="P16" s="168">
        <f t="shared" si="1"/>
      </c>
      <c r="Q16" s="173" t="s">
        <v>105</v>
      </c>
    </row>
    <row r="17" spans="1:17" s="134" customFormat="1" ht="18" customHeight="1">
      <c r="A17" s="136" t="s">
        <v>262</v>
      </c>
      <c r="B17" s="169" t="s">
        <v>247</v>
      </c>
      <c r="C17" s="170" t="s">
        <v>248</v>
      </c>
      <c r="D17" s="171" t="s">
        <v>249</v>
      </c>
      <c r="E17" s="172" t="s">
        <v>259</v>
      </c>
      <c r="F17" s="172" t="s">
        <v>258</v>
      </c>
      <c r="G17" s="158"/>
      <c r="H17" s="135">
        <v>9.82</v>
      </c>
      <c r="I17" s="135">
        <v>9.75</v>
      </c>
      <c r="J17" s="135">
        <v>9.73</v>
      </c>
      <c r="K17" s="184"/>
      <c r="L17" s="135"/>
      <c r="M17" s="135"/>
      <c r="N17" s="135"/>
      <c r="O17" s="245">
        <f t="shared" si="0"/>
        <v>9.82</v>
      </c>
      <c r="P17" s="168" t="str">
        <f t="shared" si="1"/>
        <v>III JA</v>
      </c>
      <c r="Q17" s="173" t="s">
        <v>261</v>
      </c>
    </row>
  </sheetData>
  <sheetProtection sheet="1"/>
  <mergeCells count="1">
    <mergeCell ref="H6:N6"/>
  </mergeCells>
  <printOptions horizontalCentered="1"/>
  <pageMargins left="0.15694444444444444" right="0.15694444444444444" top="0.2361111111111111" bottom="0.15694444444444444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0.710937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7" customWidth="1"/>
    <col min="9" max="9" width="7.140625" style="7" hidden="1" customWidth="1"/>
    <col min="10" max="10" width="8.140625" style="7" customWidth="1"/>
    <col min="11" max="11" width="7.140625" style="7" hidden="1" customWidth="1"/>
    <col min="12" max="12" width="5.7109375" style="30" customWidth="1"/>
    <col min="13" max="13" width="17.28125" style="1" bestFit="1" customWidth="1"/>
    <col min="14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18"/>
      <c r="I3" s="18"/>
      <c r="J3" s="18"/>
      <c r="K3" s="18"/>
      <c r="L3" s="23"/>
      <c r="M3" s="19"/>
    </row>
    <row r="4" ht="12.75">
      <c r="B4" s="8"/>
    </row>
    <row r="5" spans="2:13" s="63" customFormat="1" ht="15.75">
      <c r="B5" s="56" t="s">
        <v>3</v>
      </c>
      <c r="C5" s="56"/>
      <c r="D5" s="9"/>
      <c r="E5" s="64"/>
      <c r="F5" s="11"/>
      <c r="G5" s="5"/>
      <c r="H5" s="7"/>
      <c r="I5" s="7"/>
      <c r="J5" s="7"/>
      <c r="K5" s="7"/>
      <c r="L5" s="30"/>
      <c r="M5" s="1"/>
    </row>
    <row r="6" spans="2:6" ht="16.5" customHeight="1" thickBot="1">
      <c r="B6" s="56">
        <v>1</v>
      </c>
      <c r="C6" s="56" t="s">
        <v>332</v>
      </c>
      <c r="D6" s="9"/>
      <c r="E6" s="11"/>
      <c r="F6" s="11"/>
    </row>
    <row r="7" spans="1:13" s="2" customFormat="1" ht="18" customHeight="1" thickBot="1">
      <c r="A7" s="12" t="s">
        <v>159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20" t="s">
        <v>10</v>
      </c>
      <c r="I7" s="20" t="s">
        <v>32</v>
      </c>
      <c r="J7" s="20" t="s">
        <v>11</v>
      </c>
      <c r="K7" s="20" t="s">
        <v>32</v>
      </c>
      <c r="L7" s="34" t="s">
        <v>12</v>
      </c>
      <c r="M7" s="21" t="s">
        <v>13</v>
      </c>
    </row>
    <row r="8" spans="1:13" ht="18" customHeight="1">
      <c r="A8" s="41">
        <v>1</v>
      </c>
      <c r="B8" s="169" t="s">
        <v>214</v>
      </c>
      <c r="C8" s="170" t="s">
        <v>215</v>
      </c>
      <c r="D8" s="171" t="s">
        <v>216</v>
      </c>
      <c r="E8" s="172" t="s">
        <v>63</v>
      </c>
      <c r="F8" s="172" t="s">
        <v>55</v>
      </c>
      <c r="G8" s="172"/>
      <c r="H8" s="44" t="s">
        <v>348</v>
      </c>
      <c r="I8" s="44"/>
      <c r="J8" s="35"/>
      <c r="K8" s="35"/>
      <c r="L8" s="249" t="b">
        <f aca="true" t="shared" si="0" ref="L8:L13">IF(ISBLANK(H8),"",IF(H8&lt;=7.7,"KSM",IF(H8&lt;=8,"I A",IF(H8&lt;=8.44,"II A",IF(H8&lt;=9.04,"III A",IF(H8&lt;=9.64,"I JA",IF(H8&lt;=10.04,"II JA",IF(H8&lt;=10.34,"III JA"))))))))</f>
        <v>0</v>
      </c>
      <c r="M8" s="173" t="s">
        <v>206</v>
      </c>
    </row>
    <row r="9" spans="1:13" s="22" customFormat="1" ht="18" customHeight="1">
      <c r="A9" s="41">
        <v>2</v>
      </c>
      <c r="B9" s="169" t="s">
        <v>145</v>
      </c>
      <c r="C9" s="170" t="s">
        <v>146</v>
      </c>
      <c r="D9" s="171">
        <v>38769</v>
      </c>
      <c r="E9" s="172" t="s">
        <v>152</v>
      </c>
      <c r="F9" s="172"/>
      <c r="G9" s="172"/>
      <c r="H9" s="44">
        <v>8.79</v>
      </c>
      <c r="I9" s="66"/>
      <c r="J9" s="35"/>
      <c r="K9" s="35"/>
      <c r="L9" s="132" t="str">
        <f t="shared" si="0"/>
        <v>III A</v>
      </c>
      <c r="M9" s="173" t="s">
        <v>123</v>
      </c>
    </row>
    <row r="10" spans="1:13" s="22" customFormat="1" ht="18" customHeight="1">
      <c r="A10" s="41">
        <v>3</v>
      </c>
      <c r="B10" s="169" t="s">
        <v>211</v>
      </c>
      <c r="C10" s="170" t="s">
        <v>212</v>
      </c>
      <c r="D10" s="171" t="s">
        <v>213</v>
      </c>
      <c r="E10" s="172" t="s">
        <v>63</v>
      </c>
      <c r="F10" s="172" t="s">
        <v>55</v>
      </c>
      <c r="G10" s="172"/>
      <c r="H10" s="35">
        <v>9.07</v>
      </c>
      <c r="I10" s="35"/>
      <c r="J10" s="35"/>
      <c r="K10" s="35"/>
      <c r="L10" s="132" t="str">
        <f t="shared" si="0"/>
        <v>I JA</v>
      </c>
      <c r="M10" s="173" t="s">
        <v>206</v>
      </c>
    </row>
    <row r="11" spans="1:13" s="22" customFormat="1" ht="18" customHeight="1">
      <c r="A11" s="41">
        <v>4</v>
      </c>
      <c r="B11" s="169" t="s">
        <v>340</v>
      </c>
      <c r="C11" s="170" t="s">
        <v>341</v>
      </c>
      <c r="D11" s="171">
        <v>39430</v>
      </c>
      <c r="E11" s="172" t="s">
        <v>116</v>
      </c>
      <c r="F11" s="172" t="s">
        <v>87</v>
      </c>
      <c r="G11" s="172" t="s">
        <v>88</v>
      </c>
      <c r="H11" s="35">
        <v>11.04</v>
      </c>
      <c r="I11" s="35"/>
      <c r="J11" s="35"/>
      <c r="K11" s="35"/>
      <c r="L11" s="249" t="b">
        <f t="shared" si="0"/>
        <v>0</v>
      </c>
      <c r="M11" s="173" t="s">
        <v>89</v>
      </c>
    </row>
    <row r="12" spans="1:13" s="22" customFormat="1" ht="18" customHeight="1">
      <c r="A12" s="41">
        <v>5</v>
      </c>
      <c r="B12" s="169" t="s">
        <v>36</v>
      </c>
      <c r="C12" s="170" t="s">
        <v>79</v>
      </c>
      <c r="D12" s="171" t="s">
        <v>80</v>
      </c>
      <c r="E12" s="172" t="s">
        <v>66</v>
      </c>
      <c r="F12" s="172" t="s">
        <v>67</v>
      </c>
      <c r="G12" s="172"/>
      <c r="H12" s="44">
        <v>9.02</v>
      </c>
      <c r="I12" s="44"/>
      <c r="J12" s="35"/>
      <c r="K12" s="35"/>
      <c r="L12" s="132" t="str">
        <f t="shared" si="0"/>
        <v>III A</v>
      </c>
      <c r="M12" s="173" t="s">
        <v>78</v>
      </c>
    </row>
    <row r="13" spans="1:13" s="22" customFormat="1" ht="18" customHeight="1">
      <c r="A13" s="41">
        <v>6</v>
      </c>
      <c r="B13" s="169" t="s">
        <v>90</v>
      </c>
      <c r="C13" s="170" t="s">
        <v>91</v>
      </c>
      <c r="D13" s="171" t="s">
        <v>92</v>
      </c>
      <c r="E13" s="172" t="s">
        <v>116</v>
      </c>
      <c r="F13" s="172" t="s">
        <v>87</v>
      </c>
      <c r="G13" s="172" t="s">
        <v>88</v>
      </c>
      <c r="H13" s="44">
        <v>9.32</v>
      </c>
      <c r="I13" s="44"/>
      <c r="J13" s="35"/>
      <c r="K13" s="35"/>
      <c r="L13" s="132" t="str">
        <f t="shared" si="0"/>
        <v>I JA</v>
      </c>
      <c r="M13" s="173" t="s">
        <v>89</v>
      </c>
    </row>
    <row r="14" spans="2:6" ht="16.5" customHeight="1" thickBot="1">
      <c r="B14" s="56">
        <v>2</v>
      </c>
      <c r="C14" s="56" t="s">
        <v>332</v>
      </c>
      <c r="D14" s="9"/>
      <c r="E14" s="11"/>
      <c r="F14" s="11"/>
    </row>
    <row r="15" spans="1:13" s="2" customFormat="1" ht="18" customHeight="1" thickBot="1">
      <c r="A15" s="12" t="s">
        <v>159</v>
      </c>
      <c r="B15" s="14" t="s">
        <v>4</v>
      </c>
      <c r="C15" s="15" t="s">
        <v>5</v>
      </c>
      <c r="D15" s="16" t="s">
        <v>6</v>
      </c>
      <c r="E15" s="17" t="s">
        <v>7</v>
      </c>
      <c r="F15" s="17" t="s">
        <v>8</v>
      </c>
      <c r="G15" s="17" t="s">
        <v>9</v>
      </c>
      <c r="H15" s="20" t="s">
        <v>10</v>
      </c>
      <c r="I15" s="20" t="s">
        <v>32</v>
      </c>
      <c r="J15" s="20" t="s">
        <v>11</v>
      </c>
      <c r="K15" s="20" t="s">
        <v>32</v>
      </c>
      <c r="L15" s="34" t="s">
        <v>12</v>
      </c>
      <c r="M15" s="21" t="s">
        <v>13</v>
      </c>
    </row>
    <row r="16" spans="1:13" ht="18" customHeight="1">
      <c r="A16" s="41">
        <v>1</v>
      </c>
      <c r="B16" s="169"/>
      <c r="C16" s="170"/>
      <c r="D16" s="171"/>
      <c r="E16" s="172"/>
      <c r="F16" s="172"/>
      <c r="G16" s="172"/>
      <c r="H16" s="35"/>
      <c r="I16" s="35"/>
      <c r="J16" s="35"/>
      <c r="K16" s="35"/>
      <c r="L16" s="132">
        <f aca="true" t="shared" si="1" ref="L16:L21">IF(ISBLANK(H16),"",IF(H16&lt;=7.7,"KSM",IF(H16&lt;=8,"I A",IF(H16&lt;=8.44,"II A",IF(H16&lt;=9.04,"III A",IF(H16&lt;=9.64,"I JA",IF(H16&lt;=10.04,"II JA",IF(H16&lt;=10.34,"III JA"))))))))</f>
      </c>
      <c r="M16" s="173"/>
    </row>
    <row r="17" spans="1:13" s="22" customFormat="1" ht="18" customHeight="1">
      <c r="A17" s="41">
        <v>2</v>
      </c>
      <c r="B17" s="169" t="s">
        <v>338</v>
      </c>
      <c r="C17" s="170" t="s">
        <v>339</v>
      </c>
      <c r="D17" s="171">
        <v>38866</v>
      </c>
      <c r="E17" s="172" t="s">
        <v>63</v>
      </c>
      <c r="F17" s="172" t="s">
        <v>55</v>
      </c>
      <c r="G17" s="172"/>
      <c r="H17" s="44">
        <v>10.45</v>
      </c>
      <c r="I17" s="44"/>
      <c r="J17" s="35"/>
      <c r="K17" s="35"/>
      <c r="L17" s="249" t="b">
        <f t="shared" si="1"/>
        <v>0</v>
      </c>
      <c r="M17" s="173" t="s">
        <v>206</v>
      </c>
    </row>
    <row r="18" spans="1:13" s="22" customFormat="1" ht="18" customHeight="1">
      <c r="A18" s="41">
        <v>3</v>
      </c>
      <c r="B18" s="169" t="s">
        <v>84</v>
      </c>
      <c r="C18" s="170" t="s">
        <v>325</v>
      </c>
      <c r="D18" s="171" t="s">
        <v>326</v>
      </c>
      <c r="E18" s="172" t="s">
        <v>165</v>
      </c>
      <c r="F18" s="172" t="s">
        <v>166</v>
      </c>
      <c r="G18" s="172"/>
      <c r="H18" s="44">
        <v>8.68</v>
      </c>
      <c r="I18" s="44"/>
      <c r="J18" s="35"/>
      <c r="K18" s="35"/>
      <c r="L18" s="132" t="str">
        <f t="shared" si="1"/>
        <v>III A</v>
      </c>
      <c r="M18" s="173" t="s">
        <v>327</v>
      </c>
    </row>
    <row r="19" spans="1:13" s="22" customFormat="1" ht="18" customHeight="1">
      <c r="A19" s="41">
        <v>4</v>
      </c>
      <c r="B19" s="169" t="s">
        <v>203</v>
      </c>
      <c r="C19" s="170" t="s">
        <v>64</v>
      </c>
      <c r="D19" s="171" t="s">
        <v>65</v>
      </c>
      <c r="E19" s="172" t="s">
        <v>66</v>
      </c>
      <c r="F19" s="172" t="s">
        <v>67</v>
      </c>
      <c r="G19" s="172"/>
      <c r="H19" s="44">
        <v>8.99</v>
      </c>
      <c r="I19" s="44"/>
      <c r="J19" s="35"/>
      <c r="K19" s="35"/>
      <c r="L19" s="132" t="str">
        <f t="shared" si="1"/>
        <v>III A</v>
      </c>
      <c r="M19" s="173" t="s">
        <v>83</v>
      </c>
    </row>
    <row r="20" spans="1:13" s="22" customFormat="1" ht="18" customHeight="1">
      <c r="A20" s="41">
        <v>5</v>
      </c>
      <c r="B20" s="169" t="s">
        <v>185</v>
      </c>
      <c r="C20" s="170" t="s">
        <v>186</v>
      </c>
      <c r="D20" s="171" t="s">
        <v>187</v>
      </c>
      <c r="E20" s="172" t="s">
        <v>63</v>
      </c>
      <c r="F20" s="172" t="s">
        <v>55</v>
      </c>
      <c r="G20" s="172"/>
      <c r="H20" s="65">
        <v>9.58</v>
      </c>
      <c r="I20" s="65"/>
      <c r="J20" s="35"/>
      <c r="K20" s="35"/>
      <c r="L20" s="132" t="str">
        <f t="shared" si="1"/>
        <v>I JA</v>
      </c>
      <c r="M20" s="173" t="s">
        <v>188</v>
      </c>
    </row>
    <row r="21" spans="1:13" ht="18" customHeight="1">
      <c r="A21" s="41">
        <v>6</v>
      </c>
      <c r="B21" s="169" t="s">
        <v>189</v>
      </c>
      <c r="C21" s="170" t="s">
        <v>190</v>
      </c>
      <c r="D21" s="171" t="s">
        <v>191</v>
      </c>
      <c r="E21" s="172" t="s">
        <v>63</v>
      </c>
      <c r="F21" s="172" t="s">
        <v>55</v>
      </c>
      <c r="G21" s="172"/>
      <c r="H21" s="35">
        <v>9.3</v>
      </c>
      <c r="I21" s="35"/>
      <c r="J21" s="35"/>
      <c r="K21" s="35"/>
      <c r="L21" s="132" t="str">
        <f t="shared" si="1"/>
        <v>I JA</v>
      </c>
      <c r="M21" s="173" t="s">
        <v>201</v>
      </c>
    </row>
    <row r="22" spans="2:6" ht="16.5" customHeight="1" thickBot="1">
      <c r="B22" s="56">
        <v>3</v>
      </c>
      <c r="C22" s="56" t="s">
        <v>332</v>
      </c>
      <c r="D22" s="9"/>
      <c r="E22" s="11"/>
      <c r="F22" s="11"/>
    </row>
    <row r="23" spans="1:13" s="2" customFormat="1" ht="18" customHeight="1" thickBot="1">
      <c r="A23" s="12" t="s">
        <v>159</v>
      </c>
      <c r="B23" s="14" t="s">
        <v>4</v>
      </c>
      <c r="C23" s="15" t="s">
        <v>5</v>
      </c>
      <c r="D23" s="16" t="s">
        <v>6</v>
      </c>
      <c r="E23" s="17" t="s">
        <v>7</v>
      </c>
      <c r="F23" s="17" t="s">
        <v>8</v>
      </c>
      <c r="G23" s="17" t="s">
        <v>9</v>
      </c>
      <c r="H23" s="20" t="s">
        <v>10</v>
      </c>
      <c r="I23" s="20" t="s">
        <v>32</v>
      </c>
      <c r="J23" s="20" t="s">
        <v>11</v>
      </c>
      <c r="K23" s="20" t="s">
        <v>32</v>
      </c>
      <c r="L23" s="34" t="s">
        <v>12</v>
      </c>
      <c r="M23" s="21" t="s">
        <v>13</v>
      </c>
    </row>
    <row r="24" spans="1:13" ht="18" customHeight="1">
      <c r="A24" s="41">
        <v>1</v>
      </c>
      <c r="B24" s="169" t="s">
        <v>35</v>
      </c>
      <c r="C24" s="170" t="s">
        <v>117</v>
      </c>
      <c r="D24" s="171">
        <v>38993</v>
      </c>
      <c r="E24" s="172" t="s">
        <v>119</v>
      </c>
      <c r="F24" s="172" t="s">
        <v>120</v>
      </c>
      <c r="G24" s="172"/>
      <c r="H24" s="44">
        <v>8.83</v>
      </c>
      <c r="I24" s="44"/>
      <c r="J24" s="35"/>
      <c r="K24" s="35"/>
      <c r="L24" s="132" t="str">
        <f aca="true" t="shared" si="2" ref="L24:L29">IF(ISBLANK(H24),"",IF(H24&lt;=7.7,"KSM",IF(H24&lt;=8,"I A",IF(H24&lt;=8.44,"II A",IF(H24&lt;=9.04,"III A",IF(H24&lt;=9.64,"I JA",IF(H24&lt;=10.04,"II JA",IF(H24&lt;=10.34,"III JA"))))))))</f>
        <v>III A</v>
      </c>
      <c r="M24" s="173" t="s">
        <v>121</v>
      </c>
    </row>
    <row r="25" spans="1:13" ht="18" customHeight="1">
      <c r="A25" s="41">
        <v>2</v>
      </c>
      <c r="B25" s="169" t="s">
        <v>198</v>
      </c>
      <c r="C25" s="170" t="s">
        <v>199</v>
      </c>
      <c r="D25" s="171" t="s">
        <v>200</v>
      </c>
      <c r="E25" s="172" t="s">
        <v>63</v>
      </c>
      <c r="F25" s="172" t="s">
        <v>55</v>
      </c>
      <c r="G25" s="172"/>
      <c r="H25" s="44">
        <v>9.22</v>
      </c>
      <c r="I25" s="44"/>
      <c r="J25" s="35"/>
      <c r="K25" s="35"/>
      <c r="L25" s="132" t="str">
        <f t="shared" si="2"/>
        <v>I JA</v>
      </c>
      <c r="M25" s="173" t="s">
        <v>201</v>
      </c>
    </row>
    <row r="26" spans="1:13" ht="18" customHeight="1">
      <c r="A26" s="41">
        <v>3</v>
      </c>
      <c r="B26" s="169" t="s">
        <v>36</v>
      </c>
      <c r="C26" s="170" t="s">
        <v>277</v>
      </c>
      <c r="D26" s="171" t="s">
        <v>278</v>
      </c>
      <c r="E26" s="172" t="s">
        <v>165</v>
      </c>
      <c r="F26" s="172" t="s">
        <v>166</v>
      </c>
      <c r="G26" s="172"/>
      <c r="H26" s="65">
        <v>9.66</v>
      </c>
      <c r="I26" s="65"/>
      <c r="J26" s="35"/>
      <c r="K26" s="35"/>
      <c r="L26" s="132" t="str">
        <f t="shared" si="2"/>
        <v>II JA</v>
      </c>
      <c r="M26" s="173" t="s">
        <v>279</v>
      </c>
    </row>
    <row r="27" spans="1:13" ht="18" customHeight="1">
      <c r="A27" s="41">
        <v>4</v>
      </c>
      <c r="B27" s="169" t="s">
        <v>160</v>
      </c>
      <c r="C27" s="170" t="s">
        <v>161</v>
      </c>
      <c r="D27" s="171" t="s">
        <v>162</v>
      </c>
      <c r="E27" s="172" t="s">
        <v>63</v>
      </c>
      <c r="F27" s="172" t="s">
        <v>55</v>
      </c>
      <c r="G27" s="172"/>
      <c r="H27" s="66">
        <v>9.87</v>
      </c>
      <c r="I27" s="66"/>
      <c r="J27" s="44"/>
      <c r="K27" s="44"/>
      <c r="L27" s="132" t="str">
        <f t="shared" si="2"/>
        <v>II JA</v>
      </c>
      <c r="M27" s="173" t="s">
        <v>201</v>
      </c>
    </row>
    <row r="28" spans="1:13" ht="18" customHeight="1">
      <c r="A28" s="41">
        <v>5</v>
      </c>
      <c r="B28" s="169" t="s">
        <v>147</v>
      </c>
      <c r="C28" s="170" t="s">
        <v>148</v>
      </c>
      <c r="D28" s="171">
        <v>39150</v>
      </c>
      <c r="E28" s="172" t="s">
        <v>152</v>
      </c>
      <c r="F28" s="172"/>
      <c r="G28" s="172"/>
      <c r="H28" s="35">
        <v>9.47</v>
      </c>
      <c r="I28" s="35"/>
      <c r="J28" s="35"/>
      <c r="K28" s="35"/>
      <c r="L28" s="132" t="str">
        <f t="shared" si="2"/>
        <v>I JA</v>
      </c>
      <c r="M28" s="173" t="s">
        <v>124</v>
      </c>
    </row>
    <row r="29" spans="1:13" ht="18" customHeight="1">
      <c r="A29" s="41">
        <v>6</v>
      </c>
      <c r="B29" s="169" t="s">
        <v>99</v>
      </c>
      <c r="C29" s="170" t="s">
        <v>100</v>
      </c>
      <c r="D29" s="171" t="s">
        <v>101</v>
      </c>
      <c r="E29" s="172" t="s">
        <v>116</v>
      </c>
      <c r="F29" s="172" t="s">
        <v>87</v>
      </c>
      <c r="G29" s="172" t="s">
        <v>88</v>
      </c>
      <c r="H29" s="35">
        <v>9.4</v>
      </c>
      <c r="I29" s="35"/>
      <c r="J29" s="35"/>
      <c r="K29" s="35"/>
      <c r="L29" s="132" t="str">
        <f t="shared" si="2"/>
        <v>I JA</v>
      </c>
      <c r="M29" s="173" t="s">
        <v>89</v>
      </c>
    </row>
    <row r="30" spans="2:6" ht="16.5" customHeight="1" thickBot="1">
      <c r="B30" s="56">
        <v>4</v>
      </c>
      <c r="C30" s="56" t="s">
        <v>332</v>
      </c>
      <c r="D30" s="9"/>
      <c r="E30" s="11"/>
      <c r="F30" s="11"/>
    </row>
    <row r="31" spans="1:13" s="2" customFormat="1" ht="18" customHeight="1" thickBot="1">
      <c r="A31" s="12" t="s">
        <v>159</v>
      </c>
      <c r="B31" s="14" t="s">
        <v>4</v>
      </c>
      <c r="C31" s="15" t="s">
        <v>5</v>
      </c>
      <c r="D31" s="16" t="s">
        <v>6</v>
      </c>
      <c r="E31" s="17" t="s">
        <v>7</v>
      </c>
      <c r="F31" s="17" t="s">
        <v>8</v>
      </c>
      <c r="G31" s="17" t="s">
        <v>9</v>
      </c>
      <c r="H31" s="20" t="s">
        <v>10</v>
      </c>
      <c r="I31" s="20" t="s">
        <v>32</v>
      </c>
      <c r="J31" s="20" t="s">
        <v>11</v>
      </c>
      <c r="K31" s="20" t="s">
        <v>32</v>
      </c>
      <c r="L31" s="34" t="s">
        <v>12</v>
      </c>
      <c r="M31" s="21" t="s">
        <v>13</v>
      </c>
    </row>
    <row r="32" spans="1:13" ht="18" customHeight="1">
      <c r="A32" s="41">
        <v>1</v>
      </c>
      <c r="B32" s="169"/>
      <c r="C32" s="170"/>
      <c r="D32" s="171"/>
      <c r="E32" s="172"/>
      <c r="F32" s="172"/>
      <c r="G32" s="172"/>
      <c r="H32" s="44"/>
      <c r="I32" s="44"/>
      <c r="J32" s="35"/>
      <c r="K32" s="35"/>
      <c r="L32" s="132">
        <f aca="true" t="shared" si="3" ref="L32:L37">IF(ISBLANK(H32),"",IF(H32&lt;=7.7,"KSM",IF(H32&lt;=8,"I A",IF(H32&lt;=8.44,"II A",IF(H32&lt;=9.04,"III A",IF(H32&lt;=9.64,"I JA",IF(H32&lt;=10.04,"II JA",IF(H32&lt;=10.34,"III JA"))))))))</f>
      </c>
      <c r="M32" s="173"/>
    </row>
    <row r="33" spans="1:13" ht="18" customHeight="1">
      <c r="A33" s="41">
        <v>2</v>
      </c>
      <c r="B33" s="169" t="s">
        <v>141</v>
      </c>
      <c r="C33" s="170" t="s">
        <v>142</v>
      </c>
      <c r="D33" s="171">
        <v>39200</v>
      </c>
      <c r="E33" s="172" t="s">
        <v>152</v>
      </c>
      <c r="F33" s="172"/>
      <c r="G33" s="172"/>
      <c r="H33" s="35">
        <v>9.06</v>
      </c>
      <c r="I33" s="35"/>
      <c r="J33" s="35"/>
      <c r="K33" s="35"/>
      <c r="L33" s="132" t="str">
        <f t="shared" si="3"/>
        <v>I JA</v>
      </c>
      <c r="M33" s="173" t="s">
        <v>123</v>
      </c>
    </row>
    <row r="34" spans="1:13" ht="18" customHeight="1">
      <c r="A34" s="41">
        <v>3</v>
      </c>
      <c r="B34" s="169" t="s">
        <v>38</v>
      </c>
      <c r="C34" s="170" t="s">
        <v>68</v>
      </c>
      <c r="D34" s="171" t="s">
        <v>41</v>
      </c>
      <c r="E34" s="172" t="s">
        <v>66</v>
      </c>
      <c r="F34" s="172" t="s">
        <v>67</v>
      </c>
      <c r="G34" s="172"/>
      <c r="H34" s="35">
        <v>10.14</v>
      </c>
      <c r="I34" s="35"/>
      <c r="J34" s="35"/>
      <c r="K34" s="35"/>
      <c r="L34" s="132" t="str">
        <f t="shared" si="3"/>
        <v>III JA</v>
      </c>
      <c r="M34" s="173" t="s">
        <v>83</v>
      </c>
    </row>
    <row r="35" spans="1:13" s="22" customFormat="1" ht="18" customHeight="1">
      <c r="A35" s="41">
        <v>4</v>
      </c>
      <c r="B35" s="169" t="s">
        <v>96</v>
      </c>
      <c r="C35" s="170" t="s">
        <v>97</v>
      </c>
      <c r="D35" s="171" t="s">
        <v>98</v>
      </c>
      <c r="E35" s="172" t="s">
        <v>116</v>
      </c>
      <c r="F35" s="172" t="s">
        <v>87</v>
      </c>
      <c r="G35" s="172" t="s">
        <v>88</v>
      </c>
      <c r="H35" s="35">
        <v>9.83</v>
      </c>
      <c r="I35" s="35"/>
      <c r="J35" s="35"/>
      <c r="K35" s="35"/>
      <c r="L35" s="132" t="str">
        <f t="shared" si="3"/>
        <v>II JA</v>
      </c>
      <c r="M35" s="173" t="s">
        <v>89</v>
      </c>
    </row>
    <row r="36" spans="1:13" ht="18" customHeight="1">
      <c r="A36" s="41">
        <v>5</v>
      </c>
      <c r="B36" s="169" t="s">
        <v>227</v>
      </c>
      <c r="C36" s="170" t="s">
        <v>228</v>
      </c>
      <c r="D36" s="171">
        <v>39402</v>
      </c>
      <c r="E36" s="172" t="s">
        <v>233</v>
      </c>
      <c r="F36" s="172" t="s">
        <v>220</v>
      </c>
      <c r="G36" s="172"/>
      <c r="H36" s="44">
        <v>9.81</v>
      </c>
      <c r="I36" s="44"/>
      <c r="J36" s="35"/>
      <c r="K36" s="35"/>
      <c r="L36" s="132" t="str">
        <f t="shared" si="3"/>
        <v>II JA</v>
      </c>
      <c r="M36" s="173" t="s">
        <v>234</v>
      </c>
    </row>
    <row r="37" spans="1:13" ht="18" customHeight="1">
      <c r="A37" s="41">
        <v>6</v>
      </c>
      <c r="B37" s="169" t="s">
        <v>31</v>
      </c>
      <c r="C37" s="170" t="s">
        <v>42</v>
      </c>
      <c r="D37" s="171" t="s">
        <v>34</v>
      </c>
      <c r="E37" s="172" t="s">
        <v>66</v>
      </c>
      <c r="F37" s="172" t="s">
        <v>67</v>
      </c>
      <c r="G37" s="172"/>
      <c r="H37" s="44">
        <v>9.45</v>
      </c>
      <c r="I37" s="44"/>
      <c r="J37" s="35"/>
      <c r="K37" s="35"/>
      <c r="L37" s="132" t="str">
        <f t="shared" si="3"/>
        <v>I JA</v>
      </c>
      <c r="M37" s="173" t="s">
        <v>83</v>
      </c>
    </row>
    <row r="38" spans="1:13" ht="18" customHeight="1">
      <c r="A38" s="217"/>
      <c r="B38" s="218"/>
      <c r="C38" s="219"/>
      <c r="D38" s="220"/>
      <c r="E38" s="221"/>
      <c r="F38" s="221"/>
      <c r="G38" s="221"/>
      <c r="H38" s="223"/>
      <c r="I38" s="223"/>
      <c r="J38" s="224"/>
      <c r="K38" s="224"/>
      <c r="L38" s="225"/>
      <c r="M38" s="222"/>
    </row>
    <row r="39" spans="1:12" s="56" customFormat="1" ht="15.75">
      <c r="A39" s="56" t="s">
        <v>44</v>
      </c>
      <c r="C39" s="57"/>
      <c r="D39" s="58"/>
      <c r="E39" s="59"/>
      <c r="F39" s="59"/>
      <c r="G39" s="60"/>
      <c r="H39" s="61"/>
      <c r="I39" s="61"/>
      <c r="J39" s="61"/>
      <c r="K39" s="61"/>
      <c r="L39" s="62"/>
    </row>
    <row r="40" spans="1:13" s="56" customFormat="1" ht="15.75">
      <c r="A40" s="56" t="s">
        <v>48</v>
      </c>
      <c r="C40" s="57"/>
      <c r="D40" s="58"/>
      <c r="E40" s="59"/>
      <c r="F40" s="60"/>
      <c r="G40" s="60"/>
      <c r="H40" s="61"/>
      <c r="I40" s="61"/>
      <c r="J40" s="61"/>
      <c r="K40" s="61"/>
      <c r="L40" s="62"/>
      <c r="M40" s="62"/>
    </row>
    <row r="41" spans="1:13" s="1" customFormat="1" ht="12" customHeight="1">
      <c r="A41" s="3"/>
      <c r="B41" s="3"/>
      <c r="C41" s="8"/>
      <c r="D41" s="9"/>
      <c r="E41" s="10"/>
      <c r="F41" s="10"/>
      <c r="G41" s="10"/>
      <c r="H41" s="18"/>
      <c r="I41" s="18"/>
      <c r="J41" s="18"/>
      <c r="K41" s="18"/>
      <c r="L41" s="23"/>
      <c r="M41" s="19"/>
    </row>
    <row r="42" ht="12.75">
      <c r="B42" s="8"/>
    </row>
    <row r="43" spans="2:13" s="63" customFormat="1" ht="15.75">
      <c r="B43" s="56" t="s">
        <v>3</v>
      </c>
      <c r="C43" s="56"/>
      <c r="D43" s="9"/>
      <c r="E43" s="64"/>
      <c r="F43" s="11"/>
      <c r="G43" s="5"/>
      <c r="H43" s="7"/>
      <c r="I43" s="7"/>
      <c r="J43" s="7"/>
      <c r="K43" s="7"/>
      <c r="L43" s="30"/>
      <c r="M43" s="1"/>
    </row>
    <row r="44" spans="2:6" ht="16.5" customHeight="1" thickBot="1">
      <c r="B44" s="56">
        <v>5</v>
      </c>
      <c r="C44" s="56" t="s">
        <v>332</v>
      </c>
      <c r="D44" s="9"/>
      <c r="E44" s="11"/>
      <c r="F44" s="11"/>
    </row>
    <row r="45" spans="1:13" s="2" customFormat="1" ht="18" customHeight="1" thickBot="1">
      <c r="A45" s="12" t="s">
        <v>159</v>
      </c>
      <c r="B45" s="14" t="s">
        <v>4</v>
      </c>
      <c r="C45" s="15" t="s">
        <v>5</v>
      </c>
      <c r="D45" s="16" t="s">
        <v>6</v>
      </c>
      <c r="E45" s="17" t="s">
        <v>7</v>
      </c>
      <c r="F45" s="17" t="s">
        <v>8</v>
      </c>
      <c r="G45" s="17" t="s">
        <v>9</v>
      </c>
      <c r="H45" s="20" t="s">
        <v>10</v>
      </c>
      <c r="I45" s="20" t="s">
        <v>32</v>
      </c>
      <c r="J45" s="20" t="s">
        <v>11</v>
      </c>
      <c r="K45" s="20" t="s">
        <v>32</v>
      </c>
      <c r="L45" s="34" t="s">
        <v>12</v>
      </c>
      <c r="M45" s="21" t="s">
        <v>13</v>
      </c>
    </row>
    <row r="46" spans="1:13" ht="18" customHeight="1">
      <c r="A46" s="41">
        <v>1</v>
      </c>
      <c r="B46" s="169"/>
      <c r="C46" s="170"/>
      <c r="D46" s="171"/>
      <c r="E46" s="172"/>
      <c r="F46" s="172"/>
      <c r="G46" s="172"/>
      <c r="H46" s="44"/>
      <c r="I46" s="44"/>
      <c r="J46" s="35"/>
      <c r="K46" s="35"/>
      <c r="L46" s="132">
        <f aca="true" t="shared" si="4" ref="L46:L51">IF(ISBLANK(H46),"",IF(H46&lt;=7.7,"KSM",IF(H46&lt;=8,"I A",IF(H46&lt;=8.44,"II A",IF(H46&lt;=9.04,"III A",IF(H46&lt;=9.64,"I JA",IF(H46&lt;=10.04,"II JA",IF(H46&lt;=10.34,"III JA"))))))))</f>
      </c>
      <c r="M46" s="173"/>
    </row>
    <row r="47" spans="1:13" ht="18" customHeight="1">
      <c r="A47" s="41">
        <v>2</v>
      </c>
      <c r="B47" s="169" t="s">
        <v>143</v>
      </c>
      <c r="C47" s="170" t="s">
        <v>144</v>
      </c>
      <c r="D47" s="171">
        <v>39418</v>
      </c>
      <c r="E47" s="172" t="s">
        <v>152</v>
      </c>
      <c r="F47" s="172"/>
      <c r="G47" s="172"/>
      <c r="H47" s="44" t="s">
        <v>348</v>
      </c>
      <c r="I47" s="44"/>
      <c r="J47" s="35"/>
      <c r="K47" s="35"/>
      <c r="L47" s="249" t="b">
        <f t="shared" si="4"/>
        <v>0</v>
      </c>
      <c r="M47" s="173" t="s">
        <v>123</v>
      </c>
    </row>
    <row r="48" spans="1:13" ht="18" customHeight="1">
      <c r="A48" s="41">
        <v>3</v>
      </c>
      <c r="B48" s="169" t="s">
        <v>40</v>
      </c>
      <c r="C48" s="170" t="s">
        <v>61</v>
      </c>
      <c r="D48" s="171" t="s">
        <v>62</v>
      </c>
      <c r="E48" s="172" t="s">
        <v>63</v>
      </c>
      <c r="F48" s="172" t="s">
        <v>55</v>
      </c>
      <c r="G48" s="172"/>
      <c r="H48" s="65">
        <v>10.39</v>
      </c>
      <c r="I48" s="65"/>
      <c r="J48" s="35"/>
      <c r="K48" s="35"/>
      <c r="L48" s="249" t="b">
        <f t="shared" si="4"/>
        <v>0</v>
      </c>
      <c r="M48" s="173" t="s">
        <v>56</v>
      </c>
    </row>
    <row r="49" spans="1:13" ht="18" customHeight="1">
      <c r="A49" s="41">
        <v>4</v>
      </c>
      <c r="B49" s="169" t="s">
        <v>84</v>
      </c>
      <c r="C49" s="170" t="s">
        <v>85</v>
      </c>
      <c r="D49" s="171" t="s">
        <v>86</v>
      </c>
      <c r="E49" s="172" t="s">
        <v>116</v>
      </c>
      <c r="F49" s="172" t="s">
        <v>87</v>
      </c>
      <c r="G49" s="172" t="s">
        <v>88</v>
      </c>
      <c r="H49" s="66">
        <v>10.31</v>
      </c>
      <c r="I49" s="66"/>
      <c r="J49" s="35"/>
      <c r="K49" s="35"/>
      <c r="L49" s="132" t="str">
        <f t="shared" si="4"/>
        <v>III JA</v>
      </c>
      <c r="M49" s="173" t="s">
        <v>89</v>
      </c>
    </row>
    <row r="50" spans="1:13" ht="18" customHeight="1">
      <c r="A50" s="41">
        <v>5</v>
      </c>
      <c r="B50" s="169" t="s">
        <v>39</v>
      </c>
      <c r="C50" s="170" t="s">
        <v>59</v>
      </c>
      <c r="D50" s="171" t="s">
        <v>60</v>
      </c>
      <c r="E50" s="172" t="s">
        <v>63</v>
      </c>
      <c r="F50" s="172" t="s">
        <v>55</v>
      </c>
      <c r="G50" s="172"/>
      <c r="H50" s="35">
        <v>10.21</v>
      </c>
      <c r="I50" s="35"/>
      <c r="J50" s="35"/>
      <c r="K50" s="35"/>
      <c r="L50" s="132" t="str">
        <f t="shared" si="4"/>
        <v>III JA</v>
      </c>
      <c r="M50" s="173" t="s">
        <v>56</v>
      </c>
    </row>
    <row r="51" spans="1:13" ht="18" customHeight="1">
      <c r="A51" s="41">
        <v>6</v>
      </c>
      <c r="B51" s="169" t="s">
        <v>37</v>
      </c>
      <c r="C51" s="170" t="s">
        <v>51</v>
      </c>
      <c r="D51" s="171">
        <v>43087</v>
      </c>
      <c r="E51" s="172" t="s">
        <v>165</v>
      </c>
      <c r="F51" s="172" t="s">
        <v>166</v>
      </c>
      <c r="G51" s="172"/>
      <c r="H51" s="44">
        <v>8.88</v>
      </c>
      <c r="I51" s="44"/>
      <c r="J51" s="35"/>
      <c r="K51" s="35"/>
      <c r="L51" s="132" t="str">
        <f t="shared" si="4"/>
        <v>III A</v>
      </c>
      <c r="M51" s="173" t="s">
        <v>52</v>
      </c>
    </row>
  </sheetData>
  <sheetProtection sheet="1"/>
  <printOptions horizontalCentered="1"/>
  <pageMargins left="0.3937007874015748" right="0.3937007874015748" top="0.1968503937007874" bottom="0.2362204724409449" header="0.15748031496062992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9.8515625" style="3" customWidth="1"/>
    <col min="3" max="3" width="10.140625" style="3" customWidth="1"/>
    <col min="4" max="4" width="10.7109375" style="4" customWidth="1"/>
    <col min="5" max="5" width="13.57421875" style="5" bestFit="1" customWidth="1"/>
    <col min="6" max="6" width="12.8515625" style="5" bestFit="1" customWidth="1"/>
    <col min="7" max="7" width="12.421875" style="6" bestFit="1" customWidth="1"/>
    <col min="8" max="8" width="4.7109375" style="7" customWidth="1"/>
    <col min="9" max="9" width="4.7109375" style="7" hidden="1" customWidth="1"/>
    <col min="10" max="10" width="4.57421875" style="7" hidden="1" customWidth="1"/>
    <col min="11" max="11" width="3.8515625" style="7" hidden="1" customWidth="1"/>
    <col min="12" max="13" width="4.7109375" style="7" hidden="1" customWidth="1"/>
    <col min="14" max="14" width="4.7109375" style="7" customWidth="1"/>
    <col min="15" max="15" width="8.140625" style="182" customWidth="1"/>
    <col min="16" max="16" width="6.421875" style="176" bestFit="1" customWidth="1"/>
    <col min="17" max="17" width="21.140625" style="3" bestFit="1" customWidth="1"/>
    <col min="18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9"/>
      <c r="J3" s="29"/>
      <c r="K3" s="29"/>
      <c r="L3" s="29"/>
      <c r="M3" s="29"/>
      <c r="N3" s="29"/>
      <c r="O3" s="175"/>
      <c r="P3" s="176"/>
    </row>
    <row r="4" spans="2:16" ht="15.75">
      <c r="B4" s="8"/>
      <c r="E4" s="64"/>
      <c r="G4" s="5"/>
      <c r="I4" s="29"/>
      <c r="O4" s="177"/>
      <c r="P4" s="134"/>
    </row>
    <row r="5" spans="2:16" s="63" customFormat="1" ht="16.5" thickBot="1">
      <c r="B5" s="56" t="s">
        <v>157</v>
      </c>
      <c r="D5" s="64"/>
      <c r="E5" s="64"/>
      <c r="F5" s="67"/>
      <c r="G5" s="101"/>
      <c r="H5" s="102"/>
      <c r="I5" s="102"/>
      <c r="J5" s="102"/>
      <c r="K5" s="102"/>
      <c r="L5" s="102"/>
      <c r="M5" s="102"/>
      <c r="N5" s="102"/>
      <c r="O5" s="178"/>
      <c r="P5" s="178"/>
    </row>
    <row r="6" spans="4:16" s="1" customFormat="1" ht="18" customHeight="1" thickBot="1">
      <c r="D6" s="4"/>
      <c r="H6" s="258" t="s">
        <v>21</v>
      </c>
      <c r="I6" s="259"/>
      <c r="J6" s="259"/>
      <c r="K6" s="259"/>
      <c r="L6" s="259"/>
      <c r="M6" s="259"/>
      <c r="N6" s="260"/>
      <c r="O6" s="179"/>
      <c r="P6" s="179"/>
    </row>
    <row r="7" spans="1:17" s="2" customFormat="1" ht="18" customHeight="1" thickBot="1">
      <c r="A7" s="25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26" t="s">
        <v>8</v>
      </c>
      <c r="G7" s="17" t="s">
        <v>9</v>
      </c>
      <c r="H7" s="25" t="s">
        <v>354</v>
      </c>
      <c r="I7" s="31">
        <v>2</v>
      </c>
      <c r="J7" s="31">
        <v>3</v>
      </c>
      <c r="K7" s="31" t="s">
        <v>17</v>
      </c>
      <c r="L7" s="32" t="s">
        <v>362</v>
      </c>
      <c r="M7" s="31">
        <v>5</v>
      </c>
      <c r="N7" s="33" t="s">
        <v>362</v>
      </c>
      <c r="O7" s="180" t="s">
        <v>15</v>
      </c>
      <c r="P7" s="181" t="s">
        <v>12</v>
      </c>
      <c r="Q7" s="21" t="s">
        <v>13</v>
      </c>
    </row>
    <row r="8" spans="1:17" ht="18" customHeight="1">
      <c r="A8" s="27">
        <v>1</v>
      </c>
      <c r="B8" s="169" t="s">
        <v>37</v>
      </c>
      <c r="C8" s="170" t="s">
        <v>173</v>
      </c>
      <c r="D8" s="171" t="s">
        <v>174</v>
      </c>
      <c r="E8" s="172" t="s">
        <v>63</v>
      </c>
      <c r="F8" s="172" t="s">
        <v>55</v>
      </c>
      <c r="G8" s="158"/>
      <c r="H8" s="28">
        <v>36.28</v>
      </c>
      <c r="I8" s="28"/>
      <c r="J8" s="28"/>
      <c r="K8" s="28"/>
      <c r="L8" s="28">
        <v>42.04</v>
      </c>
      <c r="M8" s="28"/>
      <c r="N8" s="28">
        <v>42.04</v>
      </c>
      <c r="O8" s="245">
        <f>MAX(H8:N8)</f>
        <v>42.04</v>
      </c>
      <c r="P8" s="246" t="str">
        <f>IF(ISBLANK(O8),"",IF(O8&gt;=39,"I JA",IF(O8&gt;=32,"II JA",IF(O8&gt;=25,"III JA"))))</f>
        <v>I JA</v>
      </c>
      <c r="Q8" s="173" t="s">
        <v>201</v>
      </c>
    </row>
    <row r="9" spans="1:17" ht="18" customHeight="1">
      <c r="A9" s="27">
        <v>2</v>
      </c>
      <c r="B9" s="169" t="s">
        <v>163</v>
      </c>
      <c r="C9" s="170" t="s">
        <v>164</v>
      </c>
      <c r="D9" s="171">
        <v>39114</v>
      </c>
      <c r="E9" s="172" t="s">
        <v>165</v>
      </c>
      <c r="F9" s="172" t="s">
        <v>166</v>
      </c>
      <c r="G9" s="158"/>
      <c r="H9" s="28">
        <v>37.56</v>
      </c>
      <c r="I9" s="28"/>
      <c r="J9" s="28"/>
      <c r="K9" s="28"/>
      <c r="L9" s="28"/>
      <c r="M9" s="28"/>
      <c r="N9" s="28">
        <v>37.17</v>
      </c>
      <c r="O9" s="245">
        <f>MAX(H9:N9)</f>
        <v>37.56</v>
      </c>
      <c r="P9" s="246" t="str">
        <f>IF(ISBLANK(O9),"",IF(O9&gt;=39,"I JA",IF(O9&gt;=32,"II JA",IF(O9&gt;=25,"III JA"))))</f>
        <v>II JA</v>
      </c>
      <c r="Q9" s="173" t="s">
        <v>201</v>
      </c>
    </row>
  </sheetData>
  <sheetProtection sheet="1"/>
  <mergeCells count="1">
    <mergeCell ref="H6:N6"/>
  </mergeCells>
  <printOptions horizontalCentered="1"/>
  <pageMargins left="0.3937007874015748" right="0.31496062992125984" top="0.7874015748031497" bottom="0.2362204724409449" header="0.5511811023622047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0.57421875" style="3" customWidth="1"/>
    <col min="3" max="3" width="11.8515625" style="3" bestFit="1" customWidth="1"/>
    <col min="4" max="4" width="10.7109375" style="4" customWidth="1"/>
    <col min="5" max="5" width="13.57421875" style="5" bestFit="1" customWidth="1"/>
    <col min="6" max="6" width="12.8515625" style="5" bestFit="1" customWidth="1"/>
    <col min="7" max="7" width="12.421875" style="6" bestFit="1" customWidth="1"/>
    <col min="8" max="8" width="4.7109375" style="7" customWidth="1"/>
    <col min="9" max="9" width="4.7109375" style="7" hidden="1" customWidth="1"/>
    <col min="10" max="10" width="4.57421875" style="7" hidden="1" customWidth="1"/>
    <col min="11" max="11" width="3.8515625" style="7" hidden="1" customWidth="1"/>
    <col min="12" max="14" width="4.7109375" style="7" customWidth="1"/>
    <col min="15" max="15" width="8.140625" style="182" customWidth="1"/>
    <col min="16" max="16" width="6.421875" style="176" bestFit="1" customWidth="1"/>
    <col min="17" max="17" width="18.7109375" style="3" bestFit="1" customWidth="1"/>
    <col min="18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6" s="1" customFormat="1" ht="12" customHeight="1">
      <c r="A3" s="3"/>
      <c r="B3" s="3"/>
      <c r="C3" s="8"/>
      <c r="D3" s="9"/>
      <c r="E3" s="10"/>
      <c r="F3" s="10"/>
      <c r="G3" s="10"/>
      <c r="H3" s="18"/>
      <c r="I3" s="29"/>
      <c r="J3" s="29"/>
      <c r="K3" s="29"/>
      <c r="L3" s="29"/>
      <c r="M3" s="29"/>
      <c r="N3" s="29"/>
      <c r="O3" s="175"/>
      <c r="P3" s="176"/>
    </row>
    <row r="4" spans="2:16" ht="15.75">
      <c r="B4" s="8"/>
      <c r="E4" s="64"/>
      <c r="G4" s="5"/>
      <c r="I4" s="29"/>
      <c r="O4" s="177"/>
      <c r="P4" s="134"/>
    </row>
    <row r="5" spans="2:16" s="63" customFormat="1" ht="16.5" thickBot="1">
      <c r="B5" s="56" t="s">
        <v>158</v>
      </c>
      <c r="D5" s="64"/>
      <c r="E5" s="64"/>
      <c r="F5" s="67"/>
      <c r="G5" s="101"/>
      <c r="H5" s="102"/>
      <c r="I5" s="102"/>
      <c r="J5" s="102"/>
      <c r="K5" s="102"/>
      <c r="L5" s="102"/>
      <c r="M5" s="102"/>
      <c r="N5" s="102"/>
      <c r="O5" s="178"/>
      <c r="P5" s="178"/>
    </row>
    <row r="6" spans="4:16" s="1" customFormat="1" ht="18" customHeight="1" thickBot="1">
      <c r="D6" s="4"/>
      <c r="H6" s="258" t="s">
        <v>21</v>
      </c>
      <c r="I6" s="259"/>
      <c r="J6" s="259"/>
      <c r="K6" s="259"/>
      <c r="L6" s="259"/>
      <c r="M6" s="259"/>
      <c r="N6" s="260"/>
      <c r="O6" s="179"/>
      <c r="P6" s="179"/>
    </row>
    <row r="7" spans="1:17" s="2" customFormat="1" ht="18" customHeight="1" thickBot="1">
      <c r="A7" s="25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26" t="s">
        <v>8</v>
      </c>
      <c r="G7" s="17" t="s">
        <v>9</v>
      </c>
      <c r="H7" s="25" t="s">
        <v>354</v>
      </c>
      <c r="I7" s="31">
        <v>2</v>
      </c>
      <c r="J7" s="31">
        <v>3</v>
      </c>
      <c r="K7" s="31" t="s">
        <v>17</v>
      </c>
      <c r="L7" s="32">
        <v>4</v>
      </c>
      <c r="M7" s="31">
        <v>5</v>
      </c>
      <c r="N7" s="33">
        <v>6</v>
      </c>
      <c r="O7" s="180" t="s">
        <v>15</v>
      </c>
      <c r="P7" s="181" t="s">
        <v>12</v>
      </c>
      <c r="Q7" s="21" t="s">
        <v>13</v>
      </c>
    </row>
    <row r="8" spans="1:17" ht="18" customHeight="1">
      <c r="A8" s="27">
        <v>1</v>
      </c>
      <c r="B8" s="169" t="s">
        <v>69</v>
      </c>
      <c r="C8" s="170" t="s">
        <v>70</v>
      </c>
      <c r="D8" s="171" t="s">
        <v>71</v>
      </c>
      <c r="E8" s="172" t="s">
        <v>66</v>
      </c>
      <c r="F8" s="172" t="s">
        <v>67</v>
      </c>
      <c r="G8" s="172"/>
      <c r="H8" s="28">
        <v>66.4</v>
      </c>
      <c r="I8" s="28"/>
      <c r="J8" s="28"/>
      <c r="K8" s="28"/>
      <c r="L8" s="28">
        <v>58.04</v>
      </c>
      <c r="M8" s="28">
        <v>60.48</v>
      </c>
      <c r="N8" s="28">
        <v>70.02</v>
      </c>
      <c r="O8" s="245">
        <f aca="true" t="shared" si="0" ref="O8:O20">MAX(H8:N8)</f>
        <v>70.02</v>
      </c>
      <c r="P8" s="246" t="str">
        <f aca="true" t="shared" si="1" ref="P8:P21">IF(ISBLANK(O8),"",IF(O8&gt;=50,"I JA",IF(O8&gt;=43,"II JA",IF(O8&gt;=37,"III JA"))))</f>
        <v>I JA</v>
      </c>
      <c r="Q8" s="173" t="s">
        <v>83</v>
      </c>
    </row>
    <row r="9" spans="1:17" ht="18" customHeight="1">
      <c r="A9" s="27">
        <v>2</v>
      </c>
      <c r="B9" s="169" t="s">
        <v>30</v>
      </c>
      <c r="C9" s="170" t="s">
        <v>175</v>
      </c>
      <c r="D9" s="171" t="s">
        <v>176</v>
      </c>
      <c r="E9" s="172" t="s">
        <v>63</v>
      </c>
      <c r="F9" s="172" t="s">
        <v>55</v>
      </c>
      <c r="G9" s="172"/>
      <c r="H9" s="28">
        <v>64.08</v>
      </c>
      <c r="I9" s="28"/>
      <c r="J9" s="28"/>
      <c r="K9" s="28"/>
      <c r="L9" s="28">
        <v>55.85</v>
      </c>
      <c r="M9" s="28">
        <v>59.22</v>
      </c>
      <c r="N9" s="28">
        <v>56.38</v>
      </c>
      <c r="O9" s="245">
        <f t="shared" si="0"/>
        <v>64.08</v>
      </c>
      <c r="P9" s="246" t="str">
        <f t="shared" si="1"/>
        <v>I JA</v>
      </c>
      <c r="Q9" s="173" t="s">
        <v>202</v>
      </c>
    </row>
    <row r="10" spans="1:17" ht="18" customHeight="1">
      <c r="A10" s="27">
        <v>3</v>
      </c>
      <c r="B10" s="169" t="s">
        <v>195</v>
      </c>
      <c r="C10" s="170" t="s">
        <v>345</v>
      </c>
      <c r="D10" s="171">
        <v>39109</v>
      </c>
      <c r="E10" s="172" t="s">
        <v>343</v>
      </c>
      <c r="F10" s="172"/>
      <c r="G10" s="172"/>
      <c r="H10" s="28">
        <v>51.78</v>
      </c>
      <c r="I10" s="28"/>
      <c r="J10" s="28"/>
      <c r="K10" s="28"/>
      <c r="L10" s="28">
        <v>45.85</v>
      </c>
      <c r="M10" s="28">
        <v>50.92</v>
      </c>
      <c r="N10" s="28">
        <v>50.86</v>
      </c>
      <c r="O10" s="245">
        <f t="shared" si="0"/>
        <v>51.78</v>
      </c>
      <c r="P10" s="246" t="str">
        <f t="shared" si="1"/>
        <v>I JA</v>
      </c>
      <c r="Q10" s="173" t="s">
        <v>344</v>
      </c>
    </row>
    <row r="11" spans="1:17" ht="18" customHeight="1">
      <c r="A11" s="27">
        <v>4</v>
      </c>
      <c r="B11" s="169" t="s">
        <v>167</v>
      </c>
      <c r="C11" s="170" t="s">
        <v>168</v>
      </c>
      <c r="D11" s="171" t="s">
        <v>169</v>
      </c>
      <c r="E11" s="172" t="s">
        <v>165</v>
      </c>
      <c r="F11" s="172" t="s">
        <v>166</v>
      </c>
      <c r="G11" s="172"/>
      <c r="H11" s="28">
        <v>44.84</v>
      </c>
      <c r="I11" s="28"/>
      <c r="J11" s="28"/>
      <c r="K11" s="28"/>
      <c r="L11" s="28">
        <v>44.94</v>
      </c>
      <c r="M11" s="28">
        <v>46.86</v>
      </c>
      <c r="N11" s="28">
        <v>44.94</v>
      </c>
      <c r="O11" s="245">
        <f t="shared" si="0"/>
        <v>46.86</v>
      </c>
      <c r="P11" s="246" t="str">
        <f t="shared" si="1"/>
        <v>II JA</v>
      </c>
      <c r="Q11" s="173" t="s">
        <v>201</v>
      </c>
    </row>
    <row r="12" spans="1:17" ht="18" customHeight="1">
      <c r="A12" s="27">
        <v>5</v>
      </c>
      <c r="B12" s="169" t="s">
        <v>217</v>
      </c>
      <c r="C12" s="170" t="s">
        <v>218</v>
      </c>
      <c r="D12" s="171" t="s">
        <v>219</v>
      </c>
      <c r="E12" s="172" t="s">
        <v>63</v>
      </c>
      <c r="F12" s="172" t="s">
        <v>55</v>
      </c>
      <c r="G12" s="172"/>
      <c r="H12" s="28">
        <v>45.03</v>
      </c>
      <c r="I12" s="28"/>
      <c r="J12" s="28"/>
      <c r="K12" s="28"/>
      <c r="L12" s="28">
        <v>43.94</v>
      </c>
      <c r="M12" s="28">
        <v>31.54</v>
      </c>
      <c r="N12" s="28">
        <v>42.31</v>
      </c>
      <c r="O12" s="245">
        <f t="shared" si="0"/>
        <v>45.03</v>
      </c>
      <c r="P12" s="246" t="str">
        <f t="shared" si="1"/>
        <v>II JA</v>
      </c>
      <c r="Q12" s="173" t="s">
        <v>206</v>
      </c>
    </row>
    <row r="13" spans="1:17" s="22" customFormat="1" ht="18" customHeight="1">
      <c r="A13" s="27">
        <v>6</v>
      </c>
      <c r="B13" s="169" t="s">
        <v>133</v>
      </c>
      <c r="C13" s="170" t="s">
        <v>134</v>
      </c>
      <c r="D13" s="171">
        <v>39107</v>
      </c>
      <c r="E13" s="172" t="s">
        <v>152</v>
      </c>
      <c r="F13" s="172"/>
      <c r="G13" s="172"/>
      <c r="H13" s="28">
        <v>41.87</v>
      </c>
      <c r="I13" s="28"/>
      <c r="J13" s="28"/>
      <c r="K13" s="28"/>
      <c r="L13" s="28">
        <v>43.43</v>
      </c>
      <c r="M13" s="28">
        <v>43.42</v>
      </c>
      <c r="N13" s="28">
        <v>39.83</v>
      </c>
      <c r="O13" s="245">
        <f t="shared" si="0"/>
        <v>43.43</v>
      </c>
      <c r="P13" s="246" t="str">
        <f t="shared" si="1"/>
        <v>II JA</v>
      </c>
      <c r="Q13" s="173" t="s">
        <v>123</v>
      </c>
    </row>
    <row r="14" spans="1:17" ht="18" customHeight="1">
      <c r="A14" s="27">
        <v>7</v>
      </c>
      <c r="B14" s="169" t="s">
        <v>195</v>
      </c>
      <c r="C14" s="170" t="s">
        <v>196</v>
      </c>
      <c r="D14" s="171" t="s">
        <v>197</v>
      </c>
      <c r="E14" s="172" t="s">
        <v>165</v>
      </c>
      <c r="F14" s="172" t="s">
        <v>166</v>
      </c>
      <c r="G14" s="172"/>
      <c r="H14" s="28">
        <v>40.32</v>
      </c>
      <c r="I14" s="28"/>
      <c r="J14" s="28"/>
      <c r="K14" s="28"/>
      <c r="L14" s="28">
        <v>37.77</v>
      </c>
      <c r="M14" s="28">
        <v>37.87</v>
      </c>
      <c r="N14" s="28">
        <v>42.12</v>
      </c>
      <c r="O14" s="245">
        <f t="shared" si="0"/>
        <v>42.12</v>
      </c>
      <c r="P14" s="246" t="str">
        <f t="shared" si="1"/>
        <v>III JA</v>
      </c>
      <c r="Q14" s="173" t="s">
        <v>201</v>
      </c>
    </row>
    <row r="15" spans="1:17" ht="18" customHeight="1">
      <c r="A15" s="27">
        <v>8</v>
      </c>
      <c r="B15" s="169" t="s">
        <v>170</v>
      </c>
      <c r="C15" s="170" t="s">
        <v>171</v>
      </c>
      <c r="D15" s="171" t="s">
        <v>172</v>
      </c>
      <c r="E15" s="172" t="s">
        <v>165</v>
      </c>
      <c r="F15" s="172" t="s">
        <v>166</v>
      </c>
      <c r="G15" s="172"/>
      <c r="H15" s="28">
        <v>38.42</v>
      </c>
      <c r="I15" s="28"/>
      <c r="J15" s="28"/>
      <c r="K15" s="28"/>
      <c r="L15" s="28">
        <v>37.27</v>
      </c>
      <c r="M15" s="28">
        <v>39.84</v>
      </c>
      <c r="N15" s="28">
        <v>41.22</v>
      </c>
      <c r="O15" s="245">
        <f t="shared" si="0"/>
        <v>41.22</v>
      </c>
      <c r="P15" s="246" t="str">
        <f t="shared" si="1"/>
        <v>III JA</v>
      </c>
      <c r="Q15" s="173" t="s">
        <v>201</v>
      </c>
    </row>
    <row r="16" spans="1:17" ht="18" customHeight="1">
      <c r="A16" s="27">
        <v>9</v>
      </c>
      <c r="B16" s="169" t="s">
        <v>286</v>
      </c>
      <c r="C16" s="170" t="s">
        <v>287</v>
      </c>
      <c r="D16" s="171" t="s">
        <v>288</v>
      </c>
      <c r="E16" s="172" t="s">
        <v>165</v>
      </c>
      <c r="F16" s="172" t="s">
        <v>166</v>
      </c>
      <c r="G16" s="172"/>
      <c r="H16" s="28">
        <v>38.04</v>
      </c>
      <c r="I16" s="28"/>
      <c r="J16" s="28"/>
      <c r="K16" s="28"/>
      <c r="L16" s="28"/>
      <c r="M16" s="28"/>
      <c r="N16" s="28"/>
      <c r="O16" s="245">
        <f t="shared" si="0"/>
        <v>38.04</v>
      </c>
      <c r="P16" s="246" t="str">
        <f t="shared" si="1"/>
        <v>III JA</v>
      </c>
      <c r="Q16" s="173" t="s">
        <v>292</v>
      </c>
    </row>
    <row r="17" spans="1:17" ht="18" customHeight="1">
      <c r="A17" s="27">
        <v>10</v>
      </c>
      <c r="B17" s="169" t="s">
        <v>180</v>
      </c>
      <c r="C17" s="170" t="s">
        <v>181</v>
      </c>
      <c r="D17" s="171" t="s">
        <v>182</v>
      </c>
      <c r="E17" s="172" t="s">
        <v>165</v>
      </c>
      <c r="F17" s="172" t="s">
        <v>166</v>
      </c>
      <c r="G17" s="172"/>
      <c r="H17" s="28">
        <v>33.53</v>
      </c>
      <c r="I17" s="28"/>
      <c r="J17" s="28"/>
      <c r="K17" s="28"/>
      <c r="L17" s="28"/>
      <c r="M17" s="28"/>
      <c r="N17" s="28"/>
      <c r="O17" s="245">
        <f t="shared" si="0"/>
        <v>33.53</v>
      </c>
      <c r="P17" s="215" t="b">
        <f t="shared" si="1"/>
        <v>0</v>
      </c>
      <c r="Q17" s="173" t="s">
        <v>201</v>
      </c>
    </row>
    <row r="18" spans="1:17" ht="18" customHeight="1">
      <c r="A18" s="27">
        <v>11</v>
      </c>
      <c r="B18" s="169" t="s">
        <v>289</v>
      </c>
      <c r="C18" s="170" t="s">
        <v>290</v>
      </c>
      <c r="D18" s="171" t="s">
        <v>291</v>
      </c>
      <c r="E18" s="172" t="s">
        <v>165</v>
      </c>
      <c r="F18" s="172" t="s">
        <v>166</v>
      </c>
      <c r="G18" s="172"/>
      <c r="H18" s="28">
        <v>31</v>
      </c>
      <c r="I18" s="28"/>
      <c r="J18" s="28"/>
      <c r="K18" s="28"/>
      <c r="L18" s="28"/>
      <c r="M18" s="28"/>
      <c r="N18" s="28"/>
      <c r="O18" s="245">
        <f t="shared" si="0"/>
        <v>31</v>
      </c>
      <c r="P18" s="215" t="b">
        <f t="shared" si="1"/>
        <v>0</v>
      </c>
      <c r="Q18" s="173" t="s">
        <v>292</v>
      </c>
    </row>
    <row r="19" spans="1:17" ht="18" customHeight="1">
      <c r="A19" s="27">
        <v>12</v>
      </c>
      <c r="B19" s="169" t="s">
        <v>29</v>
      </c>
      <c r="C19" s="170" t="s">
        <v>57</v>
      </c>
      <c r="D19" s="171" t="s">
        <v>58</v>
      </c>
      <c r="E19" s="172" t="s">
        <v>63</v>
      </c>
      <c r="F19" s="172" t="s">
        <v>55</v>
      </c>
      <c r="G19" s="172"/>
      <c r="H19" s="28">
        <v>26.62</v>
      </c>
      <c r="I19" s="28"/>
      <c r="J19" s="28"/>
      <c r="K19" s="28"/>
      <c r="L19" s="28"/>
      <c r="M19" s="28"/>
      <c r="N19" s="28"/>
      <c r="O19" s="245">
        <f t="shared" si="0"/>
        <v>26.62</v>
      </c>
      <c r="P19" s="215" t="b">
        <f t="shared" si="1"/>
        <v>0</v>
      </c>
      <c r="Q19" s="173" t="s">
        <v>56</v>
      </c>
    </row>
    <row r="20" spans="1:17" ht="18" customHeight="1">
      <c r="A20" s="27">
        <v>13</v>
      </c>
      <c r="B20" s="169" t="s">
        <v>229</v>
      </c>
      <c r="C20" s="170" t="s">
        <v>230</v>
      </c>
      <c r="D20" s="171">
        <v>39077</v>
      </c>
      <c r="E20" s="172" t="s">
        <v>233</v>
      </c>
      <c r="F20" s="172" t="s">
        <v>220</v>
      </c>
      <c r="G20" s="172"/>
      <c r="H20" s="28">
        <v>21.21</v>
      </c>
      <c r="I20" s="28"/>
      <c r="J20" s="28"/>
      <c r="K20" s="28"/>
      <c r="L20" s="28"/>
      <c r="M20" s="28"/>
      <c r="N20" s="28"/>
      <c r="O20" s="245">
        <f t="shared" si="0"/>
        <v>21.21</v>
      </c>
      <c r="P20" s="215" t="b">
        <f t="shared" si="1"/>
        <v>0</v>
      </c>
      <c r="Q20" s="173" t="s">
        <v>234</v>
      </c>
    </row>
    <row r="21" spans="1:17" ht="18" customHeight="1">
      <c r="A21" s="27" t="s">
        <v>262</v>
      </c>
      <c r="B21" s="169" t="s">
        <v>244</v>
      </c>
      <c r="C21" s="170" t="s">
        <v>245</v>
      </c>
      <c r="D21" s="171" t="s">
        <v>246</v>
      </c>
      <c r="E21" s="172" t="s">
        <v>259</v>
      </c>
      <c r="F21" s="172" t="s">
        <v>258</v>
      </c>
      <c r="G21" s="172"/>
      <c r="H21" s="28" t="s">
        <v>352</v>
      </c>
      <c r="I21" s="28" t="s">
        <v>352</v>
      </c>
      <c r="J21" s="28" t="s">
        <v>352</v>
      </c>
      <c r="K21" s="28"/>
      <c r="L21" s="28"/>
      <c r="M21" s="28"/>
      <c r="N21" s="28"/>
      <c r="O21" s="245" t="s">
        <v>353</v>
      </c>
      <c r="P21" s="215" t="str">
        <f t="shared" si="1"/>
        <v>I JA</v>
      </c>
      <c r="Q21" s="173" t="s">
        <v>261</v>
      </c>
    </row>
  </sheetData>
  <sheetProtection sheet="1"/>
  <mergeCells count="1">
    <mergeCell ref="H6:N6"/>
  </mergeCells>
  <printOptions horizontalCentered="1"/>
  <pageMargins left="0.25972222222222224" right="0.25" top="0.6895833333333333" bottom="0.1597222222222222" header="0.1597222222222222" footer="0.15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5.421875" style="3" bestFit="1" customWidth="1"/>
    <col min="4" max="4" width="10.7109375" style="4" customWidth="1"/>
    <col min="5" max="5" width="15.00390625" style="5" customWidth="1"/>
    <col min="6" max="6" width="15.140625" style="5" bestFit="1" customWidth="1"/>
    <col min="7" max="7" width="15.7109375" style="5" bestFit="1" customWidth="1"/>
    <col min="8" max="8" width="8.140625" style="7" customWidth="1"/>
    <col min="9" max="9" width="7.140625" style="7" hidden="1" customWidth="1"/>
    <col min="10" max="10" width="8.140625" style="7" customWidth="1"/>
    <col min="11" max="11" width="7.140625" style="7" hidden="1" customWidth="1"/>
    <col min="12" max="12" width="5.7109375" style="30" customWidth="1"/>
    <col min="13" max="13" width="17.28125" style="1" bestFit="1" customWidth="1"/>
    <col min="14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3" s="1" customFormat="1" ht="12" customHeight="1">
      <c r="A3" s="3"/>
      <c r="B3" s="3"/>
      <c r="C3" s="8"/>
      <c r="D3" s="9"/>
      <c r="E3" s="10"/>
      <c r="F3" s="10"/>
      <c r="G3" s="10"/>
      <c r="H3" s="18"/>
      <c r="I3" s="18"/>
      <c r="J3" s="18"/>
      <c r="K3" s="18"/>
      <c r="L3" s="23"/>
      <c r="M3" s="19"/>
    </row>
    <row r="4" ht="12.75">
      <c r="B4" s="8"/>
    </row>
    <row r="5" spans="2:13" s="63" customFormat="1" ht="15.75">
      <c r="B5" s="56" t="s">
        <v>3</v>
      </c>
      <c r="C5" s="56"/>
      <c r="D5" s="9"/>
      <c r="E5" s="64"/>
      <c r="F5" s="11"/>
      <c r="G5" s="5"/>
      <c r="H5" s="7"/>
      <c r="I5" s="7"/>
      <c r="J5" s="7"/>
      <c r="K5" s="7"/>
      <c r="L5" s="30"/>
      <c r="M5" s="1"/>
    </row>
    <row r="6" spans="2:6" ht="16.5" customHeight="1" thickBot="1">
      <c r="B6" s="56"/>
      <c r="C6" s="56"/>
      <c r="D6" s="9"/>
      <c r="E6" s="11"/>
      <c r="F6" s="11"/>
    </row>
    <row r="7" spans="1:13" s="2" customFormat="1" ht="18" customHeight="1" thickBot="1">
      <c r="A7" s="12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20" t="s">
        <v>10</v>
      </c>
      <c r="I7" s="20" t="s">
        <v>32</v>
      </c>
      <c r="J7" s="20" t="s">
        <v>11</v>
      </c>
      <c r="K7" s="20" t="s">
        <v>32</v>
      </c>
      <c r="L7" s="34" t="s">
        <v>12</v>
      </c>
      <c r="M7" s="21" t="s">
        <v>13</v>
      </c>
    </row>
    <row r="8" spans="1:13" ht="18" customHeight="1">
      <c r="A8" s="41">
        <v>1</v>
      </c>
      <c r="B8" s="169" t="s">
        <v>84</v>
      </c>
      <c r="C8" s="170" t="s">
        <v>325</v>
      </c>
      <c r="D8" s="171" t="s">
        <v>326</v>
      </c>
      <c r="E8" s="172" t="s">
        <v>165</v>
      </c>
      <c r="F8" s="172" t="s">
        <v>166</v>
      </c>
      <c r="G8" s="172"/>
      <c r="H8" s="244">
        <v>8.68</v>
      </c>
      <c r="I8" s="44"/>
      <c r="J8" s="35">
        <v>8.59</v>
      </c>
      <c r="K8" s="35"/>
      <c r="L8" s="132" t="str">
        <f aca="true" t="shared" si="0" ref="L8:L34">IF(ISBLANK(H8),"",IF(H8&lt;=7.7,"KSM",IF(H8&lt;=8,"I A",IF(H8&lt;=8.44,"II A",IF(H8&lt;=9.04,"III A",IF(H8&lt;=9.64,"I JA",IF(H8&lt;=10.04,"II JA",IF(H8&lt;=10.34,"III JA"))))))))</f>
        <v>III A</v>
      </c>
      <c r="M8" s="173" t="s">
        <v>327</v>
      </c>
    </row>
    <row r="9" spans="1:13" s="22" customFormat="1" ht="18" customHeight="1">
      <c r="A9" s="41">
        <v>2</v>
      </c>
      <c r="B9" s="169" t="s">
        <v>145</v>
      </c>
      <c r="C9" s="170" t="s">
        <v>146</v>
      </c>
      <c r="D9" s="171">
        <v>38769</v>
      </c>
      <c r="E9" s="172" t="s">
        <v>152</v>
      </c>
      <c r="F9" s="172"/>
      <c r="G9" s="172"/>
      <c r="H9" s="244">
        <v>8.79</v>
      </c>
      <c r="I9" s="66"/>
      <c r="J9" s="35">
        <v>8.74</v>
      </c>
      <c r="K9" s="35"/>
      <c r="L9" s="132" t="str">
        <f t="shared" si="0"/>
        <v>III A</v>
      </c>
      <c r="M9" s="173" t="s">
        <v>123</v>
      </c>
    </row>
    <row r="10" spans="1:13" s="22" customFormat="1" ht="18" customHeight="1">
      <c r="A10" s="41">
        <v>3</v>
      </c>
      <c r="B10" s="169" t="s">
        <v>35</v>
      </c>
      <c r="C10" s="170" t="s">
        <v>117</v>
      </c>
      <c r="D10" s="171">
        <v>38993</v>
      </c>
      <c r="E10" s="172" t="s">
        <v>119</v>
      </c>
      <c r="F10" s="172" t="s">
        <v>120</v>
      </c>
      <c r="G10" s="172"/>
      <c r="H10" s="244">
        <v>8.83</v>
      </c>
      <c r="I10" s="44"/>
      <c r="J10" s="35">
        <v>8.77</v>
      </c>
      <c r="K10" s="35"/>
      <c r="L10" s="132" t="str">
        <f t="shared" si="0"/>
        <v>III A</v>
      </c>
      <c r="M10" s="173" t="s">
        <v>121</v>
      </c>
    </row>
    <row r="11" spans="1:13" s="22" customFormat="1" ht="18" customHeight="1">
      <c r="A11" s="41">
        <v>4</v>
      </c>
      <c r="B11" s="169" t="s">
        <v>37</v>
      </c>
      <c r="C11" s="170" t="s">
        <v>51</v>
      </c>
      <c r="D11" s="171">
        <v>43087</v>
      </c>
      <c r="E11" s="172" t="s">
        <v>165</v>
      </c>
      <c r="F11" s="172" t="s">
        <v>166</v>
      </c>
      <c r="G11" s="172"/>
      <c r="H11" s="244">
        <v>8.88</v>
      </c>
      <c r="I11" s="44"/>
      <c r="J11" s="35">
        <v>8.87</v>
      </c>
      <c r="K11" s="35"/>
      <c r="L11" s="132" t="str">
        <f t="shared" si="0"/>
        <v>III A</v>
      </c>
      <c r="M11" s="173" t="s">
        <v>52</v>
      </c>
    </row>
    <row r="12" spans="1:13" s="22" customFormat="1" ht="18" customHeight="1">
      <c r="A12" s="41">
        <v>5</v>
      </c>
      <c r="B12" s="169" t="s">
        <v>36</v>
      </c>
      <c r="C12" s="170" t="s">
        <v>79</v>
      </c>
      <c r="D12" s="171" t="s">
        <v>80</v>
      </c>
      <c r="E12" s="172" t="s">
        <v>66</v>
      </c>
      <c r="F12" s="172" t="s">
        <v>67</v>
      </c>
      <c r="G12" s="172"/>
      <c r="H12" s="44">
        <v>9.02</v>
      </c>
      <c r="I12" s="44"/>
      <c r="J12" s="251">
        <v>9.06</v>
      </c>
      <c r="K12" s="35"/>
      <c r="L12" s="132" t="str">
        <f t="shared" si="0"/>
        <v>III A</v>
      </c>
      <c r="M12" s="173" t="s">
        <v>78</v>
      </c>
    </row>
    <row r="13" spans="1:13" s="22" customFormat="1" ht="18" customHeight="1">
      <c r="A13" s="41">
        <v>6</v>
      </c>
      <c r="B13" s="169" t="s">
        <v>203</v>
      </c>
      <c r="C13" s="170" t="s">
        <v>64</v>
      </c>
      <c r="D13" s="171" t="s">
        <v>65</v>
      </c>
      <c r="E13" s="172" t="s">
        <v>66</v>
      </c>
      <c r="F13" s="172" t="s">
        <v>67</v>
      </c>
      <c r="G13" s="172"/>
      <c r="H13" s="44">
        <v>8.99</v>
      </c>
      <c r="I13" s="44"/>
      <c r="J13" s="251">
        <v>9.15</v>
      </c>
      <c r="K13" s="35"/>
      <c r="L13" s="132" t="str">
        <f t="shared" si="0"/>
        <v>III A</v>
      </c>
      <c r="M13" s="173" t="s">
        <v>83</v>
      </c>
    </row>
    <row r="14" spans="1:13" s="22" customFormat="1" ht="18" customHeight="1">
      <c r="A14" s="41">
        <v>7</v>
      </c>
      <c r="B14" s="169" t="s">
        <v>141</v>
      </c>
      <c r="C14" s="170" t="s">
        <v>142</v>
      </c>
      <c r="D14" s="171">
        <v>39200</v>
      </c>
      <c r="E14" s="172" t="s">
        <v>152</v>
      </c>
      <c r="F14" s="172"/>
      <c r="G14" s="172"/>
      <c r="H14" s="35">
        <v>9.06</v>
      </c>
      <c r="I14" s="35"/>
      <c r="J14" s="35"/>
      <c r="K14" s="35"/>
      <c r="L14" s="132" t="str">
        <f t="shared" si="0"/>
        <v>I JA</v>
      </c>
      <c r="M14" s="173" t="s">
        <v>123</v>
      </c>
    </row>
    <row r="15" spans="1:13" s="22" customFormat="1" ht="18" customHeight="1">
      <c r="A15" s="41">
        <v>8</v>
      </c>
      <c r="B15" s="169" t="s">
        <v>211</v>
      </c>
      <c r="C15" s="170" t="s">
        <v>212</v>
      </c>
      <c r="D15" s="171" t="s">
        <v>213</v>
      </c>
      <c r="E15" s="172" t="s">
        <v>63</v>
      </c>
      <c r="F15" s="172" t="s">
        <v>55</v>
      </c>
      <c r="G15" s="172"/>
      <c r="H15" s="35">
        <v>9.07</v>
      </c>
      <c r="I15" s="35"/>
      <c r="J15" s="35"/>
      <c r="K15" s="35"/>
      <c r="L15" s="132" t="str">
        <f t="shared" si="0"/>
        <v>I JA</v>
      </c>
      <c r="M15" s="173" t="s">
        <v>206</v>
      </c>
    </row>
    <row r="16" spans="1:13" s="22" customFormat="1" ht="18" customHeight="1">
      <c r="A16" s="41">
        <v>9</v>
      </c>
      <c r="B16" s="169" t="s">
        <v>198</v>
      </c>
      <c r="C16" s="170" t="s">
        <v>199</v>
      </c>
      <c r="D16" s="171" t="s">
        <v>200</v>
      </c>
      <c r="E16" s="172" t="s">
        <v>63</v>
      </c>
      <c r="F16" s="172" t="s">
        <v>55</v>
      </c>
      <c r="G16" s="172"/>
      <c r="H16" s="44">
        <v>9.22</v>
      </c>
      <c r="I16" s="44"/>
      <c r="J16" s="35"/>
      <c r="K16" s="35"/>
      <c r="L16" s="132" t="str">
        <f t="shared" si="0"/>
        <v>I JA</v>
      </c>
      <c r="M16" s="173" t="s">
        <v>201</v>
      </c>
    </row>
    <row r="17" spans="1:13" s="22" customFormat="1" ht="18" customHeight="1">
      <c r="A17" s="41">
        <v>10</v>
      </c>
      <c r="B17" s="169" t="s">
        <v>189</v>
      </c>
      <c r="C17" s="170" t="s">
        <v>190</v>
      </c>
      <c r="D17" s="171" t="s">
        <v>191</v>
      </c>
      <c r="E17" s="172" t="s">
        <v>63</v>
      </c>
      <c r="F17" s="172" t="s">
        <v>55</v>
      </c>
      <c r="G17" s="172"/>
      <c r="H17" s="35">
        <v>9.3</v>
      </c>
      <c r="I17" s="35"/>
      <c r="J17" s="35"/>
      <c r="K17" s="35"/>
      <c r="L17" s="132" t="str">
        <f t="shared" si="0"/>
        <v>I JA</v>
      </c>
      <c r="M17" s="173" t="s">
        <v>201</v>
      </c>
    </row>
    <row r="18" spans="1:13" ht="18" customHeight="1">
      <c r="A18" s="41">
        <v>11</v>
      </c>
      <c r="B18" s="169" t="s">
        <v>90</v>
      </c>
      <c r="C18" s="170" t="s">
        <v>91</v>
      </c>
      <c r="D18" s="171" t="s">
        <v>92</v>
      </c>
      <c r="E18" s="172" t="s">
        <v>116</v>
      </c>
      <c r="F18" s="172" t="s">
        <v>87</v>
      </c>
      <c r="G18" s="172" t="s">
        <v>88</v>
      </c>
      <c r="H18" s="44">
        <v>9.32</v>
      </c>
      <c r="I18" s="44"/>
      <c r="J18" s="35"/>
      <c r="K18" s="35"/>
      <c r="L18" s="132" t="str">
        <f t="shared" si="0"/>
        <v>I JA</v>
      </c>
      <c r="M18" s="173" t="s">
        <v>89</v>
      </c>
    </row>
    <row r="19" spans="1:13" ht="18" customHeight="1">
      <c r="A19" s="41">
        <v>12</v>
      </c>
      <c r="B19" s="169" t="s">
        <v>99</v>
      </c>
      <c r="C19" s="170" t="s">
        <v>100</v>
      </c>
      <c r="D19" s="171" t="s">
        <v>101</v>
      </c>
      <c r="E19" s="172" t="s">
        <v>116</v>
      </c>
      <c r="F19" s="172" t="s">
        <v>87</v>
      </c>
      <c r="G19" s="172" t="s">
        <v>88</v>
      </c>
      <c r="H19" s="35">
        <v>9.4</v>
      </c>
      <c r="I19" s="35"/>
      <c r="J19" s="35"/>
      <c r="K19" s="35"/>
      <c r="L19" s="132" t="str">
        <f t="shared" si="0"/>
        <v>I JA</v>
      </c>
      <c r="M19" s="173" t="s">
        <v>89</v>
      </c>
    </row>
    <row r="20" spans="1:13" ht="18" customHeight="1">
      <c r="A20" s="41">
        <v>13</v>
      </c>
      <c r="B20" s="169" t="s">
        <v>31</v>
      </c>
      <c r="C20" s="170" t="s">
        <v>42</v>
      </c>
      <c r="D20" s="171" t="s">
        <v>34</v>
      </c>
      <c r="E20" s="172" t="s">
        <v>66</v>
      </c>
      <c r="F20" s="172" t="s">
        <v>67</v>
      </c>
      <c r="G20" s="172"/>
      <c r="H20" s="44">
        <v>9.45</v>
      </c>
      <c r="I20" s="44"/>
      <c r="J20" s="35"/>
      <c r="K20" s="35"/>
      <c r="L20" s="132" t="str">
        <f t="shared" si="0"/>
        <v>I JA</v>
      </c>
      <c r="M20" s="173" t="s">
        <v>83</v>
      </c>
    </row>
    <row r="21" spans="1:13" ht="18" customHeight="1">
      <c r="A21" s="41">
        <v>14</v>
      </c>
      <c r="B21" s="169" t="s">
        <v>147</v>
      </c>
      <c r="C21" s="170" t="s">
        <v>148</v>
      </c>
      <c r="D21" s="171">
        <v>39150</v>
      </c>
      <c r="E21" s="172" t="s">
        <v>152</v>
      </c>
      <c r="F21" s="172"/>
      <c r="G21" s="172"/>
      <c r="H21" s="35">
        <v>9.47</v>
      </c>
      <c r="I21" s="35"/>
      <c r="J21" s="35"/>
      <c r="K21" s="35"/>
      <c r="L21" s="132" t="str">
        <f t="shared" si="0"/>
        <v>I JA</v>
      </c>
      <c r="M21" s="173" t="s">
        <v>124</v>
      </c>
    </row>
    <row r="22" spans="1:13" ht="18" customHeight="1">
      <c r="A22" s="41">
        <v>15</v>
      </c>
      <c r="B22" s="169" t="s">
        <v>185</v>
      </c>
      <c r="C22" s="170" t="s">
        <v>186</v>
      </c>
      <c r="D22" s="171" t="s">
        <v>187</v>
      </c>
      <c r="E22" s="172" t="s">
        <v>63</v>
      </c>
      <c r="F22" s="172" t="s">
        <v>55</v>
      </c>
      <c r="G22" s="172"/>
      <c r="H22" s="65">
        <v>9.58</v>
      </c>
      <c r="I22" s="65"/>
      <c r="J22" s="35"/>
      <c r="K22" s="35"/>
      <c r="L22" s="132" t="str">
        <f t="shared" si="0"/>
        <v>I JA</v>
      </c>
      <c r="M22" s="173" t="s">
        <v>188</v>
      </c>
    </row>
    <row r="23" spans="1:13" ht="18" customHeight="1">
      <c r="A23" s="41">
        <v>16</v>
      </c>
      <c r="B23" s="169" t="s">
        <v>36</v>
      </c>
      <c r="C23" s="170" t="s">
        <v>277</v>
      </c>
      <c r="D23" s="171" t="s">
        <v>278</v>
      </c>
      <c r="E23" s="172" t="s">
        <v>165</v>
      </c>
      <c r="F23" s="172" t="s">
        <v>166</v>
      </c>
      <c r="G23" s="172"/>
      <c r="H23" s="65">
        <v>9.66</v>
      </c>
      <c r="I23" s="65"/>
      <c r="J23" s="35"/>
      <c r="K23" s="35"/>
      <c r="L23" s="132" t="str">
        <f t="shared" si="0"/>
        <v>II JA</v>
      </c>
      <c r="M23" s="173" t="s">
        <v>279</v>
      </c>
    </row>
    <row r="24" spans="1:13" ht="18" customHeight="1">
      <c r="A24" s="41">
        <v>17</v>
      </c>
      <c r="B24" s="169" t="s">
        <v>227</v>
      </c>
      <c r="C24" s="170" t="s">
        <v>228</v>
      </c>
      <c r="D24" s="171">
        <v>39402</v>
      </c>
      <c r="E24" s="172" t="s">
        <v>233</v>
      </c>
      <c r="F24" s="172" t="s">
        <v>220</v>
      </c>
      <c r="G24" s="172"/>
      <c r="H24" s="44">
        <v>9.81</v>
      </c>
      <c r="I24" s="44"/>
      <c r="J24" s="35"/>
      <c r="K24" s="35"/>
      <c r="L24" s="132" t="str">
        <f t="shared" si="0"/>
        <v>II JA</v>
      </c>
      <c r="M24" s="173" t="s">
        <v>234</v>
      </c>
    </row>
    <row r="25" spans="1:13" ht="18" customHeight="1">
      <c r="A25" s="41">
        <v>18</v>
      </c>
      <c r="B25" s="169" t="s">
        <v>96</v>
      </c>
      <c r="C25" s="170" t="s">
        <v>97</v>
      </c>
      <c r="D25" s="171" t="s">
        <v>98</v>
      </c>
      <c r="E25" s="172" t="s">
        <v>116</v>
      </c>
      <c r="F25" s="172" t="s">
        <v>87</v>
      </c>
      <c r="G25" s="172" t="s">
        <v>88</v>
      </c>
      <c r="H25" s="35">
        <v>9.83</v>
      </c>
      <c r="I25" s="35"/>
      <c r="J25" s="35"/>
      <c r="K25" s="35"/>
      <c r="L25" s="132" t="str">
        <f t="shared" si="0"/>
        <v>II JA</v>
      </c>
      <c r="M25" s="173" t="s">
        <v>89</v>
      </c>
    </row>
    <row r="26" spans="1:13" ht="18" customHeight="1">
      <c r="A26" s="41">
        <v>19</v>
      </c>
      <c r="B26" s="169" t="s">
        <v>160</v>
      </c>
      <c r="C26" s="170" t="s">
        <v>161</v>
      </c>
      <c r="D26" s="171" t="s">
        <v>162</v>
      </c>
      <c r="E26" s="172" t="s">
        <v>63</v>
      </c>
      <c r="F26" s="172" t="s">
        <v>55</v>
      </c>
      <c r="G26" s="172"/>
      <c r="H26" s="66">
        <v>9.87</v>
      </c>
      <c r="I26" s="66"/>
      <c r="J26" s="44"/>
      <c r="K26" s="44"/>
      <c r="L26" s="132" t="str">
        <f t="shared" si="0"/>
        <v>II JA</v>
      </c>
      <c r="M26" s="173" t="s">
        <v>201</v>
      </c>
    </row>
    <row r="27" spans="1:13" s="22" customFormat="1" ht="18" customHeight="1">
      <c r="A27" s="41">
        <v>20</v>
      </c>
      <c r="B27" s="169" t="s">
        <v>38</v>
      </c>
      <c r="C27" s="170" t="s">
        <v>68</v>
      </c>
      <c r="D27" s="171" t="s">
        <v>41</v>
      </c>
      <c r="E27" s="172" t="s">
        <v>66</v>
      </c>
      <c r="F27" s="172" t="s">
        <v>67</v>
      </c>
      <c r="G27" s="172"/>
      <c r="H27" s="35">
        <v>10.14</v>
      </c>
      <c r="I27" s="35"/>
      <c r="J27" s="35"/>
      <c r="K27" s="35"/>
      <c r="L27" s="132" t="str">
        <f t="shared" si="0"/>
        <v>III JA</v>
      </c>
      <c r="M27" s="173" t="s">
        <v>83</v>
      </c>
    </row>
    <row r="28" spans="1:13" ht="18" customHeight="1">
      <c r="A28" s="41">
        <v>21</v>
      </c>
      <c r="B28" s="169" t="s">
        <v>39</v>
      </c>
      <c r="C28" s="170" t="s">
        <v>59</v>
      </c>
      <c r="D28" s="171" t="s">
        <v>60</v>
      </c>
      <c r="E28" s="172" t="s">
        <v>63</v>
      </c>
      <c r="F28" s="172" t="s">
        <v>55</v>
      </c>
      <c r="G28" s="172"/>
      <c r="H28" s="35">
        <v>10.21</v>
      </c>
      <c r="I28" s="35"/>
      <c r="J28" s="35"/>
      <c r="K28" s="35"/>
      <c r="L28" s="132" t="str">
        <f t="shared" si="0"/>
        <v>III JA</v>
      </c>
      <c r="M28" s="173" t="s">
        <v>56</v>
      </c>
    </row>
    <row r="29" spans="1:13" ht="18" customHeight="1">
      <c r="A29" s="41">
        <v>22</v>
      </c>
      <c r="B29" s="169" t="s">
        <v>84</v>
      </c>
      <c r="C29" s="170" t="s">
        <v>85</v>
      </c>
      <c r="D29" s="171" t="s">
        <v>86</v>
      </c>
      <c r="E29" s="172" t="s">
        <v>116</v>
      </c>
      <c r="F29" s="172" t="s">
        <v>87</v>
      </c>
      <c r="G29" s="172" t="s">
        <v>88</v>
      </c>
      <c r="H29" s="66">
        <v>10.31</v>
      </c>
      <c r="I29" s="66"/>
      <c r="J29" s="35"/>
      <c r="K29" s="35"/>
      <c r="L29" s="132" t="str">
        <f t="shared" si="0"/>
        <v>III JA</v>
      </c>
      <c r="M29" s="173" t="s">
        <v>89</v>
      </c>
    </row>
    <row r="30" spans="1:13" ht="18" customHeight="1">
      <c r="A30" s="41">
        <v>23</v>
      </c>
      <c r="B30" s="169" t="s">
        <v>40</v>
      </c>
      <c r="C30" s="170" t="s">
        <v>61</v>
      </c>
      <c r="D30" s="171" t="s">
        <v>62</v>
      </c>
      <c r="E30" s="172" t="s">
        <v>63</v>
      </c>
      <c r="F30" s="172" t="s">
        <v>55</v>
      </c>
      <c r="G30" s="172"/>
      <c r="H30" s="65">
        <v>10.39</v>
      </c>
      <c r="I30" s="65"/>
      <c r="J30" s="35"/>
      <c r="K30" s="35"/>
      <c r="L30" s="249" t="b">
        <f t="shared" si="0"/>
        <v>0</v>
      </c>
      <c r="M30" s="173" t="s">
        <v>56</v>
      </c>
    </row>
    <row r="31" spans="1:13" ht="18" customHeight="1">
      <c r="A31" s="41">
        <v>24</v>
      </c>
      <c r="B31" s="169" t="s">
        <v>338</v>
      </c>
      <c r="C31" s="170" t="s">
        <v>339</v>
      </c>
      <c r="D31" s="171">
        <v>38866</v>
      </c>
      <c r="E31" s="172" t="s">
        <v>63</v>
      </c>
      <c r="F31" s="172" t="s">
        <v>55</v>
      </c>
      <c r="G31" s="172"/>
      <c r="H31" s="44">
        <v>10.45</v>
      </c>
      <c r="I31" s="44"/>
      <c r="J31" s="35"/>
      <c r="K31" s="35"/>
      <c r="L31" s="249" t="b">
        <f t="shared" si="0"/>
        <v>0</v>
      </c>
      <c r="M31" s="173" t="s">
        <v>206</v>
      </c>
    </row>
    <row r="32" spans="1:13" ht="18" customHeight="1">
      <c r="A32" s="41">
        <v>25</v>
      </c>
      <c r="B32" s="169" t="s">
        <v>340</v>
      </c>
      <c r="C32" s="170" t="s">
        <v>341</v>
      </c>
      <c r="D32" s="171">
        <v>39430</v>
      </c>
      <c r="E32" s="172" t="s">
        <v>116</v>
      </c>
      <c r="F32" s="172" t="s">
        <v>87</v>
      </c>
      <c r="G32" s="172" t="s">
        <v>88</v>
      </c>
      <c r="H32" s="35">
        <v>11.04</v>
      </c>
      <c r="I32" s="35"/>
      <c r="J32" s="35"/>
      <c r="K32" s="35"/>
      <c r="L32" s="249" t="b">
        <f t="shared" si="0"/>
        <v>0</v>
      </c>
      <c r="M32" s="173" t="s">
        <v>89</v>
      </c>
    </row>
    <row r="33" spans="1:13" ht="18" customHeight="1">
      <c r="A33" s="41"/>
      <c r="B33" s="169" t="s">
        <v>214</v>
      </c>
      <c r="C33" s="170" t="s">
        <v>215</v>
      </c>
      <c r="D33" s="171" t="s">
        <v>216</v>
      </c>
      <c r="E33" s="172" t="s">
        <v>63</v>
      </c>
      <c r="F33" s="172" t="s">
        <v>55</v>
      </c>
      <c r="G33" s="172"/>
      <c r="H33" s="44" t="s">
        <v>348</v>
      </c>
      <c r="I33" s="44"/>
      <c r="J33" s="35"/>
      <c r="K33" s="35"/>
      <c r="L33" s="249" t="b">
        <f t="shared" si="0"/>
        <v>0</v>
      </c>
      <c r="M33" s="173" t="s">
        <v>206</v>
      </c>
    </row>
    <row r="34" spans="1:13" ht="18" customHeight="1">
      <c r="A34" s="41"/>
      <c r="B34" s="169" t="s">
        <v>143</v>
      </c>
      <c r="C34" s="170" t="s">
        <v>144</v>
      </c>
      <c r="D34" s="171">
        <v>39418</v>
      </c>
      <c r="E34" s="172" t="s">
        <v>152</v>
      </c>
      <c r="F34" s="172"/>
      <c r="G34" s="172"/>
      <c r="H34" s="44" t="s">
        <v>348</v>
      </c>
      <c r="I34" s="44"/>
      <c r="J34" s="35"/>
      <c r="K34" s="35"/>
      <c r="L34" s="249" t="b">
        <f t="shared" si="0"/>
        <v>0</v>
      </c>
      <c r="M34" s="173" t="s">
        <v>123</v>
      </c>
    </row>
  </sheetData>
  <sheetProtection sheet="1"/>
  <printOptions horizontalCentered="1"/>
  <pageMargins left="0.3937007874015748" right="0.3937007874015748" top="0.1968503937007874" bottom="0.2362204724409449" header="0.15748031496062992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0.7109375" style="4" customWidth="1"/>
    <col min="5" max="6" width="15.00390625" style="5" customWidth="1"/>
    <col min="7" max="7" width="11.28125" style="5" customWidth="1"/>
    <col min="8" max="8" width="8.140625" style="7" customWidth="1"/>
    <col min="9" max="9" width="7.140625" style="7" hidden="1" customWidth="1"/>
    <col min="10" max="10" width="8.140625" style="7" customWidth="1"/>
    <col min="11" max="11" width="7.140625" style="7" hidden="1" customWidth="1"/>
    <col min="12" max="12" width="5.7109375" style="30" customWidth="1"/>
    <col min="13" max="13" width="17.28125" style="1" customWidth="1"/>
    <col min="14" max="14" width="4.7109375" style="42" customWidth="1"/>
    <col min="15" max="16384" width="9.140625" style="42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18"/>
      <c r="I3" s="18"/>
      <c r="J3" s="18"/>
      <c r="K3" s="18"/>
      <c r="L3" s="23"/>
    </row>
    <row r="4" spans="2:12" s="3" customFormat="1" ht="12.75">
      <c r="B4" s="8"/>
      <c r="D4" s="4"/>
      <c r="E4" s="5"/>
      <c r="F4" s="5"/>
      <c r="G4" s="5"/>
      <c r="H4" s="7"/>
      <c r="I4" s="7"/>
      <c r="J4" s="7"/>
      <c r="K4" s="7"/>
      <c r="L4" s="30"/>
    </row>
    <row r="5" spans="2:12" s="63" customFormat="1" ht="15.75">
      <c r="B5" s="56" t="s">
        <v>14</v>
      </c>
      <c r="C5" s="56"/>
      <c r="D5" s="9"/>
      <c r="E5" s="64"/>
      <c r="F5" s="11"/>
      <c r="G5" s="5"/>
      <c r="H5" s="7"/>
      <c r="I5" s="7"/>
      <c r="J5" s="7"/>
      <c r="K5" s="7"/>
      <c r="L5" s="30"/>
    </row>
    <row r="6" spans="1:13" s="70" customFormat="1" ht="16.5" thickBot="1">
      <c r="A6" s="63"/>
      <c r="B6" s="56">
        <v>1</v>
      </c>
      <c r="C6" s="56" t="s">
        <v>332</v>
      </c>
      <c r="D6" s="58"/>
      <c r="E6" s="57"/>
      <c r="F6" s="57"/>
      <c r="G6" s="67"/>
      <c r="H6" s="68"/>
      <c r="I6" s="68"/>
      <c r="J6" s="68"/>
      <c r="K6" s="68"/>
      <c r="L6" s="69"/>
      <c r="M6" s="63"/>
    </row>
    <row r="7" spans="1:13" s="45" customFormat="1" ht="18" customHeight="1" thickBot="1">
      <c r="A7" s="12" t="s">
        <v>159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20" t="s">
        <v>10</v>
      </c>
      <c r="I7" s="20" t="s">
        <v>32</v>
      </c>
      <c r="J7" s="20" t="s">
        <v>11</v>
      </c>
      <c r="K7" s="20" t="s">
        <v>32</v>
      </c>
      <c r="L7" s="34" t="s">
        <v>12</v>
      </c>
      <c r="M7" s="21" t="s">
        <v>13</v>
      </c>
    </row>
    <row r="8" spans="1:13" ht="18" customHeight="1">
      <c r="A8" s="41">
        <v>1</v>
      </c>
      <c r="B8" s="169" t="s">
        <v>247</v>
      </c>
      <c r="C8" s="170" t="s">
        <v>250</v>
      </c>
      <c r="D8" s="171" t="s">
        <v>251</v>
      </c>
      <c r="E8" s="172" t="s">
        <v>259</v>
      </c>
      <c r="F8" s="172" t="s">
        <v>258</v>
      </c>
      <c r="G8" s="172"/>
      <c r="H8" s="44">
        <v>8.7</v>
      </c>
      <c r="I8" s="44"/>
      <c r="J8" s="44"/>
      <c r="K8" s="44"/>
      <c r="L8" s="27" t="str">
        <f aca="true" t="shared" si="0" ref="L8:L13">IF(ISBLANK(H8),"",IF(H8&lt;=7,"KSM",IF(H8&lt;=7.3,"I A",IF(H8&lt;=7.7,"II A",IF(H8&lt;=8.24,"III A",IF(H8&lt;=8.84,"I JA",IF(H8&lt;=9.24,"II JA",IF(H8&lt;=9.54,"III JA"))))))))</f>
        <v>I JA</v>
      </c>
      <c r="M8" s="173" t="s">
        <v>261</v>
      </c>
    </row>
    <row r="9" spans="1:13" ht="18" customHeight="1">
      <c r="A9" s="41">
        <v>2</v>
      </c>
      <c r="B9" s="169" t="s">
        <v>252</v>
      </c>
      <c r="C9" s="170" t="s">
        <v>253</v>
      </c>
      <c r="D9" s="171" t="s">
        <v>254</v>
      </c>
      <c r="E9" s="172" t="s">
        <v>259</v>
      </c>
      <c r="F9" s="172" t="s">
        <v>258</v>
      </c>
      <c r="G9" s="172"/>
      <c r="H9" s="44">
        <v>11.71</v>
      </c>
      <c r="I9" s="44"/>
      <c r="J9" s="44"/>
      <c r="K9" s="44"/>
      <c r="L9" s="243" t="b">
        <f t="shared" si="0"/>
        <v>0</v>
      </c>
      <c r="M9" s="173" t="s">
        <v>261</v>
      </c>
    </row>
    <row r="10" spans="1:13" ht="18.75" customHeight="1">
      <c r="A10" s="41">
        <v>3</v>
      </c>
      <c r="B10" s="169" t="s">
        <v>335</v>
      </c>
      <c r="C10" s="170" t="s">
        <v>237</v>
      </c>
      <c r="D10" s="171" t="s">
        <v>238</v>
      </c>
      <c r="E10" s="172" t="s">
        <v>259</v>
      </c>
      <c r="F10" s="172" t="s">
        <v>258</v>
      </c>
      <c r="G10" s="172"/>
      <c r="H10" s="44">
        <v>8.34</v>
      </c>
      <c r="I10" s="44"/>
      <c r="J10" s="44"/>
      <c r="K10" s="44"/>
      <c r="L10" s="27" t="str">
        <f t="shared" si="0"/>
        <v>I JA</v>
      </c>
      <c r="M10" s="173" t="s">
        <v>260</v>
      </c>
    </row>
    <row r="11" spans="1:13" ht="18" customHeight="1">
      <c r="A11" s="41">
        <v>4</v>
      </c>
      <c r="B11" s="169" t="s">
        <v>129</v>
      </c>
      <c r="C11" s="170" t="s">
        <v>130</v>
      </c>
      <c r="D11" s="171">
        <v>38718</v>
      </c>
      <c r="E11" s="172" t="s">
        <v>152</v>
      </c>
      <c r="F11" s="172"/>
      <c r="G11" s="172"/>
      <c r="H11" s="44">
        <v>8.22</v>
      </c>
      <c r="I11" s="44"/>
      <c r="J11" s="44"/>
      <c r="K11" s="44"/>
      <c r="L11" s="27" t="str">
        <f t="shared" si="0"/>
        <v>III A</v>
      </c>
      <c r="M11" s="173" t="s">
        <v>123</v>
      </c>
    </row>
    <row r="12" spans="1:13" ht="18" customHeight="1">
      <c r="A12" s="41">
        <v>5</v>
      </c>
      <c r="B12" s="169" t="s">
        <v>323</v>
      </c>
      <c r="C12" s="170" t="s">
        <v>324</v>
      </c>
      <c r="D12" s="171">
        <v>38756</v>
      </c>
      <c r="E12" s="172" t="s">
        <v>119</v>
      </c>
      <c r="F12" s="172" t="s">
        <v>120</v>
      </c>
      <c r="G12" s="172"/>
      <c r="H12" s="44">
        <v>8.8</v>
      </c>
      <c r="I12" s="44"/>
      <c r="J12" s="44"/>
      <c r="K12" s="44"/>
      <c r="L12" s="27" t="str">
        <f t="shared" si="0"/>
        <v>I JA</v>
      </c>
      <c r="M12" s="173" t="s">
        <v>122</v>
      </c>
    </row>
    <row r="13" spans="1:13" ht="18" customHeight="1">
      <c r="A13" s="41">
        <v>6</v>
      </c>
      <c r="B13" s="169" t="s">
        <v>137</v>
      </c>
      <c r="C13" s="170" t="s">
        <v>138</v>
      </c>
      <c r="D13" s="171">
        <v>38798</v>
      </c>
      <c r="E13" s="172" t="s">
        <v>152</v>
      </c>
      <c r="F13" s="172"/>
      <c r="G13" s="172"/>
      <c r="H13" s="35">
        <v>9.24</v>
      </c>
      <c r="I13" s="35"/>
      <c r="J13" s="35"/>
      <c r="K13" s="35"/>
      <c r="L13" s="27" t="str">
        <f t="shared" si="0"/>
        <v>II JA</v>
      </c>
      <c r="M13" s="173" t="s">
        <v>124</v>
      </c>
    </row>
    <row r="14" spans="1:13" s="70" customFormat="1" ht="16.5" thickBot="1">
      <c r="A14" s="63"/>
      <c r="B14" s="56">
        <v>2</v>
      </c>
      <c r="C14" s="56" t="s">
        <v>332</v>
      </c>
      <c r="D14" s="58"/>
      <c r="E14" s="57"/>
      <c r="F14" s="57"/>
      <c r="G14" s="67"/>
      <c r="H14" s="68"/>
      <c r="I14" s="68"/>
      <c r="J14" s="68"/>
      <c r="K14" s="68"/>
      <c r="L14" s="69"/>
      <c r="M14" s="63"/>
    </row>
    <row r="15" spans="1:13" s="45" customFormat="1" ht="18" customHeight="1" thickBot="1">
      <c r="A15" s="12" t="s">
        <v>159</v>
      </c>
      <c r="B15" s="14" t="s">
        <v>4</v>
      </c>
      <c r="C15" s="15" t="s">
        <v>5</v>
      </c>
      <c r="D15" s="16" t="s">
        <v>6</v>
      </c>
      <c r="E15" s="17" t="s">
        <v>7</v>
      </c>
      <c r="F15" s="17" t="s">
        <v>8</v>
      </c>
      <c r="G15" s="17" t="s">
        <v>9</v>
      </c>
      <c r="H15" s="20" t="s">
        <v>10</v>
      </c>
      <c r="I15" s="20" t="s">
        <v>32</v>
      </c>
      <c r="J15" s="20" t="s">
        <v>11</v>
      </c>
      <c r="K15" s="20" t="s">
        <v>32</v>
      </c>
      <c r="L15" s="34" t="s">
        <v>12</v>
      </c>
      <c r="M15" s="21" t="s">
        <v>13</v>
      </c>
    </row>
    <row r="16" spans="1:13" ht="18" customHeight="1">
      <c r="A16" s="41">
        <v>1</v>
      </c>
      <c r="B16" s="169" t="s">
        <v>139</v>
      </c>
      <c r="C16" s="170" t="s">
        <v>140</v>
      </c>
      <c r="D16" s="171">
        <v>38895</v>
      </c>
      <c r="E16" s="172" t="s">
        <v>152</v>
      </c>
      <c r="F16" s="172"/>
      <c r="G16" s="172"/>
      <c r="H16" s="44">
        <v>11.16</v>
      </c>
      <c r="I16" s="44"/>
      <c r="J16" s="44"/>
      <c r="K16" s="44"/>
      <c r="L16" s="243" t="b">
        <f aca="true" t="shared" si="1" ref="L16:L21">IF(ISBLANK(H16),"",IF(H16&lt;=7,"KSM",IF(H16&lt;=7.3,"I A",IF(H16&lt;=7.7,"II A",IF(H16&lt;=8.24,"III A",IF(H16&lt;=8.84,"I JA",IF(H16&lt;=9.24,"II JA",IF(H16&lt;=9.54,"III JA"))))))))</f>
        <v>0</v>
      </c>
      <c r="M16" s="173" t="s">
        <v>124</v>
      </c>
    </row>
    <row r="17" spans="1:13" ht="18" customHeight="1">
      <c r="A17" s="41">
        <v>2</v>
      </c>
      <c r="B17" s="169" t="s">
        <v>108</v>
      </c>
      <c r="C17" s="170" t="s">
        <v>109</v>
      </c>
      <c r="D17" s="171" t="s">
        <v>110</v>
      </c>
      <c r="E17" s="172" t="s">
        <v>116</v>
      </c>
      <c r="F17" s="172" t="s">
        <v>87</v>
      </c>
      <c r="G17" s="172" t="s">
        <v>88</v>
      </c>
      <c r="H17" s="35">
        <v>8.64</v>
      </c>
      <c r="I17" s="35"/>
      <c r="J17" s="35"/>
      <c r="K17" s="35"/>
      <c r="L17" s="27" t="str">
        <f t="shared" si="1"/>
        <v>I JA</v>
      </c>
      <c r="M17" s="173" t="s">
        <v>105</v>
      </c>
    </row>
    <row r="18" spans="1:13" ht="18" customHeight="1">
      <c r="A18" s="41">
        <v>3</v>
      </c>
      <c r="B18" s="169" t="s">
        <v>131</v>
      </c>
      <c r="C18" s="170" t="s">
        <v>132</v>
      </c>
      <c r="D18" s="171">
        <v>39200</v>
      </c>
      <c r="E18" s="172" t="s">
        <v>152</v>
      </c>
      <c r="F18" s="172"/>
      <c r="G18" s="172"/>
      <c r="H18" s="44">
        <v>8.52</v>
      </c>
      <c r="I18" s="44"/>
      <c r="J18" s="44"/>
      <c r="K18" s="44"/>
      <c r="L18" s="27" t="str">
        <f t="shared" si="1"/>
        <v>I JA</v>
      </c>
      <c r="M18" s="173" t="s">
        <v>123</v>
      </c>
    </row>
    <row r="19" spans="1:13" ht="18" customHeight="1">
      <c r="A19" s="41">
        <v>4</v>
      </c>
      <c r="B19" s="169" t="s">
        <v>333</v>
      </c>
      <c r="C19" s="170" t="s">
        <v>204</v>
      </c>
      <c r="D19" s="171" t="s">
        <v>205</v>
      </c>
      <c r="E19" s="172" t="s">
        <v>63</v>
      </c>
      <c r="F19" s="172" t="s">
        <v>55</v>
      </c>
      <c r="G19" s="172"/>
      <c r="H19" s="44">
        <v>9.63</v>
      </c>
      <c r="I19" s="44"/>
      <c r="J19" s="44"/>
      <c r="K19" s="44"/>
      <c r="L19" s="243" t="b">
        <f t="shared" si="1"/>
        <v>0</v>
      </c>
      <c r="M19" s="173" t="s">
        <v>206</v>
      </c>
    </row>
    <row r="20" spans="1:13" ht="18" customHeight="1">
      <c r="A20" s="41">
        <v>5</v>
      </c>
      <c r="B20" s="169" t="s">
        <v>225</v>
      </c>
      <c r="C20" s="170" t="s">
        <v>226</v>
      </c>
      <c r="D20" s="171">
        <v>39284</v>
      </c>
      <c r="E20" s="172" t="s">
        <v>233</v>
      </c>
      <c r="F20" s="172" t="s">
        <v>220</v>
      </c>
      <c r="G20" s="172"/>
      <c r="H20" s="44">
        <v>9.9</v>
      </c>
      <c r="I20" s="44"/>
      <c r="J20" s="44"/>
      <c r="K20" s="44"/>
      <c r="L20" s="243" t="b">
        <f t="shared" si="1"/>
        <v>0</v>
      </c>
      <c r="M20" s="173" t="s">
        <v>234</v>
      </c>
    </row>
    <row r="21" spans="1:13" ht="18" customHeight="1">
      <c r="A21" s="41">
        <v>6</v>
      </c>
      <c r="B21" s="169" t="s">
        <v>334</v>
      </c>
      <c r="C21" s="170" t="s">
        <v>207</v>
      </c>
      <c r="D21" s="171" t="s">
        <v>208</v>
      </c>
      <c r="E21" s="172" t="s">
        <v>63</v>
      </c>
      <c r="F21" s="172" t="s">
        <v>55</v>
      </c>
      <c r="G21" s="172"/>
      <c r="H21" s="35">
        <v>9.53</v>
      </c>
      <c r="I21" s="35"/>
      <c r="J21" s="35"/>
      <c r="K21" s="35"/>
      <c r="L21" s="27" t="str">
        <f t="shared" si="1"/>
        <v>III JA</v>
      </c>
      <c r="M21" s="173" t="s">
        <v>206</v>
      </c>
    </row>
    <row r="22" spans="1:13" s="70" customFormat="1" ht="16.5" thickBot="1">
      <c r="A22" s="63"/>
      <c r="B22" s="56">
        <v>3</v>
      </c>
      <c r="C22" s="56" t="s">
        <v>332</v>
      </c>
      <c r="D22" s="58"/>
      <c r="E22" s="57"/>
      <c r="F22" s="57"/>
      <c r="G22" s="67"/>
      <c r="H22" s="68"/>
      <c r="I22" s="68"/>
      <c r="J22" s="68"/>
      <c r="K22" s="68"/>
      <c r="L22" s="69"/>
      <c r="M22" s="63"/>
    </row>
    <row r="23" spans="1:13" s="45" customFormat="1" ht="18" customHeight="1" thickBot="1">
      <c r="A23" s="12" t="s">
        <v>159</v>
      </c>
      <c r="B23" s="14" t="s">
        <v>4</v>
      </c>
      <c r="C23" s="15" t="s">
        <v>5</v>
      </c>
      <c r="D23" s="16" t="s">
        <v>6</v>
      </c>
      <c r="E23" s="17" t="s">
        <v>7</v>
      </c>
      <c r="F23" s="17" t="s">
        <v>8</v>
      </c>
      <c r="G23" s="17" t="s">
        <v>9</v>
      </c>
      <c r="H23" s="20" t="s">
        <v>10</v>
      </c>
      <c r="I23" s="20" t="s">
        <v>32</v>
      </c>
      <c r="J23" s="20" t="s">
        <v>11</v>
      </c>
      <c r="K23" s="20" t="s">
        <v>32</v>
      </c>
      <c r="L23" s="34" t="s">
        <v>12</v>
      </c>
      <c r="M23" s="21" t="s">
        <v>13</v>
      </c>
    </row>
    <row r="24" spans="1:13" ht="18.75" customHeight="1">
      <c r="A24" s="41">
        <v>1</v>
      </c>
      <c r="B24" s="169"/>
      <c r="C24" s="170"/>
      <c r="D24" s="171"/>
      <c r="E24" s="172"/>
      <c r="F24" s="172"/>
      <c r="G24" s="172"/>
      <c r="H24" s="44"/>
      <c r="I24" s="44"/>
      <c r="J24" s="44"/>
      <c r="K24" s="44"/>
      <c r="L24" s="27">
        <f aca="true" t="shared" si="2" ref="L24:L29">IF(ISBLANK(H24),"",IF(H24&lt;=7,"KSM",IF(H24&lt;=7.3,"I A",IF(H24&lt;=7.7,"II A",IF(H24&lt;=8.24,"III A",IF(H24&lt;=8.84,"I JA",IF(H24&lt;=9.24,"II JA",IF(H24&lt;=9.54,"III JA"))))))))</f>
      </c>
      <c r="M24" s="173"/>
    </row>
    <row r="25" spans="1:13" ht="18" customHeight="1">
      <c r="A25" s="41">
        <v>2</v>
      </c>
      <c r="B25" s="169" t="s">
        <v>125</v>
      </c>
      <c r="C25" s="170" t="s">
        <v>126</v>
      </c>
      <c r="D25" s="171">
        <v>39385</v>
      </c>
      <c r="E25" s="172" t="s">
        <v>152</v>
      </c>
      <c r="F25" s="172"/>
      <c r="G25" s="172"/>
      <c r="H25" s="44">
        <v>9.89</v>
      </c>
      <c r="I25" s="44"/>
      <c r="J25" s="44"/>
      <c r="K25" s="44"/>
      <c r="L25" s="243" t="b">
        <f t="shared" si="2"/>
        <v>0</v>
      </c>
      <c r="M25" s="173" t="s">
        <v>123</v>
      </c>
    </row>
    <row r="26" spans="1:13" ht="18" customHeight="1">
      <c r="A26" s="41">
        <v>3</v>
      </c>
      <c r="B26" s="169" t="s">
        <v>317</v>
      </c>
      <c r="C26" s="170" t="s">
        <v>318</v>
      </c>
      <c r="D26" s="171">
        <v>39484</v>
      </c>
      <c r="E26" s="172" t="s">
        <v>319</v>
      </c>
      <c r="F26" s="172" t="s">
        <v>320</v>
      </c>
      <c r="G26" s="172" t="s">
        <v>321</v>
      </c>
      <c r="H26" s="44">
        <v>10.02</v>
      </c>
      <c r="I26" s="44"/>
      <c r="J26" s="44"/>
      <c r="K26" s="44"/>
      <c r="L26" s="243" t="b">
        <f t="shared" si="2"/>
        <v>0</v>
      </c>
      <c r="M26" s="173" t="s">
        <v>322</v>
      </c>
    </row>
    <row r="27" spans="1:13" ht="18.75" customHeight="1">
      <c r="A27" s="41">
        <v>4</v>
      </c>
      <c r="B27" s="169" t="s">
        <v>75</v>
      </c>
      <c r="C27" s="170" t="s">
        <v>76</v>
      </c>
      <c r="D27" s="171" t="s">
        <v>77</v>
      </c>
      <c r="E27" s="172" t="s">
        <v>66</v>
      </c>
      <c r="F27" s="172" t="s">
        <v>67</v>
      </c>
      <c r="G27" s="172"/>
      <c r="H27" s="44">
        <v>9.14</v>
      </c>
      <c r="I27" s="44"/>
      <c r="J27" s="44"/>
      <c r="K27" s="44"/>
      <c r="L27" s="27" t="str">
        <f t="shared" si="2"/>
        <v>II JA</v>
      </c>
      <c r="M27" s="173" t="s">
        <v>78</v>
      </c>
    </row>
    <row r="28" spans="1:13" ht="18.75" customHeight="1">
      <c r="A28" s="41">
        <v>5</v>
      </c>
      <c r="B28" s="169" t="s">
        <v>102</v>
      </c>
      <c r="C28" s="170" t="s">
        <v>103</v>
      </c>
      <c r="D28" s="171" t="s">
        <v>104</v>
      </c>
      <c r="E28" s="172" t="s">
        <v>116</v>
      </c>
      <c r="F28" s="172" t="s">
        <v>87</v>
      </c>
      <c r="G28" s="172" t="s">
        <v>88</v>
      </c>
      <c r="H28" s="44">
        <v>9.41</v>
      </c>
      <c r="I28" s="44"/>
      <c r="J28" s="44"/>
      <c r="K28" s="44"/>
      <c r="L28" s="27" t="str">
        <f t="shared" si="2"/>
        <v>III JA</v>
      </c>
      <c r="M28" s="173" t="s">
        <v>105</v>
      </c>
    </row>
    <row r="29" spans="1:13" ht="18.75" customHeight="1">
      <c r="A29" s="41">
        <v>6</v>
      </c>
      <c r="B29" s="169" t="s">
        <v>231</v>
      </c>
      <c r="C29" s="170" t="s">
        <v>232</v>
      </c>
      <c r="D29" s="171">
        <v>39814</v>
      </c>
      <c r="E29" s="172" t="s">
        <v>233</v>
      </c>
      <c r="F29" s="172" t="s">
        <v>220</v>
      </c>
      <c r="G29" s="172"/>
      <c r="H29" s="44">
        <v>9.81</v>
      </c>
      <c r="I29" s="44"/>
      <c r="J29" s="44"/>
      <c r="K29" s="44"/>
      <c r="L29" s="243" t="b">
        <f t="shared" si="2"/>
        <v>0</v>
      </c>
      <c r="M29" s="173" t="s">
        <v>236</v>
      </c>
    </row>
  </sheetData>
  <sheetProtection sheet="1"/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1.140625" style="3" customWidth="1"/>
    <col min="3" max="3" width="15.421875" style="3" bestFit="1" customWidth="1"/>
    <col min="4" max="4" width="10.7109375" style="4" customWidth="1"/>
    <col min="5" max="6" width="15.00390625" style="5" customWidth="1"/>
    <col min="7" max="7" width="11.28125" style="5" customWidth="1"/>
    <col min="8" max="8" width="8.140625" style="7" customWidth="1"/>
    <col min="9" max="9" width="7.140625" style="7" hidden="1" customWidth="1"/>
    <col min="10" max="10" width="8.140625" style="7" customWidth="1"/>
    <col min="11" max="11" width="7.140625" style="7" hidden="1" customWidth="1"/>
    <col min="12" max="12" width="5.7109375" style="30" customWidth="1"/>
    <col min="13" max="13" width="17.28125" style="1" customWidth="1"/>
    <col min="14" max="14" width="4.7109375" style="42" customWidth="1"/>
    <col min="15" max="16384" width="9.140625" style="42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12" s="1" customFormat="1" ht="12" customHeight="1">
      <c r="A3" s="3"/>
      <c r="B3" s="3"/>
      <c r="C3" s="8"/>
      <c r="D3" s="9"/>
      <c r="E3" s="10"/>
      <c r="F3" s="10"/>
      <c r="G3" s="10"/>
      <c r="H3" s="18"/>
      <c r="I3" s="18"/>
      <c r="J3" s="18"/>
      <c r="K3" s="18"/>
      <c r="L3" s="23"/>
    </row>
    <row r="4" spans="2:12" s="3" customFormat="1" ht="12.75">
      <c r="B4" s="8"/>
      <c r="D4" s="4"/>
      <c r="E4" s="5"/>
      <c r="F4" s="5"/>
      <c r="G4" s="5"/>
      <c r="H4" s="7"/>
      <c r="I4" s="7"/>
      <c r="J4" s="7"/>
      <c r="K4" s="7"/>
      <c r="L4" s="30"/>
    </row>
    <row r="5" spans="2:12" s="63" customFormat="1" ht="15.75">
      <c r="B5" s="56" t="s">
        <v>14</v>
      </c>
      <c r="C5" s="56"/>
      <c r="D5" s="9"/>
      <c r="E5" s="64"/>
      <c r="F5" s="11"/>
      <c r="G5" s="5"/>
      <c r="H5" s="7"/>
      <c r="I5" s="7"/>
      <c r="J5" s="7"/>
      <c r="K5" s="7"/>
      <c r="L5" s="30"/>
    </row>
    <row r="6" spans="1:13" s="70" customFormat="1" ht="16.5" thickBot="1">
      <c r="A6" s="63"/>
      <c r="B6" s="56"/>
      <c r="C6" s="56"/>
      <c r="D6" s="58"/>
      <c r="E6" s="57"/>
      <c r="F6" s="57"/>
      <c r="G6" s="67"/>
      <c r="H6" s="68"/>
      <c r="I6" s="68"/>
      <c r="J6" s="68"/>
      <c r="K6" s="68"/>
      <c r="L6" s="69"/>
      <c r="M6" s="63"/>
    </row>
    <row r="7" spans="1:13" s="45" customFormat="1" ht="18" customHeight="1" thickBot="1">
      <c r="A7" s="12" t="s">
        <v>350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20" t="s">
        <v>10</v>
      </c>
      <c r="I7" s="20" t="s">
        <v>32</v>
      </c>
      <c r="J7" s="20" t="s">
        <v>11</v>
      </c>
      <c r="K7" s="20" t="s">
        <v>32</v>
      </c>
      <c r="L7" s="34" t="s">
        <v>12</v>
      </c>
      <c r="M7" s="21" t="s">
        <v>13</v>
      </c>
    </row>
    <row r="8" spans="1:13" ht="18" customHeight="1">
      <c r="A8" s="41">
        <v>1</v>
      </c>
      <c r="B8" s="169" t="s">
        <v>129</v>
      </c>
      <c r="C8" s="170" t="s">
        <v>130</v>
      </c>
      <c r="D8" s="171">
        <v>38718</v>
      </c>
      <c r="E8" s="172" t="s">
        <v>152</v>
      </c>
      <c r="F8" s="172"/>
      <c r="G8" s="172"/>
      <c r="H8" s="44">
        <v>8.22</v>
      </c>
      <c r="I8" s="44"/>
      <c r="J8" s="244">
        <v>8.29</v>
      </c>
      <c r="K8" s="44"/>
      <c r="L8" s="27" t="str">
        <f aca="true" t="shared" si="0" ref="L8:L24">IF(ISBLANK(H8),"",IF(H8&lt;=7,"KSM",IF(H8&lt;=7.3,"I A",IF(H8&lt;=7.7,"II A",IF(H8&lt;=8.24,"III A",IF(H8&lt;=8.84,"I JA",IF(H8&lt;=9.24,"II JA",IF(H8&lt;=9.54,"III JA"))))))))</f>
        <v>III A</v>
      </c>
      <c r="M8" s="173" t="s">
        <v>123</v>
      </c>
    </row>
    <row r="9" spans="1:13" ht="18" customHeight="1">
      <c r="A9" s="41">
        <v>2</v>
      </c>
      <c r="B9" s="169" t="s">
        <v>131</v>
      </c>
      <c r="C9" s="170" t="s">
        <v>132</v>
      </c>
      <c r="D9" s="171">
        <v>39200</v>
      </c>
      <c r="E9" s="172" t="s">
        <v>152</v>
      </c>
      <c r="F9" s="172"/>
      <c r="G9" s="172"/>
      <c r="H9" s="44">
        <v>8.52</v>
      </c>
      <c r="I9" s="44"/>
      <c r="J9" s="244">
        <v>8.52</v>
      </c>
      <c r="K9" s="44"/>
      <c r="L9" s="27" t="str">
        <f t="shared" si="0"/>
        <v>I JA</v>
      </c>
      <c r="M9" s="173" t="s">
        <v>123</v>
      </c>
    </row>
    <row r="10" spans="1:13" ht="18" customHeight="1">
      <c r="A10" s="41">
        <v>3</v>
      </c>
      <c r="B10" s="169" t="s">
        <v>108</v>
      </c>
      <c r="C10" s="170" t="s">
        <v>109</v>
      </c>
      <c r="D10" s="171" t="s">
        <v>110</v>
      </c>
      <c r="E10" s="172" t="s">
        <v>116</v>
      </c>
      <c r="F10" s="172" t="s">
        <v>87</v>
      </c>
      <c r="G10" s="172" t="s">
        <v>88</v>
      </c>
      <c r="H10" s="35">
        <v>8.64</v>
      </c>
      <c r="I10" s="35"/>
      <c r="J10" s="251">
        <v>8.73</v>
      </c>
      <c r="K10" s="35"/>
      <c r="L10" s="27" t="str">
        <f t="shared" si="0"/>
        <v>I JA</v>
      </c>
      <c r="M10" s="173" t="s">
        <v>105</v>
      </c>
    </row>
    <row r="11" spans="1:13" ht="18" customHeight="1">
      <c r="A11" s="41">
        <v>4</v>
      </c>
      <c r="B11" s="169" t="s">
        <v>323</v>
      </c>
      <c r="C11" s="170" t="s">
        <v>324</v>
      </c>
      <c r="D11" s="171">
        <v>38756</v>
      </c>
      <c r="E11" s="172" t="s">
        <v>119</v>
      </c>
      <c r="F11" s="172" t="s">
        <v>120</v>
      </c>
      <c r="G11" s="172"/>
      <c r="H11" s="44">
        <v>8.8</v>
      </c>
      <c r="I11" s="44"/>
      <c r="J11" s="244">
        <v>8.84</v>
      </c>
      <c r="K11" s="44"/>
      <c r="L11" s="27" t="str">
        <f t="shared" si="0"/>
        <v>I JA</v>
      </c>
      <c r="M11" s="173" t="s">
        <v>122</v>
      </c>
    </row>
    <row r="12" spans="1:13" ht="18" customHeight="1">
      <c r="A12" s="41">
        <v>5</v>
      </c>
      <c r="B12" s="169" t="s">
        <v>137</v>
      </c>
      <c r="C12" s="170" t="s">
        <v>138</v>
      </c>
      <c r="D12" s="171">
        <v>38798</v>
      </c>
      <c r="E12" s="172" t="s">
        <v>152</v>
      </c>
      <c r="F12" s="172"/>
      <c r="G12" s="172"/>
      <c r="H12" s="251">
        <v>9.24</v>
      </c>
      <c r="I12" s="35"/>
      <c r="J12" s="35">
        <v>9.04</v>
      </c>
      <c r="K12" s="35"/>
      <c r="L12" s="27" t="str">
        <f t="shared" si="0"/>
        <v>II JA</v>
      </c>
      <c r="M12" s="173" t="s">
        <v>124</v>
      </c>
    </row>
    <row r="13" spans="1:13" ht="18" customHeight="1">
      <c r="A13" s="41">
        <v>6</v>
      </c>
      <c r="B13" s="169" t="s">
        <v>75</v>
      </c>
      <c r="C13" s="170" t="s">
        <v>76</v>
      </c>
      <c r="D13" s="171" t="s">
        <v>77</v>
      </c>
      <c r="E13" s="172" t="s">
        <v>66</v>
      </c>
      <c r="F13" s="172" t="s">
        <v>67</v>
      </c>
      <c r="G13" s="172"/>
      <c r="H13" s="244">
        <v>9.14</v>
      </c>
      <c r="I13" s="44"/>
      <c r="J13" s="44">
        <v>9.13</v>
      </c>
      <c r="K13" s="44"/>
      <c r="L13" s="27" t="str">
        <f t="shared" si="0"/>
        <v>II JA</v>
      </c>
      <c r="M13" s="173" t="s">
        <v>78</v>
      </c>
    </row>
    <row r="14" spans="1:13" ht="18" customHeight="1">
      <c r="A14" s="41">
        <v>7</v>
      </c>
      <c r="B14" s="169" t="s">
        <v>102</v>
      </c>
      <c r="C14" s="170" t="s">
        <v>103</v>
      </c>
      <c r="D14" s="171" t="s">
        <v>104</v>
      </c>
      <c r="E14" s="172" t="s">
        <v>116</v>
      </c>
      <c r="F14" s="172" t="s">
        <v>87</v>
      </c>
      <c r="G14" s="172" t="s">
        <v>88</v>
      </c>
      <c r="H14" s="44">
        <v>9.41</v>
      </c>
      <c r="I14" s="44"/>
      <c r="J14" s="44"/>
      <c r="K14" s="44"/>
      <c r="L14" s="27" t="str">
        <f t="shared" si="0"/>
        <v>III JA</v>
      </c>
      <c r="M14" s="173" t="s">
        <v>105</v>
      </c>
    </row>
    <row r="15" spans="1:13" ht="18" customHeight="1">
      <c r="A15" s="41">
        <v>8</v>
      </c>
      <c r="B15" s="169" t="s">
        <v>334</v>
      </c>
      <c r="C15" s="170" t="s">
        <v>207</v>
      </c>
      <c r="D15" s="171" t="s">
        <v>208</v>
      </c>
      <c r="E15" s="172" t="s">
        <v>63</v>
      </c>
      <c r="F15" s="172" t="s">
        <v>55</v>
      </c>
      <c r="G15" s="172"/>
      <c r="H15" s="35">
        <v>9.53</v>
      </c>
      <c r="I15" s="35"/>
      <c r="J15" s="35"/>
      <c r="K15" s="35"/>
      <c r="L15" s="27" t="str">
        <f t="shared" si="0"/>
        <v>III JA</v>
      </c>
      <c r="M15" s="173" t="s">
        <v>206</v>
      </c>
    </row>
    <row r="16" spans="1:13" ht="18" customHeight="1">
      <c r="A16" s="41">
        <v>9</v>
      </c>
      <c r="B16" s="169" t="s">
        <v>333</v>
      </c>
      <c r="C16" s="170" t="s">
        <v>204</v>
      </c>
      <c r="D16" s="171" t="s">
        <v>205</v>
      </c>
      <c r="E16" s="172" t="s">
        <v>63</v>
      </c>
      <c r="F16" s="172" t="s">
        <v>55</v>
      </c>
      <c r="G16" s="172"/>
      <c r="H16" s="44">
        <v>9.63</v>
      </c>
      <c r="I16" s="44"/>
      <c r="J16" s="44"/>
      <c r="K16" s="44"/>
      <c r="L16" s="243" t="b">
        <f t="shared" si="0"/>
        <v>0</v>
      </c>
      <c r="M16" s="173" t="s">
        <v>206</v>
      </c>
    </row>
    <row r="17" spans="1:13" ht="18" customHeight="1">
      <c r="A17" s="41">
        <v>10</v>
      </c>
      <c r="B17" s="169" t="s">
        <v>231</v>
      </c>
      <c r="C17" s="170" t="s">
        <v>232</v>
      </c>
      <c r="D17" s="171">
        <v>39814</v>
      </c>
      <c r="E17" s="172" t="s">
        <v>233</v>
      </c>
      <c r="F17" s="172" t="s">
        <v>220</v>
      </c>
      <c r="G17" s="172"/>
      <c r="H17" s="44">
        <v>9.81</v>
      </c>
      <c r="I17" s="44"/>
      <c r="J17" s="44"/>
      <c r="K17" s="44"/>
      <c r="L17" s="243" t="b">
        <f t="shared" si="0"/>
        <v>0</v>
      </c>
      <c r="M17" s="173" t="s">
        <v>236</v>
      </c>
    </row>
    <row r="18" spans="1:13" ht="18" customHeight="1">
      <c r="A18" s="41">
        <v>11</v>
      </c>
      <c r="B18" s="169" t="s">
        <v>125</v>
      </c>
      <c r="C18" s="170" t="s">
        <v>126</v>
      </c>
      <c r="D18" s="171">
        <v>39385</v>
      </c>
      <c r="E18" s="172" t="s">
        <v>152</v>
      </c>
      <c r="F18" s="172"/>
      <c r="G18" s="172"/>
      <c r="H18" s="44">
        <v>9.89</v>
      </c>
      <c r="I18" s="44"/>
      <c r="J18" s="44"/>
      <c r="K18" s="44"/>
      <c r="L18" s="243" t="b">
        <f t="shared" si="0"/>
        <v>0</v>
      </c>
      <c r="M18" s="173" t="s">
        <v>123</v>
      </c>
    </row>
    <row r="19" spans="1:13" ht="18.75" customHeight="1">
      <c r="A19" s="41">
        <v>12</v>
      </c>
      <c r="B19" s="169" t="s">
        <v>225</v>
      </c>
      <c r="C19" s="170" t="s">
        <v>226</v>
      </c>
      <c r="D19" s="171">
        <v>39284</v>
      </c>
      <c r="E19" s="172" t="s">
        <v>233</v>
      </c>
      <c r="F19" s="172" t="s">
        <v>220</v>
      </c>
      <c r="G19" s="172"/>
      <c r="H19" s="44">
        <v>9.9</v>
      </c>
      <c r="I19" s="44"/>
      <c r="J19" s="44"/>
      <c r="K19" s="44"/>
      <c r="L19" s="243" t="b">
        <f t="shared" si="0"/>
        <v>0</v>
      </c>
      <c r="M19" s="173" t="s">
        <v>234</v>
      </c>
    </row>
    <row r="20" spans="1:13" ht="18.75" customHeight="1">
      <c r="A20" s="41">
        <v>13</v>
      </c>
      <c r="B20" s="169" t="s">
        <v>317</v>
      </c>
      <c r="C20" s="170" t="s">
        <v>318</v>
      </c>
      <c r="D20" s="171">
        <v>39484</v>
      </c>
      <c r="E20" s="172" t="s">
        <v>319</v>
      </c>
      <c r="F20" s="172" t="s">
        <v>320</v>
      </c>
      <c r="G20" s="172" t="s">
        <v>321</v>
      </c>
      <c r="H20" s="44">
        <v>10.02</v>
      </c>
      <c r="I20" s="44"/>
      <c r="J20" s="44"/>
      <c r="K20" s="44"/>
      <c r="L20" s="243" t="b">
        <f t="shared" si="0"/>
        <v>0</v>
      </c>
      <c r="M20" s="173" t="s">
        <v>322</v>
      </c>
    </row>
    <row r="21" spans="1:13" ht="18.75" customHeight="1">
      <c r="A21" s="41">
        <v>14</v>
      </c>
      <c r="B21" s="169" t="s">
        <v>139</v>
      </c>
      <c r="C21" s="170" t="s">
        <v>140</v>
      </c>
      <c r="D21" s="171">
        <v>38895</v>
      </c>
      <c r="E21" s="172" t="s">
        <v>152</v>
      </c>
      <c r="F21" s="172"/>
      <c r="G21" s="172"/>
      <c r="H21" s="44">
        <v>11.16</v>
      </c>
      <c r="I21" s="44"/>
      <c r="J21" s="44"/>
      <c r="K21" s="44"/>
      <c r="L21" s="243" t="b">
        <f t="shared" si="0"/>
        <v>0</v>
      </c>
      <c r="M21" s="173" t="s">
        <v>124</v>
      </c>
    </row>
    <row r="22" spans="1:13" ht="18" customHeight="1">
      <c r="A22" s="41" t="s">
        <v>262</v>
      </c>
      <c r="B22" s="169" t="s">
        <v>335</v>
      </c>
      <c r="C22" s="170" t="s">
        <v>237</v>
      </c>
      <c r="D22" s="171" t="s">
        <v>238</v>
      </c>
      <c r="E22" s="172" t="s">
        <v>259</v>
      </c>
      <c r="F22" s="172" t="s">
        <v>258</v>
      </c>
      <c r="G22" s="172"/>
      <c r="H22" s="44">
        <v>8.34</v>
      </c>
      <c r="I22" s="44"/>
      <c r="J22" s="44"/>
      <c r="K22" s="44"/>
      <c r="L22" s="27" t="str">
        <f t="shared" si="0"/>
        <v>I JA</v>
      </c>
      <c r="M22" s="173" t="s">
        <v>260</v>
      </c>
    </row>
    <row r="23" spans="1:13" ht="18" customHeight="1">
      <c r="A23" s="41" t="s">
        <v>262</v>
      </c>
      <c r="B23" s="169" t="s">
        <v>247</v>
      </c>
      <c r="C23" s="170" t="s">
        <v>250</v>
      </c>
      <c r="D23" s="171" t="s">
        <v>251</v>
      </c>
      <c r="E23" s="172" t="s">
        <v>259</v>
      </c>
      <c r="F23" s="172" t="s">
        <v>258</v>
      </c>
      <c r="G23" s="172"/>
      <c r="H23" s="44">
        <v>8.7</v>
      </c>
      <c r="I23" s="44"/>
      <c r="J23" s="44"/>
      <c r="K23" s="44"/>
      <c r="L23" s="27" t="str">
        <f t="shared" si="0"/>
        <v>I JA</v>
      </c>
      <c r="M23" s="173" t="s">
        <v>261</v>
      </c>
    </row>
    <row r="24" spans="1:13" ht="18.75" customHeight="1">
      <c r="A24" s="41" t="s">
        <v>262</v>
      </c>
      <c r="B24" s="169" t="s">
        <v>252</v>
      </c>
      <c r="C24" s="170" t="s">
        <v>253</v>
      </c>
      <c r="D24" s="171" t="s">
        <v>254</v>
      </c>
      <c r="E24" s="172" t="s">
        <v>259</v>
      </c>
      <c r="F24" s="172" t="s">
        <v>258</v>
      </c>
      <c r="G24" s="172"/>
      <c r="H24" s="44">
        <v>11.71</v>
      </c>
      <c r="I24" s="44"/>
      <c r="J24" s="44"/>
      <c r="K24" s="44"/>
      <c r="L24" s="243" t="b">
        <f t="shared" si="0"/>
        <v>0</v>
      </c>
      <c r="M24" s="173" t="s">
        <v>261</v>
      </c>
    </row>
  </sheetData>
  <sheetProtection sheet="1"/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5.7109375" style="5" bestFit="1" customWidth="1"/>
    <col min="9" max="9" width="9.140625" style="23" customWidth="1"/>
    <col min="10" max="10" width="5.7109375" style="30" customWidth="1"/>
    <col min="11" max="11" width="23.00390625" style="1" bestFit="1" customWidth="1"/>
    <col min="12" max="16384" width="9.140625" style="3" customWidth="1"/>
  </cols>
  <sheetData>
    <row r="1" spans="1:11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</row>
    <row r="2" spans="1:11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3"/>
      <c r="J3" s="23"/>
      <c r="K3" s="19"/>
    </row>
    <row r="4" ht="12.75">
      <c r="C4" s="8"/>
    </row>
    <row r="5" spans="3:10" s="63" customFormat="1" ht="15.75">
      <c r="C5" s="56" t="s">
        <v>16</v>
      </c>
      <c r="D5" s="56"/>
      <c r="E5" s="58"/>
      <c r="F5" s="64"/>
      <c r="G5" s="57"/>
      <c r="H5" s="67"/>
      <c r="I5" s="23"/>
      <c r="J5" s="69"/>
    </row>
    <row r="6" spans="3:10" s="63" customFormat="1" ht="16.5" customHeight="1" thickBot="1">
      <c r="C6" s="56"/>
      <c r="D6" s="56"/>
      <c r="E6" s="58"/>
      <c r="F6" s="57"/>
      <c r="G6" s="57"/>
      <c r="H6" s="67"/>
      <c r="I6" s="23"/>
      <c r="J6" s="69"/>
    </row>
    <row r="7" spans="1:11" s="2" customFormat="1" ht="18" customHeight="1" thickBot="1">
      <c r="A7" s="25" t="s">
        <v>350</v>
      </c>
      <c r="B7" s="13" t="s">
        <v>18</v>
      </c>
      <c r="C7" s="14" t="s">
        <v>4</v>
      </c>
      <c r="D7" s="15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31" t="s">
        <v>15</v>
      </c>
      <c r="J7" s="34" t="s">
        <v>12</v>
      </c>
      <c r="K7" s="21" t="s">
        <v>13</v>
      </c>
    </row>
    <row r="8" spans="1:11" ht="18" customHeight="1">
      <c r="A8" s="41">
        <v>1</v>
      </c>
      <c r="B8" s="168">
        <v>79</v>
      </c>
      <c r="C8" s="169" t="s">
        <v>203</v>
      </c>
      <c r="D8" s="170" t="s">
        <v>64</v>
      </c>
      <c r="E8" s="171" t="s">
        <v>65</v>
      </c>
      <c r="F8" s="172" t="s">
        <v>66</v>
      </c>
      <c r="G8" s="172" t="s">
        <v>67</v>
      </c>
      <c r="H8" s="172"/>
      <c r="I8" s="128">
        <v>0.0012829861111111113</v>
      </c>
      <c r="J8" s="27" t="str">
        <f aca="true" t="shared" si="0" ref="J8:J18">IF(ISBLANK(I8),"",IF(I8&lt;=0.00107638888888889,"KSM",IF(I8&lt;=0.00113425925925926,"I A",IF(I8&lt;=0.00122685185185185,"II A",IF(I8&lt;=0.00134259259259259,"III A",IF(I8&lt;=0.00146990740740741,"I JA",IF(I8&lt;=0.00158564814814815,"II JA",IF(I8&lt;=0.00167824074074074,"III JA"))))))))</f>
        <v>III A</v>
      </c>
      <c r="K8" s="173" t="s">
        <v>83</v>
      </c>
    </row>
    <row r="9" spans="1:11" ht="18" customHeight="1">
      <c r="A9" s="41">
        <v>2</v>
      </c>
      <c r="B9" s="168">
        <v>132</v>
      </c>
      <c r="C9" s="169" t="s">
        <v>113</v>
      </c>
      <c r="D9" s="170" t="s">
        <v>114</v>
      </c>
      <c r="E9" s="171" t="s">
        <v>115</v>
      </c>
      <c r="F9" s="172" t="s">
        <v>116</v>
      </c>
      <c r="G9" s="172" t="s">
        <v>87</v>
      </c>
      <c r="H9" s="172" t="s">
        <v>88</v>
      </c>
      <c r="I9" s="128">
        <v>0.0013181712962962962</v>
      </c>
      <c r="J9" s="27" t="str">
        <f t="shared" si="0"/>
        <v>III A</v>
      </c>
      <c r="K9" s="173" t="s">
        <v>105</v>
      </c>
    </row>
    <row r="10" spans="1:11" ht="18" customHeight="1">
      <c r="A10" s="41">
        <v>3</v>
      </c>
      <c r="B10" s="168">
        <v>133</v>
      </c>
      <c r="C10" s="169" t="s">
        <v>147</v>
      </c>
      <c r="D10" s="170" t="s">
        <v>148</v>
      </c>
      <c r="E10" s="171">
        <v>39150</v>
      </c>
      <c r="F10" s="172" t="s">
        <v>152</v>
      </c>
      <c r="G10" s="172"/>
      <c r="H10" s="172"/>
      <c r="I10" s="128">
        <v>0.0013252314814814813</v>
      </c>
      <c r="J10" s="27" t="str">
        <f t="shared" si="0"/>
        <v>III A</v>
      </c>
      <c r="K10" s="173" t="s">
        <v>124</v>
      </c>
    </row>
    <row r="11" spans="1:11" ht="18" customHeight="1">
      <c r="A11" s="41">
        <v>4</v>
      </c>
      <c r="B11" s="168">
        <v>137</v>
      </c>
      <c r="C11" s="169" t="s">
        <v>328</v>
      </c>
      <c r="D11" s="170" t="s">
        <v>329</v>
      </c>
      <c r="E11" s="171" t="s">
        <v>330</v>
      </c>
      <c r="F11" s="172" t="s">
        <v>165</v>
      </c>
      <c r="G11" s="172" t="s">
        <v>166</v>
      </c>
      <c r="H11" s="172"/>
      <c r="I11" s="128">
        <v>0.001325462962962963</v>
      </c>
      <c r="J11" s="27" t="str">
        <f t="shared" si="0"/>
        <v>III A</v>
      </c>
      <c r="K11" s="173" t="s">
        <v>331</v>
      </c>
    </row>
    <row r="12" spans="1:11" ht="18" customHeight="1">
      <c r="A12" s="41">
        <v>5</v>
      </c>
      <c r="B12" s="168">
        <v>128</v>
      </c>
      <c r="C12" s="169" t="s">
        <v>93</v>
      </c>
      <c r="D12" s="170" t="s">
        <v>94</v>
      </c>
      <c r="E12" s="171" t="s">
        <v>95</v>
      </c>
      <c r="F12" s="172" t="s">
        <v>116</v>
      </c>
      <c r="G12" s="172" t="s">
        <v>87</v>
      </c>
      <c r="H12" s="172" t="s">
        <v>88</v>
      </c>
      <c r="I12" s="128">
        <v>0.0013697916666666667</v>
      </c>
      <c r="J12" s="27" t="str">
        <f t="shared" si="0"/>
        <v>I JA</v>
      </c>
      <c r="K12" s="173" t="s">
        <v>89</v>
      </c>
    </row>
    <row r="13" spans="1:11" ht="18" customHeight="1">
      <c r="A13" s="41">
        <v>6</v>
      </c>
      <c r="B13" s="168">
        <v>130</v>
      </c>
      <c r="C13" s="169" t="s">
        <v>111</v>
      </c>
      <c r="D13" s="170" t="s">
        <v>112</v>
      </c>
      <c r="E13" s="171">
        <v>38899</v>
      </c>
      <c r="F13" s="172" t="s">
        <v>116</v>
      </c>
      <c r="G13" s="172" t="s">
        <v>87</v>
      </c>
      <c r="H13" s="172" t="s">
        <v>88</v>
      </c>
      <c r="I13" s="128">
        <v>0.0014042824074074073</v>
      </c>
      <c r="J13" s="27" t="str">
        <f t="shared" si="0"/>
        <v>I JA</v>
      </c>
      <c r="K13" s="173" t="s">
        <v>105</v>
      </c>
    </row>
    <row r="14" spans="1:11" ht="18" customHeight="1">
      <c r="A14" s="41">
        <v>7</v>
      </c>
      <c r="B14" s="168">
        <v>136</v>
      </c>
      <c r="C14" s="169" t="s">
        <v>39</v>
      </c>
      <c r="D14" s="170" t="s">
        <v>342</v>
      </c>
      <c r="E14" s="171">
        <v>39041</v>
      </c>
      <c r="F14" s="172" t="s">
        <v>343</v>
      </c>
      <c r="G14" s="172"/>
      <c r="H14" s="172"/>
      <c r="I14" s="128">
        <v>0.001434722222222222</v>
      </c>
      <c r="J14" s="27" t="str">
        <f t="shared" si="0"/>
        <v>I JA</v>
      </c>
      <c r="K14" s="173" t="s">
        <v>344</v>
      </c>
    </row>
    <row r="15" spans="1:11" ht="18" customHeight="1">
      <c r="A15" s="41">
        <v>8</v>
      </c>
      <c r="B15" s="168">
        <v>87</v>
      </c>
      <c r="C15" s="169" t="s">
        <v>38</v>
      </c>
      <c r="D15" s="170" t="s">
        <v>68</v>
      </c>
      <c r="E15" s="171" t="s">
        <v>41</v>
      </c>
      <c r="F15" s="172" t="s">
        <v>66</v>
      </c>
      <c r="G15" s="172" t="s">
        <v>67</v>
      </c>
      <c r="H15" s="172"/>
      <c r="I15" s="128">
        <v>0.0014715277777777775</v>
      </c>
      <c r="J15" s="27" t="str">
        <f t="shared" si="0"/>
        <v>II JA</v>
      </c>
      <c r="K15" s="173" t="s">
        <v>83</v>
      </c>
    </row>
    <row r="16" spans="1:11" ht="18" customHeight="1">
      <c r="A16" s="41">
        <v>9</v>
      </c>
      <c r="B16" s="168">
        <v>129</v>
      </c>
      <c r="C16" s="169" t="s">
        <v>43</v>
      </c>
      <c r="D16" s="170" t="s">
        <v>106</v>
      </c>
      <c r="E16" s="171" t="s">
        <v>107</v>
      </c>
      <c r="F16" s="172" t="s">
        <v>116</v>
      </c>
      <c r="G16" s="172" t="s">
        <v>87</v>
      </c>
      <c r="H16" s="172" t="s">
        <v>88</v>
      </c>
      <c r="I16" s="128">
        <v>0.0014891203703703705</v>
      </c>
      <c r="J16" s="27" t="str">
        <f t="shared" si="0"/>
        <v>II JA</v>
      </c>
      <c r="K16" s="173" t="s">
        <v>89</v>
      </c>
    </row>
    <row r="17" spans="1:11" ht="18" customHeight="1">
      <c r="A17" s="41">
        <v>10</v>
      </c>
      <c r="B17" s="168">
        <v>131</v>
      </c>
      <c r="C17" s="169" t="s">
        <v>143</v>
      </c>
      <c r="D17" s="170" t="s">
        <v>144</v>
      </c>
      <c r="E17" s="171">
        <v>39418</v>
      </c>
      <c r="F17" s="172" t="s">
        <v>152</v>
      </c>
      <c r="G17" s="172"/>
      <c r="H17" s="172"/>
      <c r="I17" s="128">
        <v>0.0015039351851851852</v>
      </c>
      <c r="J17" s="27" t="str">
        <f t="shared" si="0"/>
        <v>II JA</v>
      </c>
      <c r="K17" s="173" t="s">
        <v>123</v>
      </c>
    </row>
    <row r="18" spans="1:11" ht="18" customHeight="1">
      <c r="A18" s="41">
        <v>11</v>
      </c>
      <c r="B18" s="168">
        <v>80</v>
      </c>
      <c r="C18" s="169" t="s">
        <v>31</v>
      </c>
      <c r="D18" s="170" t="s">
        <v>42</v>
      </c>
      <c r="E18" s="171" t="s">
        <v>34</v>
      </c>
      <c r="F18" s="172" t="s">
        <v>66</v>
      </c>
      <c r="G18" s="172" t="s">
        <v>67</v>
      </c>
      <c r="H18" s="172"/>
      <c r="I18" s="128">
        <v>0.0015359953703703705</v>
      </c>
      <c r="J18" s="27" t="str">
        <f t="shared" si="0"/>
        <v>II JA</v>
      </c>
      <c r="K18" s="173" t="s">
        <v>83</v>
      </c>
    </row>
  </sheetData>
  <sheetProtection sheet="1"/>
  <printOptions horizontalCentered="1"/>
  <pageMargins left="0.3194444444444444" right="0.39305555555555555" top="0.6895833333333333" bottom="0.20972222222222223" header="0.16944444444444445" footer="0.209722222222222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4.140625" style="5" customWidth="1"/>
    <col min="9" max="9" width="9.140625" style="30" customWidth="1"/>
    <col min="10" max="10" width="5.7109375" style="30" customWidth="1"/>
    <col min="11" max="11" width="16.57421875" style="1" customWidth="1"/>
    <col min="12" max="16384" width="9.140625" style="3" customWidth="1"/>
  </cols>
  <sheetData>
    <row r="1" spans="1:11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</row>
    <row r="2" spans="1:11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3"/>
      <c r="J3" s="23"/>
      <c r="K3" s="19"/>
    </row>
    <row r="4" ht="12.75">
      <c r="C4" s="8"/>
    </row>
    <row r="5" spans="3:10" s="63" customFormat="1" ht="15.75">
      <c r="C5" s="56" t="s">
        <v>19</v>
      </c>
      <c r="D5" s="56"/>
      <c r="E5" s="58"/>
      <c r="F5" s="64"/>
      <c r="G5" s="57"/>
      <c r="H5" s="67"/>
      <c r="I5" s="69"/>
      <c r="J5" s="69"/>
    </row>
    <row r="6" spans="3:10" s="63" customFormat="1" ht="16.5" thickBot="1">
      <c r="C6" s="56">
        <v>1</v>
      </c>
      <c r="D6" s="56" t="s">
        <v>332</v>
      </c>
      <c r="E6" s="58"/>
      <c r="F6" s="57"/>
      <c r="G6" s="57"/>
      <c r="H6" s="67"/>
      <c r="I6" s="69"/>
      <c r="J6" s="69"/>
    </row>
    <row r="7" spans="1:11" s="2" customFormat="1" ht="18" customHeight="1" thickBot="1">
      <c r="A7" s="25" t="s">
        <v>17</v>
      </c>
      <c r="B7" s="13" t="s">
        <v>18</v>
      </c>
      <c r="C7" s="14" t="s">
        <v>4</v>
      </c>
      <c r="D7" s="15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31" t="s">
        <v>15</v>
      </c>
      <c r="J7" s="34" t="s">
        <v>12</v>
      </c>
      <c r="K7" s="21" t="s">
        <v>13</v>
      </c>
    </row>
    <row r="8" spans="1:11" ht="18" customHeight="1">
      <c r="A8" s="41">
        <v>1</v>
      </c>
      <c r="B8" s="168">
        <v>139</v>
      </c>
      <c r="C8" s="169" t="s">
        <v>129</v>
      </c>
      <c r="D8" s="170" t="s">
        <v>130</v>
      </c>
      <c r="E8" s="171">
        <v>38718</v>
      </c>
      <c r="F8" s="172" t="s">
        <v>152</v>
      </c>
      <c r="G8" s="172"/>
      <c r="H8" s="172"/>
      <c r="I8" s="128">
        <v>0.0011569444444444444</v>
      </c>
      <c r="J8" s="27" t="str">
        <f aca="true" t="shared" si="0" ref="J8:J14">IF(ISBLANK(I8),"",IF(I8&lt;=0.000925925925925926,"KSM",IF(I8&lt;=0.000972222222222222,"I A",IF(I8&lt;=0.00105324074074074,"II A",IF(I8&lt;=0.00115740740740741,"III A",IF(I8&lt;=0.00128472222222222,"I JA",IF(I8&lt;=0.00138888888888889,"II JA",IF(I8&lt;=0.00145833333333333,"III JA"))))))))</f>
        <v>III A</v>
      </c>
      <c r="K8" s="173" t="s">
        <v>123</v>
      </c>
    </row>
    <row r="9" spans="1:11" ht="18" customHeight="1">
      <c r="A9" s="41">
        <v>2</v>
      </c>
      <c r="B9" s="168">
        <v>144</v>
      </c>
      <c r="C9" s="169" t="s">
        <v>336</v>
      </c>
      <c r="D9" s="170" t="s">
        <v>239</v>
      </c>
      <c r="E9" s="171" t="s">
        <v>240</v>
      </c>
      <c r="F9" s="172" t="s">
        <v>259</v>
      </c>
      <c r="G9" s="172" t="s">
        <v>258</v>
      </c>
      <c r="H9" s="172"/>
      <c r="I9" s="128">
        <v>0.001235648148148148</v>
      </c>
      <c r="J9" s="27" t="str">
        <f t="shared" si="0"/>
        <v>I JA</v>
      </c>
      <c r="K9" s="173" t="s">
        <v>260</v>
      </c>
    </row>
    <row r="10" spans="1:11" ht="17.25" customHeight="1">
      <c r="A10" s="41">
        <v>3</v>
      </c>
      <c r="B10" s="168">
        <v>217</v>
      </c>
      <c r="C10" s="169" t="s">
        <v>72</v>
      </c>
      <c r="D10" s="170" t="s">
        <v>73</v>
      </c>
      <c r="E10" s="171" t="s">
        <v>74</v>
      </c>
      <c r="F10" s="172" t="s">
        <v>66</v>
      </c>
      <c r="G10" s="172" t="s">
        <v>67</v>
      </c>
      <c r="H10" s="172"/>
      <c r="I10" s="128">
        <v>0.0012578703703703703</v>
      </c>
      <c r="J10" s="27" t="str">
        <f t="shared" si="0"/>
        <v>I JA</v>
      </c>
      <c r="K10" s="173" t="s">
        <v>83</v>
      </c>
    </row>
    <row r="11" spans="1:11" ht="18" customHeight="1">
      <c r="A11" s="41">
        <v>4</v>
      </c>
      <c r="B11" s="168">
        <v>150</v>
      </c>
      <c r="C11" s="169" t="s">
        <v>302</v>
      </c>
      <c r="D11" s="170" t="s">
        <v>303</v>
      </c>
      <c r="E11" s="171">
        <v>38867</v>
      </c>
      <c r="F11" s="172" t="s">
        <v>165</v>
      </c>
      <c r="G11" s="172" t="s">
        <v>166</v>
      </c>
      <c r="H11" s="172"/>
      <c r="I11" s="128">
        <v>0.0012693287037037037</v>
      </c>
      <c r="J11" s="27" t="str">
        <f t="shared" si="0"/>
        <v>I JA</v>
      </c>
      <c r="K11" s="173" t="s">
        <v>304</v>
      </c>
    </row>
    <row r="12" spans="1:11" ht="18" customHeight="1">
      <c r="A12" s="41">
        <v>5</v>
      </c>
      <c r="B12" s="168">
        <v>138</v>
      </c>
      <c r="C12" s="169" t="s">
        <v>127</v>
      </c>
      <c r="D12" s="170" t="s">
        <v>128</v>
      </c>
      <c r="E12" s="171">
        <v>38887</v>
      </c>
      <c r="F12" s="172" t="s">
        <v>152</v>
      </c>
      <c r="G12" s="172"/>
      <c r="H12" s="172"/>
      <c r="I12" s="128">
        <v>0.0013349537037037036</v>
      </c>
      <c r="J12" s="27" t="str">
        <f t="shared" si="0"/>
        <v>II JA</v>
      </c>
      <c r="K12" s="173" t="s">
        <v>123</v>
      </c>
    </row>
    <row r="13" spans="1:11" ht="18" customHeight="1">
      <c r="A13" s="41">
        <v>6</v>
      </c>
      <c r="B13" s="168">
        <v>142</v>
      </c>
      <c r="C13" s="169" t="s">
        <v>133</v>
      </c>
      <c r="D13" s="170" t="s">
        <v>134</v>
      </c>
      <c r="E13" s="171">
        <v>39107</v>
      </c>
      <c r="F13" s="172" t="s">
        <v>152</v>
      </c>
      <c r="G13" s="172"/>
      <c r="H13" s="172"/>
      <c r="I13" s="128">
        <v>0.0014135416666666665</v>
      </c>
      <c r="J13" s="27" t="str">
        <f t="shared" si="0"/>
        <v>III JA</v>
      </c>
      <c r="K13" s="173" t="s">
        <v>123</v>
      </c>
    </row>
    <row r="14" spans="1:11" ht="18" customHeight="1">
      <c r="A14" s="41">
        <v>7</v>
      </c>
      <c r="B14" s="168">
        <v>146</v>
      </c>
      <c r="C14" s="169" t="s">
        <v>321</v>
      </c>
      <c r="D14" s="170" t="s">
        <v>239</v>
      </c>
      <c r="E14" s="171" t="s">
        <v>243</v>
      </c>
      <c r="F14" s="172" t="s">
        <v>259</v>
      </c>
      <c r="G14" s="172" t="s">
        <v>258</v>
      </c>
      <c r="H14" s="172"/>
      <c r="I14" s="128">
        <v>0.0015135416666666667</v>
      </c>
      <c r="J14" s="243" t="b">
        <f t="shared" si="0"/>
        <v>0</v>
      </c>
      <c r="K14" s="173" t="s">
        <v>260</v>
      </c>
    </row>
    <row r="15" spans="3:10" s="63" customFormat="1" ht="16.5" thickBot="1">
      <c r="C15" s="56">
        <v>2</v>
      </c>
      <c r="D15" s="56" t="s">
        <v>332</v>
      </c>
      <c r="E15" s="58"/>
      <c r="F15" s="57"/>
      <c r="G15" s="57"/>
      <c r="H15" s="67"/>
      <c r="I15" s="69"/>
      <c r="J15" s="69"/>
    </row>
    <row r="16" spans="1:11" s="2" customFormat="1" ht="18" customHeight="1" thickBot="1">
      <c r="A16" s="25" t="s">
        <v>17</v>
      </c>
      <c r="B16" s="13" t="s">
        <v>18</v>
      </c>
      <c r="C16" s="14" t="s">
        <v>4</v>
      </c>
      <c r="D16" s="15" t="s">
        <v>5</v>
      </c>
      <c r="E16" s="16" t="s">
        <v>6</v>
      </c>
      <c r="F16" s="17" t="s">
        <v>7</v>
      </c>
      <c r="G16" s="17" t="s">
        <v>8</v>
      </c>
      <c r="H16" s="17" t="s">
        <v>9</v>
      </c>
      <c r="I16" s="31" t="s">
        <v>15</v>
      </c>
      <c r="J16" s="34" t="s">
        <v>12</v>
      </c>
      <c r="K16" s="21" t="s">
        <v>13</v>
      </c>
    </row>
    <row r="17" spans="1:11" ht="18" customHeight="1">
      <c r="A17" s="41">
        <v>1</v>
      </c>
      <c r="B17" s="168">
        <v>140</v>
      </c>
      <c r="C17" s="169" t="s">
        <v>131</v>
      </c>
      <c r="D17" s="170" t="s">
        <v>132</v>
      </c>
      <c r="E17" s="171">
        <v>39200</v>
      </c>
      <c r="F17" s="172" t="s">
        <v>152</v>
      </c>
      <c r="G17" s="172"/>
      <c r="H17" s="172"/>
      <c r="I17" s="128">
        <v>0.0011907407407407407</v>
      </c>
      <c r="J17" s="27" t="str">
        <f aca="true" t="shared" si="1" ref="J17:J24">IF(ISBLANK(I17),"",IF(I17&lt;=0.000925925925925926,"KSM",IF(I17&lt;=0.000972222222222222,"I A",IF(I17&lt;=0.00105324074074074,"II A",IF(I17&lt;=0.00115740740740741,"III A",IF(I17&lt;=0.00128472222222222,"I JA",IF(I17&lt;=0.00138888888888889,"II JA",IF(I17&lt;=0.00145833333333333,"III JA"))))))))</f>
        <v>I JA</v>
      </c>
      <c r="K17" s="173" t="s">
        <v>123</v>
      </c>
    </row>
    <row r="18" spans="1:11" ht="18" customHeight="1">
      <c r="A18" s="41">
        <v>2</v>
      </c>
      <c r="B18" s="168">
        <v>148</v>
      </c>
      <c r="C18" s="169" t="s">
        <v>295</v>
      </c>
      <c r="D18" s="170" t="s">
        <v>296</v>
      </c>
      <c r="E18" s="171">
        <v>39203</v>
      </c>
      <c r="F18" s="172" t="s">
        <v>165</v>
      </c>
      <c r="G18" s="172" t="s">
        <v>166</v>
      </c>
      <c r="H18" s="172"/>
      <c r="I18" s="128">
        <v>0.0013753472222222222</v>
      </c>
      <c r="J18" s="27" t="str">
        <f t="shared" si="1"/>
        <v>II JA</v>
      </c>
      <c r="K18" s="173" t="s">
        <v>294</v>
      </c>
    </row>
    <row r="19" spans="1:11" ht="18" customHeight="1">
      <c r="A19" s="41">
        <v>3</v>
      </c>
      <c r="B19" s="168">
        <v>141</v>
      </c>
      <c r="C19" s="169" t="s">
        <v>135</v>
      </c>
      <c r="D19" s="170" t="s">
        <v>136</v>
      </c>
      <c r="E19" s="171">
        <v>39260</v>
      </c>
      <c r="F19" s="172" t="s">
        <v>152</v>
      </c>
      <c r="G19" s="172"/>
      <c r="H19" s="172"/>
      <c r="I19" s="128">
        <v>0.001393402777777778</v>
      </c>
      <c r="J19" s="27" t="str">
        <f t="shared" si="1"/>
        <v>III JA</v>
      </c>
      <c r="K19" s="173" t="s">
        <v>124</v>
      </c>
    </row>
    <row r="20" spans="1:11" ht="18" customHeight="1">
      <c r="A20" s="41">
        <v>4</v>
      </c>
      <c r="B20" s="168">
        <v>239</v>
      </c>
      <c r="C20" s="169" t="s">
        <v>49</v>
      </c>
      <c r="D20" s="170" t="s">
        <v>183</v>
      </c>
      <c r="E20" s="171" t="s">
        <v>184</v>
      </c>
      <c r="F20" s="172" t="s">
        <v>63</v>
      </c>
      <c r="G20" s="172" t="s">
        <v>55</v>
      </c>
      <c r="H20" s="172"/>
      <c r="I20" s="128">
        <v>0.001504976851851852</v>
      </c>
      <c r="J20" s="243" t="b">
        <f t="shared" si="1"/>
        <v>0</v>
      </c>
      <c r="K20" s="173" t="s">
        <v>201</v>
      </c>
    </row>
    <row r="21" spans="1:11" ht="18" customHeight="1">
      <c r="A21" s="41">
        <v>5</v>
      </c>
      <c r="B21" s="168">
        <v>145</v>
      </c>
      <c r="C21" s="169" t="s">
        <v>337</v>
      </c>
      <c r="D21" s="170" t="s">
        <v>241</v>
      </c>
      <c r="E21" s="171" t="s">
        <v>242</v>
      </c>
      <c r="F21" s="172" t="s">
        <v>259</v>
      </c>
      <c r="G21" s="172" t="s">
        <v>258</v>
      </c>
      <c r="H21" s="172"/>
      <c r="I21" s="128">
        <v>0.00150625</v>
      </c>
      <c r="J21" s="243" t="b">
        <f t="shared" si="1"/>
        <v>0</v>
      </c>
      <c r="K21" s="173" t="s">
        <v>260</v>
      </c>
    </row>
    <row r="22" spans="1:11" ht="18" customHeight="1">
      <c r="A22" s="41">
        <v>6</v>
      </c>
      <c r="B22" s="168">
        <v>149</v>
      </c>
      <c r="C22" s="169" t="s">
        <v>297</v>
      </c>
      <c r="D22" s="170" t="s">
        <v>298</v>
      </c>
      <c r="E22" s="171">
        <v>39468</v>
      </c>
      <c r="F22" s="172" t="s">
        <v>165</v>
      </c>
      <c r="G22" s="172" t="s">
        <v>166</v>
      </c>
      <c r="H22" s="172"/>
      <c r="I22" s="128">
        <v>0.0015381944444444445</v>
      </c>
      <c r="J22" s="243" t="b">
        <f t="shared" si="1"/>
        <v>0</v>
      </c>
      <c r="K22" s="173" t="s">
        <v>294</v>
      </c>
    </row>
    <row r="23" spans="1:11" ht="18" customHeight="1">
      <c r="A23" s="41">
        <v>7</v>
      </c>
      <c r="B23" s="168">
        <v>143</v>
      </c>
      <c r="C23" s="169" t="s">
        <v>231</v>
      </c>
      <c r="D23" s="170" t="s">
        <v>232</v>
      </c>
      <c r="E23" s="171">
        <v>39814</v>
      </c>
      <c r="F23" s="172" t="s">
        <v>233</v>
      </c>
      <c r="G23" s="172" t="s">
        <v>220</v>
      </c>
      <c r="H23" s="172"/>
      <c r="I23" s="128">
        <v>0.0015844907407407407</v>
      </c>
      <c r="J23" s="243" t="b">
        <f t="shared" si="1"/>
        <v>0</v>
      </c>
      <c r="K23" s="173" t="s">
        <v>236</v>
      </c>
    </row>
    <row r="24" spans="1:11" ht="18" customHeight="1">
      <c r="A24" s="41">
        <v>8</v>
      </c>
      <c r="B24" s="168">
        <v>233</v>
      </c>
      <c r="C24" s="169" t="s">
        <v>317</v>
      </c>
      <c r="D24" s="170" t="s">
        <v>318</v>
      </c>
      <c r="E24" s="171">
        <v>39484</v>
      </c>
      <c r="F24" s="172" t="s">
        <v>319</v>
      </c>
      <c r="G24" s="172" t="s">
        <v>320</v>
      </c>
      <c r="H24" s="172" t="s">
        <v>321</v>
      </c>
      <c r="I24" s="128">
        <v>0.0016118055555555556</v>
      </c>
      <c r="J24" s="243" t="b">
        <f t="shared" si="1"/>
        <v>0</v>
      </c>
      <c r="K24" s="173" t="s">
        <v>322</v>
      </c>
    </row>
  </sheetData>
  <sheetProtection sheet="1"/>
  <printOptions horizontalCentered="1"/>
  <pageMargins left="0.2" right="0.39305555555555555" top="0.7868055555555555" bottom="0.39305555555555555" header="0.39305555555555555" footer="0.393055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3" customWidth="1"/>
    <col min="3" max="3" width="11.140625" style="3" customWidth="1"/>
    <col min="4" max="4" width="15.421875" style="3" bestFit="1" customWidth="1"/>
    <col min="5" max="5" width="10.7109375" style="4" customWidth="1"/>
    <col min="6" max="7" width="15.00390625" style="5" customWidth="1"/>
    <col min="8" max="8" width="14.140625" style="5" customWidth="1"/>
    <col min="9" max="9" width="9.140625" style="30" customWidth="1"/>
    <col min="10" max="10" width="5.7109375" style="30" customWidth="1"/>
    <col min="11" max="11" width="16.57421875" style="1" customWidth="1"/>
    <col min="12" max="16384" width="9.140625" style="3" customWidth="1"/>
  </cols>
  <sheetData>
    <row r="1" spans="1:11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</row>
    <row r="2" spans="1:11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</row>
    <row r="3" spans="1:11" s="1" customFormat="1" ht="12" customHeight="1">
      <c r="A3" s="3"/>
      <c r="B3" s="3"/>
      <c r="C3" s="3"/>
      <c r="D3" s="8"/>
      <c r="E3" s="9"/>
      <c r="F3" s="10"/>
      <c r="G3" s="10"/>
      <c r="H3" s="10"/>
      <c r="I3" s="23"/>
      <c r="J3" s="23"/>
      <c r="K3" s="19"/>
    </row>
    <row r="4" ht="12.75">
      <c r="C4" s="8"/>
    </row>
    <row r="5" spans="3:10" s="63" customFormat="1" ht="15.75">
      <c r="C5" s="56" t="s">
        <v>19</v>
      </c>
      <c r="D5" s="56"/>
      <c r="E5" s="58"/>
      <c r="F5" s="64"/>
      <c r="G5" s="57"/>
      <c r="H5" s="67"/>
      <c r="I5" s="69"/>
      <c r="J5" s="69"/>
    </row>
    <row r="6" spans="3:10" s="63" customFormat="1" ht="16.5" thickBot="1">
      <c r="C6" s="56"/>
      <c r="D6" s="56"/>
      <c r="E6" s="58"/>
      <c r="F6" s="57"/>
      <c r="G6" s="57"/>
      <c r="H6" s="67"/>
      <c r="I6" s="69"/>
      <c r="J6" s="69"/>
    </row>
    <row r="7" spans="1:11" s="2" customFormat="1" ht="18" customHeight="1" thickBot="1">
      <c r="A7" s="25" t="s">
        <v>350</v>
      </c>
      <c r="B7" s="13" t="s">
        <v>18</v>
      </c>
      <c r="C7" s="14" t="s">
        <v>4</v>
      </c>
      <c r="D7" s="15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31" t="s">
        <v>15</v>
      </c>
      <c r="J7" s="34" t="s">
        <v>12</v>
      </c>
      <c r="K7" s="21" t="s">
        <v>13</v>
      </c>
    </row>
    <row r="8" spans="1:11" ht="18" customHeight="1">
      <c r="A8" s="41">
        <v>1</v>
      </c>
      <c r="B8" s="168">
        <v>139</v>
      </c>
      <c r="C8" s="169" t="s">
        <v>129</v>
      </c>
      <c r="D8" s="170" t="s">
        <v>130</v>
      </c>
      <c r="E8" s="171">
        <v>38718</v>
      </c>
      <c r="F8" s="172" t="s">
        <v>152</v>
      </c>
      <c r="G8" s="172"/>
      <c r="H8" s="172"/>
      <c r="I8" s="128">
        <v>0.0011569444444444444</v>
      </c>
      <c r="J8" s="27" t="str">
        <f aca="true" t="shared" si="0" ref="J8:J22">IF(ISBLANK(I8),"",IF(I8&lt;=0.000925925925925926,"KSM",IF(I8&lt;=0.000972222222222222,"I A",IF(I8&lt;=0.00105324074074074,"II A",IF(I8&lt;=0.00115740740740741,"III A",IF(I8&lt;=0.00128472222222222,"I JA",IF(I8&lt;=0.00138888888888889,"II JA",IF(I8&lt;=0.00145833333333333,"III JA"))))))))</f>
        <v>III A</v>
      </c>
      <c r="K8" s="173" t="s">
        <v>123</v>
      </c>
    </row>
    <row r="9" spans="1:11" ht="17.25" customHeight="1">
      <c r="A9" s="41">
        <v>2</v>
      </c>
      <c r="B9" s="168">
        <v>140</v>
      </c>
      <c r="C9" s="169" t="s">
        <v>131</v>
      </c>
      <c r="D9" s="170" t="s">
        <v>132</v>
      </c>
      <c r="E9" s="171">
        <v>39200</v>
      </c>
      <c r="F9" s="172" t="s">
        <v>152</v>
      </c>
      <c r="G9" s="172"/>
      <c r="H9" s="172"/>
      <c r="I9" s="128">
        <v>0.0011907407407407407</v>
      </c>
      <c r="J9" s="27" t="str">
        <f t="shared" si="0"/>
        <v>I JA</v>
      </c>
      <c r="K9" s="173" t="s">
        <v>123</v>
      </c>
    </row>
    <row r="10" spans="1:11" ht="18" customHeight="1">
      <c r="A10" s="41">
        <v>3</v>
      </c>
      <c r="B10" s="168">
        <v>217</v>
      </c>
      <c r="C10" s="169" t="s">
        <v>72</v>
      </c>
      <c r="D10" s="170" t="s">
        <v>73</v>
      </c>
      <c r="E10" s="171" t="s">
        <v>74</v>
      </c>
      <c r="F10" s="172" t="s">
        <v>66</v>
      </c>
      <c r="G10" s="172" t="s">
        <v>67</v>
      </c>
      <c r="H10" s="172"/>
      <c r="I10" s="128">
        <v>0.0012578703703703703</v>
      </c>
      <c r="J10" s="27" t="str">
        <f t="shared" si="0"/>
        <v>I JA</v>
      </c>
      <c r="K10" s="173" t="s">
        <v>83</v>
      </c>
    </row>
    <row r="11" spans="1:11" ht="18" customHeight="1">
      <c r="A11" s="41">
        <v>4</v>
      </c>
      <c r="B11" s="168">
        <v>150</v>
      </c>
      <c r="C11" s="169" t="s">
        <v>302</v>
      </c>
      <c r="D11" s="170" t="s">
        <v>303</v>
      </c>
      <c r="E11" s="171">
        <v>38867</v>
      </c>
      <c r="F11" s="172" t="s">
        <v>165</v>
      </c>
      <c r="G11" s="172" t="s">
        <v>166</v>
      </c>
      <c r="H11" s="172"/>
      <c r="I11" s="128">
        <v>0.0012693287037037037</v>
      </c>
      <c r="J11" s="27" t="str">
        <f t="shared" si="0"/>
        <v>I JA</v>
      </c>
      <c r="K11" s="173" t="s">
        <v>304</v>
      </c>
    </row>
    <row r="12" spans="1:11" ht="18" customHeight="1">
      <c r="A12" s="41">
        <v>5</v>
      </c>
      <c r="B12" s="168">
        <v>138</v>
      </c>
      <c r="C12" s="169" t="s">
        <v>127</v>
      </c>
      <c r="D12" s="170" t="s">
        <v>128</v>
      </c>
      <c r="E12" s="171">
        <v>38887</v>
      </c>
      <c r="F12" s="172" t="s">
        <v>152</v>
      </c>
      <c r="G12" s="172"/>
      <c r="H12" s="172"/>
      <c r="I12" s="128">
        <v>0.0013349537037037036</v>
      </c>
      <c r="J12" s="27" t="str">
        <f t="shared" si="0"/>
        <v>II JA</v>
      </c>
      <c r="K12" s="173" t="s">
        <v>123</v>
      </c>
    </row>
    <row r="13" spans="1:11" ht="18" customHeight="1">
      <c r="A13" s="41">
        <v>6</v>
      </c>
      <c r="B13" s="168">
        <v>148</v>
      </c>
      <c r="C13" s="169" t="s">
        <v>295</v>
      </c>
      <c r="D13" s="170" t="s">
        <v>296</v>
      </c>
      <c r="E13" s="171">
        <v>39203</v>
      </c>
      <c r="F13" s="172" t="s">
        <v>165</v>
      </c>
      <c r="G13" s="172" t="s">
        <v>166</v>
      </c>
      <c r="H13" s="172"/>
      <c r="I13" s="128">
        <v>0.0013753472222222222</v>
      </c>
      <c r="J13" s="27" t="str">
        <f t="shared" si="0"/>
        <v>II JA</v>
      </c>
      <c r="K13" s="173" t="s">
        <v>294</v>
      </c>
    </row>
    <row r="14" spans="1:11" ht="18" customHeight="1">
      <c r="A14" s="41">
        <v>7</v>
      </c>
      <c r="B14" s="168">
        <v>141</v>
      </c>
      <c r="C14" s="169" t="s">
        <v>135</v>
      </c>
      <c r="D14" s="170" t="s">
        <v>136</v>
      </c>
      <c r="E14" s="171">
        <v>39260</v>
      </c>
      <c r="F14" s="172" t="s">
        <v>152</v>
      </c>
      <c r="G14" s="172"/>
      <c r="H14" s="172"/>
      <c r="I14" s="128">
        <v>0.001393402777777778</v>
      </c>
      <c r="J14" s="27" t="str">
        <f t="shared" si="0"/>
        <v>III JA</v>
      </c>
      <c r="K14" s="173" t="s">
        <v>124</v>
      </c>
    </row>
    <row r="15" spans="1:11" ht="18" customHeight="1">
      <c r="A15" s="41">
        <v>8</v>
      </c>
      <c r="B15" s="168">
        <v>142</v>
      </c>
      <c r="C15" s="169" t="s">
        <v>133</v>
      </c>
      <c r="D15" s="170" t="s">
        <v>134</v>
      </c>
      <c r="E15" s="171">
        <v>39107</v>
      </c>
      <c r="F15" s="172" t="s">
        <v>152</v>
      </c>
      <c r="G15" s="172"/>
      <c r="H15" s="172"/>
      <c r="I15" s="128">
        <v>0.0014135416666666665</v>
      </c>
      <c r="J15" s="27" t="str">
        <f t="shared" si="0"/>
        <v>III JA</v>
      </c>
      <c r="K15" s="173" t="s">
        <v>123</v>
      </c>
    </row>
    <row r="16" spans="1:11" ht="18" customHeight="1">
      <c r="A16" s="41">
        <v>9</v>
      </c>
      <c r="B16" s="168">
        <v>239</v>
      </c>
      <c r="C16" s="169" t="s">
        <v>49</v>
      </c>
      <c r="D16" s="170" t="s">
        <v>183</v>
      </c>
      <c r="E16" s="171" t="s">
        <v>184</v>
      </c>
      <c r="F16" s="172" t="s">
        <v>63</v>
      </c>
      <c r="G16" s="172" t="s">
        <v>55</v>
      </c>
      <c r="H16" s="172"/>
      <c r="I16" s="128">
        <v>0.001504976851851852</v>
      </c>
      <c r="J16" s="243" t="b">
        <f t="shared" si="0"/>
        <v>0</v>
      </c>
      <c r="K16" s="173" t="s">
        <v>201</v>
      </c>
    </row>
    <row r="17" spans="1:11" ht="18" customHeight="1">
      <c r="A17" s="41">
        <v>10</v>
      </c>
      <c r="B17" s="168">
        <v>145</v>
      </c>
      <c r="C17" s="169" t="s">
        <v>337</v>
      </c>
      <c r="D17" s="170" t="s">
        <v>241</v>
      </c>
      <c r="E17" s="171" t="s">
        <v>242</v>
      </c>
      <c r="F17" s="172" t="s">
        <v>259</v>
      </c>
      <c r="G17" s="172" t="s">
        <v>258</v>
      </c>
      <c r="H17" s="172"/>
      <c r="I17" s="128">
        <v>0.00150625</v>
      </c>
      <c r="J17" s="243" t="b">
        <f t="shared" si="0"/>
        <v>0</v>
      </c>
      <c r="K17" s="173" t="s">
        <v>260</v>
      </c>
    </row>
    <row r="18" spans="1:11" ht="18" customHeight="1">
      <c r="A18" s="41">
        <v>11</v>
      </c>
      <c r="B18" s="168">
        <v>146</v>
      </c>
      <c r="C18" s="169" t="s">
        <v>321</v>
      </c>
      <c r="D18" s="170" t="s">
        <v>239</v>
      </c>
      <c r="E18" s="171" t="s">
        <v>243</v>
      </c>
      <c r="F18" s="172" t="s">
        <v>259</v>
      </c>
      <c r="G18" s="172" t="s">
        <v>258</v>
      </c>
      <c r="H18" s="172"/>
      <c r="I18" s="128">
        <v>0.0015135416666666667</v>
      </c>
      <c r="J18" s="243" t="b">
        <f t="shared" si="0"/>
        <v>0</v>
      </c>
      <c r="K18" s="173" t="s">
        <v>260</v>
      </c>
    </row>
    <row r="19" spans="1:11" ht="18" customHeight="1">
      <c r="A19" s="41">
        <v>12</v>
      </c>
      <c r="B19" s="168">
        <v>149</v>
      </c>
      <c r="C19" s="169" t="s">
        <v>297</v>
      </c>
      <c r="D19" s="170" t="s">
        <v>298</v>
      </c>
      <c r="E19" s="171">
        <v>39468</v>
      </c>
      <c r="F19" s="172" t="s">
        <v>165</v>
      </c>
      <c r="G19" s="172" t="s">
        <v>166</v>
      </c>
      <c r="H19" s="172"/>
      <c r="I19" s="128">
        <v>0.0015381944444444445</v>
      </c>
      <c r="J19" s="243" t="b">
        <f t="shared" si="0"/>
        <v>0</v>
      </c>
      <c r="K19" s="173" t="s">
        <v>294</v>
      </c>
    </row>
    <row r="20" spans="1:11" ht="18" customHeight="1">
      <c r="A20" s="41">
        <v>13</v>
      </c>
      <c r="B20" s="168">
        <v>143</v>
      </c>
      <c r="C20" s="169" t="s">
        <v>231</v>
      </c>
      <c r="D20" s="170" t="s">
        <v>232</v>
      </c>
      <c r="E20" s="171">
        <v>39814</v>
      </c>
      <c r="F20" s="172" t="s">
        <v>233</v>
      </c>
      <c r="G20" s="172" t="s">
        <v>220</v>
      </c>
      <c r="H20" s="172"/>
      <c r="I20" s="128">
        <v>0.0015844907407407407</v>
      </c>
      <c r="J20" s="243" t="b">
        <f t="shared" si="0"/>
        <v>0</v>
      </c>
      <c r="K20" s="173" t="s">
        <v>236</v>
      </c>
    </row>
    <row r="21" spans="1:11" ht="18" customHeight="1">
      <c r="A21" s="41">
        <v>14</v>
      </c>
      <c r="B21" s="168">
        <v>233</v>
      </c>
      <c r="C21" s="169" t="s">
        <v>317</v>
      </c>
      <c r="D21" s="170" t="s">
        <v>318</v>
      </c>
      <c r="E21" s="171">
        <v>39484</v>
      </c>
      <c r="F21" s="172" t="s">
        <v>319</v>
      </c>
      <c r="G21" s="172" t="s">
        <v>320</v>
      </c>
      <c r="H21" s="172" t="s">
        <v>321</v>
      </c>
      <c r="I21" s="128">
        <v>0.0016118055555555556</v>
      </c>
      <c r="J21" s="243" t="b">
        <f t="shared" si="0"/>
        <v>0</v>
      </c>
      <c r="K21" s="173" t="s">
        <v>322</v>
      </c>
    </row>
    <row r="22" spans="1:11" ht="18" customHeight="1">
      <c r="A22" s="41" t="s">
        <v>262</v>
      </c>
      <c r="B22" s="168">
        <v>144</v>
      </c>
      <c r="C22" s="169" t="s">
        <v>336</v>
      </c>
      <c r="D22" s="170" t="s">
        <v>239</v>
      </c>
      <c r="E22" s="171" t="s">
        <v>240</v>
      </c>
      <c r="F22" s="172" t="s">
        <v>259</v>
      </c>
      <c r="G22" s="172" t="s">
        <v>258</v>
      </c>
      <c r="H22" s="172"/>
      <c r="I22" s="128">
        <v>0.001235648148148148</v>
      </c>
      <c r="J22" s="27" t="str">
        <f t="shared" si="0"/>
        <v>I JA</v>
      </c>
      <c r="K22" s="173" t="s">
        <v>260</v>
      </c>
    </row>
  </sheetData>
  <sheetProtection sheet="1"/>
  <printOptions horizontalCentered="1"/>
  <pageMargins left="0.2" right="0.39305555555555555" top="0.7868055555555555" bottom="0.39305555555555555" header="0.39305555555555555" footer="0.393055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13.28125" style="3" customWidth="1"/>
    <col min="4" max="4" width="10.7109375" style="4" customWidth="1"/>
    <col min="5" max="5" width="13.00390625" style="5" customWidth="1"/>
    <col min="6" max="6" width="15.00390625" style="5" customWidth="1"/>
    <col min="7" max="7" width="15.7109375" style="5" bestFit="1" customWidth="1"/>
    <col min="8" max="8" width="9.140625" style="23" customWidth="1"/>
    <col min="9" max="9" width="5.7109375" style="30" customWidth="1"/>
    <col min="10" max="10" width="20.8515625" style="1" bestFit="1" customWidth="1"/>
    <col min="11" max="16384" width="9.140625" style="3" customWidth="1"/>
  </cols>
  <sheetData>
    <row r="1" spans="1:12" s="56" customFormat="1" ht="15.75">
      <c r="A1" s="56" t="s">
        <v>44</v>
      </c>
      <c r="C1" s="57"/>
      <c r="D1" s="58"/>
      <c r="E1" s="59"/>
      <c r="F1" s="59"/>
      <c r="G1" s="60"/>
      <c r="H1" s="61"/>
      <c r="I1" s="61"/>
      <c r="J1" s="61"/>
      <c r="K1" s="61"/>
      <c r="L1" s="62"/>
    </row>
    <row r="2" spans="1:13" s="56" customFormat="1" ht="15.75">
      <c r="A2" s="56" t="s">
        <v>48</v>
      </c>
      <c r="C2" s="57"/>
      <c r="D2" s="58"/>
      <c r="E2" s="59"/>
      <c r="F2" s="60"/>
      <c r="G2" s="60"/>
      <c r="H2" s="61"/>
      <c r="I2" s="61"/>
      <c r="J2" s="61"/>
      <c r="K2" s="61"/>
      <c r="L2" s="62"/>
      <c r="M2" s="62"/>
    </row>
    <row r="3" spans="1:9" s="1" customFormat="1" ht="12" customHeight="1">
      <c r="A3" s="3"/>
      <c r="B3" s="3"/>
      <c r="C3" s="8"/>
      <c r="D3" s="9"/>
      <c r="E3" s="10"/>
      <c r="F3" s="10"/>
      <c r="G3" s="10"/>
      <c r="H3" s="23"/>
      <c r="I3" s="23"/>
    </row>
    <row r="4" spans="2:10" ht="12.75">
      <c r="B4" s="8"/>
      <c r="J4" s="3"/>
    </row>
    <row r="5" spans="2:9" s="63" customFormat="1" ht="15.75">
      <c r="B5" s="56" t="s">
        <v>153</v>
      </c>
      <c r="C5" s="56"/>
      <c r="D5" s="9"/>
      <c r="E5" s="64"/>
      <c r="F5" s="11"/>
      <c r="G5" s="5"/>
      <c r="H5" s="23"/>
      <c r="I5" s="30"/>
    </row>
    <row r="6" spans="2:9" s="63" customFormat="1" ht="16.5" thickBot="1">
      <c r="B6" s="56">
        <v>1</v>
      </c>
      <c r="C6" s="56" t="s">
        <v>332</v>
      </c>
      <c r="D6" s="58"/>
      <c r="E6" s="57"/>
      <c r="F6" s="57"/>
      <c r="G6" s="67"/>
      <c r="H6" s="62"/>
      <c r="I6" s="69"/>
    </row>
    <row r="7" spans="1:10" s="2" customFormat="1" ht="18" customHeight="1" thickBot="1">
      <c r="A7" s="12" t="s">
        <v>159</v>
      </c>
      <c r="B7" s="14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31" t="s">
        <v>15</v>
      </c>
      <c r="I7" s="34" t="s">
        <v>12</v>
      </c>
      <c r="J7" s="21" t="s">
        <v>13</v>
      </c>
    </row>
    <row r="8" spans="1:10" ht="18" customHeight="1">
      <c r="A8" s="41">
        <v>1</v>
      </c>
      <c r="B8" s="169" t="s">
        <v>145</v>
      </c>
      <c r="C8" s="170" t="s">
        <v>146</v>
      </c>
      <c r="D8" s="171">
        <v>38769</v>
      </c>
      <c r="E8" s="172" t="s">
        <v>152</v>
      </c>
      <c r="F8" s="172"/>
      <c r="G8" s="172"/>
      <c r="H8" s="44">
        <v>10.51</v>
      </c>
      <c r="I8" s="27" t="str">
        <f aca="true" t="shared" si="0" ref="I8:I13">IF(ISBLANK(H8),"",IF(H8&lt;=11.74,"I JA",IF(H8&lt;=12.54,"II JA",IF(H8&lt;=13.14,"III JA"))))</f>
        <v>I JA</v>
      </c>
      <c r="J8" s="173" t="s">
        <v>123</v>
      </c>
    </row>
    <row r="9" spans="1:10" ht="18" customHeight="1">
      <c r="A9" s="41">
        <v>2</v>
      </c>
      <c r="B9" s="169" t="s">
        <v>273</v>
      </c>
      <c r="C9" s="170" t="s">
        <v>274</v>
      </c>
      <c r="D9" s="171" t="s">
        <v>275</v>
      </c>
      <c r="E9" s="172" t="s">
        <v>165</v>
      </c>
      <c r="F9" s="172" t="s">
        <v>166</v>
      </c>
      <c r="G9" s="172"/>
      <c r="H9" s="44" t="s">
        <v>348</v>
      </c>
      <c r="I9" s="243" t="b">
        <f t="shared" si="0"/>
        <v>0</v>
      </c>
      <c r="J9" s="173" t="s">
        <v>292</v>
      </c>
    </row>
    <row r="10" spans="1:10" ht="18" customHeight="1">
      <c r="A10" s="41">
        <v>3</v>
      </c>
      <c r="B10" s="169" t="s">
        <v>113</v>
      </c>
      <c r="C10" s="170" t="s">
        <v>114</v>
      </c>
      <c r="D10" s="171" t="s">
        <v>115</v>
      </c>
      <c r="E10" s="172" t="s">
        <v>116</v>
      </c>
      <c r="F10" s="172" t="s">
        <v>87</v>
      </c>
      <c r="G10" s="172" t="s">
        <v>88</v>
      </c>
      <c r="H10" s="44">
        <v>11.29</v>
      </c>
      <c r="I10" s="27" t="str">
        <f t="shared" si="0"/>
        <v>I JA</v>
      </c>
      <c r="J10" s="173" t="s">
        <v>105</v>
      </c>
    </row>
    <row r="11" spans="1:10" ht="18" customHeight="1">
      <c r="A11" s="41">
        <v>4</v>
      </c>
      <c r="B11" s="169" t="s">
        <v>268</v>
      </c>
      <c r="C11" s="170" t="s">
        <v>269</v>
      </c>
      <c r="D11" s="171" t="s">
        <v>270</v>
      </c>
      <c r="E11" s="172" t="s">
        <v>165</v>
      </c>
      <c r="F11" s="172" t="s">
        <v>166</v>
      </c>
      <c r="G11" s="172"/>
      <c r="H11" s="44">
        <v>11.35</v>
      </c>
      <c r="I11" s="27" t="str">
        <f t="shared" si="0"/>
        <v>I JA</v>
      </c>
      <c r="J11" s="173" t="s">
        <v>292</v>
      </c>
    </row>
    <row r="12" spans="1:10" ht="18" customHeight="1">
      <c r="A12" s="41">
        <v>5</v>
      </c>
      <c r="B12" s="169" t="s">
        <v>90</v>
      </c>
      <c r="C12" s="170" t="s">
        <v>91</v>
      </c>
      <c r="D12" s="171" t="s">
        <v>92</v>
      </c>
      <c r="E12" s="172" t="s">
        <v>116</v>
      </c>
      <c r="F12" s="172" t="s">
        <v>87</v>
      </c>
      <c r="G12" s="172" t="s">
        <v>88</v>
      </c>
      <c r="H12" s="44">
        <v>11.4</v>
      </c>
      <c r="I12" s="27" t="str">
        <f t="shared" si="0"/>
        <v>I JA</v>
      </c>
      <c r="J12" s="173" t="s">
        <v>89</v>
      </c>
    </row>
    <row r="13" spans="1:10" ht="18" customHeight="1">
      <c r="A13" s="41">
        <v>6</v>
      </c>
      <c r="B13" s="169" t="s">
        <v>221</v>
      </c>
      <c r="C13" s="170" t="s">
        <v>264</v>
      </c>
      <c r="D13" s="171" t="s">
        <v>265</v>
      </c>
      <c r="E13" s="172" t="s">
        <v>165</v>
      </c>
      <c r="F13" s="172" t="s">
        <v>166</v>
      </c>
      <c r="G13" s="172"/>
      <c r="H13" s="44">
        <v>13.74</v>
      </c>
      <c r="I13" s="243" t="b">
        <f t="shared" si="0"/>
        <v>0</v>
      </c>
      <c r="J13" s="173" t="s">
        <v>292</v>
      </c>
    </row>
    <row r="14" spans="2:9" s="63" customFormat="1" ht="16.5" thickBot="1">
      <c r="B14" s="56">
        <v>2</v>
      </c>
      <c r="C14" s="56" t="s">
        <v>332</v>
      </c>
      <c r="D14" s="58"/>
      <c r="E14" s="57"/>
      <c r="F14" s="57"/>
      <c r="G14" s="67"/>
      <c r="H14" s="62"/>
      <c r="I14" s="69"/>
    </row>
    <row r="15" spans="1:10" s="2" customFormat="1" ht="18" customHeight="1" thickBot="1">
      <c r="A15" s="12" t="s">
        <v>159</v>
      </c>
      <c r="B15" s="14" t="s">
        <v>4</v>
      </c>
      <c r="C15" s="15" t="s">
        <v>5</v>
      </c>
      <c r="D15" s="16" t="s">
        <v>6</v>
      </c>
      <c r="E15" s="17" t="s">
        <v>7</v>
      </c>
      <c r="F15" s="17" t="s">
        <v>8</v>
      </c>
      <c r="G15" s="17" t="s">
        <v>9</v>
      </c>
      <c r="H15" s="31" t="s">
        <v>15</v>
      </c>
      <c r="I15" s="34" t="s">
        <v>12</v>
      </c>
      <c r="J15" s="21" t="s">
        <v>13</v>
      </c>
    </row>
    <row r="16" spans="1:10" ht="18" customHeight="1">
      <c r="A16" s="41">
        <v>1</v>
      </c>
      <c r="B16" s="169"/>
      <c r="C16" s="170"/>
      <c r="D16" s="171"/>
      <c r="E16" s="172"/>
      <c r="F16" s="172"/>
      <c r="G16" s="172"/>
      <c r="H16" s="44"/>
      <c r="I16" s="27">
        <f aca="true" t="shared" si="1" ref="I16:I21">IF(ISBLANK(H16),"",IF(H16&lt;=11.74,"I JA",IF(H16&lt;=12.54,"II JA",IF(H16&lt;=13.14,"III JA"))))</f>
      </c>
      <c r="J16" s="173"/>
    </row>
    <row r="17" spans="1:10" ht="18" customHeight="1">
      <c r="A17" s="41">
        <v>2</v>
      </c>
      <c r="B17" s="169" t="s">
        <v>84</v>
      </c>
      <c r="C17" s="170" t="s">
        <v>325</v>
      </c>
      <c r="D17" s="171" t="s">
        <v>326</v>
      </c>
      <c r="E17" s="172" t="s">
        <v>165</v>
      </c>
      <c r="F17" s="172" t="s">
        <v>166</v>
      </c>
      <c r="G17" s="172"/>
      <c r="H17" s="44">
        <v>10.08</v>
      </c>
      <c r="I17" s="27" t="str">
        <f t="shared" si="1"/>
        <v>I JA</v>
      </c>
      <c r="J17" s="173" t="s">
        <v>327</v>
      </c>
    </row>
    <row r="18" spans="1:10" ht="18" customHeight="1">
      <c r="A18" s="41">
        <v>3</v>
      </c>
      <c r="B18" s="169" t="s">
        <v>111</v>
      </c>
      <c r="C18" s="170" t="s">
        <v>112</v>
      </c>
      <c r="D18" s="171">
        <v>38899</v>
      </c>
      <c r="E18" s="172" t="s">
        <v>116</v>
      </c>
      <c r="F18" s="172" t="s">
        <v>87</v>
      </c>
      <c r="G18" s="172" t="s">
        <v>88</v>
      </c>
      <c r="H18" s="44">
        <v>11.1</v>
      </c>
      <c r="I18" s="27" t="str">
        <f t="shared" si="1"/>
        <v>I JA</v>
      </c>
      <c r="J18" s="173" t="s">
        <v>105</v>
      </c>
    </row>
    <row r="19" spans="1:10" ht="18" customHeight="1">
      <c r="A19" s="41">
        <v>4</v>
      </c>
      <c r="B19" s="169" t="s">
        <v>90</v>
      </c>
      <c r="C19" s="170" t="s">
        <v>271</v>
      </c>
      <c r="D19" s="171" t="s">
        <v>272</v>
      </c>
      <c r="E19" s="172" t="s">
        <v>165</v>
      </c>
      <c r="F19" s="172" t="s">
        <v>166</v>
      </c>
      <c r="G19" s="172"/>
      <c r="H19" s="44">
        <v>11.29</v>
      </c>
      <c r="I19" s="27" t="str">
        <f t="shared" si="1"/>
        <v>I JA</v>
      </c>
      <c r="J19" s="173" t="s">
        <v>292</v>
      </c>
    </row>
    <row r="20" spans="1:10" ht="18" customHeight="1">
      <c r="A20" s="41">
        <v>5</v>
      </c>
      <c r="B20" s="169" t="s">
        <v>35</v>
      </c>
      <c r="C20" s="170" t="s">
        <v>117</v>
      </c>
      <c r="D20" s="171" t="s">
        <v>118</v>
      </c>
      <c r="E20" s="172" t="s">
        <v>119</v>
      </c>
      <c r="F20" s="172" t="s">
        <v>120</v>
      </c>
      <c r="G20" s="172"/>
      <c r="H20" s="44">
        <v>10.31</v>
      </c>
      <c r="I20" s="27" t="str">
        <f t="shared" si="1"/>
        <v>I JA</v>
      </c>
      <c r="J20" s="173" t="s">
        <v>121</v>
      </c>
    </row>
    <row r="21" spans="1:10" ht="18" customHeight="1">
      <c r="A21" s="41">
        <v>6</v>
      </c>
      <c r="B21" s="169" t="s">
        <v>266</v>
      </c>
      <c r="C21" s="170" t="s">
        <v>267</v>
      </c>
      <c r="D21" s="171">
        <v>39337</v>
      </c>
      <c r="E21" s="172" t="s">
        <v>165</v>
      </c>
      <c r="F21" s="172" t="s">
        <v>166</v>
      </c>
      <c r="G21" s="172"/>
      <c r="H21" s="44" t="s">
        <v>348</v>
      </c>
      <c r="I21" s="243" t="b">
        <f t="shared" si="1"/>
        <v>0</v>
      </c>
      <c r="J21" s="173" t="s">
        <v>292</v>
      </c>
    </row>
  </sheetData>
  <sheetProtection sheet="1"/>
  <printOptions horizontalCentered="1"/>
  <pageMargins left="0.3937007874015748" right="0.3937007874015748" top="0.2755905511811024" bottom="0.2362204724409449" header="0.2362204724409449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 Misiūnas</cp:lastModifiedBy>
  <cp:lastPrinted>2019-06-07T11:43:38Z</cp:lastPrinted>
  <dcterms:created xsi:type="dcterms:W3CDTF">2006-02-17T17:28:41Z</dcterms:created>
  <dcterms:modified xsi:type="dcterms:W3CDTF">2019-06-07T12:00:28Z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