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Darbinis\"/>
    </mc:Choice>
  </mc:AlternateContent>
  <xr:revisionPtr revIDLastSave="0" documentId="8_{7B2B3A9B-5A7B-436E-BA7B-F4ADC7E38F84}" xr6:coauthVersionLast="36" xr6:coauthVersionMax="36" xr10:uidLastSave="{00000000-0000-0000-0000-000000000000}"/>
  <bookViews>
    <workbookView xWindow="0" yWindow="0" windowWidth="14370" windowHeight="11910" xr2:uid="{00000000-000D-0000-FFFF-FFFF00000000}"/>
  </bookViews>
  <sheets>
    <sheet name="LSU pirmenybės" sheetId="27" r:id="rId1"/>
    <sheet name="60 M bėgimai " sheetId="16" r:id="rId2"/>
    <sheet name="60 M Finalai" sheetId="15" r:id="rId3"/>
    <sheet name="60 V bėgimai" sheetId="18" r:id="rId4"/>
    <sheet name="60 V Finalai" sheetId="17" r:id="rId5"/>
    <sheet name=" 300 M Bėgimai" sheetId="21" r:id="rId6"/>
    <sheet name="300 M Suvestinė" sheetId="20" r:id="rId7"/>
    <sheet name=" 300 V Bėgimai" sheetId="24" r:id="rId8"/>
    <sheet name="300 V Suvestinė" sheetId="23" r:id="rId9"/>
    <sheet name="600 M" sheetId="4" r:id="rId10"/>
    <sheet name="600 V bėgimai" sheetId="14" r:id="rId11"/>
    <sheet name="600 V bėg. Suvestinė" sheetId="3" r:id="rId12"/>
    <sheet name="1000 M bėgimai" sheetId="12" r:id="rId13"/>
    <sheet name="1000 M  Suvestinė" sheetId="7" r:id="rId14"/>
    <sheet name="1000 V bėgimai" sheetId="13" r:id="rId15"/>
    <sheet name="1000 V Suvestine" sheetId="9" r:id="rId16"/>
    <sheet name="3000 V" sheetId="19" r:id="rId17"/>
    <sheet name="3000 SpEj M" sheetId="5" r:id="rId18"/>
    <sheet name="5000 SpEj V" sheetId="6" r:id="rId19"/>
    <sheet name="Estafete M" sheetId="25" r:id="rId20"/>
    <sheet name="Estafete V" sheetId="26" r:id="rId21"/>
    <sheet name="Aukštis M" sheetId="8" r:id="rId22"/>
    <sheet name="Aukštis V" sheetId="22" r:id="rId23"/>
    <sheet name="Tolis M" sheetId="11" r:id="rId24"/>
    <sheet name="Tolis V" sheetId="2" r:id="rId25"/>
    <sheet name="Rutulys M" sheetId="1" r:id="rId26"/>
    <sheet name="Rutulys V" sheetId="10" r:id="rId2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0" l="1"/>
  <c r="M19" i="17"/>
  <c r="M12" i="17"/>
  <c r="M11" i="17"/>
  <c r="M10" i="17"/>
  <c r="M9" i="17"/>
  <c r="M23" i="15"/>
  <c r="M19" i="15"/>
  <c r="M13" i="15"/>
  <c r="M9" i="15"/>
  <c r="M11" i="15"/>
  <c r="M10" i="15"/>
  <c r="K74" i="24" l="1"/>
  <c r="K73" i="24"/>
  <c r="K72" i="24"/>
  <c r="K71" i="24"/>
  <c r="K66" i="24"/>
  <c r="K65" i="24"/>
  <c r="K64" i="24"/>
  <c r="K63" i="24"/>
  <c r="K58" i="24"/>
  <c r="K57" i="24"/>
  <c r="K56" i="24"/>
  <c r="K55" i="24"/>
  <c r="K50" i="24"/>
  <c r="K49" i="24"/>
  <c r="K48" i="24"/>
  <c r="K47" i="24"/>
  <c r="K36" i="24"/>
  <c r="K35" i="24"/>
  <c r="K34" i="24"/>
  <c r="K33" i="24"/>
  <c r="K28" i="24"/>
  <c r="K27" i="24"/>
  <c r="K26" i="24"/>
  <c r="K25" i="24"/>
  <c r="K20" i="24"/>
  <c r="K19" i="24"/>
  <c r="K18" i="24"/>
  <c r="K17" i="24"/>
  <c r="K12" i="24"/>
  <c r="K11" i="24"/>
  <c r="K10" i="24"/>
  <c r="K9" i="24"/>
  <c r="K38" i="23"/>
  <c r="K33" i="23"/>
  <c r="K40" i="23"/>
  <c r="K35" i="23"/>
  <c r="K36" i="23"/>
  <c r="K34" i="23"/>
  <c r="K39" i="23"/>
  <c r="K37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T11" i="22" l="1"/>
  <c r="T10" i="22"/>
  <c r="T9" i="22"/>
  <c r="T8" i="22"/>
  <c r="T7" i="22"/>
  <c r="K48" i="21" l="1"/>
  <c r="K47" i="21"/>
  <c r="K46" i="21"/>
  <c r="K45" i="21"/>
  <c r="K37" i="21"/>
  <c r="K36" i="21"/>
  <c r="K35" i="21"/>
  <c r="K34" i="21"/>
  <c r="K28" i="21"/>
  <c r="K27" i="21"/>
  <c r="K25" i="21"/>
  <c r="K19" i="21"/>
  <c r="K18" i="21"/>
  <c r="K17" i="21"/>
  <c r="K16" i="21"/>
  <c r="K11" i="21"/>
  <c r="K10" i="21"/>
  <c r="K9" i="21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3" i="20"/>
  <c r="K12" i="20"/>
  <c r="K11" i="20"/>
  <c r="K10" i="20"/>
  <c r="K9" i="20"/>
  <c r="J18" i="19" l="1"/>
  <c r="J17" i="19"/>
  <c r="J16" i="19"/>
  <c r="J15" i="19"/>
  <c r="J14" i="19"/>
  <c r="J13" i="19"/>
  <c r="J12" i="19"/>
  <c r="J11" i="19"/>
  <c r="J10" i="19"/>
  <c r="J9" i="19"/>
  <c r="M109" i="18" l="1"/>
  <c r="M108" i="18"/>
  <c r="M107" i="18"/>
  <c r="M106" i="18"/>
  <c r="M105" i="18"/>
  <c r="M104" i="18"/>
  <c r="M99" i="18"/>
  <c r="M98" i="18"/>
  <c r="M97" i="18"/>
  <c r="M96" i="18"/>
  <c r="M95" i="18"/>
  <c r="M94" i="18"/>
  <c r="M89" i="18"/>
  <c r="M88" i="18"/>
  <c r="M87" i="18"/>
  <c r="M86" i="18"/>
  <c r="M85" i="18"/>
  <c r="M84" i="18"/>
  <c r="M79" i="18"/>
  <c r="M78" i="18"/>
  <c r="M77" i="18"/>
  <c r="M76" i="18"/>
  <c r="M75" i="18"/>
  <c r="M74" i="18"/>
  <c r="M69" i="18"/>
  <c r="M68" i="18"/>
  <c r="M67" i="18"/>
  <c r="M66" i="18"/>
  <c r="M65" i="18"/>
  <c r="M64" i="18"/>
  <c r="M59" i="18"/>
  <c r="M58" i="18"/>
  <c r="M57" i="18"/>
  <c r="M56" i="18"/>
  <c r="M55" i="18"/>
  <c r="M54" i="18"/>
  <c r="M49" i="18"/>
  <c r="M48" i="18"/>
  <c r="M47" i="18"/>
  <c r="M46" i="18"/>
  <c r="M45" i="18"/>
  <c r="M44" i="18"/>
  <c r="M34" i="18"/>
  <c r="M33" i="18"/>
  <c r="M32" i="18"/>
  <c r="M31" i="18"/>
  <c r="M30" i="18"/>
  <c r="M29" i="18"/>
  <c r="M24" i="18"/>
  <c r="M23" i="18"/>
  <c r="M22" i="18"/>
  <c r="M21" i="18"/>
  <c r="M20" i="18"/>
  <c r="M19" i="18"/>
  <c r="M14" i="18"/>
  <c r="M13" i="18"/>
  <c r="M12" i="18"/>
  <c r="M11" i="18"/>
  <c r="M10" i="18"/>
  <c r="M9" i="18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1" i="17"/>
  <c r="M22" i="17"/>
  <c r="M23" i="17"/>
  <c r="M24" i="17"/>
  <c r="M20" i="17"/>
  <c r="M14" i="17"/>
  <c r="M13" i="17"/>
  <c r="M58" i="16" l="1"/>
  <c r="M57" i="16"/>
  <c r="M56" i="16"/>
  <c r="M55" i="16"/>
  <c r="M54" i="16"/>
  <c r="M53" i="16"/>
  <c r="M48" i="16"/>
  <c r="M47" i="16"/>
  <c r="M46" i="16"/>
  <c r="M45" i="16"/>
  <c r="M44" i="16"/>
  <c r="M43" i="16"/>
  <c r="M34" i="16"/>
  <c r="M33" i="16"/>
  <c r="M32" i="16"/>
  <c r="M31" i="16"/>
  <c r="M30" i="16"/>
  <c r="M29" i="16"/>
  <c r="M24" i="16"/>
  <c r="M23" i="16"/>
  <c r="M22" i="16"/>
  <c r="M21" i="16"/>
  <c r="M20" i="16"/>
  <c r="M19" i="16"/>
  <c r="M14" i="16"/>
  <c r="M13" i="16"/>
  <c r="M12" i="16"/>
  <c r="M11" i="16"/>
  <c r="M10" i="16"/>
  <c r="M9" i="16"/>
  <c r="M46" i="15"/>
  <c r="M45" i="15"/>
  <c r="M44" i="15"/>
  <c r="M43" i="15"/>
  <c r="M42" i="15"/>
  <c r="M41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4" i="15"/>
  <c r="M22" i="15"/>
  <c r="M21" i="15"/>
  <c r="M20" i="15"/>
  <c r="M14" i="15"/>
  <c r="M12" i="15"/>
  <c r="J36" i="14" l="1"/>
  <c r="J35" i="14"/>
  <c r="J34" i="14"/>
  <c r="J33" i="14"/>
  <c r="J32" i="14"/>
  <c r="J31" i="14"/>
  <c r="J30" i="14"/>
  <c r="J25" i="14"/>
  <c r="J24" i="14"/>
  <c r="J23" i="14"/>
  <c r="J22" i="14"/>
  <c r="J21" i="14"/>
  <c r="J20" i="14"/>
  <c r="J19" i="14"/>
  <c r="J14" i="14"/>
  <c r="J13" i="14"/>
  <c r="J12" i="14"/>
  <c r="J11" i="14"/>
  <c r="J10" i="14"/>
  <c r="J9" i="14"/>
  <c r="J48" i="13" l="1"/>
  <c r="J47" i="13"/>
  <c r="J46" i="13"/>
  <c r="J45" i="13"/>
  <c r="J44" i="13"/>
  <c r="J43" i="13"/>
  <c r="J42" i="13"/>
  <c r="J41" i="13"/>
  <c r="J40" i="13"/>
  <c r="J35" i="13"/>
  <c r="J34" i="13"/>
  <c r="J33" i="13"/>
  <c r="J32" i="13"/>
  <c r="J31" i="13"/>
  <c r="J30" i="13"/>
  <c r="J29" i="13"/>
  <c r="J28" i="13"/>
  <c r="J27" i="13"/>
  <c r="J26" i="13"/>
  <c r="J25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31" i="12" l="1"/>
  <c r="J30" i="12"/>
  <c r="J29" i="12"/>
  <c r="J28" i="12"/>
  <c r="J27" i="12"/>
  <c r="J26" i="12"/>
  <c r="J25" i="12"/>
  <c r="J24" i="12"/>
  <c r="J19" i="12"/>
  <c r="J18" i="12"/>
  <c r="J17" i="12"/>
  <c r="J16" i="12"/>
  <c r="J15" i="12"/>
  <c r="J14" i="12"/>
  <c r="J13" i="12"/>
  <c r="J12" i="12"/>
  <c r="J11" i="12"/>
  <c r="J10" i="12"/>
  <c r="J9" i="12"/>
  <c r="P13" i="11" l="1"/>
  <c r="Q13" i="11" s="1"/>
  <c r="P12" i="11"/>
  <c r="Q12" i="11" s="1"/>
  <c r="P11" i="11"/>
  <c r="Q11" i="11" s="1"/>
  <c r="P10" i="11"/>
  <c r="Q10" i="11" s="1"/>
  <c r="P9" i="11"/>
  <c r="Q9" i="11" s="1"/>
  <c r="P8" i="11"/>
  <c r="Q8" i="11" s="1"/>
  <c r="P20" i="10" l="1"/>
  <c r="Q20" i="10" s="1"/>
  <c r="P19" i="10"/>
  <c r="Q19" i="10" s="1"/>
  <c r="P18" i="10"/>
  <c r="Q18" i="10" s="1"/>
  <c r="P17" i="10"/>
  <c r="Q17" i="10" s="1"/>
  <c r="P16" i="10"/>
  <c r="Q16" i="10" s="1"/>
  <c r="P15" i="10"/>
  <c r="Q15" i="10" s="1"/>
  <c r="P14" i="10"/>
  <c r="Q14" i="10" s="1"/>
  <c r="P13" i="10"/>
  <c r="Q13" i="10" s="1"/>
  <c r="P12" i="10"/>
  <c r="Q12" i="10" s="1"/>
  <c r="P11" i="10"/>
  <c r="Q11" i="10" s="1"/>
  <c r="Q10" i="10"/>
  <c r="P10" i="10"/>
  <c r="P9" i="10"/>
  <c r="Q9" i="10" s="1"/>
  <c r="P8" i="10"/>
  <c r="Q8" i="10" s="1"/>
  <c r="J40" i="9" l="1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S10" i="8" l="1"/>
  <c r="S9" i="8"/>
  <c r="S8" i="8"/>
  <c r="J27" i="7" l="1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K11" i="6" l="1"/>
  <c r="K10" i="6"/>
  <c r="K9" i="6"/>
  <c r="K8" i="6"/>
  <c r="K7" i="6"/>
  <c r="K14" i="5" l="1"/>
  <c r="K13" i="5"/>
  <c r="K12" i="5"/>
  <c r="K11" i="5"/>
  <c r="K10" i="5"/>
  <c r="K9" i="5"/>
  <c r="K8" i="5"/>
  <c r="K7" i="5"/>
  <c r="J18" i="4" l="1"/>
  <c r="J17" i="4"/>
  <c r="J16" i="4"/>
  <c r="J15" i="4"/>
  <c r="J14" i="4"/>
  <c r="J13" i="4"/>
  <c r="J12" i="4"/>
  <c r="J11" i="4"/>
  <c r="J10" i="4"/>
  <c r="J9" i="4"/>
  <c r="J28" i="3" l="1"/>
  <c r="J26" i="3"/>
  <c r="J25" i="3"/>
  <c r="J27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L20" i="2" l="1"/>
  <c r="L19" i="2"/>
  <c r="P18" i="2"/>
  <c r="Q18" i="2" s="1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P8" i="2"/>
  <c r="Q8" i="2" s="1"/>
  <c r="P24" i="1" l="1"/>
  <c r="Q24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</calcChain>
</file>

<file path=xl/sharedStrings.xml><?xml version="1.0" encoding="utf-8"?>
<sst xmlns="http://schemas.openxmlformats.org/spreadsheetml/2006/main" count="4736" uniqueCount="1120">
  <si>
    <t>LSU studentų atvirosios lengvosios atletikos žiemos pirmenybės</t>
  </si>
  <si>
    <t>2019-12-11</t>
  </si>
  <si>
    <t>Z.Šveikausko ir A.Stanislovaičio taurėms laimėti</t>
  </si>
  <si>
    <t>Kaunas</t>
  </si>
  <si>
    <t>Rutulio stūmimas moterims</t>
  </si>
  <si>
    <t>Bandymai</t>
  </si>
  <si>
    <t>Vieta</t>
  </si>
  <si>
    <t>Nr.</t>
  </si>
  <si>
    <t>Vardas</t>
  </si>
  <si>
    <t>Pavardė</t>
  </si>
  <si>
    <t>Gim.data</t>
  </si>
  <si>
    <t>Komanda</t>
  </si>
  <si>
    <t>SM "Startas"</t>
  </si>
  <si>
    <t>SK</t>
  </si>
  <si>
    <t>Eilė</t>
  </si>
  <si>
    <t>Rezultatas</t>
  </si>
  <si>
    <t>Kv.l.</t>
  </si>
  <si>
    <t>Treneris</t>
  </si>
  <si>
    <t>Agnė</t>
  </si>
  <si>
    <t>Jonkutė</t>
  </si>
  <si>
    <t>1999-03-13</t>
  </si>
  <si>
    <t>Vilnius-Joniškis</t>
  </si>
  <si>
    <t>VK , VMSC</t>
  </si>
  <si>
    <t>SK,,Cosma"</t>
  </si>
  <si>
    <t>J.Radžius</t>
  </si>
  <si>
    <t>Marija</t>
  </si>
  <si>
    <t>Šyvytė</t>
  </si>
  <si>
    <t>1999-04-08</t>
  </si>
  <si>
    <t>Startas</t>
  </si>
  <si>
    <t>L.Maleckis,V.Zarankienė</t>
  </si>
  <si>
    <t>Kamilė</t>
  </si>
  <si>
    <t>Turskytė</t>
  </si>
  <si>
    <t>1997-01-27</t>
  </si>
  <si>
    <t>Startas, LSMU</t>
  </si>
  <si>
    <t>V.L.Maleckiai</t>
  </si>
  <si>
    <t>Eglė</t>
  </si>
  <si>
    <t>Zarankaitė</t>
  </si>
  <si>
    <t>2000-12-22</t>
  </si>
  <si>
    <t>Utena, Vilnius</t>
  </si>
  <si>
    <t>Utenos DSC, VU</t>
  </si>
  <si>
    <t>Utenos LAK</t>
  </si>
  <si>
    <t>V. Zarankienė</t>
  </si>
  <si>
    <t>Miglė</t>
  </si>
  <si>
    <t>Paulikaitė</t>
  </si>
  <si>
    <t>2000-02-21</t>
  </si>
  <si>
    <t>,,Startas"</t>
  </si>
  <si>
    <t>V.Maleckienė, I.Jakubaitytė</t>
  </si>
  <si>
    <t>Lina</t>
  </si>
  <si>
    <t>Surgelaitė</t>
  </si>
  <si>
    <t>1999-06-06</t>
  </si>
  <si>
    <t>Vilnius</t>
  </si>
  <si>
    <t>VU</t>
  </si>
  <si>
    <t>E. Matusevičius</t>
  </si>
  <si>
    <t>Daina</t>
  </si>
  <si>
    <t>Kaveckaitė</t>
  </si>
  <si>
    <t>2002-01-31</t>
  </si>
  <si>
    <t>E. Dilys</t>
  </si>
  <si>
    <t>Aurėja</t>
  </si>
  <si>
    <t>Vaičekauskaitė</t>
  </si>
  <si>
    <t>2001-03-08</t>
  </si>
  <si>
    <t>LSU</t>
  </si>
  <si>
    <t>N.Gedgaudienė,O.Grybauskienė</t>
  </si>
  <si>
    <t>Karolina</t>
  </si>
  <si>
    <t>Strelkauskaitė</t>
  </si>
  <si>
    <t>2002-03-31</t>
  </si>
  <si>
    <t>Jonava</t>
  </si>
  <si>
    <t>Jonavos KKSC</t>
  </si>
  <si>
    <t>SK "Einius"</t>
  </si>
  <si>
    <t>V.Lebeckienė</t>
  </si>
  <si>
    <t>Skaistė</t>
  </si>
  <si>
    <t>Chudobaitė</t>
  </si>
  <si>
    <t>2001-10-05</t>
  </si>
  <si>
    <t>"Startas"</t>
  </si>
  <si>
    <t>DNS</t>
  </si>
  <si>
    <t>R.Ramanauskaitė</t>
  </si>
  <si>
    <t>Gabija</t>
  </si>
  <si>
    <t>Žuvininkaitė</t>
  </si>
  <si>
    <t>2003-03-05</t>
  </si>
  <si>
    <t>Birštonas</t>
  </si>
  <si>
    <t>Birštono SC</t>
  </si>
  <si>
    <t>A.Mikėno ĖK</t>
  </si>
  <si>
    <t>J. ir P. Juozaičiai</t>
  </si>
  <si>
    <t>3 kg.</t>
  </si>
  <si>
    <t>b.k.</t>
  </si>
  <si>
    <t>Valda</t>
  </si>
  <si>
    <t>Morkūnienė</t>
  </si>
  <si>
    <t>1962-01-26</t>
  </si>
  <si>
    <t>Šuolis į tolį vyrams</t>
  </si>
  <si>
    <t>SM</t>
  </si>
  <si>
    <t>Aurimas</t>
  </si>
  <si>
    <t>Gražulis</t>
  </si>
  <si>
    <t>2000-06-28</t>
  </si>
  <si>
    <t>X</t>
  </si>
  <si>
    <t>A.Gricevičius,I.Gricevičienė</t>
  </si>
  <si>
    <t>Tomas</t>
  </si>
  <si>
    <t>Urbonavičius</t>
  </si>
  <si>
    <t>1995-08-13</t>
  </si>
  <si>
    <t>KMK</t>
  </si>
  <si>
    <t>Airidas</t>
  </si>
  <si>
    <t>Zabaras</t>
  </si>
  <si>
    <t>2003-01-12</t>
  </si>
  <si>
    <t>Šiauliai</t>
  </si>
  <si>
    <t>ŠLASC, ŠSG</t>
  </si>
  <si>
    <t>"Piramidė"</t>
  </si>
  <si>
    <t>J. Baikštienė</t>
  </si>
  <si>
    <t>[]</t>
  </si>
  <si>
    <t>Vilius</t>
  </si>
  <si>
    <t>Junevičius</t>
  </si>
  <si>
    <t>2001-10-08</t>
  </si>
  <si>
    <t>Marijampolė</t>
  </si>
  <si>
    <t>SC "Sūduva"</t>
  </si>
  <si>
    <t>G.Janušauskas,V.Junevičius</t>
  </si>
  <si>
    <t>Regimantas</t>
  </si>
  <si>
    <t>Tiškus</t>
  </si>
  <si>
    <t>2000-09-22</t>
  </si>
  <si>
    <t>"Be1"</t>
  </si>
  <si>
    <t>E.Petrokas A.Pranskevičius M.Vadeikis</t>
  </si>
  <si>
    <t>Lukas</t>
  </si>
  <si>
    <t>Krikštanavičius</t>
  </si>
  <si>
    <t>1998-11-27</t>
  </si>
  <si>
    <t>Startas,  KTU SSC</t>
  </si>
  <si>
    <t>Dovydas</t>
  </si>
  <si>
    <t>Kalvelis</t>
  </si>
  <si>
    <t>2003-01-03</t>
  </si>
  <si>
    <t>Loretis</t>
  </si>
  <si>
    <t>Šnioka</t>
  </si>
  <si>
    <t>2002-05-31</t>
  </si>
  <si>
    <t>Biržai</t>
  </si>
  <si>
    <t>Biržų KKSC</t>
  </si>
  <si>
    <t>S. Strelcovas</t>
  </si>
  <si>
    <t>Ričardas</t>
  </si>
  <si>
    <t>Gedminas</t>
  </si>
  <si>
    <t>1999-03-20</t>
  </si>
  <si>
    <t xml:space="preserve">O.Pavilionienė </t>
  </si>
  <si>
    <t>Irmantas</t>
  </si>
  <si>
    <t>Poška</t>
  </si>
  <si>
    <t>2004-08-04</t>
  </si>
  <si>
    <t>Stanislovas</t>
  </si>
  <si>
    <t>Čiučurka</t>
  </si>
  <si>
    <t>1997-12-22</t>
  </si>
  <si>
    <t>V.Šilinskas</t>
  </si>
  <si>
    <t>Jonas</t>
  </si>
  <si>
    <t>Repečka</t>
  </si>
  <si>
    <t>2001-09-24</t>
  </si>
  <si>
    <t>S.Obelienenė</t>
  </si>
  <si>
    <t>Ernestas</t>
  </si>
  <si>
    <t>Šostakas</t>
  </si>
  <si>
    <t xml:space="preserve">1997-12-17 </t>
  </si>
  <si>
    <t>A.Tolstiks</t>
  </si>
  <si>
    <t>600 m  bėgimas vyrams</t>
  </si>
  <si>
    <t>Nr</t>
  </si>
  <si>
    <t>Bėgimas</t>
  </si>
  <si>
    <t>Darius</t>
  </si>
  <si>
    <t>Petkevičius</t>
  </si>
  <si>
    <t>1996-07-17</t>
  </si>
  <si>
    <t>V.Komisaraitis</t>
  </si>
  <si>
    <t>Marijus</t>
  </si>
  <si>
    <t>Dranginis</t>
  </si>
  <si>
    <t>2003-12-03</t>
  </si>
  <si>
    <t>R.Bindokienė</t>
  </si>
  <si>
    <t xml:space="preserve">Dariuš </t>
  </si>
  <si>
    <t xml:space="preserve">Zabelo </t>
  </si>
  <si>
    <t>2002-01-30</t>
  </si>
  <si>
    <t xml:space="preserve">Vilniaus r. </t>
  </si>
  <si>
    <t>Vilniaus r. SM</t>
  </si>
  <si>
    <t xml:space="preserve">V. Gražys </t>
  </si>
  <si>
    <t>1:29.40</t>
  </si>
  <si>
    <t>Osvaldas</t>
  </si>
  <si>
    <t>Vrubliauskas</t>
  </si>
  <si>
    <t>1996-12-10</t>
  </si>
  <si>
    <t>V.Šmitas, N.Sabaliauskienė</t>
  </si>
  <si>
    <t>Martynas</t>
  </si>
  <si>
    <t>Čepas</t>
  </si>
  <si>
    <t>2001-09-19</t>
  </si>
  <si>
    <t>Kauno "Startas"</t>
  </si>
  <si>
    <t xml:space="preserve">Startas </t>
  </si>
  <si>
    <t>D.Jankauskaitė</t>
  </si>
  <si>
    <t>2:02.23</t>
  </si>
  <si>
    <t>Dariuš</t>
  </si>
  <si>
    <t>Černigovskij</t>
  </si>
  <si>
    <t>1998-09-09</t>
  </si>
  <si>
    <t>J. Garalevičius, V. Gražys</t>
  </si>
  <si>
    <t>1:25.59</t>
  </si>
  <si>
    <t>Ignas</t>
  </si>
  <si>
    <t>Arbačiauskas</t>
  </si>
  <si>
    <t>2001-05-13</t>
  </si>
  <si>
    <t>A.Gavėnas</t>
  </si>
  <si>
    <t xml:space="preserve">Tomas </t>
  </si>
  <si>
    <t>Strumila</t>
  </si>
  <si>
    <t>1999-07-02</t>
  </si>
  <si>
    <t>VDU SC</t>
  </si>
  <si>
    <t>A.Kazlauskas, P.Sabaitis</t>
  </si>
  <si>
    <t>Vanagas</t>
  </si>
  <si>
    <t>2001-08-31</t>
  </si>
  <si>
    <t>VMSC</t>
  </si>
  <si>
    <t>J.Strumskytė-Razgūnė</t>
  </si>
  <si>
    <t>1:29.68</t>
  </si>
  <si>
    <t>Gytis</t>
  </si>
  <si>
    <t>Andreikėnas</t>
  </si>
  <si>
    <t>2002-09-24</t>
  </si>
  <si>
    <t>Švenčionių r.</t>
  </si>
  <si>
    <t>ŠRSC</t>
  </si>
  <si>
    <t>sk.Aitvaras</t>
  </si>
  <si>
    <t>Z.Zenkevičius</t>
  </si>
  <si>
    <t>Razmys</t>
  </si>
  <si>
    <t>2002-06-16</t>
  </si>
  <si>
    <t>R.Turla</t>
  </si>
  <si>
    <t>Zakarevičius</t>
  </si>
  <si>
    <t>2001-05-11</t>
  </si>
  <si>
    <t>Kėdainiai</t>
  </si>
  <si>
    <t>Krakių M.Katkaus gimn.</t>
  </si>
  <si>
    <t>"Vaivorykštė"</t>
  </si>
  <si>
    <t>R. Kaselis</t>
  </si>
  <si>
    <t>Aivaras</t>
  </si>
  <si>
    <t>Jauga</t>
  </si>
  <si>
    <t>2001-09-22</t>
  </si>
  <si>
    <t>SK ''Nemunas''</t>
  </si>
  <si>
    <t>R.Norkus</t>
  </si>
  <si>
    <t>Gražvydas</t>
  </si>
  <si>
    <t>Ašakas</t>
  </si>
  <si>
    <t>2002-04-17</t>
  </si>
  <si>
    <t>Vakaris</t>
  </si>
  <si>
    <t>Jankauskas</t>
  </si>
  <si>
    <t>2002-08-06</t>
  </si>
  <si>
    <t>1:31.81</t>
  </si>
  <si>
    <t>Kristupas</t>
  </si>
  <si>
    <t>2004-06-17</t>
  </si>
  <si>
    <t>Edgar</t>
  </si>
  <si>
    <t>Šupo</t>
  </si>
  <si>
    <t>2003-11-25</t>
  </si>
  <si>
    <t>Z. Zenkevičius</t>
  </si>
  <si>
    <t>Einaras</t>
  </si>
  <si>
    <t>Borisenko</t>
  </si>
  <si>
    <t>2004-03-22</t>
  </si>
  <si>
    <t>V. Kozlov P.Žukienė</t>
  </si>
  <si>
    <t>Čiginskas</t>
  </si>
  <si>
    <t>2004-02-25</t>
  </si>
  <si>
    <t xml:space="preserve">R.Norkus </t>
  </si>
  <si>
    <t>Algimantas</t>
  </si>
  <si>
    <t>Žemaitaitis</t>
  </si>
  <si>
    <t>1998-01-13</t>
  </si>
  <si>
    <t>VGTU</t>
  </si>
  <si>
    <t>P. Žukienė</t>
  </si>
  <si>
    <t>1:25.48</t>
  </si>
  <si>
    <t>600 m  bėgimas moterims</t>
  </si>
  <si>
    <t>Galvydytė</t>
  </si>
  <si>
    <t>2000-01-17</t>
  </si>
  <si>
    <t xml:space="preserve">Panevėžys-Jonava </t>
  </si>
  <si>
    <t>Panevėžio R.Sargūno sp. gimn.</t>
  </si>
  <si>
    <t>SK "Greitas spurtas"</t>
  </si>
  <si>
    <t>A.Sniečkus,M.Sniečkus,V.Lebeckienė</t>
  </si>
  <si>
    <t>Augustė</t>
  </si>
  <si>
    <t>Žikaitė</t>
  </si>
  <si>
    <t>2001-06-02</t>
  </si>
  <si>
    <t>Raseinių KKSC</t>
  </si>
  <si>
    <t>M.Skamarakas</t>
  </si>
  <si>
    <t>Vaitulevičiūtė</t>
  </si>
  <si>
    <t>2002-06-09</t>
  </si>
  <si>
    <t>P.Žukienė V.Kozlov</t>
  </si>
  <si>
    <t>Hanna</t>
  </si>
  <si>
    <t>Zikeyeva</t>
  </si>
  <si>
    <t>2001-08-07</t>
  </si>
  <si>
    <t>I. Jafimova</t>
  </si>
  <si>
    <t>Kulbokaitė</t>
  </si>
  <si>
    <t>1999-04-26</t>
  </si>
  <si>
    <t>SC "Sūduva", LSU</t>
  </si>
  <si>
    <t>A.Buliuolis, V.Komisaraitis</t>
  </si>
  <si>
    <t>Viktorija</t>
  </si>
  <si>
    <t>Ivickytė</t>
  </si>
  <si>
    <t>1997-02-09</t>
  </si>
  <si>
    <t>VMSC, VGTU</t>
  </si>
  <si>
    <t>Ieva</t>
  </si>
  <si>
    <t>Mingailaitė</t>
  </si>
  <si>
    <t>2003-10-21</t>
  </si>
  <si>
    <t>R. Norkus</t>
  </si>
  <si>
    <t>Kristina</t>
  </si>
  <si>
    <t>Kardokaitė</t>
  </si>
  <si>
    <t>2003-07-22</t>
  </si>
  <si>
    <t>Vilkaviškio raj.</t>
  </si>
  <si>
    <t>Vilkaviškio SM</t>
  </si>
  <si>
    <t>Vilkaviškio LASK</t>
  </si>
  <si>
    <t>M. Saldukaitis</t>
  </si>
  <si>
    <t>Eivydė</t>
  </si>
  <si>
    <t>Dagiliūtė</t>
  </si>
  <si>
    <t>2001-10-04</t>
  </si>
  <si>
    <t xml:space="preserve">Julija </t>
  </si>
  <si>
    <t xml:space="preserve">Jačun </t>
  </si>
  <si>
    <t>2002-03-20</t>
  </si>
  <si>
    <t>3000 m  sportinis ėjimas moterims</t>
  </si>
  <si>
    <t>Rezult.</t>
  </si>
  <si>
    <t>Įspėj.</t>
  </si>
  <si>
    <t>Kv. l.</t>
  </si>
  <si>
    <t>Toma</t>
  </si>
  <si>
    <t>Dailidonytė</t>
  </si>
  <si>
    <t>2003-02-03</t>
  </si>
  <si>
    <t>Vilnius, Krakės</t>
  </si>
  <si>
    <t>Ozo sporto  gim., VSC</t>
  </si>
  <si>
    <t>SK Interwalk</t>
  </si>
  <si>
    <t>J. Romankovas, R. Kaselis, K. Pavilonis</t>
  </si>
  <si>
    <t xml:space="preserve">Aušrinė </t>
  </si>
  <si>
    <t>Kuzmickaitė</t>
  </si>
  <si>
    <t>1998-12-05</t>
  </si>
  <si>
    <t>ĖK ,,Vėjas"</t>
  </si>
  <si>
    <t>V.Kazlauskas D.Jankauskaitė</t>
  </si>
  <si>
    <t>Akvilė</t>
  </si>
  <si>
    <t>Orliukaitė</t>
  </si>
  <si>
    <t>2005-05-05</t>
  </si>
  <si>
    <t>Druskininkai</t>
  </si>
  <si>
    <t>Druskininkų SC</t>
  </si>
  <si>
    <t>Druskininkų SĖK</t>
  </si>
  <si>
    <t>&lt;&lt;</t>
  </si>
  <si>
    <t>K.Jezepčikas</t>
  </si>
  <si>
    <t>Urtė</t>
  </si>
  <si>
    <t>Gudzikaitė</t>
  </si>
  <si>
    <t>2002-12-18</t>
  </si>
  <si>
    <t>Aiva</t>
  </si>
  <si>
    <t>Bielevičiūtė</t>
  </si>
  <si>
    <t>2005-01-16</t>
  </si>
  <si>
    <t>Ozo sporto gim., VSC</t>
  </si>
  <si>
    <t>Kvėdaraitė</t>
  </si>
  <si>
    <t>2005-05-12</t>
  </si>
  <si>
    <t>Alita</t>
  </si>
  <si>
    <t>Masionytė</t>
  </si>
  <si>
    <t>2004-07-19</t>
  </si>
  <si>
    <t>G.Goštautaitė</t>
  </si>
  <si>
    <t>Armanda</t>
  </si>
  <si>
    <t>Tolytė</t>
  </si>
  <si>
    <t>2006-10-08</t>
  </si>
  <si>
    <t>&lt;</t>
  </si>
  <si>
    <t>5000 m  sportinis ėjimas vyrams</t>
  </si>
  <si>
    <t>SC</t>
  </si>
  <si>
    <t>Paulius</t>
  </si>
  <si>
    <t>Juozaitis</t>
  </si>
  <si>
    <t>2000-08-24</t>
  </si>
  <si>
    <t xml:space="preserve">Ignas </t>
  </si>
  <si>
    <t>Dumbliauskas</t>
  </si>
  <si>
    <t>2003-02-17</t>
  </si>
  <si>
    <t>Justinas</t>
  </si>
  <si>
    <t>Galčius</t>
  </si>
  <si>
    <t>2002-10-18</t>
  </si>
  <si>
    <t>Mantas</t>
  </si>
  <si>
    <t>Junčys</t>
  </si>
  <si>
    <t>2002-11-08</t>
  </si>
  <si>
    <t xml:space="preserve">Kėdainiai </t>
  </si>
  <si>
    <t>Kniva</t>
  </si>
  <si>
    <t>2005-08-28</t>
  </si>
  <si>
    <t>1000 m  bėgimas moterims</t>
  </si>
  <si>
    <t>Suvestinė</t>
  </si>
  <si>
    <t>Dominyka</t>
  </si>
  <si>
    <t>Petraškaitė</t>
  </si>
  <si>
    <t>2001.05.27</t>
  </si>
  <si>
    <t>Alytaus m.</t>
  </si>
  <si>
    <t>SRC</t>
  </si>
  <si>
    <t>V. Šmidtas</t>
  </si>
  <si>
    <t>Jekabsone</t>
  </si>
  <si>
    <t>2003-05-20</t>
  </si>
  <si>
    <t>R.Kančys, D.Virbickas</t>
  </si>
  <si>
    <t>3.00</t>
  </si>
  <si>
    <t>Ramunė</t>
  </si>
  <si>
    <t>Klybaitė</t>
  </si>
  <si>
    <t>1999-07-07</t>
  </si>
  <si>
    <t>Pakruojis</t>
  </si>
  <si>
    <t>A.Buliuolis, A.Macevičius</t>
  </si>
  <si>
    <t>3:11</t>
  </si>
  <si>
    <t>Andra</t>
  </si>
  <si>
    <t>Tamašauskaitė</t>
  </si>
  <si>
    <t>2000-11-28</t>
  </si>
  <si>
    <t>Kaunas-Druskininkai</t>
  </si>
  <si>
    <t>MRU</t>
  </si>
  <si>
    <t>Kauno maratonas</t>
  </si>
  <si>
    <t>I.Juodeškienė, K.Jozepčikas</t>
  </si>
  <si>
    <t>3:10,05</t>
  </si>
  <si>
    <t>Rimantė</t>
  </si>
  <si>
    <t>Vijeikytė</t>
  </si>
  <si>
    <t>1994-12-19</t>
  </si>
  <si>
    <t>V.Stirbys</t>
  </si>
  <si>
    <t>Stundžytė</t>
  </si>
  <si>
    <t>2001-12-27</t>
  </si>
  <si>
    <t>Eimantė</t>
  </si>
  <si>
    <t>Ramoškaitė</t>
  </si>
  <si>
    <t>2001-12-12</t>
  </si>
  <si>
    <t>Panevėžys</t>
  </si>
  <si>
    <t>A.Sniečkus, M.Sniečkus</t>
  </si>
  <si>
    <t>3:15,98</t>
  </si>
  <si>
    <t>Raistė</t>
  </si>
  <si>
    <t>Vaištaraitė</t>
  </si>
  <si>
    <t>2002-05-19</t>
  </si>
  <si>
    <t>Auksė</t>
  </si>
  <si>
    <t>Eidukaitytė</t>
  </si>
  <si>
    <t>2003-11-13</t>
  </si>
  <si>
    <t>Zita</t>
  </si>
  <si>
    <t>Raudonė</t>
  </si>
  <si>
    <t>1988-03-07</t>
  </si>
  <si>
    <t>Greta</t>
  </si>
  <si>
    <t>Malinauskaitė</t>
  </si>
  <si>
    <t>2005-06-05</t>
  </si>
  <si>
    <t>3:14</t>
  </si>
  <si>
    <t>Kapliauskaitė</t>
  </si>
  <si>
    <t>2001-08-10</t>
  </si>
  <si>
    <t>Šokliukas</t>
  </si>
  <si>
    <t>E.Petrokas</t>
  </si>
  <si>
    <t xml:space="preserve">Emma Gonzales </t>
  </si>
  <si>
    <t>Mourier</t>
  </si>
  <si>
    <t>LSMU</t>
  </si>
  <si>
    <t>V. Bertašiūtė</t>
  </si>
  <si>
    <t>Ugnė</t>
  </si>
  <si>
    <t>Liegutė</t>
  </si>
  <si>
    <t>2001-03-26</t>
  </si>
  <si>
    <t>3:52.0</t>
  </si>
  <si>
    <t>Ana Karilė</t>
  </si>
  <si>
    <t>Surova</t>
  </si>
  <si>
    <t>2002-01-03</t>
  </si>
  <si>
    <t>3.34,33</t>
  </si>
  <si>
    <t>Karina</t>
  </si>
  <si>
    <t>Krocaitė</t>
  </si>
  <si>
    <t>2004-06-13</t>
  </si>
  <si>
    <t>Justė</t>
  </si>
  <si>
    <t>Skaisgirytė</t>
  </si>
  <si>
    <t>2001-04-25</t>
  </si>
  <si>
    <t>R.kančys</t>
  </si>
  <si>
    <t>Austė</t>
  </si>
  <si>
    <t>R.Kančys</t>
  </si>
  <si>
    <t>Gabrielė</t>
  </si>
  <si>
    <t>Brusokaitė</t>
  </si>
  <si>
    <t>1997-08-16</t>
  </si>
  <si>
    <t>Kauno maratono kl.</t>
  </si>
  <si>
    <t>I. Juodeškienė</t>
  </si>
  <si>
    <t>Šuolis į aukštį moterims</t>
  </si>
  <si>
    <t>1,40</t>
  </si>
  <si>
    <t>1,45</t>
  </si>
  <si>
    <t>1,50</t>
  </si>
  <si>
    <t>1,55</t>
  </si>
  <si>
    <t>1,60</t>
  </si>
  <si>
    <t>1,65</t>
  </si>
  <si>
    <t>1,70</t>
  </si>
  <si>
    <t>1,75</t>
  </si>
  <si>
    <t>O</t>
  </si>
  <si>
    <t>XXX</t>
  </si>
  <si>
    <t>Evelina</t>
  </si>
  <si>
    <t>Bukauskaitė</t>
  </si>
  <si>
    <t>1994-02-08</t>
  </si>
  <si>
    <t>XO</t>
  </si>
  <si>
    <t>A.Gavelytė</t>
  </si>
  <si>
    <t>Ema</t>
  </si>
  <si>
    <t>Narvalaitytė</t>
  </si>
  <si>
    <t>2003-11-09</t>
  </si>
  <si>
    <t>Diana</t>
  </si>
  <si>
    <t>2002-08-07</t>
  </si>
  <si>
    <t>N.Gedgaudienė</t>
  </si>
  <si>
    <t>1000 m  bėgimas vyrams</t>
  </si>
  <si>
    <t>Arnas</t>
  </si>
  <si>
    <t>Gabrėnas</t>
  </si>
  <si>
    <t>1994-08-23</t>
  </si>
  <si>
    <t>J.Žakaitis</t>
  </si>
  <si>
    <t>Laurinaitis</t>
  </si>
  <si>
    <t>1996-05-16</t>
  </si>
  <si>
    <t>J. Garalevičius</t>
  </si>
  <si>
    <t>Evaldas</t>
  </si>
  <si>
    <t>Luneckas</t>
  </si>
  <si>
    <t>1997-07-11</t>
  </si>
  <si>
    <t>J.Armonienė</t>
  </si>
  <si>
    <t>Vaidas</t>
  </si>
  <si>
    <t>Janonis</t>
  </si>
  <si>
    <t>2001-12-13</t>
  </si>
  <si>
    <t>2:40,71</t>
  </si>
  <si>
    <t>Žygimantas</t>
  </si>
  <si>
    <t>Bagdonas</t>
  </si>
  <si>
    <t>2001-07-23</t>
  </si>
  <si>
    <t>Kelmė</t>
  </si>
  <si>
    <t>VŠĮ Kelmės sc.</t>
  </si>
  <si>
    <t>G.Kasputis</t>
  </si>
  <si>
    <t>Gintaras</t>
  </si>
  <si>
    <t>Svetikas</t>
  </si>
  <si>
    <t>1996-03-25</t>
  </si>
  <si>
    <t>I.Juodeškienė</t>
  </si>
  <si>
    <t>2:50,10</t>
  </si>
  <si>
    <t>Rimvydas</t>
  </si>
  <si>
    <t>Alminas</t>
  </si>
  <si>
    <t>1994-11-10</t>
  </si>
  <si>
    <t>ŠRSC, Vilniaus kolegija</t>
  </si>
  <si>
    <t>Norbertas</t>
  </si>
  <si>
    <t>Blandis</t>
  </si>
  <si>
    <t>2001-08-23</t>
  </si>
  <si>
    <t>R. Kančys</t>
  </si>
  <si>
    <t>2.44</t>
  </si>
  <si>
    <t>Žakaitis</t>
  </si>
  <si>
    <t>1984-03-27</t>
  </si>
  <si>
    <t>Linas</t>
  </si>
  <si>
    <t>Šarkauskas</t>
  </si>
  <si>
    <t>1996-01-21</t>
  </si>
  <si>
    <t xml:space="preserve">Linas </t>
  </si>
  <si>
    <t>Šinkūnas</t>
  </si>
  <si>
    <t>2000-02-17</t>
  </si>
  <si>
    <t>VMSC, VU</t>
  </si>
  <si>
    <t>P.Žukienė V.Kozlov, J.Armonienė</t>
  </si>
  <si>
    <t>2:58.81</t>
  </si>
  <si>
    <t>Donatas</t>
  </si>
  <si>
    <t>Košiuba</t>
  </si>
  <si>
    <t>1989-04-03</t>
  </si>
  <si>
    <t>Marius</t>
  </si>
  <si>
    <t>Griušelionis</t>
  </si>
  <si>
    <t>2002-10-28</t>
  </si>
  <si>
    <t>R.Kančys, Juozaičiai</t>
  </si>
  <si>
    <t>2.48</t>
  </si>
  <si>
    <t>Bartkus</t>
  </si>
  <si>
    <t>1990-06-24</t>
  </si>
  <si>
    <t>Kauno Triatlono Klubas</t>
  </si>
  <si>
    <t>A. Skinulis</t>
  </si>
  <si>
    <t>2:51</t>
  </si>
  <si>
    <t>Petras</t>
  </si>
  <si>
    <t>Krapikas</t>
  </si>
  <si>
    <t>1998-09-20</t>
  </si>
  <si>
    <t>LPAK</t>
  </si>
  <si>
    <t>Parolimpietis</t>
  </si>
  <si>
    <t>A.Buliuolis</t>
  </si>
  <si>
    <t>2:59.30</t>
  </si>
  <si>
    <t>Domantas</t>
  </si>
  <si>
    <t>Rymavičius</t>
  </si>
  <si>
    <t>2001-01-16</t>
  </si>
  <si>
    <t>Valauskas</t>
  </si>
  <si>
    <t>1997-07-04</t>
  </si>
  <si>
    <t xml:space="preserve"> KTU SSC</t>
  </si>
  <si>
    <t>E.Karaškienė</t>
  </si>
  <si>
    <t>Žukauskas</t>
  </si>
  <si>
    <t>2000-12-24</t>
  </si>
  <si>
    <t xml:space="preserve">Justinas </t>
  </si>
  <si>
    <t>Viskupaitis</t>
  </si>
  <si>
    <t>1997-06-25</t>
  </si>
  <si>
    <t>Justas</t>
  </si>
  <si>
    <t>Medišauskas</t>
  </si>
  <si>
    <t>1984-05-08</t>
  </si>
  <si>
    <t xml:space="preserve">Deividas </t>
  </si>
  <si>
    <t xml:space="preserve">Zakševski </t>
  </si>
  <si>
    <t>2002-10-21</t>
  </si>
  <si>
    <t>Aleksas</t>
  </si>
  <si>
    <t>Račas</t>
  </si>
  <si>
    <t>2003-05-22</t>
  </si>
  <si>
    <t>R Kaselis</t>
  </si>
  <si>
    <t xml:space="preserve">Gustas </t>
  </si>
  <si>
    <t>Lamokovskij</t>
  </si>
  <si>
    <t>2003-09-07</t>
  </si>
  <si>
    <t>3:09</t>
  </si>
  <si>
    <t>Normantas</t>
  </si>
  <si>
    <t>Durneika</t>
  </si>
  <si>
    <t>Šultonas</t>
  </si>
  <si>
    <t>2004-01-10</t>
  </si>
  <si>
    <t>R. Akucevičiūtė</t>
  </si>
  <si>
    <t>Aleksandras</t>
  </si>
  <si>
    <t>Gorskij</t>
  </si>
  <si>
    <t>1983-10-23</t>
  </si>
  <si>
    <t>Valdas</t>
  </si>
  <si>
    <t>Palubinskas</t>
  </si>
  <si>
    <t>2001-04-16</t>
  </si>
  <si>
    <t>Šakių raj.</t>
  </si>
  <si>
    <t>Šakių JKSC</t>
  </si>
  <si>
    <t>A. Ulinskas</t>
  </si>
  <si>
    <t>Karolis</t>
  </si>
  <si>
    <t>Jasaitis</t>
  </si>
  <si>
    <t>2002-03-12</t>
  </si>
  <si>
    <t>3:10,00</t>
  </si>
  <si>
    <t xml:space="preserve">Dovydas </t>
  </si>
  <si>
    <t>Kulšys</t>
  </si>
  <si>
    <t>2002-12-10</t>
  </si>
  <si>
    <t>Žydrūnas</t>
  </si>
  <si>
    <t>Motėkaitis</t>
  </si>
  <si>
    <t>1992-04-29</t>
  </si>
  <si>
    <t>Aleksandr</t>
  </si>
  <si>
    <t>Malyško</t>
  </si>
  <si>
    <t>1987-07-08</t>
  </si>
  <si>
    <t>Matas</t>
  </si>
  <si>
    <t>Šepykas</t>
  </si>
  <si>
    <t>2000-06-03</t>
  </si>
  <si>
    <t>DQ</t>
  </si>
  <si>
    <t>Rutulio stūmimas vyrams</t>
  </si>
  <si>
    <t>Vytenis</t>
  </si>
  <si>
    <t>Ivaškevičius</t>
  </si>
  <si>
    <t>1992-02-09</t>
  </si>
  <si>
    <t>LKSK</t>
  </si>
  <si>
    <t xml:space="preserve">S.Liepinaitis </t>
  </si>
  <si>
    <t>Maisuradzė</t>
  </si>
  <si>
    <t>1997-06-20</t>
  </si>
  <si>
    <t>A.Miliauskas</t>
  </si>
  <si>
    <t>Mindaugas</t>
  </si>
  <si>
    <t>Jurkša</t>
  </si>
  <si>
    <t>1992-10-14</t>
  </si>
  <si>
    <t>Klaipėda/Kaunas</t>
  </si>
  <si>
    <t>L.Maleckis,V.Murašovas</t>
  </si>
  <si>
    <t>Augustas</t>
  </si>
  <si>
    <t>Inda</t>
  </si>
  <si>
    <t>2000-08-04</t>
  </si>
  <si>
    <t>V.Maleckienė,J.Baikštienė</t>
  </si>
  <si>
    <t>Mažvydas</t>
  </si>
  <si>
    <t>Paurys</t>
  </si>
  <si>
    <t>1999-11-23</t>
  </si>
  <si>
    <t>S.Liepinaitis</t>
  </si>
  <si>
    <t>Šarūnas</t>
  </si>
  <si>
    <t>Zdanavičius</t>
  </si>
  <si>
    <t>1998-03-23</t>
  </si>
  <si>
    <t>Rokas</t>
  </si>
  <si>
    <t>Domanaitis</t>
  </si>
  <si>
    <t>2003-12-05</t>
  </si>
  <si>
    <t>Giedraitis</t>
  </si>
  <si>
    <t>1999-03-22</t>
  </si>
  <si>
    <t>Simonas</t>
  </si>
  <si>
    <t>Bakanas</t>
  </si>
  <si>
    <t>2002-03-25</t>
  </si>
  <si>
    <t>Utena</t>
  </si>
  <si>
    <t>Utenos DSC</t>
  </si>
  <si>
    <t>Tadas</t>
  </si>
  <si>
    <t>Rosčiupkinas</t>
  </si>
  <si>
    <t>2001-02-06</t>
  </si>
  <si>
    <t>K. Giedraitis</t>
  </si>
  <si>
    <t>Jurgis</t>
  </si>
  <si>
    <t>Džiaugys</t>
  </si>
  <si>
    <t>2000-01-18</t>
  </si>
  <si>
    <t>Startas, KTU SSC</t>
  </si>
  <si>
    <t>Pšitulskis</t>
  </si>
  <si>
    <t>2001-10-07</t>
  </si>
  <si>
    <t>Tautvydas</t>
  </si>
  <si>
    <t>Bačkis</t>
  </si>
  <si>
    <t>2001-12-29</t>
  </si>
  <si>
    <t>Arminas</t>
  </si>
  <si>
    <t>Čečkauskas</t>
  </si>
  <si>
    <t>1998-05-17</t>
  </si>
  <si>
    <t>Klaipėda</t>
  </si>
  <si>
    <t>-</t>
  </si>
  <si>
    <t>NM</t>
  </si>
  <si>
    <t>V.Murašovas</t>
  </si>
  <si>
    <t>Naubartas</t>
  </si>
  <si>
    <t>Stripeikis</t>
  </si>
  <si>
    <t>2000-03-10</t>
  </si>
  <si>
    <t>ŠLASC</t>
  </si>
  <si>
    <t>J. Baikštienė, T. Skalikas</t>
  </si>
  <si>
    <t>Alekna</t>
  </si>
  <si>
    <t>2000-08-25</t>
  </si>
  <si>
    <t>M. Jusys</t>
  </si>
  <si>
    <t>Šuolis į tolį moterims</t>
  </si>
  <si>
    <t>Klubas</t>
  </si>
  <si>
    <t>Simona</t>
  </si>
  <si>
    <t>Bukovskė</t>
  </si>
  <si>
    <t>A.Gricevičius, I.Gricevičienė</t>
  </si>
  <si>
    <t>Stočkutė</t>
  </si>
  <si>
    <t>1997-07-02</t>
  </si>
  <si>
    <t>N. Gedgaudienė, D.Senkus</t>
  </si>
  <si>
    <t>Emilija</t>
  </si>
  <si>
    <t>Strupaitė</t>
  </si>
  <si>
    <t>2002-10-10</t>
  </si>
  <si>
    <t>Volodzkaitė</t>
  </si>
  <si>
    <t>2002-03-03</t>
  </si>
  <si>
    <t>Kudirkaitė</t>
  </si>
  <si>
    <t>2002-10-04</t>
  </si>
  <si>
    <t xml:space="preserve"> M.Vadeikis</t>
  </si>
  <si>
    <t>Austėja</t>
  </si>
  <si>
    <t>Žėkaitė</t>
  </si>
  <si>
    <t>2004-04-29</t>
  </si>
  <si>
    <t>bėgimas iš 2</t>
  </si>
  <si>
    <t>bėgimas iš 3</t>
  </si>
  <si>
    <t>;</t>
  </si>
  <si>
    <t>60 m  bėgimas moterims</t>
  </si>
  <si>
    <t>Finalas A</t>
  </si>
  <si>
    <t>Rez.p.b.</t>
  </si>
  <si>
    <t>R.l.</t>
  </si>
  <si>
    <t>Rez.fin. A</t>
  </si>
  <si>
    <t>Takas</t>
  </si>
  <si>
    <t>Andrė</t>
  </si>
  <si>
    <t>Ožechauskaitė</t>
  </si>
  <si>
    <t>2003-11-03</t>
  </si>
  <si>
    <t>A. Skujytė</t>
  </si>
  <si>
    <t>7.67</t>
  </si>
  <si>
    <t>f A</t>
  </si>
  <si>
    <t>Eivilė</t>
  </si>
  <si>
    <t>Cemnolonskytė</t>
  </si>
  <si>
    <t>2002-06-01</t>
  </si>
  <si>
    <t xml:space="preserve">R.Jakubauskas, E.Barisienė </t>
  </si>
  <si>
    <t>Gunda</t>
  </si>
  <si>
    <t>Jakimavičiūtė</t>
  </si>
  <si>
    <t>2000-05-01</t>
  </si>
  <si>
    <t>E.Žiupkienė</t>
  </si>
  <si>
    <t>7.76</t>
  </si>
  <si>
    <t>Macijauskaitė</t>
  </si>
  <si>
    <t>2000-08-18</t>
  </si>
  <si>
    <t>8.02</t>
  </si>
  <si>
    <t>Vesta</t>
  </si>
  <si>
    <t>Ručenko</t>
  </si>
  <si>
    <t>2003-05-23</t>
  </si>
  <si>
    <t>Panevėžys-Tauragė</t>
  </si>
  <si>
    <t>R.Jakubauskas</t>
  </si>
  <si>
    <t>Čeponytė</t>
  </si>
  <si>
    <t>2000-02-04</t>
  </si>
  <si>
    <t>"KMK"</t>
  </si>
  <si>
    <t>M.Vadeikis N.Sabaliauskienė</t>
  </si>
  <si>
    <t>Finalas B</t>
  </si>
  <si>
    <t>Rez.fin. B</t>
  </si>
  <si>
    <t>Zalatoriūtė</t>
  </si>
  <si>
    <t>2004-03-03</t>
  </si>
  <si>
    <t>f B</t>
  </si>
  <si>
    <t>Gargasaitė</t>
  </si>
  <si>
    <t>1998-06-14</t>
  </si>
  <si>
    <t>J.Čižauskas</t>
  </si>
  <si>
    <t>2001-02-26</t>
  </si>
  <si>
    <t>NT</t>
  </si>
  <si>
    <t>V.Šilinskas, V.Lebeckienė</t>
  </si>
  <si>
    <t>Savickaitė</t>
  </si>
  <si>
    <t>2000-</t>
  </si>
  <si>
    <t xml:space="preserve">Kaunas-Panevėžys </t>
  </si>
  <si>
    <t>I. Jakubaitytė</t>
  </si>
  <si>
    <t>7.96</t>
  </si>
  <si>
    <t>Sarafinaitė</t>
  </si>
  <si>
    <t>2004-06-07</t>
  </si>
  <si>
    <t>Gerda</t>
  </si>
  <si>
    <t>Bartkutė</t>
  </si>
  <si>
    <t>2003-06-22</t>
  </si>
  <si>
    <t>R.Kančys, Oželis</t>
  </si>
  <si>
    <t>Rez.fin.</t>
  </si>
  <si>
    <t>Silvija</t>
  </si>
  <si>
    <t>Baubonytė</t>
  </si>
  <si>
    <t>1996-11-09</t>
  </si>
  <si>
    <t xml:space="preserve">Greta </t>
  </si>
  <si>
    <t xml:space="preserve">Valatkaitytė </t>
  </si>
  <si>
    <t>1999-04-01</t>
  </si>
  <si>
    <t>SM"Startas"</t>
  </si>
  <si>
    <t xml:space="preserve">Aiša </t>
  </si>
  <si>
    <t>Rafanavičiūtė</t>
  </si>
  <si>
    <t>2003-11-28</t>
  </si>
  <si>
    <t>Nezabitauskaitė</t>
  </si>
  <si>
    <t>2002-12-20</t>
  </si>
  <si>
    <t>Joginta</t>
  </si>
  <si>
    <t>Trečiokaitė</t>
  </si>
  <si>
    <t>2002-06-25</t>
  </si>
  <si>
    <t xml:space="preserve">Ugnė </t>
  </si>
  <si>
    <t>Petrauskaitė</t>
  </si>
  <si>
    <t>2002-03-05</t>
  </si>
  <si>
    <t>Raminta</t>
  </si>
  <si>
    <t>Liubinaitė</t>
  </si>
  <si>
    <t>2002-07-08</t>
  </si>
  <si>
    <t>Samanta</t>
  </si>
  <si>
    <t>Mikelionytė</t>
  </si>
  <si>
    <t>2001-07-29</t>
  </si>
  <si>
    <t>Rugilė</t>
  </si>
  <si>
    <t>Tolvaišaitė</t>
  </si>
  <si>
    <t>1999-03-27</t>
  </si>
  <si>
    <t>Dzingeliauskaitė</t>
  </si>
  <si>
    <t>1999-06-13</t>
  </si>
  <si>
    <t>Aistė</t>
  </si>
  <si>
    <t>Vilkaitė</t>
  </si>
  <si>
    <t>2002-03-04</t>
  </si>
  <si>
    <t>Gedvilė</t>
  </si>
  <si>
    <t>Orintaitė</t>
  </si>
  <si>
    <t>1998-11-02</t>
  </si>
  <si>
    <t>KTU</t>
  </si>
  <si>
    <t>Augustina</t>
  </si>
  <si>
    <t>Klimaitė</t>
  </si>
  <si>
    <t>2005-06-07</t>
  </si>
  <si>
    <t>Ilzė</t>
  </si>
  <si>
    <t>Civinskaitė</t>
  </si>
  <si>
    <t>Kornelija</t>
  </si>
  <si>
    <t>Okunevič</t>
  </si>
  <si>
    <t xml:space="preserve">1999-09-08 </t>
  </si>
  <si>
    <t>R.Snarskienė</t>
  </si>
  <si>
    <t>7.81</t>
  </si>
  <si>
    <t>Fauska</t>
  </si>
  <si>
    <t>Rutkauskaitė</t>
  </si>
  <si>
    <t>2002-02-18 </t>
  </si>
  <si>
    <t>M. Saliamonas</t>
  </si>
  <si>
    <t>Stravinskaitė</t>
  </si>
  <si>
    <t>2002-04-28</t>
  </si>
  <si>
    <t>bėgimas iš 5</t>
  </si>
  <si>
    <t>60 m  bėgimas vyrams</t>
  </si>
  <si>
    <t>Ramūnas</t>
  </si>
  <si>
    <t>Kleinauskas</t>
  </si>
  <si>
    <t>1996-03-06</t>
  </si>
  <si>
    <t>Kauno raj/Skuodas</t>
  </si>
  <si>
    <t>Skuodo KKSC, LSU</t>
  </si>
  <si>
    <t>A.Donėla, R.Petruškevičius</t>
  </si>
  <si>
    <t>6.83</t>
  </si>
  <si>
    <t>Valentinas</t>
  </si>
  <si>
    <t>Bukovskis</t>
  </si>
  <si>
    <t>1995-12-19</t>
  </si>
  <si>
    <t>G.Šerėnienė</t>
  </si>
  <si>
    <t>7.09</t>
  </si>
  <si>
    <t xml:space="preserve">Paulius </t>
  </si>
  <si>
    <t>Kazlauskas</t>
  </si>
  <si>
    <t>1994-09-07</t>
  </si>
  <si>
    <t>7.12</t>
  </si>
  <si>
    <t>Edgaras</t>
  </si>
  <si>
    <t>Radzevičius</t>
  </si>
  <si>
    <t>2001-08-09</t>
  </si>
  <si>
    <t>G.Janušauskas,V.Komisaraitis</t>
  </si>
  <si>
    <t>7.07</t>
  </si>
  <si>
    <t>Treinys</t>
  </si>
  <si>
    <t>1996-11-19</t>
  </si>
  <si>
    <t>savarankiškai</t>
  </si>
  <si>
    <t>Nedas</t>
  </si>
  <si>
    <t>Talalas</t>
  </si>
  <si>
    <t>2003-10-16</t>
  </si>
  <si>
    <t>7.10</t>
  </si>
  <si>
    <t xml:space="preserve">Mikas </t>
  </si>
  <si>
    <t>Beinorius</t>
  </si>
  <si>
    <t>1994-05-19</t>
  </si>
  <si>
    <t>Tauras</t>
  </si>
  <si>
    <t>Petruškevičius</t>
  </si>
  <si>
    <t>1997-03-18</t>
  </si>
  <si>
    <t>R.Petruškevičius</t>
  </si>
  <si>
    <t>Adomas</t>
  </si>
  <si>
    <t>Nakrošis</t>
  </si>
  <si>
    <t>2003-07-08</t>
  </si>
  <si>
    <t>Šeštokas</t>
  </si>
  <si>
    <t>1996-04-18</t>
  </si>
  <si>
    <t>M. Skrabulis</t>
  </si>
  <si>
    <t>7.03</t>
  </si>
  <si>
    <t>Silkinis</t>
  </si>
  <si>
    <t>1995-06-23</t>
  </si>
  <si>
    <t>Nojus</t>
  </si>
  <si>
    <t>Budavičius</t>
  </si>
  <si>
    <t xml:space="preserve">1999-05-14 </t>
  </si>
  <si>
    <t>J. Armonienė</t>
  </si>
  <si>
    <t>7.02</t>
  </si>
  <si>
    <t>Valaitis</t>
  </si>
  <si>
    <t>2003-01-13</t>
  </si>
  <si>
    <t>Einius</t>
  </si>
  <si>
    <t>Trumpa</t>
  </si>
  <si>
    <t>1998-06-24</t>
  </si>
  <si>
    <t>A.Gavėnas, V.Čereška</t>
  </si>
  <si>
    <t>Edvinas</t>
  </si>
  <si>
    <t>Morozovas</t>
  </si>
  <si>
    <t>2000-01-13</t>
  </si>
  <si>
    <t>Križanovskij</t>
  </si>
  <si>
    <t>1998-06-12</t>
  </si>
  <si>
    <t>2001-04-19</t>
  </si>
  <si>
    <t>Nikas</t>
  </si>
  <si>
    <t>Katkevičius</t>
  </si>
  <si>
    <t xml:space="preserve">1999-11-12 </t>
  </si>
  <si>
    <t>J.Razgūnė</t>
  </si>
  <si>
    <t>Augys</t>
  </si>
  <si>
    <t>1995-03-13</t>
  </si>
  <si>
    <t>Jokūbas</t>
  </si>
  <si>
    <t>Zareckas</t>
  </si>
  <si>
    <t>A.Gavėnas, Astarkevičius</t>
  </si>
  <si>
    <t>Elonas</t>
  </si>
  <si>
    <t>Dalinskas</t>
  </si>
  <si>
    <t>2002-04-04</t>
  </si>
  <si>
    <t>Olegas</t>
  </si>
  <si>
    <t>Ivanikovas</t>
  </si>
  <si>
    <t>1999-11-17</t>
  </si>
  <si>
    <t>Čipkus</t>
  </si>
  <si>
    <t>1999-11-12</t>
  </si>
  <si>
    <t>Kalanta</t>
  </si>
  <si>
    <t>1999-02-04</t>
  </si>
  <si>
    <t xml:space="preserve">I. Jakubaitytė </t>
  </si>
  <si>
    <t>2001-08-13</t>
  </si>
  <si>
    <t>Ailandas</t>
  </si>
  <si>
    <t>Barauskas</t>
  </si>
  <si>
    <t>2001-11-14</t>
  </si>
  <si>
    <t>Maksim</t>
  </si>
  <si>
    <t>Bolotin</t>
  </si>
  <si>
    <t>L. Samuolė</t>
  </si>
  <si>
    <t>Mančinskas</t>
  </si>
  <si>
    <t>2001-06-27</t>
  </si>
  <si>
    <t>Gudonavičius</t>
  </si>
  <si>
    <t>1998-04-13</t>
  </si>
  <si>
    <t>G.Šerėnienė, E.Karaškienė, N.Daugelienė</t>
  </si>
  <si>
    <t>Benas</t>
  </si>
  <si>
    <t>Skamaročius</t>
  </si>
  <si>
    <t>2002-11-18</t>
  </si>
  <si>
    <t>Erikas</t>
  </si>
  <si>
    <t>Mackevičius</t>
  </si>
  <si>
    <t>2003-06-08</t>
  </si>
  <si>
    <t>Dominykas</t>
  </si>
  <si>
    <t>Petrosevičius</t>
  </si>
  <si>
    <t>1997-01-28</t>
  </si>
  <si>
    <t>VDU</t>
  </si>
  <si>
    <t>Maratonas</t>
  </si>
  <si>
    <t>Giedrius</t>
  </si>
  <si>
    <t>Merkevičius</t>
  </si>
  <si>
    <t>Kristijonas</t>
  </si>
  <si>
    <t>Klimas</t>
  </si>
  <si>
    <t>2002-04-12</t>
  </si>
  <si>
    <t>Noreika</t>
  </si>
  <si>
    <t>1999-04-06</t>
  </si>
  <si>
    <t>A.Pranskevičius M.Vadeikis</t>
  </si>
  <si>
    <t>Deivydas</t>
  </si>
  <si>
    <t>Mikelionis</t>
  </si>
  <si>
    <t>2001-10-03</t>
  </si>
  <si>
    <t>Darvydas</t>
  </si>
  <si>
    <t>Šlivinskas</t>
  </si>
  <si>
    <t>2002-01-17</t>
  </si>
  <si>
    <t>Tomaš</t>
  </si>
  <si>
    <t>Paškovski</t>
  </si>
  <si>
    <t>2000-03-12</t>
  </si>
  <si>
    <t>J. Štrumskytė</t>
  </si>
  <si>
    <t>Rajunčius</t>
  </si>
  <si>
    <t>2002-05-09</t>
  </si>
  <si>
    <t>Danielius</t>
  </si>
  <si>
    <t>Puskunigis</t>
  </si>
  <si>
    <t>2002-03-07</t>
  </si>
  <si>
    <t>Česonis</t>
  </si>
  <si>
    <t>2001-11-06</t>
  </si>
  <si>
    <t>Velička</t>
  </si>
  <si>
    <t>2002-01-01</t>
  </si>
  <si>
    <t>Krakių Mikalojaus Katkaus gimnazija</t>
  </si>
  <si>
    <t xml:space="preserve">Dominykas </t>
  </si>
  <si>
    <t>Brudnius</t>
  </si>
  <si>
    <t>2001-05-21</t>
  </si>
  <si>
    <t>Redas</t>
  </si>
  <si>
    <t>Kliokmanas</t>
  </si>
  <si>
    <t>2002-12-04</t>
  </si>
  <si>
    <t>Urbonas</t>
  </si>
  <si>
    <t>1997-09-16</t>
  </si>
  <si>
    <t>Artur</t>
  </si>
  <si>
    <t>Mitin</t>
  </si>
  <si>
    <t>2001-</t>
  </si>
  <si>
    <t>Domas</t>
  </si>
  <si>
    <t>Gailevičius</t>
  </si>
  <si>
    <t>2001-12-18</t>
  </si>
  <si>
    <t>Gaižauskas</t>
  </si>
  <si>
    <t xml:space="preserve">1998-07-15 </t>
  </si>
  <si>
    <t>Gudanavičius</t>
  </si>
  <si>
    <t>Startas-KTU</t>
  </si>
  <si>
    <t>Martinas</t>
  </si>
  <si>
    <t>Kaminskas</t>
  </si>
  <si>
    <t>Lapinskas</t>
  </si>
  <si>
    <t>2004-04-05</t>
  </si>
  <si>
    <t>bėgimas iš 10</t>
  </si>
  <si>
    <t>3000 m  bėgimas vyrams</t>
  </si>
  <si>
    <t>Dopolskas</t>
  </si>
  <si>
    <t>1992-04-30</t>
  </si>
  <si>
    <t>Tarasevičius</t>
  </si>
  <si>
    <t>1994-06-30</t>
  </si>
  <si>
    <t>Švenčionių r. Alytus</t>
  </si>
  <si>
    <t>Z.Zenkevičius A.Klebauskas</t>
  </si>
  <si>
    <t>Jaunius</t>
  </si>
  <si>
    <t>Strazdas</t>
  </si>
  <si>
    <t>1996-10-23</t>
  </si>
  <si>
    <t>Čekanavičius</t>
  </si>
  <si>
    <t>1992-09-17</t>
  </si>
  <si>
    <t>Gediminas</t>
  </si>
  <si>
    <t>Janušis</t>
  </si>
  <si>
    <t>1991-06-27</t>
  </si>
  <si>
    <t>Dobrovolskis</t>
  </si>
  <si>
    <t>2002-02-17</t>
  </si>
  <si>
    <t>Ramojus</t>
  </si>
  <si>
    <t>Balevičius</t>
  </si>
  <si>
    <t>1999-11-04</t>
  </si>
  <si>
    <t>L. Juchnevičienė</t>
  </si>
  <si>
    <t>Povilas</t>
  </si>
  <si>
    <t>Stankevičius</t>
  </si>
  <si>
    <t>1990-11-30</t>
  </si>
  <si>
    <t>RUN FOR SON</t>
  </si>
  <si>
    <t>Savarankiškai</t>
  </si>
  <si>
    <t>Diraitis</t>
  </si>
  <si>
    <t>2001-10-26</t>
  </si>
  <si>
    <t>300 m  bėgimas moterims</t>
  </si>
  <si>
    <t>Reultatas</t>
  </si>
  <si>
    <t>43.46</t>
  </si>
  <si>
    <t>Roberta</t>
  </si>
  <si>
    <t>41.65</t>
  </si>
  <si>
    <t>1:00.00</t>
  </si>
  <si>
    <t>Ingrida</t>
  </si>
  <si>
    <t>Sinkevičiūtė</t>
  </si>
  <si>
    <t>2000-07-26</t>
  </si>
  <si>
    <t>44.32</t>
  </si>
  <si>
    <t>44.25</t>
  </si>
  <si>
    <t>Mincytė</t>
  </si>
  <si>
    <t>2003-03-12</t>
  </si>
  <si>
    <t>Panevėžio KKSC</t>
  </si>
  <si>
    <t>A.Sniečkus</t>
  </si>
  <si>
    <t>43.50</t>
  </si>
  <si>
    <t>Goda</t>
  </si>
  <si>
    <t>Beniušytė</t>
  </si>
  <si>
    <t>2002-03-16</t>
  </si>
  <si>
    <t>47.63</t>
  </si>
  <si>
    <t>Justina</t>
  </si>
  <si>
    <t>Pacevičiūtė</t>
  </si>
  <si>
    <t>1998-01-15</t>
  </si>
  <si>
    <t>44.11</t>
  </si>
  <si>
    <t>Jancevičiūtė</t>
  </si>
  <si>
    <t>2002-07-20</t>
  </si>
  <si>
    <t>Kotryna</t>
  </si>
  <si>
    <t>Kairytė</t>
  </si>
  <si>
    <t>1998-09-30</t>
  </si>
  <si>
    <t>46.34</t>
  </si>
  <si>
    <t xml:space="preserve">Samanta </t>
  </si>
  <si>
    <t>Banionytė</t>
  </si>
  <si>
    <t>2001-12-10</t>
  </si>
  <si>
    <t>Stasionytė</t>
  </si>
  <si>
    <t>2005-03-10</t>
  </si>
  <si>
    <t xml:space="preserve">Augustė </t>
  </si>
  <si>
    <t xml:space="preserve">Markevičiūtė </t>
  </si>
  <si>
    <t>Be1</t>
  </si>
  <si>
    <t>42.00</t>
  </si>
  <si>
    <t>Pačevičiūtė</t>
  </si>
  <si>
    <t>Stabingytė</t>
  </si>
  <si>
    <t>1998-06-15</t>
  </si>
  <si>
    <t>43.35</t>
  </si>
  <si>
    <t>Šuolis į aukštį vyrams</t>
  </si>
  <si>
    <t>1,80</t>
  </si>
  <si>
    <t>1,85</t>
  </si>
  <si>
    <t>1,90</t>
  </si>
  <si>
    <t>1,95</t>
  </si>
  <si>
    <t>2,00</t>
  </si>
  <si>
    <t>2,05</t>
  </si>
  <si>
    <t>2,10</t>
  </si>
  <si>
    <t>2,15</t>
  </si>
  <si>
    <t>Dainius</t>
  </si>
  <si>
    <t>Pazdrazdis</t>
  </si>
  <si>
    <t>1997-12-26</t>
  </si>
  <si>
    <t>A.Baranauskas</t>
  </si>
  <si>
    <t>Algirdas</t>
  </si>
  <si>
    <t>Asauskas</t>
  </si>
  <si>
    <t>1998-09-12</t>
  </si>
  <si>
    <t>KTU SSC</t>
  </si>
  <si>
    <t>Butkus</t>
  </si>
  <si>
    <t>1998-10-28</t>
  </si>
  <si>
    <t>2001-05-15</t>
  </si>
  <si>
    <t>Šidlauskas</t>
  </si>
  <si>
    <t>2003-05-03</t>
  </si>
  <si>
    <t>300 m  bėgimas vyrams</t>
  </si>
  <si>
    <t>35.58</t>
  </si>
  <si>
    <t>36.62</t>
  </si>
  <si>
    <t>Šermukšnis</t>
  </si>
  <si>
    <t>2001-12-05</t>
  </si>
  <si>
    <t>37.48</t>
  </si>
  <si>
    <t>Tubutis</t>
  </si>
  <si>
    <t>1999-02-16</t>
  </si>
  <si>
    <t>Startas, LSU</t>
  </si>
  <si>
    <t>G.Šerėnienė Leikuvienė</t>
  </si>
  <si>
    <t>36.79</t>
  </si>
  <si>
    <t>Marcinkevičius</t>
  </si>
  <si>
    <t>2000-10-26</t>
  </si>
  <si>
    <t>38.44</t>
  </si>
  <si>
    <t>G.Janbušauskas, V.Junevičius</t>
  </si>
  <si>
    <t>Almantas</t>
  </si>
  <si>
    <t>Dapkevičius</t>
  </si>
  <si>
    <t>1996-09-11</t>
  </si>
  <si>
    <t>Sūduva</t>
  </si>
  <si>
    <t>A.Kazlauskas, D.Urbonienė</t>
  </si>
  <si>
    <t>38.02</t>
  </si>
  <si>
    <t>39.78</t>
  </si>
  <si>
    <t>Ivanovas</t>
  </si>
  <si>
    <t>2001-08-05</t>
  </si>
  <si>
    <t>38.83</t>
  </si>
  <si>
    <t>Rytis</t>
  </si>
  <si>
    <t>Ašmena</t>
  </si>
  <si>
    <t>2001-06-29</t>
  </si>
  <si>
    <t>Elektrėnai</t>
  </si>
  <si>
    <t>Sporto centras</t>
  </si>
  <si>
    <t>A.Valatkevičius</t>
  </si>
  <si>
    <t>38.31</t>
  </si>
  <si>
    <t>40.92</t>
  </si>
  <si>
    <t>Kairys</t>
  </si>
  <si>
    <t>1996-04-16</t>
  </si>
  <si>
    <t>Savarankiskai</t>
  </si>
  <si>
    <t>Karza</t>
  </si>
  <si>
    <t>2001-09-16</t>
  </si>
  <si>
    <t>Šileikis</t>
  </si>
  <si>
    <t>2003-07-23</t>
  </si>
  <si>
    <t>Semion</t>
  </si>
  <si>
    <t>Boikov</t>
  </si>
  <si>
    <t>2003-09-26</t>
  </si>
  <si>
    <t>Čeplinskas</t>
  </si>
  <si>
    <t>2002-02-25</t>
  </si>
  <si>
    <t>40.56</t>
  </si>
  <si>
    <t>Modestas</t>
  </si>
  <si>
    <t>Miliūnas</t>
  </si>
  <si>
    <t>1998-06-29</t>
  </si>
  <si>
    <t>Viltrakis</t>
  </si>
  <si>
    <t>2005-09-01</t>
  </si>
  <si>
    <t>DNF</t>
  </si>
  <si>
    <t>37.66</t>
  </si>
  <si>
    <t>40.22</t>
  </si>
  <si>
    <t>40.88</t>
  </si>
  <si>
    <t>37.74</t>
  </si>
  <si>
    <t>48.97-400</t>
  </si>
  <si>
    <t>Laimonas</t>
  </si>
  <si>
    <t>Alionis</t>
  </si>
  <si>
    <t>1990-08-10</t>
  </si>
  <si>
    <t>36.39</t>
  </si>
  <si>
    <t>bėgimas iš</t>
  </si>
  <si>
    <t>800+600+400+200 estafetinis bėgimas moterims</t>
  </si>
  <si>
    <t>Etapas</t>
  </si>
  <si>
    <t>Origami runners</t>
  </si>
  <si>
    <t>Loreta</t>
  </si>
  <si>
    <t>Kančytė</t>
  </si>
  <si>
    <t>RunFace VaSti</t>
  </si>
  <si>
    <t>Monika</t>
  </si>
  <si>
    <t>Matuliauskaitė</t>
  </si>
  <si>
    <t>Kauno maratono klubas</t>
  </si>
  <si>
    <t>7.</t>
  </si>
  <si>
    <t>Laura</t>
  </si>
  <si>
    <t>Litvinaitė</t>
  </si>
  <si>
    <t>5.</t>
  </si>
  <si>
    <t>6.</t>
  </si>
  <si>
    <t>Asta</t>
  </si>
  <si>
    <t>Strumbylaitė</t>
  </si>
  <si>
    <t>1999-09-14</t>
  </si>
  <si>
    <t>M. Vadeikis,  A. Dobregienė</t>
  </si>
  <si>
    <t>800+600+400+200 estafetinis bėgimas vyrams</t>
  </si>
  <si>
    <t>Ganusauskas</t>
  </si>
  <si>
    <t>1999-03-05</t>
  </si>
  <si>
    <t>N.Sabaliauskienė</t>
  </si>
  <si>
    <t>Grigalaitis</t>
  </si>
  <si>
    <t>1999-09-03</t>
  </si>
  <si>
    <t>Petravičius</t>
  </si>
  <si>
    <t>1999-05-30</t>
  </si>
  <si>
    <t>A.Kitanov, N.Sabaliauskienė</t>
  </si>
  <si>
    <t xml:space="preserve">Rytis  </t>
  </si>
  <si>
    <t>2001</t>
  </si>
  <si>
    <t xml:space="preserve">Nedas </t>
  </si>
  <si>
    <t>"Super team"</t>
  </si>
  <si>
    <t>LIETUVOS SPORTO UNVERSITETO STUDENTŲ</t>
  </si>
  <si>
    <t>ATVIROSIOS LENGVOSIOS ATLETIKOS</t>
  </si>
  <si>
    <t>ŽIEMOS PIRMENYBĖS</t>
  </si>
  <si>
    <t xml:space="preserve">Z. ŠVEIKAUSKO IR A. STANISLOVAIČIO </t>
  </si>
  <si>
    <t>TAURĖMS LAIMĖTI</t>
  </si>
  <si>
    <t>Kaunas, LSU Alekso Stanislovaičio lengvosios atletikos maniežas</t>
  </si>
  <si>
    <t>Varžybų vyriausiasis teisėjas</t>
  </si>
  <si>
    <t>Eugenijus TRINKŪNAS</t>
  </si>
  <si>
    <t>Varžybų vyriausiasis sekretorius</t>
  </si>
  <si>
    <t>Alfonsas BULIUOLIS</t>
  </si>
  <si>
    <t>2019 m. gruodžio 11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</si>
</sst>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"/>
    <numFmt numFmtId="165" formatCode="0.000"/>
    <numFmt numFmtId="166" formatCode="yyyy\-mm\-dd;@"/>
  </numFmts>
  <fonts count="5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Arial Baltic"/>
      <family val="2"/>
      <charset val="186"/>
    </font>
    <font>
      <b/>
      <sz val="8"/>
      <name val="Arial Baltic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7"/>
      <name val="Times New Roman"/>
      <family val="1"/>
      <charset val="186"/>
    </font>
    <font>
      <sz val="10"/>
      <name val="Arial Baltic"/>
      <family val="2"/>
      <charset val="186"/>
    </font>
    <font>
      <b/>
      <sz val="10"/>
      <name val="Arial Baltic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7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6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Calibri"/>
      <family val="2"/>
    </font>
    <font>
      <b/>
      <sz val="12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21" fillId="0" borderId="0"/>
    <xf numFmtId="0" fontId="2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8" applyNumberFormat="0" applyAlignment="0" applyProtection="0"/>
    <xf numFmtId="0" fontId="28" fillId="21" borderId="19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8" applyNumberFormat="0" applyAlignment="0" applyProtection="0"/>
    <xf numFmtId="0" fontId="35" fillId="0" borderId="23" applyNumberFormat="0" applyFill="0" applyAlignment="0" applyProtection="0"/>
    <xf numFmtId="0" fontId="36" fillId="22" borderId="0" applyNumberFormat="0" applyBorder="0" applyAlignment="0" applyProtection="0"/>
    <xf numFmtId="0" fontId="37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39" fillId="0" borderId="0"/>
    <xf numFmtId="0" fontId="38" fillId="0" borderId="0"/>
    <xf numFmtId="0" fontId="3" fillId="0" borderId="0"/>
    <xf numFmtId="0" fontId="21" fillId="23" borderId="24" applyNumberFormat="0" applyFont="0" applyAlignment="0" applyProtection="0"/>
    <xf numFmtId="0" fontId="40" fillId="20" borderId="25" applyNumberFormat="0" applyAlignment="0" applyProtection="0"/>
    <xf numFmtId="0" fontId="21" fillId="0" borderId="0"/>
    <xf numFmtId="0" fontId="41" fillId="0" borderId="0" applyNumberForma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1" fillId="0" borderId="0"/>
  </cellStyleXfs>
  <cellXfs count="31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/>
    <xf numFmtId="49" fontId="8" fillId="0" borderId="0" xfId="0" applyNumberFormat="1" applyFont="1" applyFill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/>
    <xf numFmtId="49" fontId="13" fillId="0" borderId="0" xfId="0" applyNumberFormat="1" applyFont="1"/>
    <xf numFmtId="0" fontId="14" fillId="0" borderId="0" xfId="0" applyFont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2" fontId="16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/>
    <xf numFmtId="0" fontId="11" fillId="0" borderId="0" xfId="0" applyFont="1" applyBorder="1"/>
    <xf numFmtId="0" fontId="18" fillId="0" borderId="14" xfId="0" applyFont="1" applyBorder="1"/>
    <xf numFmtId="0" fontId="19" fillId="0" borderId="0" xfId="0" applyFont="1"/>
    <xf numFmtId="49" fontId="19" fillId="0" borderId="0" xfId="0" applyNumberFormat="1" applyFont="1"/>
    <xf numFmtId="0" fontId="19" fillId="0" borderId="0" xfId="0" applyFont="1" applyAlignment="1">
      <alignment horizontal="center"/>
    </xf>
    <xf numFmtId="0" fontId="20" fillId="0" borderId="0" xfId="0" applyFont="1"/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center"/>
    </xf>
    <xf numFmtId="0" fontId="7" fillId="0" borderId="0" xfId="1" applyFont="1" applyFill="1"/>
    <xf numFmtId="0" fontId="5" fillId="0" borderId="0" xfId="1" applyFont="1"/>
    <xf numFmtId="49" fontId="8" fillId="0" borderId="0" xfId="1" applyNumberFormat="1" applyFont="1" applyFill="1" applyAlignment="1">
      <alignment horizontal="right"/>
    </xf>
    <xf numFmtId="0" fontId="9" fillId="0" borderId="0" xfId="1" applyFont="1" applyFill="1"/>
    <xf numFmtId="0" fontId="10" fillId="0" borderId="0" xfId="1" applyFont="1" applyFill="1" applyAlignment="1">
      <alignment horizontal="center"/>
    </xf>
    <xf numFmtId="0" fontId="9" fillId="0" borderId="0" xfId="1" applyFont="1"/>
    <xf numFmtId="0" fontId="8" fillId="0" borderId="0" xfId="1" applyFont="1" applyFill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1" fillId="0" borderId="0" xfId="1" applyFont="1" applyFill="1"/>
    <xf numFmtId="0" fontId="12" fillId="0" borderId="0" xfId="1" applyFont="1"/>
    <xf numFmtId="0" fontId="12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3" fillId="0" borderId="0" xfId="1" applyFont="1"/>
    <xf numFmtId="49" fontId="13" fillId="0" borderId="0" xfId="1" applyNumberFormat="1" applyFont="1"/>
    <xf numFmtId="0" fontId="14" fillId="0" borderId="0" xfId="1" applyFont="1" applyFill="1"/>
    <xf numFmtId="0" fontId="13" fillId="0" borderId="0" xfId="1" applyFont="1" applyFill="1"/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right" vertical="center"/>
    </xf>
    <xf numFmtId="0" fontId="15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5" fillId="0" borderId="8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4" fillId="0" borderId="0" xfId="1" applyFont="1"/>
    <xf numFmtId="1" fontId="11" fillId="0" borderId="14" xfId="1" applyNumberFormat="1" applyFont="1" applyBorder="1" applyAlignment="1">
      <alignment horizontal="center"/>
    </xf>
    <xf numFmtId="1" fontId="11" fillId="0" borderId="15" xfId="1" applyNumberFormat="1" applyFont="1" applyBorder="1" applyAlignment="1">
      <alignment horizontal="center"/>
    </xf>
    <xf numFmtId="0" fontId="11" fillId="0" borderId="15" xfId="1" applyFont="1" applyBorder="1" applyAlignment="1">
      <alignment horizontal="right"/>
    </xf>
    <xf numFmtId="0" fontId="5" fillId="0" borderId="16" xfId="1" applyFont="1" applyBorder="1" applyAlignment="1">
      <alignment horizontal="left"/>
    </xf>
    <xf numFmtId="49" fontId="9" fillId="0" borderId="14" xfId="1" applyNumberFormat="1" applyFont="1" applyBorder="1" applyAlignment="1">
      <alignment horizontal="center"/>
    </xf>
    <xf numFmtId="49" fontId="9" fillId="0" borderId="17" xfId="1" applyNumberFormat="1" applyFont="1" applyBorder="1" applyAlignment="1">
      <alignment horizontal="left"/>
    </xf>
    <xf numFmtId="2" fontId="9" fillId="0" borderId="14" xfId="1" applyNumberFormat="1" applyFont="1" applyBorder="1" applyAlignment="1">
      <alignment horizontal="center"/>
    </xf>
    <xf numFmtId="1" fontId="9" fillId="0" borderId="14" xfId="1" applyNumberFormat="1" applyFont="1" applyBorder="1" applyAlignment="1">
      <alignment horizontal="center"/>
    </xf>
    <xf numFmtId="2" fontId="6" fillId="0" borderId="14" xfId="1" applyNumberFormat="1" applyFont="1" applyFill="1" applyBorder="1" applyAlignment="1">
      <alignment horizontal="center" vertical="center" wrapText="1"/>
    </xf>
    <xf numFmtId="2" fontId="22" fillId="0" borderId="14" xfId="1" applyNumberFormat="1" applyFont="1" applyFill="1" applyBorder="1" applyAlignment="1">
      <alignment horizontal="center"/>
    </xf>
    <xf numFmtId="0" fontId="9" fillId="0" borderId="14" xfId="1" applyFont="1" applyFill="1" applyBorder="1"/>
    <xf numFmtId="0" fontId="11" fillId="0" borderId="0" xfId="1" applyFont="1" applyBorder="1"/>
    <xf numFmtId="0" fontId="18" fillId="0" borderId="14" xfId="1" applyFont="1" applyFill="1" applyBorder="1"/>
    <xf numFmtId="0" fontId="19" fillId="0" borderId="0" xfId="1" applyFont="1"/>
    <xf numFmtId="49" fontId="19" fillId="0" borderId="0" xfId="1" applyNumberFormat="1" applyFont="1"/>
    <xf numFmtId="0" fontId="19" fillId="0" borderId="0" xfId="1" applyFont="1" applyAlignment="1">
      <alignment horizontal="center"/>
    </xf>
    <xf numFmtId="0" fontId="20" fillId="0" borderId="0" xfId="1" applyFont="1" applyFill="1"/>
    <xf numFmtId="0" fontId="19" fillId="0" borderId="0" xfId="1" applyFont="1" applyFill="1"/>
    <xf numFmtId="49" fontId="23" fillId="0" borderId="0" xfId="1" applyNumberFormat="1" applyFont="1" applyFill="1"/>
    <xf numFmtId="49" fontId="18" fillId="0" borderId="0" xfId="1" applyNumberFormat="1" applyFont="1" applyFill="1"/>
    <xf numFmtId="0" fontId="6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0" fillId="0" borderId="8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right"/>
    </xf>
    <xf numFmtId="0" fontId="5" fillId="0" borderId="17" xfId="1" applyFont="1" applyFill="1" applyBorder="1" applyAlignment="1">
      <alignment horizontal="left"/>
    </xf>
    <xf numFmtId="0" fontId="9" fillId="0" borderId="14" xfId="1" applyFont="1" applyBorder="1" applyAlignment="1">
      <alignment horizontal="left"/>
    </xf>
    <xf numFmtId="164" fontId="6" fillId="0" borderId="14" xfId="2" applyNumberFormat="1" applyFont="1" applyBorder="1" applyAlignment="1">
      <alignment horizontal="center"/>
    </xf>
    <xf numFmtId="0" fontId="22" fillId="0" borderId="14" xfId="2" applyFont="1" applyFill="1" applyBorder="1" applyAlignment="1">
      <alignment horizontal="center"/>
    </xf>
    <xf numFmtId="0" fontId="23" fillId="0" borderId="0" xfId="1" applyFont="1" applyFill="1"/>
    <xf numFmtId="0" fontId="18" fillId="0" borderId="0" xfId="1" applyFont="1" applyFill="1"/>
    <xf numFmtId="0" fontId="22" fillId="0" borderId="0" xfId="1" applyFont="1" applyFill="1" applyAlignment="1">
      <alignment horizontal="center"/>
    </xf>
    <xf numFmtId="0" fontId="15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15" xfId="1" applyFont="1" applyBorder="1" applyAlignment="1">
      <alignment horizontal="center"/>
    </xf>
    <xf numFmtId="0" fontId="5" fillId="0" borderId="17" xfId="1" applyFont="1" applyBorder="1" applyAlignment="1">
      <alignment horizontal="left"/>
    </xf>
    <xf numFmtId="164" fontId="18" fillId="0" borderId="0" xfId="2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164" fontId="6" fillId="0" borderId="14" xfId="2" applyNumberFormat="1" applyFont="1" applyFill="1" applyBorder="1" applyAlignment="1">
      <alignment horizontal="center"/>
    </xf>
    <xf numFmtId="164" fontId="22" fillId="0" borderId="14" xfId="2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2" fillId="0" borderId="14" xfId="2" applyFont="1" applyBorder="1" applyAlignment="1">
      <alignment horizontal="center"/>
    </xf>
    <xf numFmtId="0" fontId="6" fillId="0" borderId="0" xfId="1" applyFont="1"/>
    <xf numFmtId="0" fontId="22" fillId="0" borderId="0" xfId="1" applyFont="1"/>
    <xf numFmtId="0" fontId="17" fillId="0" borderId="0" xfId="1" applyFont="1"/>
    <xf numFmtId="0" fontId="6" fillId="0" borderId="0" xfId="1" applyFont="1" applyFill="1"/>
    <xf numFmtId="0" fontId="44" fillId="0" borderId="0" xfId="1" applyFont="1" applyAlignment="1">
      <alignment horizontal="right"/>
    </xf>
    <xf numFmtId="0" fontId="45" fillId="0" borderId="0" xfId="1" applyFont="1"/>
    <xf numFmtId="0" fontId="46" fillId="0" borderId="0" xfId="1" applyFont="1"/>
    <xf numFmtId="0" fontId="17" fillId="0" borderId="0" xfId="1" applyFont="1" applyBorder="1"/>
    <xf numFmtId="49" fontId="47" fillId="0" borderId="0" xfId="1" applyNumberFormat="1" applyFont="1" applyBorder="1" applyAlignment="1">
      <alignment horizontal="center"/>
    </xf>
    <xf numFmtId="0" fontId="6" fillId="0" borderId="0" xfId="1" applyFont="1" applyBorder="1"/>
    <xf numFmtId="0" fontId="6" fillId="0" borderId="0" xfId="1" applyFont="1" applyFill="1" applyBorder="1"/>
    <xf numFmtId="0" fontId="10" fillId="0" borderId="4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49" fontId="10" fillId="0" borderId="28" xfId="1" applyNumberFormat="1" applyFont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22" fillId="0" borderId="14" xfId="1" applyFont="1" applyBorder="1" applyAlignment="1">
      <alignment horizontal="center" vertical="center"/>
    </xf>
    <xf numFmtId="0" fontId="22" fillId="0" borderId="15" xfId="1" applyFont="1" applyBorder="1" applyAlignment="1">
      <alignment horizontal="right" vertical="center"/>
    </xf>
    <xf numFmtId="0" fontId="6" fillId="0" borderId="17" xfId="1" applyFont="1" applyBorder="1" applyAlignment="1">
      <alignment horizontal="left" vertical="center"/>
    </xf>
    <xf numFmtId="49" fontId="47" fillId="0" borderId="14" xfId="1" applyNumberFormat="1" applyFont="1" applyBorder="1" applyAlignment="1">
      <alignment horizontal="center" vertical="center"/>
    </xf>
    <xf numFmtId="49" fontId="47" fillId="0" borderId="29" xfId="1" applyNumberFormat="1" applyFont="1" applyBorder="1" applyAlignment="1">
      <alignment horizontal="left" vertical="center"/>
    </xf>
    <xf numFmtId="49" fontId="47" fillId="0" borderId="30" xfId="1" applyNumberFormat="1" applyFont="1" applyBorder="1" applyAlignment="1">
      <alignment horizontal="left" vertical="center"/>
    </xf>
    <xf numFmtId="49" fontId="17" fillId="0" borderId="31" xfId="1" applyNumberFormat="1" applyFont="1" applyBorder="1" applyAlignment="1">
      <alignment horizontal="center" vertical="center"/>
    </xf>
    <xf numFmtId="2" fontId="6" fillId="0" borderId="32" xfId="1" applyNumberFormat="1" applyFont="1" applyBorder="1" applyAlignment="1">
      <alignment horizontal="center" vertical="center"/>
    </xf>
    <xf numFmtId="2" fontId="22" fillId="0" borderId="14" xfId="1" applyNumberFormat="1" applyFont="1" applyFill="1" applyBorder="1" applyAlignment="1">
      <alignment horizontal="center" vertical="center"/>
    </xf>
    <xf numFmtId="0" fontId="17" fillId="0" borderId="14" xfId="1" applyFont="1" applyBorder="1" applyAlignment="1">
      <alignment vertical="center" wrapText="1"/>
    </xf>
    <xf numFmtId="0" fontId="22" fillId="0" borderId="0" xfId="1" applyFont="1" applyAlignment="1">
      <alignment vertical="center"/>
    </xf>
    <xf numFmtId="49" fontId="15" fillId="0" borderId="0" xfId="1" applyNumberFormat="1" applyFont="1" applyFill="1"/>
    <xf numFmtId="49" fontId="9" fillId="0" borderId="0" xfId="1" applyNumberFormat="1" applyFont="1" applyFill="1"/>
    <xf numFmtId="47" fontId="11" fillId="0" borderId="0" xfId="1" applyNumberFormat="1" applyFont="1"/>
    <xf numFmtId="0" fontId="9" fillId="0" borderId="14" xfId="1" applyFont="1" applyBorder="1"/>
    <xf numFmtId="0" fontId="11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left"/>
    </xf>
    <xf numFmtId="164" fontId="6" fillId="0" borderId="0" xfId="2" applyNumberFormat="1" applyFont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11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49" fontId="9" fillId="0" borderId="0" xfId="1" applyNumberFormat="1" applyFont="1" applyBorder="1" applyAlignment="1">
      <alignment horizontal="left"/>
    </xf>
    <xf numFmtId="47" fontId="9" fillId="0" borderId="0" xfId="1" applyNumberFormat="1" applyFont="1" applyBorder="1" applyAlignment="1">
      <alignment horizontal="left"/>
    </xf>
    <xf numFmtId="0" fontId="47" fillId="0" borderId="0" xfId="1" applyFont="1" applyFill="1" applyAlignment="1">
      <alignment horizontal="center"/>
    </xf>
    <xf numFmtId="0" fontId="12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22" fillId="0" borderId="0" xfId="1" applyFont="1" applyFill="1"/>
    <xf numFmtId="0" fontId="12" fillId="0" borderId="0" xfId="1" applyFont="1" applyFill="1" applyAlignment="1">
      <alignment horizontal="left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right" vertical="center"/>
    </xf>
    <xf numFmtId="0" fontId="15" fillId="0" borderId="7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/>
    </xf>
    <xf numFmtId="0" fontId="9" fillId="0" borderId="14" xfId="1" applyFont="1" applyFill="1" applyBorder="1" applyAlignment="1">
      <alignment horizontal="left"/>
    </xf>
    <xf numFmtId="2" fontId="6" fillId="0" borderId="14" xfId="2" applyNumberFormat="1" applyFont="1" applyBorder="1" applyAlignment="1">
      <alignment horizontal="center"/>
    </xf>
    <xf numFmtId="165" fontId="48" fillId="0" borderId="15" xfId="1" applyNumberFormat="1" applyFont="1" applyFill="1" applyBorder="1" applyAlignment="1">
      <alignment horizontal="center"/>
    </xf>
    <xf numFmtId="49" fontId="6" fillId="0" borderId="14" xfId="1" applyNumberFormat="1" applyFont="1" applyFill="1" applyBorder="1" applyAlignment="1">
      <alignment horizontal="center"/>
    </xf>
    <xf numFmtId="0" fontId="49" fillId="0" borderId="14" xfId="1" applyFont="1" applyFill="1" applyBorder="1" applyAlignment="1">
      <alignment horizontal="left"/>
    </xf>
    <xf numFmtId="2" fontId="6" fillId="0" borderId="14" xfId="2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2" fontId="6" fillId="0" borderId="0" xfId="2" applyNumberFormat="1" applyFont="1" applyBorder="1" applyAlignment="1">
      <alignment horizontal="center"/>
    </xf>
    <xf numFmtId="165" fontId="48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49" fillId="0" borderId="0" xfId="1" applyFont="1" applyFill="1" applyBorder="1" applyAlignment="1">
      <alignment horizontal="left"/>
    </xf>
    <xf numFmtId="49" fontId="9" fillId="0" borderId="14" xfId="1" applyNumberFormat="1" applyFont="1" applyFill="1" applyBorder="1" applyAlignment="1">
      <alignment horizontal="left"/>
    </xf>
    <xf numFmtId="49" fontId="9" fillId="0" borderId="0" xfId="1" applyNumberFormat="1" applyFont="1" applyFill="1" applyBorder="1" applyAlignment="1">
      <alignment horizontal="left"/>
    </xf>
    <xf numFmtId="2" fontId="6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1" fillId="0" borderId="0" xfId="0" applyFont="1" applyFill="1"/>
    <xf numFmtId="0" fontId="10" fillId="0" borderId="8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9" fontId="50" fillId="0" borderId="0" xfId="1" applyNumberFormat="1" applyFont="1" applyFill="1" applyAlignment="1">
      <alignment horizontal="right"/>
    </xf>
    <xf numFmtId="49" fontId="51" fillId="0" borderId="0" xfId="1" applyNumberFormat="1" applyFont="1" applyFill="1"/>
    <xf numFmtId="49" fontId="49" fillId="0" borderId="0" xfId="1" applyNumberFormat="1" applyFont="1" applyFill="1"/>
    <xf numFmtId="0" fontId="6" fillId="0" borderId="14" xfId="2" applyFont="1" applyFill="1" applyBorder="1" applyAlignment="1">
      <alignment horizontal="center"/>
    </xf>
    <xf numFmtId="2" fontId="6" fillId="0" borderId="0" xfId="1" applyNumberFormat="1" applyFont="1"/>
    <xf numFmtId="2" fontId="22" fillId="0" borderId="0" xfId="1" applyNumberFormat="1" applyFont="1"/>
    <xf numFmtId="2" fontId="10" fillId="0" borderId="4" xfId="1" applyNumberFormat="1" applyFont="1" applyBorder="1" applyAlignment="1">
      <alignment horizontal="center" vertical="center"/>
    </xf>
    <xf numFmtId="0" fontId="22" fillId="0" borderId="14" xfId="1" applyNumberFormat="1" applyFont="1" applyBorder="1" applyAlignment="1">
      <alignment horizontal="center" vertical="center"/>
    </xf>
    <xf numFmtId="0" fontId="22" fillId="0" borderId="14" xfId="39" applyNumberFormat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49" fontId="22" fillId="0" borderId="0" xfId="1" applyNumberFormat="1" applyFont="1" applyAlignment="1">
      <alignment horizontal="center"/>
    </xf>
    <xf numFmtId="0" fontId="49" fillId="0" borderId="0" xfId="1" applyFont="1" applyFill="1"/>
    <xf numFmtId="0" fontId="4" fillId="0" borderId="0" xfId="54" applyFont="1" applyFill="1"/>
    <xf numFmtId="0" fontId="5" fillId="0" borderId="0" xfId="54" applyFont="1" applyFill="1"/>
    <xf numFmtId="0" fontId="5" fillId="0" borderId="0" xfId="54" applyFont="1" applyFill="1" applyAlignment="1">
      <alignment horizontal="left"/>
    </xf>
    <xf numFmtId="0" fontId="6" fillId="0" borderId="0" xfId="54" applyFont="1" applyFill="1" applyAlignment="1">
      <alignment horizontal="center"/>
    </xf>
    <xf numFmtId="0" fontId="7" fillId="0" borderId="0" xfId="54" applyFont="1" applyFill="1"/>
    <xf numFmtId="0" fontId="5" fillId="0" borderId="0" xfId="54" applyFont="1"/>
    <xf numFmtId="49" fontId="8" fillId="0" borderId="0" xfId="54" applyNumberFormat="1" applyFont="1" applyFill="1" applyAlignment="1">
      <alignment horizontal="right"/>
    </xf>
    <xf numFmtId="0" fontId="9" fillId="0" borderId="0" xfId="54" applyFont="1" applyFill="1"/>
    <xf numFmtId="0" fontId="10" fillId="0" borderId="0" xfId="54" applyFont="1" applyFill="1" applyAlignment="1">
      <alignment horizontal="center"/>
    </xf>
    <xf numFmtId="0" fontId="9" fillId="0" borderId="0" xfId="54" applyFont="1"/>
    <xf numFmtId="0" fontId="8" fillId="0" borderId="0" xfId="54" applyFont="1" applyFill="1" applyAlignment="1">
      <alignment horizontal="right"/>
    </xf>
    <xf numFmtId="0" fontId="11" fillId="0" borderId="0" xfId="45" applyFont="1" applyFill="1"/>
    <xf numFmtId="0" fontId="11" fillId="0" borderId="0" xfId="45" applyFont="1"/>
    <xf numFmtId="0" fontId="12" fillId="0" borderId="0" xfId="45" applyFont="1" applyAlignment="1">
      <alignment horizontal="right"/>
    </xf>
    <xf numFmtId="0" fontId="11" fillId="0" borderId="0" xfId="45" applyFont="1" applyAlignment="1">
      <alignment horizontal="left"/>
    </xf>
    <xf numFmtId="0" fontId="6" fillId="0" borderId="0" xfId="45" applyFont="1" applyAlignment="1">
      <alignment horizontal="center"/>
    </xf>
    <xf numFmtId="0" fontId="22" fillId="0" borderId="0" xfId="45" applyFont="1" applyFill="1" applyAlignment="1">
      <alignment horizontal="center"/>
    </xf>
    <xf numFmtId="0" fontId="8" fillId="0" borderId="0" xfId="45" applyFont="1" applyFill="1" applyAlignment="1">
      <alignment horizontal="right"/>
    </xf>
    <xf numFmtId="0" fontId="12" fillId="0" borderId="0" xfId="45" applyFont="1" applyAlignment="1">
      <alignment horizontal="left"/>
    </xf>
    <xf numFmtId="0" fontId="5" fillId="0" borderId="0" xfId="45" applyFont="1"/>
    <xf numFmtId="0" fontId="5" fillId="0" borderId="0" xfId="45" applyFont="1" applyAlignment="1">
      <alignment horizontal="center"/>
    </xf>
    <xf numFmtId="0" fontId="6" fillId="0" borderId="0" xfId="45" applyFont="1" applyFill="1"/>
    <xf numFmtId="0" fontId="6" fillId="0" borderId="0" xfId="45" applyFont="1"/>
    <xf numFmtId="0" fontId="6" fillId="0" borderId="0" xfId="45" applyFont="1" applyAlignment="1">
      <alignment horizontal="left"/>
    </xf>
    <xf numFmtId="0" fontId="15" fillId="0" borderId="4" xfId="45" applyFont="1" applyFill="1" applyBorder="1" applyAlignment="1">
      <alignment horizontal="center" vertical="center"/>
    </xf>
    <xf numFmtId="0" fontId="15" fillId="0" borderId="5" xfId="45" applyFont="1" applyBorder="1" applyAlignment="1">
      <alignment horizontal="center" vertical="center"/>
    </xf>
    <xf numFmtId="0" fontId="15" fillId="0" borderId="6" xfId="45" applyFont="1" applyBorder="1" applyAlignment="1">
      <alignment horizontal="right" vertical="center"/>
    </xf>
    <xf numFmtId="0" fontId="15" fillId="0" borderId="7" xfId="45" applyFont="1" applyBorder="1" applyAlignment="1">
      <alignment horizontal="left" vertical="center"/>
    </xf>
    <xf numFmtId="0" fontId="9" fillId="0" borderId="8" xfId="45" applyFont="1" applyBorder="1" applyAlignment="1">
      <alignment horizontal="center" vertical="center"/>
    </xf>
    <xf numFmtId="0" fontId="10" fillId="0" borderId="8" xfId="45" applyFont="1" applyBorder="1" applyAlignment="1">
      <alignment horizontal="center" vertical="center"/>
    </xf>
    <xf numFmtId="0" fontId="10" fillId="0" borderId="6" xfId="45" applyFont="1" applyFill="1" applyBorder="1" applyAlignment="1">
      <alignment horizontal="center" vertical="center"/>
    </xf>
    <xf numFmtId="0" fontId="15" fillId="0" borderId="13" xfId="45" applyFont="1" applyBorder="1" applyAlignment="1">
      <alignment horizontal="center" vertical="center"/>
    </xf>
    <xf numFmtId="0" fontId="9" fillId="0" borderId="0" xfId="45" applyFont="1"/>
    <xf numFmtId="0" fontId="16" fillId="0" borderId="34" xfId="42" applyNumberFormat="1" applyFont="1" applyFill="1" applyBorder="1" applyAlignment="1" applyProtection="1">
      <alignment horizontal="center" vertical="top"/>
    </xf>
    <xf numFmtId="0" fontId="16" fillId="0" borderId="35" xfId="42" applyNumberFormat="1" applyFont="1" applyFill="1" applyBorder="1" applyAlignment="1" applyProtection="1">
      <alignment horizontal="center"/>
    </xf>
    <xf numFmtId="0" fontId="16" fillId="0" borderId="36" xfId="42" applyNumberFormat="1" applyFont="1" applyFill="1" applyBorder="1" applyAlignment="1" applyProtection="1">
      <alignment horizontal="right"/>
    </xf>
    <xf numFmtId="0" fontId="52" fillId="0" borderId="37" xfId="42" applyNumberFormat="1" applyFont="1" applyFill="1" applyBorder="1" applyAlignment="1" applyProtection="1">
      <alignment horizontal="left"/>
    </xf>
    <xf numFmtId="166" fontId="16" fillId="0" borderId="35" xfId="42" applyNumberFormat="1" applyFont="1" applyFill="1" applyBorder="1" applyAlignment="1" applyProtection="1">
      <alignment horizontal="center"/>
    </xf>
    <xf numFmtId="0" fontId="16" fillId="0" borderId="39" xfId="42" applyNumberFormat="1" applyFont="1" applyFill="1" applyBorder="1" applyAlignment="1" applyProtection="1">
      <alignment horizontal="left" vertical="center" wrapText="1"/>
    </xf>
    <xf numFmtId="0" fontId="16" fillId="0" borderId="40" xfId="42" applyNumberFormat="1" applyFont="1" applyFill="1" applyBorder="1" applyAlignment="1" applyProtection="1">
      <alignment horizontal="left" shrinkToFit="1"/>
    </xf>
    <xf numFmtId="0" fontId="9" fillId="0" borderId="40" xfId="42" applyNumberFormat="1" applyFont="1" applyFill="1" applyBorder="1" applyAlignment="1" applyProtection="1">
      <alignment horizontal="left" wrapText="1" shrinkToFit="1"/>
    </xf>
    <xf numFmtId="0" fontId="37" fillId="0" borderId="0" xfId="42" applyFont="1" applyFill="1"/>
    <xf numFmtId="0" fontId="39" fillId="0" borderId="0" xfId="45"/>
    <xf numFmtId="0" fontId="16" fillId="0" borderId="42" xfId="42" applyNumberFormat="1" applyFont="1" applyFill="1" applyBorder="1" applyAlignment="1" applyProtection="1">
      <alignment horizontal="center" vertical="top"/>
    </xf>
    <xf numFmtId="0" fontId="16" fillId="0" borderId="14" xfId="42" applyNumberFormat="1" applyFont="1" applyFill="1" applyBorder="1" applyAlignment="1" applyProtection="1">
      <alignment horizontal="center"/>
    </xf>
    <xf numFmtId="0" fontId="16" fillId="0" borderId="15" xfId="42" applyNumberFormat="1" applyFont="1" applyFill="1" applyBorder="1" applyAlignment="1" applyProtection="1">
      <alignment horizontal="right"/>
    </xf>
    <xf numFmtId="0" fontId="52" fillId="0" borderId="17" xfId="42" applyNumberFormat="1" applyFont="1" applyFill="1" applyBorder="1" applyAlignment="1" applyProtection="1">
      <alignment horizontal="left"/>
    </xf>
    <xf numFmtId="166" fontId="16" fillId="0" borderId="14" xfId="42" applyNumberFormat="1" applyFont="1" applyFill="1" applyBorder="1" applyAlignment="1" applyProtection="1">
      <alignment horizontal="center"/>
    </xf>
    <xf numFmtId="0" fontId="16" fillId="0" borderId="44" xfId="42" applyNumberFormat="1" applyFont="1" applyFill="1" applyBorder="1" applyAlignment="1" applyProtection="1">
      <alignment horizontal="left" vertical="center" wrapText="1"/>
    </xf>
    <xf numFmtId="0" fontId="16" fillId="0" borderId="29" xfId="42" applyNumberFormat="1" applyFont="1" applyFill="1" applyBorder="1" applyAlignment="1" applyProtection="1">
      <alignment horizontal="left" shrinkToFit="1"/>
    </xf>
    <xf numFmtId="0" fontId="9" fillId="0" borderId="29" xfId="42" applyNumberFormat="1" applyFont="1" applyFill="1" applyBorder="1" applyAlignment="1" applyProtection="1">
      <alignment horizontal="left" wrapText="1" shrinkToFit="1"/>
    </xf>
    <xf numFmtId="0" fontId="9" fillId="0" borderId="29" xfId="42" applyNumberFormat="1" applyFont="1" applyFill="1" applyBorder="1" applyAlignment="1" applyProtection="1">
      <alignment horizontal="left" shrinkToFit="1"/>
    </xf>
    <xf numFmtId="0" fontId="16" fillId="0" borderId="9" xfId="42" applyNumberFormat="1" applyFont="1" applyFill="1" applyBorder="1" applyAlignment="1" applyProtection="1">
      <alignment horizontal="center" vertical="top"/>
    </xf>
    <xf numFmtId="0" fontId="16" fillId="0" borderId="46" xfId="42" applyNumberFormat="1" applyFont="1" applyFill="1" applyBorder="1" applyAlignment="1" applyProtection="1">
      <alignment horizontal="center"/>
    </xf>
    <xf numFmtId="0" fontId="16" fillId="0" borderId="47" xfId="42" applyNumberFormat="1" applyFont="1" applyFill="1" applyBorder="1" applyAlignment="1" applyProtection="1">
      <alignment horizontal="right"/>
    </xf>
    <xf numFmtId="0" fontId="52" fillId="0" borderId="48" xfId="42" applyNumberFormat="1" applyFont="1" applyFill="1" applyBorder="1" applyAlignment="1" applyProtection="1">
      <alignment horizontal="left"/>
    </xf>
    <xf numFmtId="166" fontId="16" fillId="0" borderId="46" xfId="42" applyNumberFormat="1" applyFont="1" applyFill="1" applyBorder="1" applyAlignment="1" applyProtection="1">
      <alignment horizontal="center"/>
    </xf>
    <xf numFmtId="0" fontId="16" fillId="0" borderId="49" xfId="42" applyNumberFormat="1" applyFont="1" applyFill="1" applyBorder="1" applyAlignment="1" applyProtection="1">
      <alignment horizontal="left" vertical="center" wrapText="1"/>
    </xf>
    <xf numFmtId="0" fontId="16" fillId="0" borderId="50" xfId="42" applyNumberFormat="1" applyFont="1" applyFill="1" applyBorder="1" applyAlignment="1" applyProtection="1">
      <alignment horizontal="left" shrinkToFit="1"/>
    </xf>
    <xf numFmtId="0" fontId="9" fillId="0" borderId="50" xfId="42" applyNumberFormat="1" applyFont="1" applyFill="1" applyBorder="1" applyAlignment="1" applyProtection="1">
      <alignment horizontal="left" wrapText="1" shrinkToFit="1"/>
    </xf>
    <xf numFmtId="2" fontId="11" fillId="0" borderId="14" xfId="2" applyNumberFormat="1" applyFont="1" applyBorder="1" applyAlignment="1">
      <alignment horizontal="center"/>
    </xf>
    <xf numFmtId="2" fontId="11" fillId="0" borderId="14" xfId="2" applyNumberFormat="1" applyFont="1" applyFill="1" applyBorder="1" applyAlignment="1">
      <alignment horizontal="center"/>
    </xf>
    <xf numFmtId="0" fontId="21" fillId="0" borderId="51" xfId="1" applyBorder="1"/>
    <xf numFmtId="0" fontId="21" fillId="0" borderId="0" xfId="1"/>
    <xf numFmtId="0" fontId="54" fillId="0" borderId="0" xfId="1" applyFont="1"/>
    <xf numFmtId="0" fontId="22" fillId="0" borderId="51" xfId="1" applyFont="1" applyBorder="1"/>
    <xf numFmtId="0" fontId="55" fillId="0" borderId="0" xfId="1" applyFont="1"/>
    <xf numFmtId="0" fontId="56" fillId="0" borderId="0" xfId="1" applyFont="1"/>
    <xf numFmtId="0" fontId="57" fillId="0" borderId="0" xfId="1" applyFont="1"/>
    <xf numFmtId="0" fontId="22" fillId="0" borderId="16" xfId="1" applyFont="1" applyBorder="1"/>
    <xf numFmtId="0" fontId="22" fillId="0" borderId="0" xfId="1" applyFont="1" applyBorder="1"/>
    <xf numFmtId="49" fontId="45" fillId="0" borderId="0" xfId="1" applyNumberFormat="1" applyFont="1"/>
    <xf numFmtId="0" fontId="22" fillId="0" borderId="52" xfId="1" applyFont="1" applyBorder="1"/>
    <xf numFmtId="0" fontId="22" fillId="0" borderId="53" xfId="1" applyFont="1" applyBorder="1"/>
    <xf numFmtId="0" fontId="58" fillId="0" borderId="0" xfId="1" applyFont="1"/>
    <xf numFmtId="0" fontId="16" fillId="0" borderId="33" xfId="42" applyNumberFormat="1" applyFont="1" applyFill="1" applyBorder="1" applyAlignment="1" applyProtection="1">
      <alignment horizontal="center" vertical="center"/>
    </xf>
    <xf numFmtId="0" fontId="16" fillId="0" borderId="41" xfId="42" applyNumberFormat="1" applyFont="1" applyFill="1" applyBorder="1" applyAlignment="1" applyProtection="1">
      <alignment horizontal="center" vertical="center"/>
    </xf>
    <xf numFmtId="0" fontId="16" fillId="0" borderId="45" xfId="42" applyNumberFormat="1" applyFont="1" applyFill="1" applyBorder="1" applyAlignment="1" applyProtection="1">
      <alignment horizontal="center" vertical="center"/>
    </xf>
    <xf numFmtId="0" fontId="16" fillId="0" borderId="38" xfId="42" applyNumberFormat="1" applyFont="1" applyFill="1" applyBorder="1" applyAlignment="1" applyProtection="1">
      <alignment horizontal="left" vertical="center" wrapText="1"/>
    </xf>
    <xf numFmtId="0" fontId="16" fillId="0" borderId="43" xfId="42" applyNumberFormat="1" applyFont="1" applyFill="1" applyBorder="1" applyAlignment="1" applyProtection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left" vertical="center" wrapText="1"/>
    </xf>
    <xf numFmtId="164" fontId="53" fillId="0" borderId="33" xfId="42" applyNumberFormat="1" applyFont="1" applyFill="1" applyBorder="1" applyAlignment="1" applyProtection="1">
      <alignment horizontal="center" vertical="center" shrinkToFit="1"/>
    </xf>
    <xf numFmtId="164" fontId="53" fillId="0" borderId="41" xfId="42" applyNumberFormat="1" applyFont="1" applyFill="1" applyBorder="1" applyAlignment="1" applyProtection="1">
      <alignment horizontal="center" vertical="center" shrinkToFit="1"/>
    </xf>
    <xf numFmtId="164" fontId="53" fillId="0" borderId="45" xfId="42" applyNumberFormat="1" applyFont="1" applyFill="1" applyBorder="1" applyAlignment="1" applyProtection="1">
      <alignment horizontal="center" vertical="center" shrinkToFit="1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56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Input 2" xfId="36" xr:uid="{00000000-0005-0000-0000-000021000000}"/>
    <cellStyle name="Įprastas 2" xfId="1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10 4" xfId="39" xr:uid="{00000000-0005-0000-0000-000026000000}"/>
    <cellStyle name="Normal 13" xfId="40" xr:uid="{00000000-0005-0000-0000-000027000000}"/>
    <cellStyle name="Normal 2" xfId="41" xr:uid="{00000000-0005-0000-0000-000028000000}"/>
    <cellStyle name="Normal 2 2" xfId="42" xr:uid="{00000000-0005-0000-0000-000029000000}"/>
    <cellStyle name="Normal 3" xfId="43" xr:uid="{00000000-0005-0000-0000-00002A000000}"/>
    <cellStyle name="Normal 4" xfId="44" xr:uid="{00000000-0005-0000-0000-00002B000000}"/>
    <cellStyle name="Normal 5" xfId="45" xr:uid="{00000000-0005-0000-0000-00002C000000}"/>
    <cellStyle name="Normal 5 2" xfId="46" xr:uid="{00000000-0005-0000-0000-00002D000000}"/>
    <cellStyle name="Normal 6" xfId="47" xr:uid="{00000000-0005-0000-0000-00002E000000}"/>
    <cellStyle name="Normal 6 2" xfId="54" xr:uid="{00000000-0005-0000-0000-00002F000000}"/>
    <cellStyle name="Normal 6 2 2" xfId="55" xr:uid="{00000000-0005-0000-0000-000030000000}"/>
    <cellStyle name="Normal_kategorijos(1)" xfId="2" xr:uid="{00000000-0005-0000-0000-000031000000}"/>
    <cellStyle name="Note 2" xfId="48" xr:uid="{00000000-0005-0000-0000-000032000000}"/>
    <cellStyle name="Output 2" xfId="49" xr:uid="{00000000-0005-0000-0000-000033000000}"/>
    <cellStyle name="Paprastas 2" xfId="50" xr:uid="{00000000-0005-0000-0000-000034000000}"/>
    <cellStyle name="Title 2" xfId="51" xr:uid="{00000000-0005-0000-0000-000035000000}"/>
    <cellStyle name="Total 2" xfId="52" xr:uid="{00000000-0005-0000-0000-000036000000}"/>
    <cellStyle name="Warning Text 2" xfId="53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</xdr:colOff>
      <xdr:row>31</xdr:row>
      <xdr:rowOff>7620</xdr:rowOff>
    </xdr:from>
    <xdr:to>
      <xdr:col>5</xdr:col>
      <xdr:colOff>198120</xdr:colOff>
      <xdr:row>35</xdr:row>
      <xdr:rowOff>144780</xdr:rowOff>
    </xdr:to>
    <xdr:pic>
      <xdr:nvPicPr>
        <xdr:cNvPr id="2" name="Picture 13" descr="http://www.lsu.lt/sites/default/files/paveiksleliai/logo/lsu_logo_be_uzraso_2c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5440680"/>
          <a:ext cx="84582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18</xdr:row>
      <xdr:rowOff>0</xdr:rowOff>
    </xdr:from>
    <xdr:to>
      <xdr:col>18</xdr:col>
      <xdr:colOff>93233</xdr:colOff>
      <xdr:row>19</xdr:row>
      <xdr:rowOff>45720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658225" y="3000375"/>
          <a:ext cx="445658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18</xdr:col>
      <xdr:colOff>93233</xdr:colOff>
      <xdr:row>19</xdr:row>
      <xdr:rowOff>106680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658225" y="3000375"/>
          <a:ext cx="445658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18</xdr:col>
      <xdr:colOff>93233</xdr:colOff>
      <xdr:row>19</xdr:row>
      <xdr:rowOff>45720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658225" y="3000375"/>
          <a:ext cx="445658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18</xdr:col>
      <xdr:colOff>93233</xdr:colOff>
      <xdr:row>19</xdr:row>
      <xdr:rowOff>106680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658225" y="3000375"/>
          <a:ext cx="445658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18</xdr:col>
      <xdr:colOff>93233</xdr:colOff>
      <xdr:row>19</xdr:row>
      <xdr:rowOff>45720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658225" y="3000375"/>
          <a:ext cx="445658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18</xdr:col>
      <xdr:colOff>93233</xdr:colOff>
      <xdr:row>19</xdr:row>
      <xdr:rowOff>114300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658225" y="3000375"/>
          <a:ext cx="445658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18</xdr:col>
      <xdr:colOff>93233</xdr:colOff>
      <xdr:row>19</xdr:row>
      <xdr:rowOff>45720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658225" y="3000375"/>
          <a:ext cx="445658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</xdr:row>
      <xdr:rowOff>0</xdr:rowOff>
    </xdr:from>
    <xdr:to>
      <xdr:col>19</xdr:col>
      <xdr:colOff>458993</xdr:colOff>
      <xdr:row>12</xdr:row>
      <xdr:rowOff>45720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439150" y="1857375"/>
          <a:ext cx="458993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19</xdr:col>
      <xdr:colOff>458993</xdr:colOff>
      <xdr:row>12</xdr:row>
      <xdr:rowOff>106680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439150" y="1857375"/>
          <a:ext cx="458993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19</xdr:col>
      <xdr:colOff>458993</xdr:colOff>
      <xdr:row>12</xdr:row>
      <xdr:rowOff>45720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439150" y="1857375"/>
          <a:ext cx="458993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19</xdr:col>
      <xdr:colOff>458993</xdr:colOff>
      <xdr:row>12</xdr:row>
      <xdr:rowOff>106680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439150" y="1857375"/>
          <a:ext cx="458993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19</xdr:col>
      <xdr:colOff>458993</xdr:colOff>
      <xdr:row>12</xdr:row>
      <xdr:rowOff>45720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439150" y="1857375"/>
          <a:ext cx="458993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19</xdr:col>
      <xdr:colOff>458993</xdr:colOff>
      <xdr:row>12</xdr:row>
      <xdr:rowOff>114300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439150" y="1857375"/>
          <a:ext cx="458993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19</xdr:col>
      <xdr:colOff>458993</xdr:colOff>
      <xdr:row>12</xdr:row>
      <xdr:rowOff>45720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439150" y="1857375"/>
          <a:ext cx="458993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68580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152400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16</xdr:row>
      <xdr:rowOff>0</xdr:rowOff>
    </xdr:from>
    <xdr:to>
      <xdr:col>16</xdr:col>
      <xdr:colOff>304800</xdr:colOff>
      <xdr:row>18</xdr:row>
      <xdr:rowOff>161925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68580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152400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60960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152400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161925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60960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152400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60960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152400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161925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60960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129540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60960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129540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144780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312420</xdr:colOff>
      <xdr:row>18</xdr:row>
      <xdr:rowOff>60960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26003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152400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68580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152400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24</xdr:row>
      <xdr:rowOff>0</xdr:rowOff>
    </xdr:from>
    <xdr:to>
      <xdr:col>16</xdr:col>
      <xdr:colOff>304800</xdr:colOff>
      <xdr:row>26</xdr:row>
      <xdr:rowOff>161925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68580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152400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60960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152400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161925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60960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152400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60960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152400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161925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60960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129540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60960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129540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144780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16</xdr:col>
      <xdr:colOff>312420</xdr:colOff>
      <xdr:row>26</xdr:row>
      <xdr:rowOff>60960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9052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60960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39</xdr:row>
      <xdr:rowOff>144780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60960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37</xdr:row>
      <xdr:rowOff>0</xdr:rowOff>
    </xdr:from>
    <xdr:to>
      <xdr:col>16</xdr:col>
      <xdr:colOff>304800</xdr:colOff>
      <xdr:row>40</xdr:row>
      <xdr:rowOff>70485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39</xdr:row>
      <xdr:rowOff>144780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60960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39</xdr:row>
      <xdr:rowOff>137160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60960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70485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39</xdr:row>
      <xdr:rowOff>137160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60960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39</xdr:row>
      <xdr:rowOff>137160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60960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70485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39</xdr:row>
      <xdr:rowOff>137160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38100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39</xdr:row>
      <xdr:rowOff>137160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38100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40</xdr:row>
      <xdr:rowOff>53340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312420</xdr:colOff>
      <xdr:row>39</xdr:row>
      <xdr:rowOff>137160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81915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152400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68580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152400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45</xdr:row>
      <xdr:rowOff>0</xdr:rowOff>
    </xdr:from>
    <xdr:to>
      <xdr:col>16</xdr:col>
      <xdr:colOff>304800</xdr:colOff>
      <xdr:row>47</xdr:row>
      <xdr:rowOff>161925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68580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152400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60960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152400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161925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60960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152400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60960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152400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161925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60960</xdr:rowOff>
    </xdr:to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129540</xdr:rowOff>
    </xdr:to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60960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129540</xdr:rowOff>
    </xdr:to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144780</xdr:rowOff>
    </xdr:to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16</xdr:col>
      <xdr:colOff>312420</xdr:colOff>
      <xdr:row>47</xdr:row>
      <xdr:rowOff>60960</xdr:rowOff>
    </xdr:to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90963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68580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152400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17</xdr:row>
      <xdr:rowOff>0</xdr:rowOff>
    </xdr:from>
    <xdr:to>
      <xdr:col>16</xdr:col>
      <xdr:colOff>304800</xdr:colOff>
      <xdr:row>19</xdr:row>
      <xdr:rowOff>161925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68580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152400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60960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152400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161925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60960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152400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60960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152400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161925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60960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129540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60960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129540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144780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312420</xdr:colOff>
      <xdr:row>19</xdr:row>
      <xdr:rowOff>60960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305752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152400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68580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152400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8</xdr:row>
      <xdr:rowOff>0</xdr:rowOff>
    </xdr:from>
    <xdr:to>
      <xdr:col>16</xdr:col>
      <xdr:colOff>304800</xdr:colOff>
      <xdr:row>10</xdr:row>
      <xdr:rowOff>161925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68580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152400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60960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152400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161925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60960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152400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60960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152400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161925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60960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129540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60960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129540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144780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16</xdr:col>
      <xdr:colOff>312420</xdr:colOff>
      <xdr:row>10</xdr:row>
      <xdr:rowOff>60960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25730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190500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106680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190500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27</xdr:row>
      <xdr:rowOff>0</xdr:rowOff>
    </xdr:from>
    <xdr:to>
      <xdr:col>16</xdr:col>
      <xdr:colOff>304800</xdr:colOff>
      <xdr:row>30</xdr:row>
      <xdr:rowOff>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106680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190500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99060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190500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30</xdr:row>
      <xdr:rowOff>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99060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190500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99060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190500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30</xdr:row>
      <xdr:rowOff>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99060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167640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99060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167640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182880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312420</xdr:colOff>
      <xdr:row>29</xdr:row>
      <xdr:rowOff>99060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5057775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152400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68580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152400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10</xdr:row>
      <xdr:rowOff>0</xdr:rowOff>
    </xdr:from>
    <xdr:to>
      <xdr:col>16</xdr:col>
      <xdr:colOff>304800</xdr:colOff>
      <xdr:row>12</xdr:row>
      <xdr:rowOff>161925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68580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152400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60960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152400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161925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60960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152400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60960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152400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161925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60960</xdr:rowOff>
    </xdr:to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129540</xdr:rowOff>
    </xdr:to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60960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129540</xdr:rowOff>
    </xdr:to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144780</xdr:rowOff>
    </xdr:to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312420</xdr:colOff>
      <xdr:row>12</xdr:row>
      <xdr:rowOff>60960</xdr:rowOff>
    </xdr:to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7429500" y="1657350"/>
          <a:ext cx="44577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</xdr:colOff>
      <xdr:row>19</xdr:row>
      <xdr:rowOff>0</xdr:rowOff>
    </xdr:from>
    <xdr:to>
      <xdr:col>10</xdr:col>
      <xdr:colOff>629602</xdr:colOff>
      <xdr:row>23</xdr:row>
      <xdr:rowOff>40958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8512" y="3457575"/>
          <a:ext cx="624840" cy="583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</xdr:colOff>
      <xdr:row>8</xdr:row>
      <xdr:rowOff>0</xdr:rowOff>
    </xdr:from>
    <xdr:to>
      <xdr:col>10</xdr:col>
      <xdr:colOff>629602</xdr:colOff>
      <xdr:row>10</xdr:row>
      <xdr:rowOff>175896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8512" y="1257300"/>
          <a:ext cx="624840" cy="575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53"/>
  <sheetViews>
    <sheetView tabSelected="1" topLeftCell="A16" zoomScale="75" workbookViewId="0">
      <selection activeCell="B28" sqref="B28"/>
    </sheetView>
  </sheetViews>
  <sheetFormatPr defaultColWidth="8.85546875" defaultRowHeight="12.75" x14ac:dyDescent="0.2"/>
  <cols>
    <col min="1" max="1" width="3" style="290" customWidth="1"/>
    <col min="2" max="2" width="0.5703125" style="290" customWidth="1"/>
    <col min="3" max="3" width="3.7109375" style="290" customWidth="1"/>
    <col min="4" max="41" width="5.7109375" style="290" customWidth="1"/>
    <col min="42" max="16384" width="8.85546875" style="290"/>
  </cols>
  <sheetData>
    <row r="1" spans="2:4" x14ac:dyDescent="0.2">
      <c r="B1" s="289"/>
    </row>
    <row r="2" spans="2:4" x14ac:dyDescent="0.2">
      <c r="B2" s="289"/>
    </row>
    <row r="3" spans="2:4" ht="8.1" customHeight="1" x14ac:dyDescent="0.2">
      <c r="B3" s="289"/>
    </row>
    <row r="4" spans="2:4" ht="15.75" x14ac:dyDescent="0.25">
      <c r="B4" s="289"/>
      <c r="D4" s="291"/>
    </row>
    <row r="5" spans="2:4" x14ac:dyDescent="0.2">
      <c r="B5" s="289"/>
    </row>
    <row r="6" spans="2:4" x14ac:dyDescent="0.2">
      <c r="B6" s="289"/>
    </row>
    <row r="7" spans="2:4" x14ac:dyDescent="0.2">
      <c r="B7" s="289"/>
    </row>
    <row r="8" spans="2:4" x14ac:dyDescent="0.2">
      <c r="B8" s="289"/>
    </row>
    <row r="9" spans="2:4" x14ac:dyDescent="0.2">
      <c r="B9" s="289"/>
    </row>
    <row r="10" spans="2:4" x14ac:dyDescent="0.2">
      <c r="B10" s="289"/>
    </row>
    <row r="11" spans="2:4" x14ac:dyDescent="0.2">
      <c r="B11" s="289"/>
    </row>
    <row r="12" spans="2:4" x14ac:dyDescent="0.2">
      <c r="B12" s="289"/>
    </row>
    <row r="13" spans="2:4" x14ac:dyDescent="0.2">
      <c r="B13" s="289"/>
    </row>
    <row r="14" spans="2:4" x14ac:dyDescent="0.2">
      <c r="B14" s="289"/>
    </row>
    <row r="15" spans="2:4" x14ac:dyDescent="0.2">
      <c r="B15" s="289"/>
    </row>
    <row r="16" spans="2:4" x14ac:dyDescent="0.2">
      <c r="B16" s="289"/>
    </row>
    <row r="17" spans="1:15" s="135" customFormat="1" ht="19.5" x14ac:dyDescent="0.3">
      <c r="B17" s="292"/>
      <c r="D17" s="293" t="s">
        <v>1109</v>
      </c>
    </row>
    <row r="18" spans="1:15" s="135" customFormat="1" ht="19.5" x14ac:dyDescent="0.3">
      <c r="B18" s="292"/>
      <c r="D18" s="294"/>
    </row>
    <row r="19" spans="1:15" s="135" customFormat="1" ht="19.5" x14ac:dyDescent="0.3">
      <c r="B19" s="292"/>
      <c r="D19" s="293" t="s">
        <v>1110</v>
      </c>
    </row>
    <row r="20" spans="1:15" s="135" customFormat="1" ht="19.5" x14ac:dyDescent="0.3">
      <c r="B20" s="292"/>
      <c r="D20" s="294"/>
    </row>
    <row r="21" spans="1:15" s="135" customFormat="1" ht="19.5" x14ac:dyDescent="0.3">
      <c r="B21" s="292"/>
      <c r="D21" s="293" t="s">
        <v>1111</v>
      </c>
    </row>
    <row r="22" spans="1:15" s="135" customFormat="1" ht="19.5" x14ac:dyDescent="0.3">
      <c r="B22" s="292"/>
      <c r="D22" s="294"/>
    </row>
    <row r="23" spans="1:15" s="135" customFormat="1" ht="19.5" x14ac:dyDescent="0.3">
      <c r="B23" s="292"/>
      <c r="D23" s="293" t="s">
        <v>1112</v>
      </c>
    </row>
    <row r="24" spans="1:15" s="135" customFormat="1" x14ac:dyDescent="0.2">
      <c r="B24" s="292"/>
    </row>
    <row r="25" spans="1:15" s="135" customFormat="1" ht="19.5" x14ac:dyDescent="0.3">
      <c r="B25" s="292"/>
      <c r="D25" s="293" t="s">
        <v>1113</v>
      </c>
    </row>
    <row r="26" spans="1:15" s="135" customFormat="1" ht="17.25" customHeight="1" x14ac:dyDescent="0.35">
      <c r="B26" s="292"/>
      <c r="D26" s="295"/>
    </row>
    <row r="27" spans="1:15" s="135" customFormat="1" ht="5.0999999999999996" customHeight="1" x14ac:dyDescent="0.2">
      <c r="B27" s="292"/>
    </row>
    <row r="28" spans="1:15" s="135" customFormat="1" ht="3" customHeight="1" x14ac:dyDescent="0.2">
      <c r="A28" s="296"/>
      <c r="B28" s="297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</row>
    <row r="29" spans="1:15" s="135" customFormat="1" ht="5.0999999999999996" customHeight="1" x14ac:dyDescent="0.2">
      <c r="B29" s="292"/>
    </row>
    <row r="30" spans="1:15" s="135" customFormat="1" x14ac:dyDescent="0.2">
      <c r="B30" s="292"/>
    </row>
    <row r="31" spans="1:15" s="135" customFormat="1" x14ac:dyDescent="0.2">
      <c r="B31" s="292"/>
    </row>
    <row r="32" spans="1:15" s="135" customFormat="1" x14ac:dyDescent="0.2">
      <c r="B32" s="292"/>
    </row>
    <row r="33" spans="1:12" s="135" customFormat="1" x14ac:dyDescent="0.2">
      <c r="B33" s="292"/>
    </row>
    <row r="34" spans="1:12" s="135" customFormat="1" x14ac:dyDescent="0.2">
      <c r="B34" s="292"/>
    </row>
    <row r="35" spans="1:12" s="135" customFormat="1" x14ac:dyDescent="0.2">
      <c r="B35" s="292"/>
    </row>
    <row r="36" spans="1:12" s="135" customFormat="1" x14ac:dyDescent="0.2">
      <c r="B36" s="292"/>
    </row>
    <row r="37" spans="1:12" s="135" customFormat="1" x14ac:dyDescent="0.2">
      <c r="B37" s="292"/>
    </row>
    <row r="38" spans="1:12" s="135" customFormat="1" x14ac:dyDescent="0.2">
      <c r="B38" s="292"/>
    </row>
    <row r="39" spans="1:12" s="135" customFormat="1" x14ac:dyDescent="0.2">
      <c r="B39" s="292"/>
    </row>
    <row r="40" spans="1:12" s="135" customFormat="1" x14ac:dyDescent="0.2">
      <c r="B40" s="292"/>
    </row>
    <row r="41" spans="1:12" s="135" customFormat="1" ht="15.75" x14ac:dyDescent="0.25">
      <c r="B41" s="292"/>
      <c r="D41" s="298" t="s">
        <v>1119</v>
      </c>
    </row>
    <row r="42" spans="1:12" s="135" customFormat="1" ht="6.95" customHeight="1" x14ac:dyDescent="0.2">
      <c r="A42" s="299"/>
      <c r="B42" s="300"/>
      <c r="C42" s="299"/>
      <c r="D42" s="299"/>
      <c r="E42" s="299"/>
      <c r="F42" s="299"/>
      <c r="G42" s="299"/>
      <c r="H42" s="299"/>
      <c r="I42" s="299"/>
    </row>
    <row r="43" spans="1:12" s="135" customFormat="1" ht="6.95" customHeight="1" x14ac:dyDescent="0.2">
      <c r="B43" s="292"/>
    </row>
    <row r="44" spans="1:12" s="135" customFormat="1" ht="15.75" x14ac:dyDescent="0.25">
      <c r="B44" s="292"/>
      <c r="D44" s="301" t="s">
        <v>1114</v>
      </c>
    </row>
    <row r="45" spans="1:12" s="135" customFormat="1" x14ac:dyDescent="0.2">
      <c r="B45" s="292"/>
    </row>
    <row r="46" spans="1:12" s="135" customFormat="1" x14ac:dyDescent="0.2">
      <c r="B46" s="292"/>
    </row>
    <row r="47" spans="1:12" s="135" customFormat="1" x14ac:dyDescent="0.2">
      <c r="B47" s="292"/>
    </row>
    <row r="48" spans="1:12" s="135" customFormat="1" x14ac:dyDescent="0.2">
      <c r="B48" s="292"/>
      <c r="E48" s="135" t="s">
        <v>1115</v>
      </c>
      <c r="L48" s="135" t="s">
        <v>1116</v>
      </c>
    </row>
    <row r="49" spans="2:12" s="135" customFormat="1" x14ac:dyDescent="0.2">
      <c r="B49" s="292"/>
    </row>
    <row r="50" spans="2:12" s="135" customFormat="1" x14ac:dyDescent="0.2">
      <c r="B50" s="292"/>
    </row>
    <row r="51" spans="2:12" s="135" customFormat="1" x14ac:dyDescent="0.2">
      <c r="B51" s="292"/>
      <c r="E51" s="135" t="s">
        <v>1117</v>
      </c>
      <c r="L51" s="135" t="s">
        <v>1118</v>
      </c>
    </row>
    <row r="52" spans="2:12" s="135" customFormat="1" x14ac:dyDescent="0.2">
      <c r="B52" s="292"/>
    </row>
    <row r="53" spans="2:12" s="135" customFormat="1" x14ac:dyDescent="0.2"/>
  </sheetData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P1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7109375" style="65" customWidth="1"/>
    <col min="2" max="2" width="4" style="61" customWidth="1"/>
    <col min="3" max="3" width="11.5703125" style="61" customWidth="1"/>
    <col min="4" max="4" width="17.7109375" style="61" customWidth="1"/>
    <col min="5" max="5" width="8.85546875" style="63" customWidth="1"/>
    <col min="6" max="6" width="12.140625" style="63" bestFit="1" customWidth="1"/>
    <col min="7" max="7" width="18.7109375" style="63" customWidth="1"/>
    <col min="8" max="8" width="13.42578125" style="63" customWidth="1"/>
    <col min="9" max="9" width="9.28515625" style="106" customWidth="1"/>
    <col min="10" max="10" width="5.7109375" style="122" customWidth="1"/>
    <col min="11" max="11" width="25.140625" style="61" customWidth="1"/>
    <col min="12" max="12" width="5.42578125" style="121" hidden="1" customWidth="1"/>
    <col min="13" max="14" width="9.140625" style="61" customWidth="1"/>
    <col min="15" max="16384" width="9.140625" style="61"/>
  </cols>
  <sheetData>
    <row r="1" spans="1:16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K1" s="56" t="s">
        <v>1</v>
      </c>
      <c r="L1" s="120"/>
    </row>
    <row r="2" spans="1:16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K2" s="60" t="s">
        <v>3</v>
      </c>
      <c r="L2" s="121"/>
    </row>
    <row r="3" spans="1:16" ht="10.5" customHeight="1" x14ac:dyDescent="0.25">
      <c r="C3" s="62"/>
      <c r="K3" s="60"/>
    </row>
    <row r="4" spans="1:16" ht="15.75" x14ac:dyDescent="0.25">
      <c r="C4" s="67" t="s">
        <v>244</v>
      </c>
      <c r="D4" s="55"/>
      <c r="F4" s="68"/>
      <c r="G4" s="68"/>
      <c r="H4" s="68"/>
    </row>
    <row r="5" spans="1:16" ht="9" customHeight="1" x14ac:dyDescent="0.2">
      <c r="D5" s="55"/>
    </row>
    <row r="6" spans="1:16" x14ac:dyDescent="0.2">
      <c r="A6" s="61"/>
      <c r="B6" s="51"/>
      <c r="C6" s="52"/>
      <c r="D6" s="108"/>
      <c r="F6" s="68"/>
      <c r="G6" s="68"/>
      <c r="H6" s="68"/>
      <c r="J6" s="106"/>
      <c r="K6" s="107"/>
      <c r="N6" s="65"/>
      <c r="O6" s="65"/>
      <c r="P6" s="65"/>
    </row>
    <row r="7" spans="1:16" ht="9" customHeight="1" thickBot="1" x14ac:dyDescent="0.25">
      <c r="A7" s="61"/>
      <c r="D7" s="55"/>
      <c r="J7" s="106"/>
      <c r="K7" s="107"/>
      <c r="N7" s="65"/>
      <c r="O7" s="65"/>
      <c r="P7" s="65"/>
    </row>
    <row r="8" spans="1:16" s="59" customFormat="1" ht="11.45" customHeight="1" thickBot="1" x14ac:dyDescent="0.25">
      <c r="A8" s="12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15</v>
      </c>
      <c r="J8" s="124" t="s">
        <v>16</v>
      </c>
      <c r="K8" s="111" t="s">
        <v>17</v>
      </c>
      <c r="L8" s="121"/>
    </row>
    <row r="9" spans="1:16" ht="15.6" customHeight="1" x14ac:dyDescent="0.2">
      <c r="A9" s="113">
        <v>1</v>
      </c>
      <c r="B9" s="125">
        <v>373</v>
      </c>
      <c r="C9" s="88" t="s">
        <v>75</v>
      </c>
      <c r="D9" s="126" t="s">
        <v>245</v>
      </c>
      <c r="E9" s="90" t="s">
        <v>246</v>
      </c>
      <c r="F9" s="117" t="s">
        <v>247</v>
      </c>
      <c r="G9" s="117" t="s">
        <v>248</v>
      </c>
      <c r="H9" s="117" t="s">
        <v>249</v>
      </c>
      <c r="I9" s="118">
        <v>1.1156250000000001E-3</v>
      </c>
      <c r="J9" s="119" t="str">
        <f t="shared" ref="J9:J17" si="0">IF(ISBLANK(I9),"",IF(I9&gt;0.0013599537037037,"",IF(I9&lt;=0,"TSM",IF(I9&lt;=0,"SM",IF(I9&lt;=0.00109375,"KSM",IF(I9&lt;=0.00115162037037037,"I A",IF(I9&lt;=0.00124421296296296,"II A",IF(I9&lt;=0.0013599537037037,"III A"))))))))</f>
        <v>I A</v>
      </c>
      <c r="K9" s="117" t="s">
        <v>250</v>
      </c>
      <c r="L9" s="127">
        <v>1.0722222222222222E-3</v>
      </c>
      <c r="M9" s="65"/>
    </row>
    <row r="10" spans="1:16" ht="15.6" customHeight="1" x14ac:dyDescent="0.2">
      <c r="A10" s="113">
        <v>2</v>
      </c>
      <c r="B10" s="125">
        <v>161</v>
      </c>
      <c r="C10" s="88" t="s">
        <v>251</v>
      </c>
      <c r="D10" s="126" t="s">
        <v>252</v>
      </c>
      <c r="E10" s="90" t="s">
        <v>253</v>
      </c>
      <c r="F10" s="117" t="s">
        <v>254</v>
      </c>
      <c r="G10" s="117"/>
      <c r="H10" s="117"/>
      <c r="I10" s="118">
        <v>1.1541666666666666E-3</v>
      </c>
      <c r="J10" s="119" t="str">
        <f t="shared" si="0"/>
        <v>II A</v>
      </c>
      <c r="K10" s="117" t="s">
        <v>255</v>
      </c>
      <c r="L10" s="127">
        <v>1.144212962962963E-3</v>
      </c>
      <c r="M10" s="65"/>
    </row>
    <row r="11" spans="1:16" ht="15.6" customHeight="1" x14ac:dyDescent="0.2">
      <c r="A11" s="113">
        <v>3</v>
      </c>
      <c r="B11" s="125">
        <v>72</v>
      </c>
      <c r="C11" s="88" t="s">
        <v>35</v>
      </c>
      <c r="D11" s="126" t="s">
        <v>256</v>
      </c>
      <c r="E11" s="90" t="s">
        <v>257</v>
      </c>
      <c r="F11" s="117" t="s">
        <v>50</v>
      </c>
      <c r="G11" s="117" t="s">
        <v>194</v>
      </c>
      <c r="H11" s="117"/>
      <c r="I11" s="118">
        <v>1.1633101851851852E-3</v>
      </c>
      <c r="J11" s="119" t="str">
        <f t="shared" si="0"/>
        <v>II A</v>
      </c>
      <c r="K11" s="117" t="s">
        <v>258</v>
      </c>
      <c r="L11" s="128"/>
      <c r="M11" s="65"/>
    </row>
    <row r="12" spans="1:16" ht="15.6" customHeight="1" x14ac:dyDescent="0.2">
      <c r="A12" s="113">
        <v>4</v>
      </c>
      <c r="B12" s="125">
        <v>278</v>
      </c>
      <c r="C12" s="88" t="s">
        <v>259</v>
      </c>
      <c r="D12" s="126" t="s">
        <v>260</v>
      </c>
      <c r="E12" s="90" t="s">
        <v>261</v>
      </c>
      <c r="F12" s="117" t="s">
        <v>50</v>
      </c>
      <c r="G12" s="117"/>
      <c r="H12" s="117" t="s">
        <v>51</v>
      </c>
      <c r="I12" s="118">
        <v>1.1690972222222222E-3</v>
      </c>
      <c r="J12" s="119" t="str">
        <f t="shared" si="0"/>
        <v>II A</v>
      </c>
      <c r="K12" s="117" t="s">
        <v>262</v>
      </c>
      <c r="L12" s="128"/>
      <c r="M12" s="65"/>
    </row>
    <row r="13" spans="1:16" ht="15.6" customHeight="1" x14ac:dyDescent="0.2">
      <c r="A13" s="113">
        <v>5</v>
      </c>
      <c r="B13" s="125">
        <v>55</v>
      </c>
      <c r="C13" s="88" t="s">
        <v>75</v>
      </c>
      <c r="D13" s="126" t="s">
        <v>263</v>
      </c>
      <c r="E13" s="90" t="s">
        <v>264</v>
      </c>
      <c r="F13" s="117" t="s">
        <v>109</v>
      </c>
      <c r="G13" s="117" t="s">
        <v>265</v>
      </c>
      <c r="H13" s="117"/>
      <c r="I13" s="118">
        <v>1.1743055555555556E-3</v>
      </c>
      <c r="J13" s="119" t="str">
        <f t="shared" si="0"/>
        <v>II A</v>
      </c>
      <c r="K13" s="117" t="s">
        <v>266</v>
      </c>
      <c r="L13" s="128"/>
      <c r="M13" s="65"/>
    </row>
    <row r="14" spans="1:16" ht="15.6" customHeight="1" x14ac:dyDescent="0.2">
      <c r="A14" s="113">
        <v>6</v>
      </c>
      <c r="B14" s="125">
        <v>70</v>
      </c>
      <c r="C14" s="88" t="s">
        <v>267</v>
      </c>
      <c r="D14" s="126" t="s">
        <v>268</v>
      </c>
      <c r="E14" s="90" t="s">
        <v>269</v>
      </c>
      <c r="F14" s="117" t="s">
        <v>50</v>
      </c>
      <c r="G14" s="117" t="s">
        <v>270</v>
      </c>
      <c r="H14" s="117"/>
      <c r="I14" s="118">
        <v>1.2349537037037036E-3</v>
      </c>
      <c r="J14" s="119" t="str">
        <f t="shared" si="0"/>
        <v>II A</v>
      </c>
      <c r="K14" s="117" t="s">
        <v>258</v>
      </c>
      <c r="L14" s="128"/>
      <c r="M14" s="65"/>
    </row>
    <row r="15" spans="1:16" ht="15.6" customHeight="1" x14ac:dyDescent="0.2">
      <c r="A15" s="113">
        <v>7</v>
      </c>
      <c r="B15" s="125">
        <v>181</v>
      </c>
      <c r="C15" s="88" t="s">
        <v>271</v>
      </c>
      <c r="D15" s="126" t="s">
        <v>272</v>
      </c>
      <c r="E15" s="90" t="s">
        <v>273</v>
      </c>
      <c r="F15" s="117" t="s">
        <v>3</v>
      </c>
      <c r="G15" s="117" t="s">
        <v>28</v>
      </c>
      <c r="H15" s="117"/>
      <c r="I15" s="118">
        <v>1.3024305555555558E-3</v>
      </c>
      <c r="J15" s="119" t="str">
        <f t="shared" si="0"/>
        <v>III A</v>
      </c>
      <c r="K15" s="117" t="s">
        <v>274</v>
      </c>
      <c r="L15" s="128"/>
      <c r="M15" s="65"/>
    </row>
    <row r="16" spans="1:16" ht="15.6" customHeight="1" x14ac:dyDescent="0.2">
      <c r="A16" s="113">
        <v>8</v>
      </c>
      <c r="B16" s="125">
        <v>141</v>
      </c>
      <c r="C16" s="88" t="s">
        <v>275</v>
      </c>
      <c r="D16" s="126" t="s">
        <v>276</v>
      </c>
      <c r="E16" s="90" t="s">
        <v>277</v>
      </c>
      <c r="F16" s="117" t="s">
        <v>278</v>
      </c>
      <c r="G16" s="117" t="s">
        <v>279</v>
      </c>
      <c r="H16" s="117" t="s">
        <v>280</v>
      </c>
      <c r="I16" s="118">
        <v>1.3364583333333334E-3</v>
      </c>
      <c r="J16" s="119" t="str">
        <f t="shared" si="0"/>
        <v>III A</v>
      </c>
      <c r="K16" s="117" t="s">
        <v>281</v>
      </c>
      <c r="L16" s="127"/>
      <c r="M16" s="65"/>
    </row>
    <row r="17" spans="1:13" ht="15.6" customHeight="1" x14ac:dyDescent="0.2">
      <c r="A17" s="113">
        <v>9</v>
      </c>
      <c r="B17" s="125">
        <v>205</v>
      </c>
      <c r="C17" s="88" t="s">
        <v>282</v>
      </c>
      <c r="D17" s="126" t="s">
        <v>283</v>
      </c>
      <c r="E17" s="90" t="s">
        <v>284</v>
      </c>
      <c r="F17" s="117" t="s">
        <v>3</v>
      </c>
      <c r="G17" s="117"/>
      <c r="H17" s="117"/>
      <c r="I17" s="118">
        <v>1.3431712962962963E-3</v>
      </c>
      <c r="J17" s="119" t="str">
        <f t="shared" si="0"/>
        <v>III A</v>
      </c>
      <c r="K17" s="117" t="s">
        <v>176</v>
      </c>
      <c r="L17" s="128"/>
      <c r="M17" s="65"/>
    </row>
    <row r="18" spans="1:13" ht="15.6" customHeight="1" x14ac:dyDescent="0.2">
      <c r="A18" s="113">
        <v>10</v>
      </c>
      <c r="B18" s="125">
        <v>123</v>
      </c>
      <c r="C18" s="88" t="s">
        <v>285</v>
      </c>
      <c r="D18" s="126" t="s">
        <v>286</v>
      </c>
      <c r="E18" s="90" t="s">
        <v>287</v>
      </c>
      <c r="F18" s="117" t="s">
        <v>163</v>
      </c>
      <c r="G18" s="117" t="s">
        <v>164</v>
      </c>
      <c r="H18" s="117"/>
      <c r="I18" s="118">
        <v>1.3780092592592592E-3</v>
      </c>
      <c r="J18" s="119" t="str">
        <f>IF(ISBLANK(I18),"",IF(I18&gt;0.00118634259259259,"",IF(I18&lt;=0,"TSM",IF(I18&lt;=0,"SM",IF(I18&lt;=0.000966435185185185,"KSM",IF(I18&lt;=0.00101273148148148,"I A",IF(I18&lt;=0.00108217592592593,"II A",IF(I18&lt;=0.00118634259259259,"III A"))))))))</f>
        <v/>
      </c>
      <c r="K18" s="117" t="s">
        <v>165</v>
      </c>
      <c r="L18" s="128"/>
      <c r="M18" s="65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6"/>
  <sheetViews>
    <sheetView zoomScaleNormal="100" workbookViewId="0">
      <selection activeCell="A3" sqref="A3"/>
    </sheetView>
  </sheetViews>
  <sheetFormatPr defaultColWidth="8.85546875" defaultRowHeight="12.75" x14ac:dyDescent="0.2"/>
  <cols>
    <col min="1" max="1" width="4.5703125" style="61" customWidth="1"/>
    <col min="2" max="2" width="4" style="61" customWidth="1"/>
    <col min="3" max="3" width="12.140625" style="61" customWidth="1"/>
    <col min="4" max="4" width="12.85546875" style="61" customWidth="1"/>
    <col min="5" max="5" width="8.85546875" style="63" customWidth="1"/>
    <col min="6" max="6" width="13.28515625" style="63" customWidth="1"/>
    <col min="7" max="7" width="15.5703125" style="63" customWidth="1"/>
    <col min="8" max="8" width="13.28515625" style="63" customWidth="1"/>
    <col min="9" max="9" width="9.28515625" style="106" customWidth="1"/>
    <col min="10" max="10" width="6.28515625" style="107" customWidth="1"/>
    <col min="11" max="11" width="22.7109375" style="61" customWidth="1"/>
    <col min="12" max="12" width="4.7109375" style="105" hidden="1" customWidth="1"/>
    <col min="13" max="13" width="5.7109375" style="65" hidden="1" customWidth="1"/>
    <col min="14" max="14" width="9.140625" style="61" customWidth="1"/>
    <col min="15" max="16384" width="8.85546875" style="61"/>
  </cols>
  <sheetData>
    <row r="1" spans="1:17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K1" s="56" t="s">
        <v>1</v>
      </c>
      <c r="L1" s="104"/>
      <c r="M1" s="51"/>
      <c r="N1" s="51"/>
    </row>
    <row r="2" spans="1:17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K2" s="60" t="s">
        <v>3</v>
      </c>
      <c r="L2" s="105"/>
      <c r="M2" s="57"/>
      <c r="N2" s="57"/>
    </row>
    <row r="3" spans="1:17" ht="10.5" customHeight="1" x14ac:dyDescent="0.25">
      <c r="C3" s="62"/>
      <c r="K3" s="60"/>
    </row>
    <row r="4" spans="1:17" ht="15.75" x14ac:dyDescent="0.25">
      <c r="C4" s="67" t="s">
        <v>149</v>
      </c>
      <c r="D4" s="55"/>
      <c r="F4" s="68"/>
      <c r="G4" s="68"/>
      <c r="H4" s="68"/>
    </row>
    <row r="5" spans="1:17" ht="9" customHeight="1" x14ac:dyDescent="0.2">
      <c r="D5" s="55"/>
    </row>
    <row r="6" spans="1:17" x14ac:dyDescent="0.2">
      <c r="B6" s="51">
        <v>1</v>
      </c>
      <c r="C6" s="52" t="s">
        <v>656</v>
      </c>
      <c r="D6" s="108"/>
      <c r="F6" s="68"/>
      <c r="G6" s="68"/>
      <c r="H6" s="68"/>
      <c r="J6" s="106"/>
      <c r="K6" s="107"/>
      <c r="N6" s="65"/>
      <c r="O6" s="65"/>
      <c r="P6" s="65"/>
      <c r="Q6" s="65"/>
    </row>
    <row r="7" spans="1:17" ht="9" customHeight="1" thickBot="1" x14ac:dyDescent="0.25">
      <c r="D7" s="55"/>
      <c r="J7" s="106"/>
      <c r="K7" s="107"/>
      <c r="N7" s="65"/>
      <c r="O7" s="65"/>
      <c r="P7" s="65"/>
      <c r="Q7" s="65"/>
    </row>
    <row r="8" spans="1:17" s="59" customFormat="1" ht="12" thickBot="1" x14ac:dyDescent="0.25">
      <c r="A8" s="7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15</v>
      </c>
      <c r="J8" s="110" t="s">
        <v>16</v>
      </c>
      <c r="K8" s="111" t="s">
        <v>17</v>
      </c>
      <c r="L8" s="105"/>
      <c r="M8" s="112" t="s">
        <v>151</v>
      </c>
    </row>
    <row r="9" spans="1:17" ht="15.95" customHeight="1" x14ac:dyDescent="0.2">
      <c r="A9" s="113">
        <v>1</v>
      </c>
      <c r="B9" s="114">
        <v>126</v>
      </c>
      <c r="C9" s="115" t="s">
        <v>183</v>
      </c>
      <c r="D9" s="116" t="s">
        <v>184</v>
      </c>
      <c r="E9" s="90" t="s">
        <v>185</v>
      </c>
      <c r="F9" s="117" t="s">
        <v>3</v>
      </c>
      <c r="G9" s="117" t="s">
        <v>28</v>
      </c>
      <c r="H9" s="117"/>
      <c r="I9" s="118">
        <v>1.0372685185185185E-3</v>
      </c>
      <c r="J9" s="119" t="str">
        <f t="shared" ref="J9:J14" si="0">IF(ISBLANK(I9),"",IF(I9&gt;0.00118634259259259,"",IF(I9&lt;=0,"TSM",IF(I9&lt;=0,"SM",IF(I9&lt;=0.000966435185185185,"KSM",IF(I9&lt;=0.00101273148148148,"I A",IF(I9&lt;=0.00108217592592593,"II A",IF(I9&lt;=0.00118634259259259,"III A"))))))))</f>
        <v>II A</v>
      </c>
      <c r="K9" s="117" t="s">
        <v>186</v>
      </c>
      <c r="M9" s="113">
        <v>1</v>
      </c>
    </row>
    <row r="10" spans="1:17" ht="15.95" customHeight="1" x14ac:dyDescent="0.2">
      <c r="A10" s="113">
        <v>2</v>
      </c>
      <c r="B10" s="114">
        <v>227</v>
      </c>
      <c r="C10" s="115" t="s">
        <v>187</v>
      </c>
      <c r="D10" s="116" t="s">
        <v>188</v>
      </c>
      <c r="E10" s="90" t="s">
        <v>189</v>
      </c>
      <c r="F10" s="117" t="s">
        <v>3</v>
      </c>
      <c r="G10" s="117" t="s">
        <v>190</v>
      </c>
      <c r="H10" s="117"/>
      <c r="I10" s="118">
        <v>1.0665509259259259E-3</v>
      </c>
      <c r="J10" s="119" t="str">
        <f t="shared" si="0"/>
        <v>II A</v>
      </c>
      <c r="K10" s="117" t="s">
        <v>191</v>
      </c>
      <c r="M10" s="113">
        <v>1</v>
      </c>
    </row>
    <row r="11" spans="1:17" ht="15.95" customHeight="1" x14ac:dyDescent="0.2">
      <c r="A11" s="113">
        <v>3</v>
      </c>
      <c r="B11" s="114">
        <v>109</v>
      </c>
      <c r="C11" s="115" t="s">
        <v>145</v>
      </c>
      <c r="D11" s="116" t="s">
        <v>204</v>
      </c>
      <c r="E11" s="90" t="s">
        <v>205</v>
      </c>
      <c r="F11" s="117" t="s">
        <v>200</v>
      </c>
      <c r="G11" s="117" t="s">
        <v>201</v>
      </c>
      <c r="H11" s="117" t="s">
        <v>202</v>
      </c>
      <c r="I11" s="118">
        <v>1.1309027777777778E-3</v>
      </c>
      <c r="J11" s="119" t="str">
        <f t="shared" si="0"/>
        <v>III A</v>
      </c>
      <c r="K11" s="117" t="s">
        <v>206</v>
      </c>
      <c r="M11" s="113">
        <v>1</v>
      </c>
    </row>
    <row r="12" spans="1:17" ht="15.95" customHeight="1" x14ac:dyDescent="0.2">
      <c r="A12" s="113">
        <v>4</v>
      </c>
      <c r="B12" s="114">
        <v>35</v>
      </c>
      <c r="C12" s="115" t="s">
        <v>183</v>
      </c>
      <c r="D12" s="116" t="s">
        <v>207</v>
      </c>
      <c r="E12" s="90" t="s">
        <v>208</v>
      </c>
      <c r="F12" s="117" t="s">
        <v>209</v>
      </c>
      <c r="G12" s="117" t="s">
        <v>210</v>
      </c>
      <c r="H12" s="117" t="s">
        <v>211</v>
      </c>
      <c r="I12" s="118">
        <v>1.1333333333333334E-3</v>
      </c>
      <c r="J12" s="119" t="str">
        <f t="shared" si="0"/>
        <v>III A</v>
      </c>
      <c r="K12" s="117" t="s">
        <v>212</v>
      </c>
      <c r="M12" s="113">
        <v>1</v>
      </c>
    </row>
    <row r="13" spans="1:17" ht="15.95" customHeight="1" x14ac:dyDescent="0.2">
      <c r="A13" s="113">
        <v>5</v>
      </c>
      <c r="B13" s="114">
        <v>159</v>
      </c>
      <c r="C13" s="115" t="s">
        <v>213</v>
      </c>
      <c r="D13" s="116" t="s">
        <v>214</v>
      </c>
      <c r="E13" s="90" t="s">
        <v>215</v>
      </c>
      <c r="F13" s="117" t="s">
        <v>216</v>
      </c>
      <c r="G13" s="117" t="s">
        <v>28</v>
      </c>
      <c r="H13" s="117" t="s">
        <v>216</v>
      </c>
      <c r="I13" s="118">
        <v>1.1548611111111111E-3</v>
      </c>
      <c r="J13" s="119" t="str">
        <f t="shared" si="0"/>
        <v>III A</v>
      </c>
      <c r="K13" s="117" t="s">
        <v>217</v>
      </c>
      <c r="M13" s="113">
        <v>1</v>
      </c>
    </row>
    <row r="14" spans="1:17" ht="15.95" customHeight="1" x14ac:dyDescent="0.2">
      <c r="A14" s="113"/>
      <c r="B14" s="114">
        <v>120</v>
      </c>
      <c r="C14" s="115" t="s">
        <v>227</v>
      </c>
      <c r="D14" s="116" t="s">
        <v>228</v>
      </c>
      <c r="E14" s="90" t="s">
        <v>229</v>
      </c>
      <c r="F14" s="117" t="s">
        <v>200</v>
      </c>
      <c r="G14" s="117" t="s">
        <v>201</v>
      </c>
      <c r="H14" s="117" t="s">
        <v>202</v>
      </c>
      <c r="I14" s="118" t="s">
        <v>73</v>
      </c>
      <c r="J14" s="119" t="str">
        <f t="shared" si="0"/>
        <v/>
      </c>
      <c r="K14" s="117" t="s">
        <v>230</v>
      </c>
      <c r="M14" s="113">
        <v>1</v>
      </c>
    </row>
    <row r="15" spans="1:17" ht="9" customHeight="1" x14ac:dyDescent="0.2">
      <c r="D15" s="55"/>
    </row>
    <row r="16" spans="1:17" x14ac:dyDescent="0.2">
      <c r="B16" s="51">
        <v>2</v>
      </c>
      <c r="C16" s="52" t="s">
        <v>656</v>
      </c>
      <c r="D16" s="108"/>
      <c r="F16" s="68"/>
      <c r="G16" s="68"/>
      <c r="H16" s="68"/>
      <c r="J16" s="106"/>
      <c r="K16" s="107"/>
      <c r="N16" s="65"/>
      <c r="O16" s="65"/>
      <c r="P16" s="65"/>
      <c r="Q16" s="65"/>
    </row>
    <row r="17" spans="1:17" ht="9" customHeight="1" thickBot="1" x14ac:dyDescent="0.25">
      <c r="D17" s="55"/>
      <c r="J17" s="106"/>
      <c r="K17" s="107"/>
      <c r="N17" s="65"/>
      <c r="O17" s="65"/>
      <c r="P17" s="65"/>
      <c r="Q17" s="65"/>
    </row>
    <row r="18" spans="1:17" s="59" customFormat="1" ht="12" thickBot="1" x14ac:dyDescent="0.25">
      <c r="A18" s="73" t="s">
        <v>6</v>
      </c>
      <c r="B18" s="74" t="s">
        <v>150</v>
      </c>
      <c r="C18" s="75" t="s">
        <v>8</v>
      </c>
      <c r="D18" s="76" t="s">
        <v>9</v>
      </c>
      <c r="E18" s="77" t="s">
        <v>10</v>
      </c>
      <c r="F18" s="77" t="s">
        <v>11</v>
      </c>
      <c r="G18" s="77" t="s">
        <v>88</v>
      </c>
      <c r="H18" s="77" t="s">
        <v>13</v>
      </c>
      <c r="I18" s="109" t="s">
        <v>15</v>
      </c>
      <c r="J18" s="110" t="s">
        <v>16</v>
      </c>
      <c r="K18" s="111" t="s">
        <v>17</v>
      </c>
      <c r="L18" s="105"/>
      <c r="M18" s="112" t="s">
        <v>151</v>
      </c>
    </row>
    <row r="19" spans="1:17" ht="15.95" customHeight="1" x14ac:dyDescent="0.2">
      <c r="A19" s="113">
        <v>1</v>
      </c>
      <c r="B19" s="114">
        <v>154</v>
      </c>
      <c r="C19" s="115" t="s">
        <v>152</v>
      </c>
      <c r="D19" s="116" t="s">
        <v>153</v>
      </c>
      <c r="E19" s="90" t="s">
        <v>154</v>
      </c>
      <c r="F19" s="117" t="s">
        <v>109</v>
      </c>
      <c r="G19" s="117" t="s">
        <v>110</v>
      </c>
      <c r="H19" s="117"/>
      <c r="I19" s="118">
        <v>1.0094907407407407E-3</v>
      </c>
      <c r="J19" s="119" t="str">
        <f t="shared" ref="J19:J25" si="1">IF(ISBLANK(I19),"",IF(I19&gt;0.00118634259259259,"",IF(I19&lt;=0,"TSM",IF(I19&lt;=0,"SM",IF(I19&lt;=0.000966435185185185,"KSM",IF(I19&lt;=0.00101273148148148,"I A",IF(I19&lt;=0.00108217592592593,"II A",IF(I19&lt;=0.00118634259259259,"III A"))))))))</f>
        <v>I A</v>
      </c>
      <c r="K19" s="117" t="s">
        <v>155</v>
      </c>
      <c r="M19" s="113">
        <v>2</v>
      </c>
    </row>
    <row r="20" spans="1:17" ht="15.95" customHeight="1" x14ac:dyDescent="0.2">
      <c r="A20" s="113">
        <v>2</v>
      </c>
      <c r="B20" s="114">
        <v>78</v>
      </c>
      <c r="C20" s="115" t="s">
        <v>156</v>
      </c>
      <c r="D20" s="116" t="s">
        <v>157</v>
      </c>
      <c r="E20" s="90" t="s">
        <v>158</v>
      </c>
      <c r="F20" s="117" t="s">
        <v>109</v>
      </c>
      <c r="G20" s="117" t="s">
        <v>110</v>
      </c>
      <c r="H20" s="117"/>
      <c r="I20" s="118">
        <v>1.0128472222222221E-3</v>
      </c>
      <c r="J20" s="119" t="str">
        <f t="shared" si="1"/>
        <v>II A</v>
      </c>
      <c r="K20" s="117" t="s">
        <v>159</v>
      </c>
      <c r="M20" s="113">
        <v>2</v>
      </c>
    </row>
    <row r="21" spans="1:17" ht="15.95" customHeight="1" x14ac:dyDescent="0.2">
      <c r="A21" s="113">
        <v>3</v>
      </c>
      <c r="B21" s="114">
        <v>110</v>
      </c>
      <c r="C21" s="115" t="s">
        <v>197</v>
      </c>
      <c r="D21" s="116" t="s">
        <v>198</v>
      </c>
      <c r="E21" s="90" t="s">
        <v>199</v>
      </c>
      <c r="F21" s="117" t="s">
        <v>200</v>
      </c>
      <c r="G21" s="117" t="s">
        <v>201</v>
      </c>
      <c r="H21" s="117" t="s">
        <v>202</v>
      </c>
      <c r="I21" s="118">
        <v>1.0940972222222222E-3</v>
      </c>
      <c r="J21" s="119" t="str">
        <f t="shared" si="1"/>
        <v>III A</v>
      </c>
      <c r="K21" s="117" t="s">
        <v>203</v>
      </c>
      <c r="M21" s="113">
        <v>2</v>
      </c>
    </row>
    <row r="22" spans="1:17" ht="15.95" customHeight="1" x14ac:dyDescent="0.2">
      <c r="A22" s="113">
        <v>4</v>
      </c>
      <c r="B22" s="114">
        <v>167</v>
      </c>
      <c r="C22" s="115" t="s">
        <v>218</v>
      </c>
      <c r="D22" s="116" t="s">
        <v>219</v>
      </c>
      <c r="E22" s="90" t="s">
        <v>220</v>
      </c>
      <c r="F22" s="117" t="s">
        <v>65</v>
      </c>
      <c r="G22" s="117" t="s">
        <v>66</v>
      </c>
      <c r="H22" s="117" t="s">
        <v>67</v>
      </c>
      <c r="I22" s="118">
        <v>1.1890046296296295E-3</v>
      </c>
      <c r="J22" s="119" t="str">
        <f t="shared" si="1"/>
        <v/>
      </c>
      <c r="K22" s="117" t="s">
        <v>68</v>
      </c>
      <c r="M22" s="113">
        <v>2</v>
      </c>
    </row>
    <row r="23" spans="1:17" ht="15.95" customHeight="1" x14ac:dyDescent="0.2">
      <c r="A23" s="113">
        <v>5</v>
      </c>
      <c r="B23" s="114">
        <v>37</v>
      </c>
      <c r="C23" s="115" t="s">
        <v>225</v>
      </c>
      <c r="D23" s="116" t="s">
        <v>207</v>
      </c>
      <c r="E23" s="90" t="s">
        <v>226</v>
      </c>
      <c r="F23" s="117" t="s">
        <v>209</v>
      </c>
      <c r="G23" s="117" t="s">
        <v>210</v>
      </c>
      <c r="H23" s="117" t="s">
        <v>211</v>
      </c>
      <c r="I23" s="118">
        <v>1.2443287037037039E-3</v>
      </c>
      <c r="J23" s="119" t="str">
        <f t="shared" si="1"/>
        <v/>
      </c>
      <c r="K23" s="117" t="s">
        <v>212</v>
      </c>
      <c r="M23" s="113">
        <v>2</v>
      </c>
    </row>
    <row r="24" spans="1:17" ht="15.95" customHeight="1" x14ac:dyDescent="0.2">
      <c r="A24" s="113"/>
      <c r="B24" s="114">
        <v>76</v>
      </c>
      <c r="C24" s="115" t="s">
        <v>231</v>
      </c>
      <c r="D24" s="116" t="s">
        <v>232</v>
      </c>
      <c r="E24" s="90" t="s">
        <v>233</v>
      </c>
      <c r="F24" s="117" t="s">
        <v>50</v>
      </c>
      <c r="G24" s="117" t="s">
        <v>194</v>
      </c>
      <c r="H24" s="117"/>
      <c r="I24" s="118" t="s">
        <v>73</v>
      </c>
      <c r="J24" s="119" t="str">
        <f t="shared" si="1"/>
        <v/>
      </c>
      <c r="K24" s="117" t="s">
        <v>234</v>
      </c>
      <c r="M24" s="113">
        <v>2</v>
      </c>
    </row>
    <row r="25" spans="1:17" ht="15.95" customHeight="1" x14ac:dyDescent="0.2">
      <c r="A25" s="113"/>
      <c r="B25" s="114">
        <v>158</v>
      </c>
      <c r="C25" s="115" t="s">
        <v>183</v>
      </c>
      <c r="D25" s="116" t="s">
        <v>235</v>
      </c>
      <c r="E25" s="90" t="s">
        <v>236</v>
      </c>
      <c r="F25" s="117" t="s">
        <v>216</v>
      </c>
      <c r="G25" s="117" t="s">
        <v>28</v>
      </c>
      <c r="H25" s="117" t="s">
        <v>216</v>
      </c>
      <c r="I25" s="118" t="s">
        <v>73</v>
      </c>
      <c r="J25" s="119" t="str">
        <f t="shared" si="1"/>
        <v/>
      </c>
      <c r="K25" s="117" t="s">
        <v>237</v>
      </c>
      <c r="M25" s="113">
        <v>2</v>
      </c>
    </row>
    <row r="26" spans="1:17" ht="15.95" customHeight="1" x14ac:dyDescent="0.2">
      <c r="A26" s="167"/>
      <c r="B26" s="167"/>
      <c r="C26" s="171"/>
      <c r="D26" s="172"/>
      <c r="E26" s="173"/>
      <c r="F26" s="174"/>
      <c r="G26" s="174"/>
      <c r="H26" s="174"/>
      <c r="I26" s="169"/>
      <c r="J26" s="170"/>
      <c r="K26" s="168"/>
      <c r="M26" s="167"/>
    </row>
    <row r="27" spans="1:17" x14ac:dyDescent="0.2">
      <c r="B27" s="51">
        <v>3</v>
      </c>
      <c r="C27" s="52" t="s">
        <v>656</v>
      </c>
      <c r="D27" s="108"/>
      <c r="F27" s="68"/>
      <c r="G27" s="68"/>
      <c r="H27" s="68"/>
      <c r="J27" s="106"/>
      <c r="K27" s="107"/>
      <c r="N27" s="65"/>
      <c r="O27" s="65"/>
      <c r="P27" s="65"/>
      <c r="Q27" s="65"/>
    </row>
    <row r="28" spans="1:17" ht="9" customHeight="1" thickBot="1" x14ac:dyDescent="0.25">
      <c r="D28" s="55"/>
      <c r="J28" s="106"/>
      <c r="K28" s="107"/>
      <c r="N28" s="65"/>
      <c r="O28" s="65"/>
      <c r="P28" s="65"/>
      <c r="Q28" s="65"/>
    </row>
    <row r="29" spans="1:17" s="59" customFormat="1" ht="12" thickBot="1" x14ac:dyDescent="0.25">
      <c r="A29" s="73" t="s">
        <v>6</v>
      </c>
      <c r="B29" s="74" t="s">
        <v>150</v>
      </c>
      <c r="C29" s="75" t="s">
        <v>8</v>
      </c>
      <c r="D29" s="76" t="s">
        <v>9</v>
      </c>
      <c r="E29" s="77" t="s">
        <v>10</v>
      </c>
      <c r="F29" s="77" t="s">
        <v>11</v>
      </c>
      <c r="G29" s="77" t="s">
        <v>88</v>
      </c>
      <c r="H29" s="77" t="s">
        <v>13</v>
      </c>
      <c r="I29" s="109" t="s">
        <v>15</v>
      </c>
      <c r="J29" s="110" t="s">
        <v>16</v>
      </c>
      <c r="K29" s="111" t="s">
        <v>17</v>
      </c>
      <c r="L29" s="105"/>
      <c r="M29" s="112" t="s">
        <v>151</v>
      </c>
    </row>
    <row r="30" spans="1:17" ht="15.95" customHeight="1" x14ac:dyDescent="0.2">
      <c r="A30" s="113">
        <v>1</v>
      </c>
      <c r="B30" s="114">
        <v>122</v>
      </c>
      <c r="C30" s="115" t="s">
        <v>160</v>
      </c>
      <c r="D30" s="116" t="s">
        <v>161</v>
      </c>
      <c r="E30" s="90" t="s">
        <v>162</v>
      </c>
      <c r="F30" s="117" t="s">
        <v>163</v>
      </c>
      <c r="G30" s="117" t="s">
        <v>164</v>
      </c>
      <c r="H30" s="117"/>
      <c r="I30" s="118">
        <v>1.0265046296296296E-3</v>
      </c>
      <c r="J30" s="119" t="str">
        <f t="shared" ref="J30:J36" si="2">IF(ISBLANK(I30),"",IF(I30&gt;0.00118634259259259,"",IF(I30&lt;=0,"TSM",IF(I30&lt;=0,"SM",IF(I30&lt;=0.000966435185185185,"KSM",IF(I30&lt;=0.00101273148148148,"I A",IF(I30&lt;=0.00108217592592593,"II A",IF(I30&lt;=0.00118634259259259,"III A"))))))))</f>
        <v>II A</v>
      </c>
      <c r="K30" s="117" t="s">
        <v>165</v>
      </c>
      <c r="L30" s="105" t="s">
        <v>166</v>
      </c>
      <c r="M30" s="113">
        <v>3</v>
      </c>
    </row>
    <row r="31" spans="1:17" ht="15.95" customHeight="1" x14ac:dyDescent="0.2">
      <c r="A31" s="113">
        <v>2</v>
      </c>
      <c r="B31" s="114">
        <v>18</v>
      </c>
      <c r="C31" s="115" t="s">
        <v>167</v>
      </c>
      <c r="D31" s="116" t="s">
        <v>168</v>
      </c>
      <c r="E31" s="90" t="s">
        <v>169</v>
      </c>
      <c r="F31" s="117" t="s">
        <v>3</v>
      </c>
      <c r="G31" s="117" t="s">
        <v>28</v>
      </c>
      <c r="H31" s="117"/>
      <c r="I31" s="118">
        <v>1.0327546296296298E-3</v>
      </c>
      <c r="J31" s="119" t="str">
        <f t="shared" si="2"/>
        <v>II A</v>
      </c>
      <c r="K31" s="117" t="s">
        <v>170</v>
      </c>
      <c r="M31" s="113">
        <v>3</v>
      </c>
    </row>
    <row r="32" spans="1:17" ht="15.95" customHeight="1" x14ac:dyDescent="0.2">
      <c r="A32" s="113">
        <v>3</v>
      </c>
      <c r="B32" s="114">
        <v>200</v>
      </c>
      <c r="C32" s="115" t="s">
        <v>171</v>
      </c>
      <c r="D32" s="116" t="s">
        <v>172</v>
      </c>
      <c r="E32" s="90" t="s">
        <v>173</v>
      </c>
      <c r="F32" s="117" t="s">
        <v>174</v>
      </c>
      <c r="G32" s="117" t="s">
        <v>175</v>
      </c>
      <c r="H32" s="117"/>
      <c r="I32" s="118">
        <v>1.0356481481481482E-3</v>
      </c>
      <c r="J32" s="119" t="str">
        <f t="shared" si="2"/>
        <v>II A</v>
      </c>
      <c r="K32" s="117" t="s">
        <v>176</v>
      </c>
      <c r="L32" s="105" t="s">
        <v>177</v>
      </c>
      <c r="M32" s="113">
        <v>3</v>
      </c>
    </row>
    <row r="33" spans="1:13" ht="15.95" customHeight="1" x14ac:dyDescent="0.2">
      <c r="A33" s="113">
        <v>4</v>
      </c>
      <c r="B33" s="114">
        <v>121</v>
      </c>
      <c r="C33" s="115" t="s">
        <v>178</v>
      </c>
      <c r="D33" s="116" t="s">
        <v>179</v>
      </c>
      <c r="E33" s="90" t="s">
        <v>180</v>
      </c>
      <c r="F33" s="117" t="s">
        <v>50</v>
      </c>
      <c r="G33" s="117"/>
      <c r="H33" s="117"/>
      <c r="I33" s="118">
        <v>1.0366898148148149E-3</v>
      </c>
      <c r="J33" s="119" t="str">
        <f t="shared" si="2"/>
        <v>II A</v>
      </c>
      <c r="K33" s="117" t="s">
        <v>181</v>
      </c>
      <c r="L33" s="105" t="s">
        <v>182</v>
      </c>
      <c r="M33" s="113">
        <v>3</v>
      </c>
    </row>
    <row r="34" spans="1:13" ht="15.95" customHeight="1" x14ac:dyDescent="0.2">
      <c r="A34" s="113">
        <v>5</v>
      </c>
      <c r="B34" s="114">
        <v>2</v>
      </c>
      <c r="C34" s="115" t="s">
        <v>121</v>
      </c>
      <c r="D34" s="116" t="s">
        <v>192</v>
      </c>
      <c r="E34" s="90" t="s">
        <v>193</v>
      </c>
      <c r="F34" s="117" t="s">
        <v>50</v>
      </c>
      <c r="G34" s="117" t="s">
        <v>194</v>
      </c>
      <c r="H34" s="117"/>
      <c r="I34" s="118">
        <v>1.0935185185185186E-3</v>
      </c>
      <c r="J34" s="119" t="str">
        <f t="shared" si="2"/>
        <v>III A</v>
      </c>
      <c r="K34" s="117" t="s">
        <v>195</v>
      </c>
      <c r="L34" s="105" t="s">
        <v>196</v>
      </c>
      <c r="M34" s="113">
        <v>3</v>
      </c>
    </row>
    <row r="35" spans="1:13" ht="15.95" customHeight="1" x14ac:dyDescent="0.2">
      <c r="A35" s="113">
        <v>6</v>
      </c>
      <c r="B35" s="114">
        <v>170</v>
      </c>
      <c r="C35" s="115" t="s">
        <v>221</v>
      </c>
      <c r="D35" s="116" t="s">
        <v>222</v>
      </c>
      <c r="E35" s="90" t="s">
        <v>223</v>
      </c>
      <c r="F35" s="117" t="s">
        <v>65</v>
      </c>
      <c r="G35" s="117" t="s">
        <v>66</v>
      </c>
      <c r="H35" s="117" t="s">
        <v>67</v>
      </c>
      <c r="I35" s="118">
        <v>1.2184027777777779E-3</v>
      </c>
      <c r="J35" s="119" t="str">
        <f t="shared" si="2"/>
        <v/>
      </c>
      <c r="K35" s="117" t="s">
        <v>68</v>
      </c>
      <c r="L35" s="105" t="s">
        <v>224</v>
      </c>
      <c r="M35" s="113">
        <v>3</v>
      </c>
    </row>
    <row r="36" spans="1:13" ht="15.95" customHeight="1" x14ac:dyDescent="0.2">
      <c r="A36" s="113"/>
      <c r="B36" s="114">
        <v>85</v>
      </c>
      <c r="C36" s="115" t="s">
        <v>238</v>
      </c>
      <c r="D36" s="116" t="s">
        <v>239</v>
      </c>
      <c r="E36" s="90" t="s">
        <v>240</v>
      </c>
      <c r="F36" s="117" t="s">
        <v>50</v>
      </c>
      <c r="G36" s="117" t="s">
        <v>241</v>
      </c>
      <c r="H36" s="117"/>
      <c r="I36" s="118" t="s">
        <v>73</v>
      </c>
      <c r="J36" s="119" t="str">
        <f t="shared" si="2"/>
        <v/>
      </c>
      <c r="K36" s="117" t="s">
        <v>242</v>
      </c>
      <c r="L36" s="105" t="s">
        <v>243</v>
      </c>
      <c r="M36" s="113">
        <v>3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Q28"/>
  <sheetViews>
    <sheetView zoomScaleNormal="100" workbookViewId="0">
      <selection activeCell="A3" sqref="A3"/>
    </sheetView>
  </sheetViews>
  <sheetFormatPr defaultColWidth="8.85546875" defaultRowHeight="12.75" x14ac:dyDescent="0.2"/>
  <cols>
    <col min="1" max="1" width="4.5703125" style="61" customWidth="1"/>
    <col min="2" max="2" width="4" style="61" customWidth="1"/>
    <col min="3" max="3" width="12.140625" style="61" customWidth="1"/>
    <col min="4" max="4" width="12.85546875" style="61" customWidth="1"/>
    <col min="5" max="5" width="8.85546875" style="63" customWidth="1"/>
    <col min="6" max="6" width="13.28515625" style="63" customWidth="1"/>
    <col min="7" max="7" width="15.5703125" style="63" customWidth="1"/>
    <col min="8" max="8" width="13.28515625" style="63" customWidth="1"/>
    <col min="9" max="9" width="9.28515625" style="106" customWidth="1"/>
    <col min="10" max="10" width="6.28515625" style="107" customWidth="1"/>
    <col min="11" max="11" width="22.7109375" style="61" customWidth="1"/>
    <col min="12" max="12" width="4.7109375" style="105" hidden="1" customWidth="1"/>
    <col min="13" max="13" width="5.7109375" style="65" hidden="1" customWidth="1"/>
    <col min="14" max="14" width="9.140625" style="61" customWidth="1"/>
    <col min="15" max="16384" width="8.85546875" style="61"/>
  </cols>
  <sheetData>
    <row r="1" spans="1:17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K1" s="56" t="s">
        <v>1</v>
      </c>
      <c r="L1" s="104"/>
      <c r="M1" s="51"/>
      <c r="N1" s="51"/>
    </row>
    <row r="2" spans="1:17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K2" s="60" t="s">
        <v>3</v>
      </c>
      <c r="L2" s="105"/>
      <c r="M2" s="57"/>
      <c r="N2" s="57"/>
    </row>
    <row r="3" spans="1:17" ht="10.5" customHeight="1" x14ac:dyDescent="0.25">
      <c r="C3" s="62"/>
      <c r="K3" s="60"/>
    </row>
    <row r="4" spans="1:17" ht="15.75" x14ac:dyDescent="0.25">
      <c r="C4" s="67" t="s">
        <v>149</v>
      </c>
      <c r="D4" s="55"/>
      <c r="F4" s="68"/>
      <c r="G4" s="68"/>
      <c r="H4" s="68"/>
    </row>
    <row r="5" spans="1:17" ht="9" customHeight="1" x14ac:dyDescent="0.2">
      <c r="D5" s="55"/>
    </row>
    <row r="6" spans="1:17" x14ac:dyDescent="0.2">
      <c r="B6" s="51"/>
      <c r="C6" s="52"/>
      <c r="D6" s="108"/>
      <c r="F6" s="68"/>
      <c r="G6" s="68"/>
      <c r="H6" s="68"/>
      <c r="J6" s="106"/>
      <c r="K6" s="107"/>
      <c r="N6" s="65"/>
      <c r="O6" s="65"/>
      <c r="P6" s="65"/>
      <c r="Q6" s="65"/>
    </row>
    <row r="7" spans="1:17" ht="9" customHeight="1" thickBot="1" x14ac:dyDescent="0.25">
      <c r="D7" s="55"/>
      <c r="J7" s="106"/>
      <c r="K7" s="107"/>
      <c r="N7" s="65"/>
      <c r="O7" s="65"/>
      <c r="P7" s="65"/>
      <c r="Q7" s="65"/>
    </row>
    <row r="8" spans="1:17" s="59" customFormat="1" ht="12" thickBot="1" x14ac:dyDescent="0.25">
      <c r="A8" s="7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15</v>
      </c>
      <c r="J8" s="110" t="s">
        <v>16</v>
      </c>
      <c r="K8" s="111" t="s">
        <v>17</v>
      </c>
      <c r="L8" s="105"/>
      <c r="M8" s="112" t="s">
        <v>151</v>
      </c>
    </row>
    <row r="9" spans="1:17" ht="15.95" customHeight="1" x14ac:dyDescent="0.2">
      <c r="A9" s="113">
        <v>1</v>
      </c>
      <c r="B9" s="114">
        <v>154</v>
      </c>
      <c r="C9" s="115" t="s">
        <v>152</v>
      </c>
      <c r="D9" s="116" t="s">
        <v>153</v>
      </c>
      <c r="E9" s="90" t="s">
        <v>154</v>
      </c>
      <c r="F9" s="117" t="s">
        <v>109</v>
      </c>
      <c r="G9" s="117" t="s">
        <v>110</v>
      </c>
      <c r="H9" s="117"/>
      <c r="I9" s="118">
        <v>1.0094907407407407E-3</v>
      </c>
      <c r="J9" s="119" t="str">
        <f t="shared" ref="J9:J24" si="0">IF(ISBLANK(I9),"",IF(I9&gt;0.00118634259259259,"",IF(I9&lt;=0,"TSM",IF(I9&lt;=0,"SM",IF(I9&lt;=0.000966435185185185,"KSM",IF(I9&lt;=0.00101273148148148,"I A",IF(I9&lt;=0.00108217592592593,"II A",IF(I9&lt;=0.00118634259259259,"III A"))))))))</f>
        <v>I A</v>
      </c>
      <c r="K9" s="117" t="s">
        <v>155</v>
      </c>
      <c r="M9" s="113">
        <v>2</v>
      </c>
    </row>
    <row r="10" spans="1:17" ht="15.95" customHeight="1" x14ac:dyDescent="0.2">
      <c r="A10" s="113">
        <v>2</v>
      </c>
      <c r="B10" s="114">
        <v>78</v>
      </c>
      <c r="C10" s="115" t="s">
        <v>156</v>
      </c>
      <c r="D10" s="116" t="s">
        <v>157</v>
      </c>
      <c r="E10" s="90" t="s">
        <v>158</v>
      </c>
      <c r="F10" s="117" t="s">
        <v>109</v>
      </c>
      <c r="G10" s="117" t="s">
        <v>110</v>
      </c>
      <c r="H10" s="117"/>
      <c r="I10" s="118">
        <v>1.0128472222222221E-3</v>
      </c>
      <c r="J10" s="119" t="str">
        <f t="shared" si="0"/>
        <v>II A</v>
      </c>
      <c r="K10" s="117" t="s">
        <v>159</v>
      </c>
      <c r="M10" s="113">
        <v>2</v>
      </c>
    </row>
    <row r="11" spans="1:17" ht="15.95" customHeight="1" x14ac:dyDescent="0.2">
      <c r="A11" s="113">
        <v>3</v>
      </c>
      <c r="B11" s="114">
        <v>122</v>
      </c>
      <c r="C11" s="115" t="s">
        <v>160</v>
      </c>
      <c r="D11" s="116" t="s">
        <v>161</v>
      </c>
      <c r="E11" s="90" t="s">
        <v>162</v>
      </c>
      <c r="F11" s="117" t="s">
        <v>163</v>
      </c>
      <c r="G11" s="117" t="s">
        <v>164</v>
      </c>
      <c r="H11" s="117"/>
      <c r="I11" s="118">
        <v>1.0265046296296296E-3</v>
      </c>
      <c r="J11" s="119" t="str">
        <f t="shared" si="0"/>
        <v>II A</v>
      </c>
      <c r="K11" s="117" t="s">
        <v>165</v>
      </c>
      <c r="L11" s="105" t="s">
        <v>166</v>
      </c>
      <c r="M11" s="113">
        <v>3</v>
      </c>
    </row>
    <row r="12" spans="1:17" ht="15.95" customHeight="1" x14ac:dyDescent="0.2">
      <c r="A12" s="113">
        <v>4</v>
      </c>
      <c r="B12" s="114">
        <v>18</v>
      </c>
      <c r="C12" s="115" t="s">
        <v>167</v>
      </c>
      <c r="D12" s="116" t="s">
        <v>168</v>
      </c>
      <c r="E12" s="90" t="s">
        <v>169</v>
      </c>
      <c r="F12" s="117" t="s">
        <v>3</v>
      </c>
      <c r="G12" s="117" t="s">
        <v>28</v>
      </c>
      <c r="H12" s="117"/>
      <c r="I12" s="118">
        <v>1.0327546296296298E-3</v>
      </c>
      <c r="J12" s="119" t="str">
        <f t="shared" si="0"/>
        <v>II A</v>
      </c>
      <c r="K12" s="117" t="s">
        <v>170</v>
      </c>
      <c r="M12" s="113">
        <v>3</v>
      </c>
    </row>
    <row r="13" spans="1:17" ht="15.95" customHeight="1" x14ac:dyDescent="0.2">
      <c r="A13" s="113">
        <v>5</v>
      </c>
      <c r="B13" s="114">
        <v>200</v>
      </c>
      <c r="C13" s="115" t="s">
        <v>171</v>
      </c>
      <c r="D13" s="116" t="s">
        <v>172</v>
      </c>
      <c r="E13" s="90" t="s">
        <v>173</v>
      </c>
      <c r="F13" s="117" t="s">
        <v>174</v>
      </c>
      <c r="G13" s="117" t="s">
        <v>175</v>
      </c>
      <c r="H13" s="117"/>
      <c r="I13" s="118">
        <v>1.0356481481481482E-3</v>
      </c>
      <c r="J13" s="119" t="str">
        <f t="shared" si="0"/>
        <v>II A</v>
      </c>
      <c r="K13" s="117" t="s">
        <v>176</v>
      </c>
      <c r="L13" s="105" t="s">
        <v>177</v>
      </c>
      <c r="M13" s="113">
        <v>3</v>
      </c>
    </row>
    <row r="14" spans="1:17" ht="15.95" customHeight="1" x14ac:dyDescent="0.2">
      <c r="A14" s="113">
        <v>6</v>
      </c>
      <c r="B14" s="114">
        <v>121</v>
      </c>
      <c r="C14" s="115" t="s">
        <v>178</v>
      </c>
      <c r="D14" s="116" t="s">
        <v>179</v>
      </c>
      <c r="E14" s="90" t="s">
        <v>180</v>
      </c>
      <c r="F14" s="117" t="s">
        <v>50</v>
      </c>
      <c r="G14" s="117"/>
      <c r="H14" s="117"/>
      <c r="I14" s="118">
        <v>1.0366898148148149E-3</v>
      </c>
      <c r="J14" s="119" t="str">
        <f t="shared" si="0"/>
        <v>II A</v>
      </c>
      <c r="K14" s="117" t="s">
        <v>181</v>
      </c>
      <c r="L14" s="105" t="s">
        <v>182</v>
      </c>
      <c r="M14" s="113">
        <v>3</v>
      </c>
    </row>
    <row r="15" spans="1:17" ht="15.95" customHeight="1" x14ac:dyDescent="0.2">
      <c r="A15" s="113">
        <v>7</v>
      </c>
      <c r="B15" s="114">
        <v>126</v>
      </c>
      <c r="C15" s="115" t="s">
        <v>183</v>
      </c>
      <c r="D15" s="116" t="s">
        <v>184</v>
      </c>
      <c r="E15" s="90" t="s">
        <v>185</v>
      </c>
      <c r="F15" s="117" t="s">
        <v>3</v>
      </c>
      <c r="G15" s="117" t="s">
        <v>28</v>
      </c>
      <c r="H15" s="117"/>
      <c r="I15" s="118">
        <v>1.0372685185185185E-3</v>
      </c>
      <c r="J15" s="119" t="str">
        <f t="shared" si="0"/>
        <v>II A</v>
      </c>
      <c r="K15" s="117" t="s">
        <v>186</v>
      </c>
      <c r="M15" s="113">
        <v>1</v>
      </c>
    </row>
    <row r="16" spans="1:17" ht="15.95" customHeight="1" x14ac:dyDescent="0.2">
      <c r="A16" s="113">
        <v>8</v>
      </c>
      <c r="B16" s="114">
        <v>227</v>
      </c>
      <c r="C16" s="115" t="s">
        <v>187</v>
      </c>
      <c r="D16" s="116" t="s">
        <v>188</v>
      </c>
      <c r="E16" s="90" t="s">
        <v>189</v>
      </c>
      <c r="F16" s="117" t="s">
        <v>3</v>
      </c>
      <c r="G16" s="117" t="s">
        <v>190</v>
      </c>
      <c r="H16" s="117"/>
      <c r="I16" s="118">
        <v>1.0665509259259259E-3</v>
      </c>
      <c r="J16" s="119" t="str">
        <f t="shared" si="0"/>
        <v>II A</v>
      </c>
      <c r="K16" s="117" t="s">
        <v>191</v>
      </c>
      <c r="M16" s="113">
        <v>1</v>
      </c>
    </row>
    <row r="17" spans="1:13" ht="15.95" customHeight="1" x14ac:dyDescent="0.2">
      <c r="A17" s="113">
        <v>9</v>
      </c>
      <c r="B17" s="114">
        <v>2</v>
      </c>
      <c r="C17" s="115" t="s">
        <v>121</v>
      </c>
      <c r="D17" s="116" t="s">
        <v>192</v>
      </c>
      <c r="E17" s="90" t="s">
        <v>193</v>
      </c>
      <c r="F17" s="117" t="s">
        <v>50</v>
      </c>
      <c r="G17" s="117" t="s">
        <v>194</v>
      </c>
      <c r="H17" s="117"/>
      <c r="I17" s="118">
        <v>1.0935185185185186E-3</v>
      </c>
      <c r="J17" s="119" t="str">
        <f t="shared" si="0"/>
        <v>III A</v>
      </c>
      <c r="K17" s="117" t="s">
        <v>195</v>
      </c>
      <c r="L17" s="105" t="s">
        <v>196</v>
      </c>
      <c r="M17" s="113">
        <v>3</v>
      </c>
    </row>
    <row r="18" spans="1:13" ht="15.95" customHeight="1" x14ac:dyDescent="0.2">
      <c r="A18" s="113">
        <v>10</v>
      </c>
      <c r="B18" s="114">
        <v>110</v>
      </c>
      <c r="C18" s="115" t="s">
        <v>197</v>
      </c>
      <c r="D18" s="116" t="s">
        <v>198</v>
      </c>
      <c r="E18" s="90" t="s">
        <v>199</v>
      </c>
      <c r="F18" s="117" t="s">
        <v>200</v>
      </c>
      <c r="G18" s="117" t="s">
        <v>201</v>
      </c>
      <c r="H18" s="117" t="s">
        <v>202</v>
      </c>
      <c r="I18" s="118">
        <v>1.0940972222222222E-3</v>
      </c>
      <c r="J18" s="119" t="str">
        <f t="shared" si="0"/>
        <v>III A</v>
      </c>
      <c r="K18" s="117" t="s">
        <v>203</v>
      </c>
      <c r="M18" s="113">
        <v>2</v>
      </c>
    </row>
    <row r="19" spans="1:13" ht="15.95" customHeight="1" x14ac:dyDescent="0.2">
      <c r="A19" s="113">
        <v>11</v>
      </c>
      <c r="B19" s="114">
        <v>109</v>
      </c>
      <c r="C19" s="115" t="s">
        <v>145</v>
      </c>
      <c r="D19" s="116" t="s">
        <v>204</v>
      </c>
      <c r="E19" s="90" t="s">
        <v>205</v>
      </c>
      <c r="F19" s="117" t="s">
        <v>200</v>
      </c>
      <c r="G19" s="117" t="s">
        <v>201</v>
      </c>
      <c r="H19" s="117" t="s">
        <v>202</v>
      </c>
      <c r="I19" s="118">
        <v>1.1309027777777778E-3</v>
      </c>
      <c r="J19" s="119" t="str">
        <f t="shared" si="0"/>
        <v>III A</v>
      </c>
      <c r="K19" s="117" t="s">
        <v>206</v>
      </c>
      <c r="M19" s="113">
        <v>1</v>
      </c>
    </row>
    <row r="20" spans="1:13" ht="15.95" customHeight="1" x14ac:dyDescent="0.2">
      <c r="A20" s="113">
        <v>12</v>
      </c>
      <c r="B20" s="114">
        <v>35</v>
      </c>
      <c r="C20" s="115" t="s">
        <v>183</v>
      </c>
      <c r="D20" s="116" t="s">
        <v>207</v>
      </c>
      <c r="E20" s="90" t="s">
        <v>208</v>
      </c>
      <c r="F20" s="117" t="s">
        <v>209</v>
      </c>
      <c r="G20" s="117" t="s">
        <v>210</v>
      </c>
      <c r="H20" s="117" t="s">
        <v>211</v>
      </c>
      <c r="I20" s="118">
        <v>1.1333333333333334E-3</v>
      </c>
      <c r="J20" s="119" t="str">
        <f t="shared" si="0"/>
        <v>III A</v>
      </c>
      <c r="K20" s="117" t="s">
        <v>212</v>
      </c>
      <c r="M20" s="113">
        <v>1</v>
      </c>
    </row>
    <row r="21" spans="1:13" ht="15.95" customHeight="1" x14ac:dyDescent="0.2">
      <c r="A21" s="113">
        <v>13</v>
      </c>
      <c r="B21" s="114">
        <v>159</v>
      </c>
      <c r="C21" s="115" t="s">
        <v>213</v>
      </c>
      <c r="D21" s="116" t="s">
        <v>214</v>
      </c>
      <c r="E21" s="90" t="s">
        <v>215</v>
      </c>
      <c r="F21" s="117" t="s">
        <v>216</v>
      </c>
      <c r="G21" s="117" t="s">
        <v>28</v>
      </c>
      <c r="H21" s="117" t="s">
        <v>216</v>
      </c>
      <c r="I21" s="118">
        <v>1.1548611111111111E-3</v>
      </c>
      <c r="J21" s="119" t="str">
        <f t="shared" si="0"/>
        <v>III A</v>
      </c>
      <c r="K21" s="117" t="s">
        <v>217</v>
      </c>
      <c r="M21" s="113">
        <v>1</v>
      </c>
    </row>
    <row r="22" spans="1:13" ht="15.95" customHeight="1" x14ac:dyDescent="0.2">
      <c r="A22" s="113">
        <v>14</v>
      </c>
      <c r="B22" s="114">
        <v>167</v>
      </c>
      <c r="C22" s="115" t="s">
        <v>218</v>
      </c>
      <c r="D22" s="116" t="s">
        <v>219</v>
      </c>
      <c r="E22" s="90" t="s">
        <v>220</v>
      </c>
      <c r="F22" s="117" t="s">
        <v>65</v>
      </c>
      <c r="G22" s="117" t="s">
        <v>66</v>
      </c>
      <c r="H22" s="117" t="s">
        <v>67</v>
      </c>
      <c r="I22" s="118">
        <v>1.1890046296296295E-3</v>
      </c>
      <c r="J22" s="119" t="str">
        <f t="shared" si="0"/>
        <v/>
      </c>
      <c r="K22" s="117" t="s">
        <v>68</v>
      </c>
      <c r="M22" s="113">
        <v>2</v>
      </c>
    </row>
    <row r="23" spans="1:13" ht="15.95" customHeight="1" x14ac:dyDescent="0.2">
      <c r="A23" s="113">
        <v>15</v>
      </c>
      <c r="B23" s="114">
        <v>170</v>
      </c>
      <c r="C23" s="115" t="s">
        <v>221</v>
      </c>
      <c r="D23" s="116" t="s">
        <v>222</v>
      </c>
      <c r="E23" s="90" t="s">
        <v>223</v>
      </c>
      <c r="F23" s="117" t="s">
        <v>65</v>
      </c>
      <c r="G23" s="117" t="s">
        <v>66</v>
      </c>
      <c r="H23" s="117" t="s">
        <v>67</v>
      </c>
      <c r="I23" s="118">
        <v>1.2184027777777779E-3</v>
      </c>
      <c r="J23" s="119" t="str">
        <f t="shared" si="0"/>
        <v/>
      </c>
      <c r="K23" s="117" t="s">
        <v>68</v>
      </c>
      <c r="L23" s="105" t="s">
        <v>224</v>
      </c>
      <c r="M23" s="113">
        <v>3</v>
      </c>
    </row>
    <row r="24" spans="1:13" ht="15.95" customHeight="1" x14ac:dyDescent="0.2">
      <c r="A24" s="113">
        <v>16</v>
      </c>
      <c r="B24" s="114">
        <v>37</v>
      </c>
      <c r="C24" s="115" t="s">
        <v>225</v>
      </c>
      <c r="D24" s="116" t="s">
        <v>207</v>
      </c>
      <c r="E24" s="90" t="s">
        <v>226</v>
      </c>
      <c r="F24" s="117" t="s">
        <v>209</v>
      </c>
      <c r="G24" s="117" t="s">
        <v>210</v>
      </c>
      <c r="H24" s="117" t="s">
        <v>211</v>
      </c>
      <c r="I24" s="118">
        <v>1.2443287037037039E-3</v>
      </c>
      <c r="J24" s="119" t="str">
        <f t="shared" si="0"/>
        <v/>
      </c>
      <c r="K24" s="117" t="s">
        <v>212</v>
      </c>
      <c r="M24" s="113">
        <v>2</v>
      </c>
    </row>
    <row r="25" spans="1:13" ht="15.95" customHeight="1" x14ac:dyDescent="0.2">
      <c r="A25" s="113"/>
      <c r="B25" s="114">
        <v>76</v>
      </c>
      <c r="C25" s="115" t="s">
        <v>231</v>
      </c>
      <c r="D25" s="116" t="s">
        <v>232</v>
      </c>
      <c r="E25" s="90" t="s">
        <v>233</v>
      </c>
      <c r="F25" s="117" t="s">
        <v>50</v>
      </c>
      <c r="G25" s="117" t="s">
        <v>194</v>
      </c>
      <c r="H25" s="117"/>
      <c r="I25" s="118" t="s">
        <v>73</v>
      </c>
      <c r="J25" s="119" t="str">
        <f>IF(ISBLANK(I25),"",IF(I25&gt;0.00118634259259259,"",IF(I25&lt;=0,"TSM",IF(I25&lt;=0,"SM",IF(I25&lt;=0.000966435185185185,"KSM",IF(I25&lt;=0.00101273148148148,"I A",IF(I25&lt;=0.00108217592592593,"II A",IF(I25&lt;=0.00118634259259259,"III A"))))))))</f>
        <v/>
      </c>
      <c r="K25" s="117" t="s">
        <v>234</v>
      </c>
      <c r="M25" s="113">
        <v>2</v>
      </c>
    </row>
    <row r="26" spans="1:13" ht="15.95" customHeight="1" x14ac:dyDescent="0.2">
      <c r="A26" s="113"/>
      <c r="B26" s="114">
        <v>158</v>
      </c>
      <c r="C26" s="115" t="s">
        <v>183</v>
      </c>
      <c r="D26" s="116" t="s">
        <v>235</v>
      </c>
      <c r="E26" s="90" t="s">
        <v>236</v>
      </c>
      <c r="F26" s="117" t="s">
        <v>216</v>
      </c>
      <c r="G26" s="117" t="s">
        <v>28</v>
      </c>
      <c r="H26" s="117" t="s">
        <v>216</v>
      </c>
      <c r="I26" s="118" t="s">
        <v>73</v>
      </c>
      <c r="J26" s="119" t="str">
        <f>IF(ISBLANK(I26),"",IF(I26&gt;0.00118634259259259,"",IF(I26&lt;=0,"TSM",IF(I26&lt;=0,"SM",IF(I26&lt;=0.000966435185185185,"KSM",IF(I26&lt;=0.00101273148148148,"I A",IF(I26&lt;=0.00108217592592593,"II A",IF(I26&lt;=0.00118634259259259,"III A"))))))))</f>
        <v/>
      </c>
      <c r="K26" s="117" t="s">
        <v>237</v>
      </c>
      <c r="M26" s="113">
        <v>2</v>
      </c>
    </row>
    <row r="27" spans="1:13" ht="15.95" customHeight="1" x14ac:dyDescent="0.2">
      <c r="A27" s="113"/>
      <c r="B27" s="114">
        <v>120</v>
      </c>
      <c r="C27" s="115" t="s">
        <v>227</v>
      </c>
      <c r="D27" s="116" t="s">
        <v>228</v>
      </c>
      <c r="E27" s="90" t="s">
        <v>229</v>
      </c>
      <c r="F27" s="117" t="s">
        <v>200</v>
      </c>
      <c r="G27" s="117" t="s">
        <v>201</v>
      </c>
      <c r="H27" s="117" t="s">
        <v>202</v>
      </c>
      <c r="I27" s="118" t="s">
        <v>73</v>
      </c>
      <c r="J27" s="119" t="str">
        <f>IF(ISBLANK(I27),"",IF(I27&gt;0.00118634259259259,"",IF(I27&lt;=0,"TSM",IF(I27&lt;=0,"SM",IF(I27&lt;=0.000966435185185185,"KSM",IF(I27&lt;=0.00101273148148148,"I A",IF(I27&lt;=0.00108217592592593,"II A",IF(I27&lt;=0.00118634259259259,"III A"))))))))</f>
        <v/>
      </c>
      <c r="K27" s="117" t="s">
        <v>230</v>
      </c>
      <c r="M27" s="113">
        <v>1</v>
      </c>
    </row>
    <row r="28" spans="1:13" ht="15.95" customHeight="1" x14ac:dyDescent="0.2">
      <c r="A28" s="113"/>
      <c r="B28" s="114">
        <v>85</v>
      </c>
      <c r="C28" s="115" t="s">
        <v>238</v>
      </c>
      <c r="D28" s="116" t="s">
        <v>239</v>
      </c>
      <c r="E28" s="90" t="s">
        <v>240</v>
      </c>
      <c r="F28" s="117" t="s">
        <v>50</v>
      </c>
      <c r="G28" s="117" t="s">
        <v>241</v>
      </c>
      <c r="H28" s="117"/>
      <c r="I28" s="118" t="s">
        <v>73</v>
      </c>
      <c r="J28" s="119" t="str">
        <f>IF(ISBLANK(I28),"",IF(I28&gt;0.00118634259259259,"",IF(I28&lt;=0,"TSM",IF(I28&lt;=0,"SM",IF(I28&lt;=0.000966435185185185,"KSM",IF(I28&lt;=0.00101273148148148,"I A",IF(I28&lt;=0.00108217592592593,"II A",IF(I28&lt;=0.00118634259259259,"III A"))))))))</f>
        <v/>
      </c>
      <c r="K28" s="117" t="s">
        <v>242</v>
      </c>
      <c r="L28" s="105" t="s">
        <v>243</v>
      </c>
      <c r="M28" s="113">
        <v>3</v>
      </c>
    </row>
  </sheetData>
  <sortState ref="A25:Q28">
    <sortCondition ref="D25:D28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1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5" customWidth="1"/>
    <col min="2" max="2" width="4" style="61" customWidth="1"/>
    <col min="3" max="3" width="13.7109375" style="61" customWidth="1"/>
    <col min="4" max="4" width="14.85546875" style="61" customWidth="1"/>
    <col min="5" max="5" width="8.85546875" style="64" customWidth="1"/>
    <col min="6" max="6" width="15.28515625" style="63" customWidth="1"/>
    <col min="7" max="7" width="19.28515625" style="63" bestFit="1" customWidth="1"/>
    <col min="8" max="8" width="12.28515625" style="63" customWidth="1"/>
    <col min="9" max="9" width="9.28515625" style="106" customWidth="1"/>
    <col min="10" max="10" width="5" style="122" bestFit="1" customWidth="1"/>
    <col min="11" max="11" width="22.7109375" style="61" customWidth="1"/>
    <col min="12" max="12" width="5.28515625" style="121" hidden="1" customWidth="1"/>
    <col min="13" max="13" width="5.7109375" style="65" hidden="1" customWidth="1"/>
    <col min="14" max="14" width="9.140625" style="61" customWidth="1"/>
    <col min="15" max="16384" width="9.140625" style="61"/>
  </cols>
  <sheetData>
    <row r="1" spans="1:22" s="55" customFormat="1" ht="14.25" x14ac:dyDescent="0.2">
      <c r="A1" s="50" t="s">
        <v>0</v>
      </c>
      <c r="B1" s="50"/>
      <c r="C1" s="51"/>
      <c r="D1" s="51"/>
      <c r="E1" s="132"/>
      <c r="F1" s="52"/>
      <c r="G1" s="52"/>
      <c r="H1" s="52"/>
      <c r="I1" s="53"/>
      <c r="J1" s="54"/>
      <c r="K1" s="56" t="s">
        <v>1</v>
      </c>
      <c r="L1" s="120"/>
      <c r="M1" s="51"/>
      <c r="N1" s="51"/>
      <c r="O1" s="51"/>
      <c r="P1" s="51"/>
      <c r="Q1" s="51"/>
      <c r="R1" s="50"/>
    </row>
    <row r="2" spans="1:22" s="59" customFormat="1" ht="15.75" customHeight="1" x14ac:dyDescent="0.2">
      <c r="A2" s="50" t="s">
        <v>2</v>
      </c>
      <c r="B2" s="50"/>
      <c r="C2" s="57"/>
      <c r="D2" s="51"/>
      <c r="E2" s="132"/>
      <c r="F2" s="52"/>
      <c r="G2" s="52"/>
      <c r="H2" s="52"/>
      <c r="I2" s="58"/>
      <c r="J2" s="54"/>
      <c r="K2" s="60" t="s">
        <v>3</v>
      </c>
      <c r="L2" s="121"/>
      <c r="M2" s="57"/>
      <c r="N2" s="57"/>
      <c r="O2" s="57"/>
      <c r="P2" s="57"/>
      <c r="Q2" s="57"/>
      <c r="R2" s="50"/>
    </row>
    <row r="3" spans="1:22" ht="10.5" customHeight="1" x14ac:dyDescent="0.25">
      <c r="C3" s="62"/>
      <c r="K3" s="60"/>
    </row>
    <row r="4" spans="1:22" ht="15.75" x14ac:dyDescent="0.25">
      <c r="C4" s="67" t="s">
        <v>346</v>
      </c>
      <c r="D4" s="55"/>
      <c r="F4" s="68"/>
      <c r="G4" s="68"/>
      <c r="H4" s="68"/>
    </row>
    <row r="5" spans="1:22" ht="9" customHeight="1" x14ac:dyDescent="0.2">
      <c r="D5" s="55"/>
    </row>
    <row r="6" spans="1:22" x14ac:dyDescent="0.2">
      <c r="A6" s="61"/>
      <c r="B6" s="51">
        <v>1</v>
      </c>
      <c r="C6" s="52" t="s">
        <v>655</v>
      </c>
      <c r="D6" s="108"/>
      <c r="F6" s="68"/>
      <c r="G6" s="68"/>
      <c r="H6" s="68"/>
      <c r="J6" s="106"/>
      <c r="K6" s="107"/>
      <c r="N6" s="65"/>
      <c r="O6" s="65"/>
      <c r="P6" s="65"/>
      <c r="Q6" s="65"/>
      <c r="R6" s="65"/>
      <c r="T6" s="65"/>
      <c r="U6" s="65"/>
      <c r="V6" s="65"/>
    </row>
    <row r="7" spans="1:22" ht="9" customHeight="1" thickBot="1" x14ac:dyDescent="0.25">
      <c r="A7" s="61"/>
      <c r="D7" s="55"/>
      <c r="J7" s="106"/>
      <c r="K7" s="107"/>
      <c r="N7" s="65"/>
      <c r="O7" s="65"/>
      <c r="P7" s="65"/>
      <c r="Q7" s="65"/>
      <c r="R7" s="65"/>
      <c r="T7" s="65"/>
      <c r="U7" s="65"/>
      <c r="V7" s="65"/>
    </row>
    <row r="8" spans="1:22" s="59" customFormat="1" ht="12" thickBot="1" x14ac:dyDescent="0.25">
      <c r="A8" s="12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15</v>
      </c>
      <c r="J8" s="124" t="s">
        <v>291</v>
      </c>
      <c r="K8" s="111" t="s">
        <v>17</v>
      </c>
      <c r="L8" s="121"/>
      <c r="M8" s="112" t="s">
        <v>151</v>
      </c>
    </row>
    <row r="9" spans="1:22" ht="15.95" customHeight="1" x14ac:dyDescent="0.2">
      <c r="A9" s="113">
        <v>1</v>
      </c>
      <c r="B9" s="125">
        <v>157</v>
      </c>
      <c r="C9" s="88" t="s">
        <v>35</v>
      </c>
      <c r="D9" s="126" t="s">
        <v>376</v>
      </c>
      <c r="E9" s="90" t="s">
        <v>377</v>
      </c>
      <c r="F9" s="117" t="s">
        <v>216</v>
      </c>
      <c r="G9" s="117" t="s">
        <v>28</v>
      </c>
      <c r="H9" s="117" t="s">
        <v>216</v>
      </c>
      <c r="I9" s="118">
        <v>2.2576388888888889E-3</v>
      </c>
      <c r="J9" s="133" t="str">
        <f t="shared" ref="J9:J19" si="0">IF(ISBLANK(I9),"",IF(I9&gt;0.00256944444444444,"",IF(I9&lt;=0.0018287037037037,"TSM",IF(I9&lt;=0.0019212962962963,"SM",IF(I9&lt;=0.00202546296296296,"KSM",IF(I9&lt;=0.00216435185185185,"I A",IF(I9&lt;=0.00233796296296296,"II A",IF(I9&lt;=0.00256944444444444,"III A"))))))))</f>
        <v>II A</v>
      </c>
      <c r="K9" s="117" t="s">
        <v>217</v>
      </c>
      <c r="M9" s="113">
        <v>1</v>
      </c>
    </row>
    <row r="10" spans="1:22" ht="15.95" customHeight="1" x14ac:dyDescent="0.2">
      <c r="A10" s="113">
        <v>2</v>
      </c>
      <c r="B10" s="125">
        <v>207</v>
      </c>
      <c r="C10" s="88" t="s">
        <v>384</v>
      </c>
      <c r="D10" s="126" t="s">
        <v>385</v>
      </c>
      <c r="E10" s="90" t="s">
        <v>386</v>
      </c>
      <c r="F10" s="117" t="s">
        <v>3</v>
      </c>
      <c r="G10" s="117"/>
      <c r="H10" s="117"/>
      <c r="I10" s="118">
        <v>2.3416666666666668E-3</v>
      </c>
      <c r="J10" s="133" t="str">
        <f t="shared" si="0"/>
        <v>III A</v>
      </c>
      <c r="K10" s="117" t="s">
        <v>176</v>
      </c>
      <c r="M10" s="113">
        <v>1</v>
      </c>
    </row>
    <row r="11" spans="1:22" ht="15.95" customHeight="1" x14ac:dyDescent="0.2">
      <c r="A11" s="113">
        <v>3</v>
      </c>
      <c r="B11" s="125">
        <v>136</v>
      </c>
      <c r="C11" s="88" t="s">
        <v>387</v>
      </c>
      <c r="D11" s="126" t="s">
        <v>388</v>
      </c>
      <c r="E11" s="90" t="s">
        <v>389</v>
      </c>
      <c r="F11" s="117" t="s">
        <v>278</v>
      </c>
      <c r="G11" s="117" t="s">
        <v>279</v>
      </c>
      <c r="H11" s="117" t="s">
        <v>280</v>
      </c>
      <c r="I11" s="118">
        <v>2.3626157407407406E-3</v>
      </c>
      <c r="J11" s="133" t="str">
        <f t="shared" si="0"/>
        <v>III A</v>
      </c>
      <c r="K11" s="117" t="s">
        <v>281</v>
      </c>
      <c r="M11" s="113">
        <v>1</v>
      </c>
    </row>
    <row r="12" spans="1:22" ht="15.95" customHeight="1" x14ac:dyDescent="0.2">
      <c r="A12" s="113">
        <v>4</v>
      </c>
      <c r="B12" s="125">
        <v>295</v>
      </c>
      <c r="C12" s="88" t="s">
        <v>390</v>
      </c>
      <c r="D12" s="126" t="s">
        <v>391</v>
      </c>
      <c r="E12" s="90" t="s">
        <v>392</v>
      </c>
      <c r="F12" s="117" t="s">
        <v>3</v>
      </c>
      <c r="G12" s="117"/>
      <c r="H12" s="117"/>
      <c r="I12" s="118">
        <v>2.3692129629629632E-3</v>
      </c>
      <c r="J12" s="133" t="str">
        <f t="shared" si="0"/>
        <v>III A</v>
      </c>
      <c r="K12" s="117" t="s">
        <v>375</v>
      </c>
      <c r="M12" s="113">
        <v>1</v>
      </c>
    </row>
    <row r="13" spans="1:22" ht="15.95" customHeight="1" x14ac:dyDescent="0.2">
      <c r="A13" s="113">
        <v>5</v>
      </c>
      <c r="B13" s="125">
        <v>160</v>
      </c>
      <c r="C13" s="88" t="s">
        <v>275</v>
      </c>
      <c r="D13" s="126" t="s">
        <v>397</v>
      </c>
      <c r="E13" s="90" t="s">
        <v>398</v>
      </c>
      <c r="F13" s="117" t="s">
        <v>254</v>
      </c>
      <c r="G13" s="117"/>
      <c r="H13" s="117" t="s">
        <v>399</v>
      </c>
      <c r="I13" s="118">
        <v>2.3940972222222219E-3</v>
      </c>
      <c r="J13" s="133" t="str">
        <f t="shared" si="0"/>
        <v>III A</v>
      </c>
      <c r="K13" s="117" t="s">
        <v>400</v>
      </c>
      <c r="M13" s="113">
        <v>1</v>
      </c>
    </row>
    <row r="14" spans="1:22" ht="15.95" customHeight="1" x14ac:dyDescent="0.2">
      <c r="A14" s="113">
        <v>6</v>
      </c>
      <c r="B14" s="125">
        <v>285</v>
      </c>
      <c r="C14" s="88" t="s">
        <v>401</v>
      </c>
      <c r="D14" s="126" t="s">
        <v>402</v>
      </c>
      <c r="E14" s="90" t="s">
        <v>240</v>
      </c>
      <c r="F14" s="117" t="s">
        <v>3</v>
      </c>
      <c r="G14" s="117" t="s">
        <v>403</v>
      </c>
      <c r="H14" s="117"/>
      <c r="I14" s="118">
        <v>2.4038194444444445E-3</v>
      </c>
      <c r="J14" s="133" t="str">
        <f t="shared" si="0"/>
        <v>III A</v>
      </c>
      <c r="K14" s="117" t="s">
        <v>404</v>
      </c>
      <c r="M14" s="113">
        <v>1</v>
      </c>
    </row>
    <row r="15" spans="1:22" ht="15.95" customHeight="1" x14ac:dyDescent="0.2">
      <c r="A15" s="113">
        <v>7</v>
      </c>
      <c r="B15" s="125">
        <v>24</v>
      </c>
      <c r="C15" s="88" t="s">
        <v>405</v>
      </c>
      <c r="D15" s="126" t="s">
        <v>406</v>
      </c>
      <c r="E15" s="90" t="s">
        <v>407</v>
      </c>
      <c r="F15" s="117" t="s">
        <v>3</v>
      </c>
      <c r="G15" s="117"/>
      <c r="H15" s="117"/>
      <c r="I15" s="118">
        <v>2.4135416666666667E-3</v>
      </c>
      <c r="J15" s="133" t="str">
        <f t="shared" si="0"/>
        <v>III A</v>
      </c>
      <c r="K15" s="117"/>
      <c r="L15" s="121" t="s">
        <v>408</v>
      </c>
      <c r="M15" s="113">
        <v>1</v>
      </c>
    </row>
    <row r="16" spans="1:22" ht="15.95" customHeight="1" x14ac:dyDescent="0.2">
      <c r="A16" s="113">
        <v>8</v>
      </c>
      <c r="B16" s="125">
        <v>138</v>
      </c>
      <c r="C16" s="88" t="s">
        <v>413</v>
      </c>
      <c r="D16" s="126" t="s">
        <v>414</v>
      </c>
      <c r="E16" s="90" t="s">
        <v>415</v>
      </c>
      <c r="F16" s="117" t="s">
        <v>278</v>
      </c>
      <c r="G16" s="117" t="s">
        <v>279</v>
      </c>
      <c r="H16" s="117" t="s">
        <v>280</v>
      </c>
      <c r="I16" s="118">
        <v>2.4318287037037038E-3</v>
      </c>
      <c r="J16" s="133" t="str">
        <f t="shared" si="0"/>
        <v>III A</v>
      </c>
      <c r="K16" s="117" t="s">
        <v>281</v>
      </c>
      <c r="M16" s="113">
        <v>1</v>
      </c>
    </row>
    <row r="17" spans="1:22" ht="15.95" customHeight="1" x14ac:dyDescent="0.2">
      <c r="A17" s="113">
        <v>9</v>
      </c>
      <c r="B17" s="125">
        <v>183</v>
      </c>
      <c r="C17" s="88" t="s">
        <v>416</v>
      </c>
      <c r="D17" s="126" t="s">
        <v>417</v>
      </c>
      <c r="E17" s="90" t="s">
        <v>418</v>
      </c>
      <c r="F17" s="117" t="s">
        <v>3</v>
      </c>
      <c r="G17" s="117"/>
      <c r="H17" s="117"/>
      <c r="I17" s="118">
        <v>2.5975694444444444E-3</v>
      </c>
      <c r="J17" s="133" t="str">
        <f t="shared" si="0"/>
        <v/>
      </c>
      <c r="K17" s="117" t="s">
        <v>419</v>
      </c>
      <c r="M17" s="113">
        <v>1</v>
      </c>
    </row>
    <row r="18" spans="1:22" ht="15.95" customHeight="1" x14ac:dyDescent="0.2">
      <c r="A18" s="113">
        <v>10</v>
      </c>
      <c r="B18" s="125">
        <v>182</v>
      </c>
      <c r="C18" s="88" t="s">
        <v>420</v>
      </c>
      <c r="D18" s="126" t="s">
        <v>417</v>
      </c>
      <c r="E18" s="90" t="s">
        <v>418</v>
      </c>
      <c r="F18" s="117" t="s">
        <v>3</v>
      </c>
      <c r="G18" s="117"/>
      <c r="H18" s="117"/>
      <c r="I18" s="118">
        <v>2.6754629629629628E-3</v>
      </c>
      <c r="J18" s="133" t="str">
        <f t="shared" si="0"/>
        <v/>
      </c>
      <c r="K18" s="117" t="s">
        <v>421</v>
      </c>
      <c r="M18" s="113">
        <v>1</v>
      </c>
    </row>
    <row r="19" spans="1:22" ht="15.95" customHeight="1" x14ac:dyDescent="0.2">
      <c r="A19" s="113"/>
      <c r="B19" s="125">
        <v>284</v>
      </c>
      <c r="C19" s="88" t="s">
        <v>422</v>
      </c>
      <c r="D19" s="126" t="s">
        <v>423</v>
      </c>
      <c r="E19" s="90" t="s">
        <v>424</v>
      </c>
      <c r="F19" s="117" t="s">
        <v>3</v>
      </c>
      <c r="G19" s="117" t="s">
        <v>403</v>
      </c>
      <c r="H19" s="117" t="s">
        <v>425</v>
      </c>
      <c r="I19" s="118" t="s">
        <v>73</v>
      </c>
      <c r="J19" s="133" t="str">
        <f t="shared" si="0"/>
        <v/>
      </c>
      <c r="K19" s="117" t="s">
        <v>426</v>
      </c>
      <c r="M19" s="113">
        <v>1</v>
      </c>
    </row>
    <row r="20" spans="1:22" ht="9" customHeight="1" x14ac:dyDescent="0.2">
      <c r="D20" s="55"/>
    </row>
    <row r="21" spans="1:22" x14ac:dyDescent="0.2">
      <c r="A21" s="61"/>
      <c r="B21" s="51">
        <v>2</v>
      </c>
      <c r="C21" s="52" t="s">
        <v>655</v>
      </c>
      <c r="D21" s="108"/>
      <c r="F21" s="68"/>
      <c r="G21" s="68"/>
      <c r="H21" s="68"/>
      <c r="J21" s="106"/>
      <c r="K21" s="107"/>
      <c r="N21" s="65"/>
      <c r="O21" s="65"/>
      <c r="P21" s="65"/>
      <c r="Q21" s="65"/>
      <c r="R21" s="65"/>
      <c r="T21" s="65"/>
      <c r="U21" s="65"/>
      <c r="V21" s="65"/>
    </row>
    <row r="22" spans="1:22" ht="9" customHeight="1" thickBot="1" x14ac:dyDescent="0.25">
      <c r="A22" s="61"/>
      <c r="D22" s="55"/>
      <c r="J22" s="106"/>
      <c r="K22" s="107"/>
      <c r="N22" s="65"/>
      <c r="O22" s="65"/>
      <c r="P22" s="65"/>
      <c r="Q22" s="65"/>
      <c r="R22" s="65"/>
      <c r="T22" s="65"/>
      <c r="U22" s="65"/>
      <c r="V22" s="65"/>
    </row>
    <row r="23" spans="1:22" s="59" customFormat="1" ht="12" thickBot="1" x14ac:dyDescent="0.25">
      <c r="A23" s="123" t="s">
        <v>6</v>
      </c>
      <c r="B23" s="74" t="s">
        <v>150</v>
      </c>
      <c r="C23" s="75" t="s">
        <v>8</v>
      </c>
      <c r="D23" s="76" t="s">
        <v>9</v>
      </c>
      <c r="E23" s="77" t="s">
        <v>10</v>
      </c>
      <c r="F23" s="77" t="s">
        <v>11</v>
      </c>
      <c r="G23" s="77" t="s">
        <v>88</v>
      </c>
      <c r="H23" s="77" t="s">
        <v>13</v>
      </c>
      <c r="I23" s="109" t="s">
        <v>15</v>
      </c>
      <c r="J23" s="124" t="s">
        <v>291</v>
      </c>
      <c r="K23" s="111" t="s">
        <v>17</v>
      </c>
      <c r="L23" s="121"/>
      <c r="M23" s="112" t="s">
        <v>151</v>
      </c>
    </row>
    <row r="24" spans="1:22" ht="15.95" customHeight="1" x14ac:dyDescent="0.2">
      <c r="A24" s="113">
        <v>1</v>
      </c>
      <c r="B24" s="125">
        <v>96</v>
      </c>
      <c r="C24" s="88" t="s">
        <v>348</v>
      </c>
      <c r="D24" s="126" t="s">
        <v>349</v>
      </c>
      <c r="E24" s="90" t="s">
        <v>350</v>
      </c>
      <c r="F24" s="117" t="s">
        <v>351</v>
      </c>
      <c r="G24" s="117" t="s">
        <v>352</v>
      </c>
      <c r="H24" s="117"/>
      <c r="I24" s="118">
        <v>2.0646990740740743E-3</v>
      </c>
      <c r="J24" s="133" t="str">
        <f t="shared" ref="J24:J31" si="1">IF(ISBLANK(I24),"",IF(I24&gt;0.00256944444444444,"",IF(I24&lt;=0.0018287037037037,"TSM",IF(I24&lt;=0.0019212962962963,"SM",IF(I24&lt;=0.00202546296296296,"KSM",IF(I24&lt;=0.00216435185185185,"I A",IF(I24&lt;=0.00233796296296296,"II A",IF(I24&lt;=0.00256944444444444,"III A"))))))))</f>
        <v>I A</v>
      </c>
      <c r="K24" s="117" t="s">
        <v>353</v>
      </c>
      <c r="M24" s="113">
        <v>2</v>
      </c>
    </row>
    <row r="25" spans="1:22" ht="15.95" customHeight="1" x14ac:dyDescent="0.2">
      <c r="A25" s="113">
        <v>2</v>
      </c>
      <c r="B25" s="125">
        <v>177</v>
      </c>
      <c r="C25" s="88" t="s">
        <v>25</v>
      </c>
      <c r="D25" s="126" t="s">
        <v>354</v>
      </c>
      <c r="E25" s="90" t="s">
        <v>355</v>
      </c>
      <c r="F25" s="117" t="s">
        <v>3</v>
      </c>
      <c r="G25" s="117" t="s">
        <v>28</v>
      </c>
      <c r="H25" s="117"/>
      <c r="I25" s="118">
        <v>2.0988425925925927E-3</v>
      </c>
      <c r="J25" s="133" t="str">
        <f t="shared" si="1"/>
        <v>I A</v>
      </c>
      <c r="K25" s="117" t="s">
        <v>356</v>
      </c>
      <c r="L25" s="121" t="s">
        <v>357</v>
      </c>
      <c r="M25" s="113">
        <v>2</v>
      </c>
    </row>
    <row r="26" spans="1:22" ht="15.95" customHeight="1" x14ac:dyDescent="0.2">
      <c r="A26" s="113">
        <v>3</v>
      </c>
      <c r="B26" s="125">
        <v>54</v>
      </c>
      <c r="C26" s="88" t="s">
        <v>358</v>
      </c>
      <c r="D26" s="126" t="s">
        <v>359</v>
      </c>
      <c r="E26" s="90" t="s">
        <v>360</v>
      </c>
      <c r="F26" s="117" t="s">
        <v>361</v>
      </c>
      <c r="G26" s="117" t="s">
        <v>60</v>
      </c>
      <c r="H26" s="117"/>
      <c r="I26" s="118">
        <v>2.1118055555555556E-3</v>
      </c>
      <c r="J26" s="133" t="str">
        <f t="shared" si="1"/>
        <v>I A</v>
      </c>
      <c r="K26" s="117" t="s">
        <v>362</v>
      </c>
      <c r="L26" s="105" t="s">
        <v>363</v>
      </c>
      <c r="M26" s="113">
        <v>2</v>
      </c>
    </row>
    <row r="27" spans="1:22" ht="15.95" customHeight="1" x14ac:dyDescent="0.2">
      <c r="A27" s="113">
        <v>4</v>
      </c>
      <c r="B27" s="125">
        <v>15</v>
      </c>
      <c r="C27" s="88" t="s">
        <v>364</v>
      </c>
      <c r="D27" s="126" t="s">
        <v>365</v>
      </c>
      <c r="E27" s="90" t="s">
        <v>366</v>
      </c>
      <c r="F27" s="117" t="s">
        <v>367</v>
      </c>
      <c r="G27" s="117" t="s">
        <v>368</v>
      </c>
      <c r="H27" s="117" t="s">
        <v>369</v>
      </c>
      <c r="I27" s="118">
        <v>2.1200231481481482E-3</v>
      </c>
      <c r="J27" s="133" t="str">
        <f t="shared" si="1"/>
        <v>I A</v>
      </c>
      <c r="K27" s="117" t="s">
        <v>370</v>
      </c>
      <c r="L27" s="121" t="s">
        <v>371</v>
      </c>
      <c r="M27" s="113">
        <v>2</v>
      </c>
    </row>
    <row r="28" spans="1:22" ht="15.95" customHeight="1" x14ac:dyDescent="0.2">
      <c r="A28" s="113">
        <v>5</v>
      </c>
      <c r="B28" s="125">
        <v>290</v>
      </c>
      <c r="C28" s="88" t="s">
        <v>372</v>
      </c>
      <c r="D28" s="126" t="s">
        <v>373</v>
      </c>
      <c r="E28" s="90" t="s">
        <v>374</v>
      </c>
      <c r="F28" s="117" t="s">
        <v>3</v>
      </c>
      <c r="G28" s="117"/>
      <c r="H28" s="117"/>
      <c r="I28" s="118">
        <v>2.2490740740740739E-3</v>
      </c>
      <c r="J28" s="133" t="str">
        <f t="shared" si="1"/>
        <v>II A</v>
      </c>
      <c r="K28" s="117" t="s">
        <v>375</v>
      </c>
      <c r="M28" s="113">
        <v>2</v>
      </c>
    </row>
    <row r="29" spans="1:22" ht="15.95" customHeight="1" x14ac:dyDescent="0.2">
      <c r="A29" s="113">
        <v>6</v>
      </c>
      <c r="B29" s="125">
        <v>376</v>
      </c>
      <c r="C29" s="88" t="s">
        <v>378</v>
      </c>
      <c r="D29" s="126" t="s">
        <v>379</v>
      </c>
      <c r="E29" s="90" t="s">
        <v>380</v>
      </c>
      <c r="F29" s="117" t="s">
        <v>381</v>
      </c>
      <c r="G29" s="117" t="s">
        <v>248</v>
      </c>
      <c r="H29" s="117" t="s">
        <v>249</v>
      </c>
      <c r="I29" s="118">
        <v>2.3114583333333333E-3</v>
      </c>
      <c r="J29" s="133" t="str">
        <f t="shared" si="1"/>
        <v>II A</v>
      </c>
      <c r="K29" s="117" t="s">
        <v>382</v>
      </c>
      <c r="L29" s="121" t="s">
        <v>383</v>
      </c>
      <c r="M29" s="113">
        <v>2</v>
      </c>
    </row>
    <row r="30" spans="1:22" ht="15.95" customHeight="1" x14ac:dyDescent="0.2">
      <c r="A30" s="113">
        <v>7</v>
      </c>
      <c r="B30" s="125">
        <v>174</v>
      </c>
      <c r="C30" s="88" t="s">
        <v>393</v>
      </c>
      <c r="D30" s="126" t="s">
        <v>394</v>
      </c>
      <c r="E30" s="90" t="s">
        <v>395</v>
      </c>
      <c r="F30" s="117" t="s">
        <v>65</v>
      </c>
      <c r="G30" s="117" t="s">
        <v>66</v>
      </c>
      <c r="H30" s="117" t="s">
        <v>67</v>
      </c>
      <c r="I30" s="118">
        <v>2.3789351851851849E-3</v>
      </c>
      <c r="J30" s="133" t="str">
        <f t="shared" si="1"/>
        <v>III A</v>
      </c>
      <c r="K30" s="117" t="s">
        <v>68</v>
      </c>
      <c r="L30" s="121" t="s">
        <v>396</v>
      </c>
      <c r="M30" s="113">
        <v>2</v>
      </c>
    </row>
    <row r="31" spans="1:22" ht="15.95" customHeight="1" x14ac:dyDescent="0.2">
      <c r="A31" s="113">
        <v>8</v>
      </c>
      <c r="B31" s="125">
        <v>155</v>
      </c>
      <c r="C31" s="88" t="s">
        <v>409</v>
      </c>
      <c r="D31" s="126" t="s">
        <v>410</v>
      </c>
      <c r="E31" s="90" t="s">
        <v>411</v>
      </c>
      <c r="F31" s="117" t="s">
        <v>216</v>
      </c>
      <c r="G31" s="117" t="s">
        <v>28</v>
      </c>
      <c r="H31" s="117" t="s">
        <v>216</v>
      </c>
      <c r="I31" s="118">
        <v>2.4259259259259256E-3</v>
      </c>
      <c r="J31" s="133" t="str">
        <f t="shared" si="1"/>
        <v>III A</v>
      </c>
      <c r="K31" s="117" t="s">
        <v>217</v>
      </c>
      <c r="L31" s="121" t="s">
        <v>412</v>
      </c>
      <c r="M31" s="113">
        <v>2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1:V27"/>
  <sheetViews>
    <sheetView zoomScaleNormal="100" workbookViewId="0">
      <selection activeCell="H11" sqref="H11"/>
    </sheetView>
  </sheetViews>
  <sheetFormatPr defaultColWidth="9.140625" defaultRowHeight="12.75" x14ac:dyDescent="0.2"/>
  <cols>
    <col min="1" max="1" width="4.5703125" style="65" customWidth="1"/>
    <col min="2" max="2" width="4" style="61" customWidth="1"/>
    <col min="3" max="3" width="13.7109375" style="61" customWidth="1"/>
    <col min="4" max="4" width="14.85546875" style="61" customWidth="1"/>
    <col min="5" max="5" width="8.85546875" style="64" customWidth="1"/>
    <col min="6" max="6" width="15.28515625" style="63" customWidth="1"/>
    <col min="7" max="7" width="19.28515625" style="63" bestFit="1" customWidth="1"/>
    <col min="8" max="8" width="13.28515625" style="63" customWidth="1"/>
    <col min="9" max="9" width="9.28515625" style="106" customWidth="1"/>
    <col min="10" max="10" width="5" style="122" bestFit="1" customWidth="1"/>
    <col min="11" max="11" width="22.7109375" style="61" customWidth="1"/>
    <col min="12" max="12" width="5.28515625" style="121" hidden="1" customWidth="1"/>
    <col min="13" max="13" width="5.7109375" style="65" hidden="1" customWidth="1"/>
    <col min="14" max="14" width="9.140625" style="61" customWidth="1"/>
    <col min="15" max="16384" width="9.140625" style="61"/>
  </cols>
  <sheetData>
    <row r="1" spans="1:22" s="55" customFormat="1" ht="14.25" x14ac:dyDescent="0.2">
      <c r="A1" s="50" t="s">
        <v>0</v>
      </c>
      <c r="B1" s="50"/>
      <c r="C1" s="51"/>
      <c r="D1" s="51"/>
      <c r="E1" s="132"/>
      <c r="F1" s="52"/>
      <c r="G1" s="52"/>
      <c r="H1" s="52"/>
      <c r="I1" s="53"/>
      <c r="J1" s="54"/>
      <c r="K1" s="56" t="s">
        <v>1</v>
      </c>
      <c r="L1" s="120"/>
      <c r="M1" s="51"/>
      <c r="N1" s="51"/>
      <c r="O1" s="51"/>
      <c r="P1" s="51"/>
      <c r="Q1" s="51"/>
      <c r="R1" s="50"/>
    </row>
    <row r="2" spans="1:22" s="59" customFormat="1" ht="15.75" customHeight="1" x14ac:dyDescent="0.2">
      <c r="A2" s="50" t="s">
        <v>2</v>
      </c>
      <c r="B2" s="50"/>
      <c r="C2" s="57"/>
      <c r="D2" s="51"/>
      <c r="E2" s="132"/>
      <c r="F2" s="52"/>
      <c r="G2" s="52"/>
      <c r="H2" s="52"/>
      <c r="I2" s="58"/>
      <c r="J2" s="54"/>
      <c r="K2" s="60" t="s">
        <v>3</v>
      </c>
      <c r="L2" s="121"/>
      <c r="M2" s="57"/>
      <c r="N2" s="57"/>
      <c r="O2" s="57"/>
      <c r="P2" s="57"/>
      <c r="Q2" s="57"/>
      <c r="R2" s="50"/>
    </row>
    <row r="3" spans="1:22" ht="10.5" customHeight="1" x14ac:dyDescent="0.25">
      <c r="C3" s="62"/>
      <c r="K3" s="60"/>
    </row>
    <row r="4" spans="1:22" ht="15.75" x14ac:dyDescent="0.25">
      <c r="C4" s="67" t="s">
        <v>346</v>
      </c>
      <c r="D4" s="55"/>
      <c r="F4" s="68"/>
      <c r="G4" s="68"/>
      <c r="H4" s="68"/>
    </row>
    <row r="5" spans="1:22" ht="9" customHeight="1" x14ac:dyDescent="0.2">
      <c r="D5" s="55"/>
    </row>
    <row r="6" spans="1:22" x14ac:dyDescent="0.2">
      <c r="A6" s="61"/>
      <c r="B6" s="51"/>
      <c r="C6" s="52" t="s">
        <v>347</v>
      </c>
      <c r="D6" s="108"/>
      <c r="F6" s="68"/>
      <c r="G6" s="68"/>
      <c r="H6" s="68"/>
      <c r="J6" s="106"/>
      <c r="K6" s="107"/>
      <c r="N6" s="65"/>
      <c r="O6" s="65"/>
      <c r="P6" s="65"/>
      <c r="Q6" s="65"/>
      <c r="R6" s="65"/>
      <c r="T6" s="65"/>
      <c r="U6" s="65"/>
      <c r="V6" s="65"/>
    </row>
    <row r="7" spans="1:22" ht="9" customHeight="1" thickBot="1" x14ac:dyDescent="0.25">
      <c r="A7" s="61"/>
      <c r="D7" s="55"/>
      <c r="J7" s="106"/>
      <c r="K7" s="107"/>
      <c r="N7" s="65"/>
      <c r="O7" s="65"/>
      <c r="P7" s="65"/>
      <c r="Q7" s="65"/>
      <c r="R7" s="65"/>
      <c r="T7" s="65"/>
      <c r="U7" s="65"/>
      <c r="V7" s="65"/>
    </row>
    <row r="8" spans="1:22" s="59" customFormat="1" ht="12" thickBot="1" x14ac:dyDescent="0.25">
      <c r="A8" s="12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15</v>
      </c>
      <c r="J8" s="124" t="s">
        <v>291</v>
      </c>
      <c r="K8" s="111" t="s">
        <v>17</v>
      </c>
      <c r="L8" s="121"/>
      <c r="M8" s="112" t="s">
        <v>151</v>
      </c>
    </row>
    <row r="9" spans="1:22" ht="15.95" customHeight="1" x14ac:dyDescent="0.2">
      <c r="A9" s="113">
        <v>1</v>
      </c>
      <c r="B9" s="125">
        <v>96</v>
      </c>
      <c r="C9" s="88" t="s">
        <v>348</v>
      </c>
      <c r="D9" s="126" t="s">
        <v>349</v>
      </c>
      <c r="E9" s="90" t="s">
        <v>350</v>
      </c>
      <c r="F9" s="117" t="s">
        <v>351</v>
      </c>
      <c r="G9" s="117" t="s">
        <v>352</v>
      </c>
      <c r="H9" s="117"/>
      <c r="I9" s="118">
        <v>2.0646990740740743E-3</v>
      </c>
      <c r="J9" s="133" t="str">
        <f t="shared" ref="J9:J27" si="0">IF(ISBLANK(I9),"",IF(I9&gt;0.00256944444444444,"",IF(I9&lt;=0.0018287037037037,"TSM",IF(I9&lt;=0.0019212962962963,"SM",IF(I9&lt;=0.00202546296296296,"KSM",IF(I9&lt;=0.00216435185185185,"I A",IF(I9&lt;=0.00233796296296296,"II A",IF(I9&lt;=0.00256944444444444,"III A"))))))))</f>
        <v>I A</v>
      </c>
      <c r="K9" s="117" t="s">
        <v>353</v>
      </c>
      <c r="M9" s="113">
        <v>2</v>
      </c>
    </row>
    <row r="10" spans="1:22" ht="15.95" customHeight="1" x14ac:dyDescent="0.2">
      <c r="A10" s="113">
        <v>2</v>
      </c>
      <c r="B10" s="125">
        <v>177</v>
      </c>
      <c r="C10" s="88" t="s">
        <v>25</v>
      </c>
      <c r="D10" s="126" t="s">
        <v>354</v>
      </c>
      <c r="E10" s="90" t="s">
        <v>355</v>
      </c>
      <c r="F10" s="117" t="s">
        <v>3</v>
      </c>
      <c r="G10" s="117" t="s">
        <v>28</v>
      </c>
      <c r="H10" s="117"/>
      <c r="I10" s="118">
        <v>2.0988425925925927E-3</v>
      </c>
      <c r="J10" s="133" t="str">
        <f t="shared" si="0"/>
        <v>I A</v>
      </c>
      <c r="K10" s="117" t="s">
        <v>356</v>
      </c>
      <c r="L10" s="121" t="s">
        <v>357</v>
      </c>
      <c r="M10" s="113">
        <v>2</v>
      </c>
    </row>
    <row r="11" spans="1:22" ht="15.95" customHeight="1" x14ac:dyDescent="0.2">
      <c r="A11" s="113">
        <v>3</v>
      </c>
      <c r="B11" s="125">
        <v>54</v>
      </c>
      <c r="C11" s="88" t="s">
        <v>358</v>
      </c>
      <c r="D11" s="126" t="s">
        <v>359</v>
      </c>
      <c r="E11" s="90" t="s">
        <v>360</v>
      </c>
      <c r="F11" s="117" t="s">
        <v>361</v>
      </c>
      <c r="G11" s="117" t="s">
        <v>60</v>
      </c>
      <c r="H11" s="117"/>
      <c r="I11" s="118">
        <v>2.1118055555555556E-3</v>
      </c>
      <c r="J11" s="133" t="str">
        <f t="shared" si="0"/>
        <v>I A</v>
      </c>
      <c r="K11" s="117" t="s">
        <v>362</v>
      </c>
      <c r="L11" s="105" t="s">
        <v>363</v>
      </c>
      <c r="M11" s="113">
        <v>2</v>
      </c>
    </row>
    <row r="12" spans="1:22" ht="15.95" customHeight="1" x14ac:dyDescent="0.2">
      <c r="A12" s="113">
        <v>4</v>
      </c>
      <c r="B12" s="125">
        <v>15</v>
      </c>
      <c r="C12" s="88" t="s">
        <v>364</v>
      </c>
      <c r="D12" s="126" t="s">
        <v>365</v>
      </c>
      <c r="E12" s="90" t="s">
        <v>366</v>
      </c>
      <c r="F12" s="117" t="s">
        <v>367</v>
      </c>
      <c r="G12" s="117" t="s">
        <v>368</v>
      </c>
      <c r="H12" s="117" t="s">
        <v>369</v>
      </c>
      <c r="I12" s="118">
        <v>2.1200231481481482E-3</v>
      </c>
      <c r="J12" s="133" t="str">
        <f t="shared" si="0"/>
        <v>I A</v>
      </c>
      <c r="K12" s="117" t="s">
        <v>370</v>
      </c>
      <c r="L12" s="121" t="s">
        <v>371</v>
      </c>
      <c r="M12" s="113">
        <v>2</v>
      </c>
    </row>
    <row r="13" spans="1:22" ht="15.95" customHeight="1" x14ac:dyDescent="0.2">
      <c r="A13" s="113">
        <v>5</v>
      </c>
      <c r="B13" s="125">
        <v>290</v>
      </c>
      <c r="C13" s="88" t="s">
        <v>372</v>
      </c>
      <c r="D13" s="126" t="s">
        <v>373</v>
      </c>
      <c r="E13" s="90" t="s">
        <v>374</v>
      </c>
      <c r="F13" s="117" t="s">
        <v>3</v>
      </c>
      <c r="G13" s="117"/>
      <c r="H13" s="117"/>
      <c r="I13" s="118">
        <v>2.2490740740740739E-3</v>
      </c>
      <c r="J13" s="133" t="str">
        <f t="shared" si="0"/>
        <v>II A</v>
      </c>
      <c r="K13" s="117" t="s">
        <v>375</v>
      </c>
      <c r="M13" s="113">
        <v>2</v>
      </c>
    </row>
    <row r="14" spans="1:22" ht="15.95" customHeight="1" x14ac:dyDescent="0.2">
      <c r="A14" s="113">
        <v>6</v>
      </c>
      <c r="B14" s="125">
        <v>157</v>
      </c>
      <c r="C14" s="88" t="s">
        <v>35</v>
      </c>
      <c r="D14" s="126" t="s">
        <v>376</v>
      </c>
      <c r="E14" s="90" t="s">
        <v>377</v>
      </c>
      <c r="F14" s="117" t="s">
        <v>216</v>
      </c>
      <c r="G14" s="117" t="s">
        <v>28</v>
      </c>
      <c r="H14" s="117" t="s">
        <v>216</v>
      </c>
      <c r="I14" s="118">
        <v>2.2576388888888889E-3</v>
      </c>
      <c r="J14" s="133" t="str">
        <f t="shared" si="0"/>
        <v>II A</v>
      </c>
      <c r="K14" s="117" t="s">
        <v>217</v>
      </c>
      <c r="M14" s="113">
        <v>1</v>
      </c>
    </row>
    <row r="15" spans="1:22" ht="15.95" customHeight="1" x14ac:dyDescent="0.2">
      <c r="A15" s="113">
        <v>7</v>
      </c>
      <c r="B15" s="125">
        <v>376</v>
      </c>
      <c r="C15" s="88" t="s">
        <v>378</v>
      </c>
      <c r="D15" s="126" t="s">
        <v>379</v>
      </c>
      <c r="E15" s="90" t="s">
        <v>380</v>
      </c>
      <c r="F15" s="117" t="s">
        <v>381</v>
      </c>
      <c r="G15" s="117" t="s">
        <v>248</v>
      </c>
      <c r="H15" s="117" t="s">
        <v>249</v>
      </c>
      <c r="I15" s="118">
        <v>2.3114583333333333E-3</v>
      </c>
      <c r="J15" s="133" t="str">
        <f t="shared" si="0"/>
        <v>II A</v>
      </c>
      <c r="K15" s="117" t="s">
        <v>382</v>
      </c>
      <c r="L15" s="121" t="s">
        <v>383</v>
      </c>
      <c r="M15" s="113">
        <v>2</v>
      </c>
    </row>
    <row r="16" spans="1:22" ht="15.95" customHeight="1" x14ac:dyDescent="0.2">
      <c r="A16" s="113">
        <v>8</v>
      </c>
      <c r="B16" s="125">
        <v>207</v>
      </c>
      <c r="C16" s="88" t="s">
        <v>384</v>
      </c>
      <c r="D16" s="126" t="s">
        <v>385</v>
      </c>
      <c r="E16" s="90" t="s">
        <v>386</v>
      </c>
      <c r="F16" s="117" t="s">
        <v>3</v>
      </c>
      <c r="G16" s="117"/>
      <c r="H16" s="117"/>
      <c r="I16" s="118">
        <v>2.3416666666666668E-3</v>
      </c>
      <c r="J16" s="133" t="str">
        <f t="shared" si="0"/>
        <v>III A</v>
      </c>
      <c r="K16" s="117" t="s">
        <v>176</v>
      </c>
      <c r="M16" s="113">
        <v>1</v>
      </c>
    </row>
    <row r="17" spans="1:13" ht="15.95" customHeight="1" x14ac:dyDescent="0.2">
      <c r="A17" s="113">
        <v>9</v>
      </c>
      <c r="B17" s="125">
        <v>136</v>
      </c>
      <c r="C17" s="88" t="s">
        <v>387</v>
      </c>
      <c r="D17" s="126" t="s">
        <v>388</v>
      </c>
      <c r="E17" s="90" t="s">
        <v>389</v>
      </c>
      <c r="F17" s="117" t="s">
        <v>278</v>
      </c>
      <c r="G17" s="117" t="s">
        <v>279</v>
      </c>
      <c r="H17" s="117" t="s">
        <v>280</v>
      </c>
      <c r="I17" s="118">
        <v>2.3626157407407406E-3</v>
      </c>
      <c r="J17" s="133" t="str">
        <f t="shared" si="0"/>
        <v>III A</v>
      </c>
      <c r="K17" s="117" t="s">
        <v>281</v>
      </c>
      <c r="M17" s="113">
        <v>1</v>
      </c>
    </row>
    <row r="18" spans="1:13" ht="15.95" customHeight="1" x14ac:dyDescent="0.2">
      <c r="A18" s="113">
        <v>10</v>
      </c>
      <c r="B18" s="125">
        <v>295</v>
      </c>
      <c r="C18" s="88" t="s">
        <v>390</v>
      </c>
      <c r="D18" s="126" t="s">
        <v>391</v>
      </c>
      <c r="E18" s="90" t="s">
        <v>392</v>
      </c>
      <c r="F18" s="117" t="s">
        <v>3</v>
      </c>
      <c r="G18" s="117"/>
      <c r="H18" s="117"/>
      <c r="I18" s="118">
        <v>2.3692129629629632E-3</v>
      </c>
      <c r="J18" s="133" t="str">
        <f t="shared" si="0"/>
        <v>III A</v>
      </c>
      <c r="K18" s="117" t="s">
        <v>375</v>
      </c>
      <c r="M18" s="113">
        <v>1</v>
      </c>
    </row>
    <row r="19" spans="1:13" ht="15.95" customHeight="1" x14ac:dyDescent="0.2">
      <c r="A19" s="113">
        <v>11</v>
      </c>
      <c r="B19" s="125">
        <v>174</v>
      </c>
      <c r="C19" s="88" t="s">
        <v>393</v>
      </c>
      <c r="D19" s="126" t="s">
        <v>394</v>
      </c>
      <c r="E19" s="90" t="s">
        <v>395</v>
      </c>
      <c r="F19" s="117" t="s">
        <v>65</v>
      </c>
      <c r="G19" s="117" t="s">
        <v>66</v>
      </c>
      <c r="H19" s="117" t="s">
        <v>67</v>
      </c>
      <c r="I19" s="118">
        <v>2.3789351851851849E-3</v>
      </c>
      <c r="J19" s="133" t="str">
        <f t="shared" si="0"/>
        <v>III A</v>
      </c>
      <c r="K19" s="117" t="s">
        <v>68</v>
      </c>
      <c r="L19" s="121" t="s">
        <v>396</v>
      </c>
      <c r="M19" s="113">
        <v>2</v>
      </c>
    </row>
    <row r="20" spans="1:13" ht="15.95" customHeight="1" x14ac:dyDescent="0.2">
      <c r="A20" s="113">
        <v>12</v>
      </c>
      <c r="B20" s="125">
        <v>160</v>
      </c>
      <c r="C20" s="88" t="s">
        <v>275</v>
      </c>
      <c r="D20" s="126" t="s">
        <v>397</v>
      </c>
      <c r="E20" s="90" t="s">
        <v>398</v>
      </c>
      <c r="F20" s="117" t="s">
        <v>254</v>
      </c>
      <c r="G20" s="117"/>
      <c r="H20" s="117" t="s">
        <v>399</v>
      </c>
      <c r="I20" s="118">
        <v>2.3940972222222219E-3</v>
      </c>
      <c r="J20" s="133" t="str">
        <f t="shared" si="0"/>
        <v>III A</v>
      </c>
      <c r="K20" s="117" t="s">
        <v>400</v>
      </c>
      <c r="M20" s="113">
        <v>1</v>
      </c>
    </row>
    <row r="21" spans="1:13" ht="15.95" customHeight="1" x14ac:dyDescent="0.2">
      <c r="A21" s="113">
        <v>13</v>
      </c>
      <c r="B21" s="125">
        <v>285</v>
      </c>
      <c r="C21" s="88" t="s">
        <v>401</v>
      </c>
      <c r="D21" s="126" t="s">
        <v>402</v>
      </c>
      <c r="E21" s="90" t="s">
        <v>240</v>
      </c>
      <c r="F21" s="117" t="s">
        <v>3</v>
      </c>
      <c r="G21" s="117" t="s">
        <v>403</v>
      </c>
      <c r="H21" s="117"/>
      <c r="I21" s="118">
        <v>2.4038194444444445E-3</v>
      </c>
      <c r="J21" s="133" t="str">
        <f t="shared" si="0"/>
        <v>III A</v>
      </c>
      <c r="K21" s="117" t="s">
        <v>404</v>
      </c>
      <c r="M21" s="113">
        <v>1</v>
      </c>
    </row>
    <row r="22" spans="1:13" ht="15.95" customHeight="1" x14ac:dyDescent="0.2">
      <c r="A22" s="113">
        <v>14</v>
      </c>
      <c r="B22" s="125">
        <v>24</v>
      </c>
      <c r="C22" s="88" t="s">
        <v>405</v>
      </c>
      <c r="D22" s="126" t="s">
        <v>406</v>
      </c>
      <c r="E22" s="90" t="s">
        <v>407</v>
      </c>
      <c r="F22" s="117" t="s">
        <v>3</v>
      </c>
      <c r="G22" s="117"/>
      <c r="H22" s="117"/>
      <c r="I22" s="118">
        <v>2.4135416666666667E-3</v>
      </c>
      <c r="J22" s="133" t="str">
        <f t="shared" si="0"/>
        <v>III A</v>
      </c>
      <c r="K22" s="117"/>
      <c r="L22" s="121" t="s">
        <v>408</v>
      </c>
      <c r="M22" s="113">
        <v>1</v>
      </c>
    </row>
    <row r="23" spans="1:13" ht="15.95" customHeight="1" x14ac:dyDescent="0.2">
      <c r="A23" s="113">
        <v>15</v>
      </c>
      <c r="B23" s="125">
        <v>155</v>
      </c>
      <c r="C23" s="88" t="s">
        <v>409</v>
      </c>
      <c r="D23" s="126" t="s">
        <v>410</v>
      </c>
      <c r="E23" s="90" t="s">
        <v>411</v>
      </c>
      <c r="F23" s="117" t="s">
        <v>216</v>
      </c>
      <c r="G23" s="117" t="s">
        <v>28</v>
      </c>
      <c r="H23" s="117" t="s">
        <v>216</v>
      </c>
      <c r="I23" s="118">
        <v>2.4259259259259256E-3</v>
      </c>
      <c r="J23" s="133" t="str">
        <f t="shared" si="0"/>
        <v>III A</v>
      </c>
      <c r="K23" s="117" t="s">
        <v>217</v>
      </c>
      <c r="L23" s="121" t="s">
        <v>412</v>
      </c>
      <c r="M23" s="113">
        <v>2</v>
      </c>
    </row>
    <row r="24" spans="1:13" ht="15.95" customHeight="1" x14ac:dyDescent="0.2">
      <c r="A24" s="113">
        <v>16</v>
      </c>
      <c r="B24" s="125">
        <v>138</v>
      </c>
      <c r="C24" s="88" t="s">
        <v>413</v>
      </c>
      <c r="D24" s="126" t="s">
        <v>414</v>
      </c>
      <c r="E24" s="90" t="s">
        <v>415</v>
      </c>
      <c r="F24" s="117" t="s">
        <v>278</v>
      </c>
      <c r="G24" s="117" t="s">
        <v>279</v>
      </c>
      <c r="H24" s="117" t="s">
        <v>280</v>
      </c>
      <c r="I24" s="118">
        <v>2.4318287037037038E-3</v>
      </c>
      <c r="J24" s="133" t="str">
        <f t="shared" si="0"/>
        <v>III A</v>
      </c>
      <c r="K24" s="117" t="s">
        <v>281</v>
      </c>
      <c r="M24" s="113">
        <v>1</v>
      </c>
    </row>
    <row r="25" spans="1:13" ht="15.95" customHeight="1" x14ac:dyDescent="0.2">
      <c r="A25" s="113">
        <v>17</v>
      </c>
      <c r="B25" s="125">
        <v>183</v>
      </c>
      <c r="C25" s="88" t="s">
        <v>416</v>
      </c>
      <c r="D25" s="126" t="s">
        <v>417</v>
      </c>
      <c r="E25" s="90" t="s">
        <v>418</v>
      </c>
      <c r="F25" s="117" t="s">
        <v>3</v>
      </c>
      <c r="G25" s="117"/>
      <c r="H25" s="117"/>
      <c r="I25" s="118">
        <v>2.5975694444444444E-3</v>
      </c>
      <c r="J25" s="133" t="str">
        <f t="shared" si="0"/>
        <v/>
      </c>
      <c r="K25" s="117" t="s">
        <v>419</v>
      </c>
      <c r="M25" s="113">
        <v>1</v>
      </c>
    </row>
    <row r="26" spans="1:13" ht="15.95" customHeight="1" x14ac:dyDescent="0.2">
      <c r="A26" s="113">
        <v>18</v>
      </c>
      <c r="B26" s="125">
        <v>182</v>
      </c>
      <c r="C26" s="88" t="s">
        <v>420</v>
      </c>
      <c r="D26" s="126" t="s">
        <v>417</v>
      </c>
      <c r="E26" s="90" t="s">
        <v>418</v>
      </c>
      <c r="F26" s="117" t="s">
        <v>3</v>
      </c>
      <c r="G26" s="117"/>
      <c r="H26" s="117"/>
      <c r="I26" s="118">
        <v>2.6754629629629628E-3</v>
      </c>
      <c r="J26" s="133" t="str">
        <f t="shared" si="0"/>
        <v/>
      </c>
      <c r="K26" s="117" t="s">
        <v>421</v>
      </c>
      <c r="M26" s="113">
        <v>1</v>
      </c>
    </row>
    <row r="27" spans="1:13" ht="15.95" customHeight="1" x14ac:dyDescent="0.2">
      <c r="A27" s="113"/>
      <c r="B27" s="125">
        <v>284</v>
      </c>
      <c r="C27" s="88" t="s">
        <v>422</v>
      </c>
      <c r="D27" s="126" t="s">
        <v>423</v>
      </c>
      <c r="E27" s="90" t="s">
        <v>424</v>
      </c>
      <c r="F27" s="117" t="s">
        <v>3</v>
      </c>
      <c r="G27" s="117" t="s">
        <v>403</v>
      </c>
      <c r="H27" s="117" t="s">
        <v>425</v>
      </c>
      <c r="I27" s="118" t="s">
        <v>73</v>
      </c>
      <c r="J27" s="133" t="str">
        <f t="shared" si="0"/>
        <v/>
      </c>
      <c r="K27" s="117" t="s">
        <v>426</v>
      </c>
      <c r="M27" s="113">
        <v>1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4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5" customWidth="1"/>
    <col min="2" max="2" width="4" style="61" customWidth="1"/>
    <col min="3" max="3" width="12.140625" style="61" customWidth="1"/>
    <col min="4" max="4" width="12.42578125" style="61" customWidth="1"/>
    <col min="5" max="5" width="8.85546875" style="64" customWidth="1"/>
    <col min="6" max="6" width="16.28515625" style="63" customWidth="1"/>
    <col min="7" max="7" width="19.28515625" style="63" bestFit="1" customWidth="1"/>
    <col min="8" max="8" width="13.85546875" style="63" customWidth="1"/>
    <col min="9" max="9" width="9.28515625" style="106" customWidth="1"/>
    <col min="10" max="10" width="6.7109375" style="107" customWidth="1"/>
    <col min="11" max="11" width="21.28515625" style="61" customWidth="1"/>
    <col min="12" max="12" width="4.7109375" style="164" hidden="1" customWidth="1"/>
    <col min="13" max="13" width="7.28515625" style="65" hidden="1" customWidth="1"/>
    <col min="14" max="14" width="9.140625" style="61" customWidth="1"/>
    <col min="15" max="16384" width="9.140625" style="61"/>
  </cols>
  <sheetData>
    <row r="1" spans="1:24" s="55" customFormat="1" ht="14.25" x14ac:dyDescent="0.2">
      <c r="A1" s="50" t="s">
        <v>0</v>
      </c>
      <c r="B1" s="50"/>
      <c r="C1" s="51"/>
      <c r="D1" s="51"/>
      <c r="E1" s="132"/>
      <c r="F1" s="52"/>
      <c r="G1" s="52"/>
      <c r="H1" s="52"/>
      <c r="I1" s="53"/>
      <c r="J1" s="54"/>
      <c r="K1" s="56" t="s">
        <v>1</v>
      </c>
      <c r="L1" s="163"/>
      <c r="M1" s="51"/>
      <c r="N1" s="51"/>
      <c r="O1" s="51"/>
      <c r="P1" s="51"/>
      <c r="Q1" s="51"/>
      <c r="R1" s="51"/>
      <c r="S1" s="51"/>
      <c r="T1" s="50"/>
    </row>
    <row r="2" spans="1:24" s="59" customFormat="1" ht="15.75" customHeight="1" x14ac:dyDescent="0.2">
      <c r="A2" s="50" t="s">
        <v>2</v>
      </c>
      <c r="B2" s="50"/>
      <c r="C2" s="57"/>
      <c r="D2" s="51"/>
      <c r="E2" s="132"/>
      <c r="F2" s="52"/>
      <c r="G2" s="52"/>
      <c r="H2" s="52"/>
      <c r="I2" s="58"/>
      <c r="J2" s="54"/>
      <c r="K2" s="60" t="s">
        <v>3</v>
      </c>
      <c r="L2" s="164"/>
      <c r="M2" s="57"/>
      <c r="N2" s="57"/>
      <c r="O2" s="57"/>
      <c r="P2" s="57"/>
      <c r="Q2" s="57"/>
      <c r="R2" s="57"/>
      <c r="S2" s="57"/>
      <c r="T2" s="50"/>
    </row>
    <row r="3" spans="1:24" ht="10.5" customHeight="1" x14ac:dyDescent="0.25">
      <c r="C3" s="62"/>
      <c r="K3" s="60"/>
    </row>
    <row r="4" spans="1:24" ht="15.75" x14ac:dyDescent="0.25">
      <c r="C4" s="67" t="s">
        <v>449</v>
      </c>
      <c r="D4" s="55"/>
      <c r="F4" s="68"/>
      <c r="G4" s="68"/>
      <c r="H4" s="68"/>
    </row>
    <row r="5" spans="1:24" ht="9" customHeight="1" x14ac:dyDescent="0.2">
      <c r="D5" s="55"/>
    </row>
    <row r="6" spans="1:24" x14ac:dyDescent="0.2">
      <c r="A6" s="61"/>
      <c r="B6" s="51">
        <v>1</v>
      </c>
      <c r="C6" s="52" t="s">
        <v>656</v>
      </c>
      <c r="D6" s="108"/>
      <c r="F6" s="68"/>
      <c r="G6" s="68"/>
      <c r="H6" s="68"/>
      <c r="J6" s="106"/>
      <c r="K6" s="107"/>
      <c r="N6" s="65"/>
      <c r="O6" s="65"/>
      <c r="P6" s="65"/>
      <c r="Q6" s="65"/>
      <c r="R6" s="65"/>
      <c r="S6" s="65"/>
      <c r="T6" s="65"/>
      <c r="V6" s="65"/>
      <c r="W6" s="65"/>
      <c r="X6" s="65"/>
    </row>
    <row r="7" spans="1:24" ht="9" customHeight="1" thickBot="1" x14ac:dyDescent="0.25">
      <c r="A7" s="61"/>
      <c r="D7" s="55"/>
      <c r="J7" s="106"/>
      <c r="K7" s="107"/>
      <c r="N7" s="65"/>
      <c r="O7" s="65"/>
      <c r="P7" s="65"/>
      <c r="Q7" s="65"/>
      <c r="R7" s="65"/>
      <c r="S7" s="65"/>
      <c r="T7" s="65"/>
      <c r="V7" s="65"/>
      <c r="W7" s="65"/>
      <c r="X7" s="65"/>
    </row>
    <row r="8" spans="1:24" s="59" customFormat="1" ht="12" thickBot="1" x14ac:dyDescent="0.25">
      <c r="A8" s="12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15</v>
      </c>
      <c r="J8" s="110" t="s">
        <v>16</v>
      </c>
      <c r="K8" s="111" t="s">
        <v>17</v>
      </c>
      <c r="L8" s="164"/>
      <c r="M8" s="112" t="s">
        <v>151</v>
      </c>
    </row>
    <row r="9" spans="1:24" ht="16.899999999999999" customHeight="1" x14ac:dyDescent="0.2">
      <c r="A9" s="113">
        <v>1</v>
      </c>
      <c r="B9" s="125">
        <v>276</v>
      </c>
      <c r="C9" s="88" t="s">
        <v>457</v>
      </c>
      <c r="D9" s="126" t="s">
        <v>458</v>
      </c>
      <c r="E9" s="90" t="s">
        <v>459</v>
      </c>
      <c r="F9" s="117" t="s">
        <v>50</v>
      </c>
      <c r="G9" s="117"/>
      <c r="H9" s="117" t="s">
        <v>51</v>
      </c>
      <c r="I9" s="118">
        <v>1.8500000000000001E-3</v>
      </c>
      <c r="J9" s="119" t="str">
        <f t="shared" ref="J9:J20" si="0">IF(ISBLANK(I9),"",IF(I9&gt;0.00225115740740741,"",IF(I9&lt;=0.00162615740740741,"TSM",IF(I9&lt;=0.00166087962962963,"SM",IF(I9&lt;=0.00174189814814815,"KSM",IF(I9&lt;=0.00185763888888889,"I A",IF(I9&lt;=0.00203125,"II A",IF(I9&lt;=0.00225115740740741,"III A"))))))))</f>
        <v>I A</v>
      </c>
      <c r="K9" s="117" t="s">
        <v>460</v>
      </c>
      <c r="M9" s="113">
        <v>1</v>
      </c>
    </row>
    <row r="10" spans="1:24" ht="16.899999999999999" customHeight="1" x14ac:dyDescent="0.2">
      <c r="A10" s="113">
        <v>2</v>
      </c>
      <c r="B10" s="125">
        <v>69</v>
      </c>
      <c r="C10" s="88" t="s">
        <v>490</v>
      </c>
      <c r="D10" s="126" t="s">
        <v>491</v>
      </c>
      <c r="E10" s="90" t="s">
        <v>492</v>
      </c>
      <c r="F10" s="117" t="s">
        <v>50</v>
      </c>
      <c r="G10" s="117" t="s">
        <v>493</v>
      </c>
      <c r="H10" s="117"/>
      <c r="I10" s="118">
        <v>1.9550925925925925E-3</v>
      </c>
      <c r="J10" s="119" t="str">
        <f t="shared" si="0"/>
        <v>II A</v>
      </c>
      <c r="K10" s="117" t="s">
        <v>494</v>
      </c>
      <c r="L10" s="164" t="s">
        <v>495</v>
      </c>
      <c r="M10" s="113">
        <v>1</v>
      </c>
    </row>
    <row r="11" spans="1:24" ht="16.899999999999999" customHeight="1" x14ac:dyDescent="0.2">
      <c r="A11" s="113">
        <v>3</v>
      </c>
      <c r="B11" s="125">
        <v>57</v>
      </c>
      <c r="C11" s="88" t="s">
        <v>509</v>
      </c>
      <c r="D11" s="126" t="s">
        <v>510</v>
      </c>
      <c r="E11" s="90" t="s">
        <v>511</v>
      </c>
      <c r="F11" s="117" t="s">
        <v>3</v>
      </c>
      <c r="G11" s="117" t="s">
        <v>512</v>
      </c>
      <c r="H11" s="117" t="s">
        <v>513</v>
      </c>
      <c r="I11" s="118">
        <v>2.0273148148148147E-3</v>
      </c>
      <c r="J11" s="119" t="str">
        <f t="shared" si="0"/>
        <v>II A</v>
      </c>
      <c r="K11" s="117" t="s">
        <v>514</v>
      </c>
      <c r="L11" s="164" t="s">
        <v>515</v>
      </c>
      <c r="M11" s="113">
        <v>1</v>
      </c>
    </row>
    <row r="12" spans="1:24" ht="16.899999999999999" customHeight="1" x14ac:dyDescent="0.2">
      <c r="A12" s="113">
        <v>4</v>
      </c>
      <c r="B12" s="125">
        <v>146</v>
      </c>
      <c r="C12" s="88" t="s">
        <v>89</v>
      </c>
      <c r="D12" s="126" t="s">
        <v>519</v>
      </c>
      <c r="E12" s="90" t="s">
        <v>520</v>
      </c>
      <c r="F12" s="117" t="s">
        <v>3</v>
      </c>
      <c r="G12" s="117" t="s">
        <v>521</v>
      </c>
      <c r="H12" s="117"/>
      <c r="I12" s="118">
        <v>2.0459490740740742E-3</v>
      </c>
      <c r="J12" s="119" t="str">
        <f t="shared" si="0"/>
        <v>III A</v>
      </c>
      <c r="K12" s="117" t="s">
        <v>522</v>
      </c>
      <c r="M12" s="113">
        <v>1</v>
      </c>
    </row>
    <row r="13" spans="1:24" ht="16.899999999999999" customHeight="1" x14ac:dyDescent="0.2">
      <c r="A13" s="113">
        <v>5</v>
      </c>
      <c r="B13" s="125">
        <v>257</v>
      </c>
      <c r="C13" s="88" t="s">
        <v>171</v>
      </c>
      <c r="D13" s="126" t="s">
        <v>523</v>
      </c>
      <c r="E13" s="90" t="s">
        <v>524</v>
      </c>
      <c r="F13" s="117" t="s">
        <v>50</v>
      </c>
      <c r="G13" s="117"/>
      <c r="H13" s="117" t="s">
        <v>51</v>
      </c>
      <c r="I13" s="118">
        <v>2.0629629629629631E-3</v>
      </c>
      <c r="J13" s="119" t="str">
        <f t="shared" si="0"/>
        <v>III A</v>
      </c>
      <c r="K13" s="117" t="s">
        <v>460</v>
      </c>
      <c r="M13" s="113">
        <v>1</v>
      </c>
    </row>
    <row r="14" spans="1:24" ht="16.899999999999999" customHeight="1" x14ac:dyDescent="0.2">
      <c r="A14" s="113">
        <v>6</v>
      </c>
      <c r="B14" s="125">
        <v>145</v>
      </c>
      <c r="C14" s="88" t="s">
        <v>525</v>
      </c>
      <c r="D14" s="126" t="s">
        <v>526</v>
      </c>
      <c r="E14" s="90" t="s">
        <v>527</v>
      </c>
      <c r="F14" s="117" t="s">
        <v>3</v>
      </c>
      <c r="G14" s="117" t="s">
        <v>521</v>
      </c>
      <c r="H14" s="117"/>
      <c r="I14" s="118">
        <v>2.0642361111111113E-3</v>
      </c>
      <c r="J14" s="119" t="str">
        <f t="shared" si="0"/>
        <v>III A</v>
      </c>
      <c r="K14" s="117" t="s">
        <v>522</v>
      </c>
      <c r="M14" s="113">
        <v>1</v>
      </c>
    </row>
    <row r="15" spans="1:24" ht="16.899999999999999" customHeight="1" x14ac:dyDescent="0.2">
      <c r="A15" s="113">
        <v>7</v>
      </c>
      <c r="B15" s="125">
        <v>124</v>
      </c>
      <c r="C15" s="88" t="s">
        <v>531</v>
      </c>
      <c r="D15" s="126" t="s">
        <v>532</v>
      </c>
      <c r="E15" s="90" t="s">
        <v>533</v>
      </c>
      <c r="F15" s="117" t="s">
        <v>163</v>
      </c>
      <c r="G15" s="117" t="s">
        <v>164</v>
      </c>
      <c r="H15" s="117"/>
      <c r="I15" s="118">
        <v>2.0890046296296299E-3</v>
      </c>
      <c r="J15" s="119" t="str">
        <f t="shared" si="0"/>
        <v>III A</v>
      </c>
      <c r="K15" s="117" t="s">
        <v>165</v>
      </c>
      <c r="M15" s="113">
        <v>1</v>
      </c>
    </row>
    <row r="16" spans="1:24" ht="16.899999999999999" customHeight="1" x14ac:dyDescent="0.2">
      <c r="A16" s="113">
        <v>8</v>
      </c>
      <c r="B16" s="125">
        <v>171</v>
      </c>
      <c r="C16" s="88" t="s">
        <v>538</v>
      </c>
      <c r="D16" s="126" t="s">
        <v>539</v>
      </c>
      <c r="E16" s="90" t="s">
        <v>540</v>
      </c>
      <c r="F16" s="117" t="s">
        <v>65</v>
      </c>
      <c r="G16" s="117" t="s">
        <v>66</v>
      </c>
      <c r="H16" s="117" t="s">
        <v>67</v>
      </c>
      <c r="I16" s="118">
        <v>2.1238425925925925E-3</v>
      </c>
      <c r="J16" s="119" t="str">
        <f t="shared" si="0"/>
        <v>III A</v>
      </c>
      <c r="K16" s="117" t="s">
        <v>324</v>
      </c>
      <c r="L16" s="164" t="s">
        <v>541</v>
      </c>
      <c r="M16" s="113">
        <v>1</v>
      </c>
    </row>
    <row r="17" spans="1:24" ht="16.899999999999999" customHeight="1" x14ac:dyDescent="0.2">
      <c r="A17" s="113">
        <v>9</v>
      </c>
      <c r="B17" s="125">
        <v>142</v>
      </c>
      <c r="C17" s="88" t="s">
        <v>542</v>
      </c>
      <c r="D17" s="126" t="s">
        <v>543</v>
      </c>
      <c r="E17" s="90" t="s">
        <v>306</v>
      </c>
      <c r="F17" s="117" t="s">
        <v>278</v>
      </c>
      <c r="G17" s="117" t="s">
        <v>279</v>
      </c>
      <c r="H17" s="117" t="s">
        <v>280</v>
      </c>
      <c r="I17" s="118">
        <v>2.1278935185185181E-3</v>
      </c>
      <c r="J17" s="119" t="str">
        <f t="shared" si="0"/>
        <v>III A</v>
      </c>
      <c r="K17" s="117" t="s">
        <v>281</v>
      </c>
      <c r="M17" s="113">
        <v>1</v>
      </c>
    </row>
    <row r="18" spans="1:24" ht="16.899999999999999" customHeight="1" x14ac:dyDescent="0.2">
      <c r="A18" s="113">
        <v>10</v>
      </c>
      <c r="B18" s="125">
        <v>139</v>
      </c>
      <c r="C18" s="88" t="s">
        <v>487</v>
      </c>
      <c r="D18" s="126" t="s">
        <v>544</v>
      </c>
      <c r="E18" s="90" t="s">
        <v>545</v>
      </c>
      <c r="F18" s="117" t="s">
        <v>278</v>
      </c>
      <c r="G18" s="117" t="s">
        <v>279</v>
      </c>
      <c r="H18" s="117" t="s">
        <v>280</v>
      </c>
      <c r="I18" s="118">
        <v>2.131365740740741E-3</v>
      </c>
      <c r="J18" s="119" t="str">
        <f t="shared" si="0"/>
        <v>III A</v>
      </c>
      <c r="K18" s="117" t="s">
        <v>546</v>
      </c>
      <c r="M18" s="113">
        <v>1</v>
      </c>
    </row>
    <row r="19" spans="1:24" ht="16.899999999999999" customHeight="1" x14ac:dyDescent="0.2">
      <c r="A19" s="113">
        <v>11</v>
      </c>
      <c r="B19" s="125">
        <v>13</v>
      </c>
      <c r="C19" s="88" t="s">
        <v>556</v>
      </c>
      <c r="D19" s="126" t="s">
        <v>557</v>
      </c>
      <c r="E19" s="90" t="s">
        <v>558</v>
      </c>
      <c r="F19" s="117" t="s">
        <v>3</v>
      </c>
      <c r="G19" s="117"/>
      <c r="H19" s="117" t="s">
        <v>369</v>
      </c>
      <c r="I19" s="118">
        <v>2.1706018518518519E-3</v>
      </c>
      <c r="J19" s="119" t="str">
        <f t="shared" si="0"/>
        <v>III A</v>
      </c>
      <c r="K19" s="117" t="s">
        <v>474</v>
      </c>
      <c r="L19" s="164" t="s">
        <v>559</v>
      </c>
      <c r="M19" s="113">
        <v>1</v>
      </c>
    </row>
    <row r="20" spans="1:24" ht="16.899999999999999" customHeight="1" x14ac:dyDescent="0.2">
      <c r="A20" s="113">
        <v>12</v>
      </c>
      <c r="B20" s="125">
        <v>12</v>
      </c>
      <c r="C20" s="88" t="s">
        <v>560</v>
      </c>
      <c r="D20" s="126" t="s">
        <v>561</v>
      </c>
      <c r="E20" s="90" t="s">
        <v>562</v>
      </c>
      <c r="F20" s="117" t="s">
        <v>3</v>
      </c>
      <c r="G20" s="117"/>
      <c r="H20" s="117" t="s">
        <v>369</v>
      </c>
      <c r="I20" s="118">
        <v>2.2019675925925926E-3</v>
      </c>
      <c r="J20" s="119" t="str">
        <f t="shared" si="0"/>
        <v>III A</v>
      </c>
      <c r="K20" s="117" t="s">
        <v>474</v>
      </c>
      <c r="M20" s="113">
        <v>1</v>
      </c>
    </row>
    <row r="21" spans="1:24" ht="9" customHeight="1" x14ac:dyDescent="0.2">
      <c r="D21" s="55"/>
    </row>
    <row r="22" spans="1:24" x14ac:dyDescent="0.2">
      <c r="A22" s="61"/>
      <c r="B22" s="51">
        <v>2</v>
      </c>
      <c r="C22" s="52" t="s">
        <v>656</v>
      </c>
      <c r="D22" s="108"/>
      <c r="F22" s="68"/>
      <c r="G22" s="68"/>
      <c r="H22" s="68"/>
      <c r="J22" s="106"/>
      <c r="K22" s="107"/>
      <c r="N22" s="65"/>
      <c r="O22" s="65"/>
      <c r="P22" s="65"/>
      <c r="Q22" s="65"/>
      <c r="R22" s="65"/>
      <c r="S22" s="65"/>
      <c r="T22" s="65"/>
      <c r="V22" s="65"/>
      <c r="W22" s="65"/>
      <c r="X22" s="65"/>
    </row>
    <row r="23" spans="1:24" ht="9" customHeight="1" thickBot="1" x14ac:dyDescent="0.25">
      <c r="A23" s="61"/>
      <c r="D23" s="55"/>
      <c r="J23" s="106"/>
      <c r="K23" s="107"/>
      <c r="N23" s="65"/>
      <c r="O23" s="65"/>
      <c r="P23" s="65"/>
      <c r="Q23" s="65"/>
      <c r="R23" s="65"/>
      <c r="S23" s="65"/>
      <c r="T23" s="65"/>
      <c r="V23" s="65"/>
      <c r="W23" s="65"/>
      <c r="X23" s="65"/>
    </row>
    <row r="24" spans="1:24" s="59" customFormat="1" ht="12" thickBot="1" x14ac:dyDescent="0.25">
      <c r="A24" s="123" t="s">
        <v>6</v>
      </c>
      <c r="B24" s="74" t="s">
        <v>150</v>
      </c>
      <c r="C24" s="75" t="s">
        <v>8</v>
      </c>
      <c r="D24" s="76" t="s">
        <v>9</v>
      </c>
      <c r="E24" s="77" t="s">
        <v>10</v>
      </c>
      <c r="F24" s="77" t="s">
        <v>11</v>
      </c>
      <c r="G24" s="77" t="s">
        <v>88</v>
      </c>
      <c r="H24" s="77" t="s">
        <v>13</v>
      </c>
      <c r="I24" s="109" t="s">
        <v>15</v>
      </c>
      <c r="J24" s="110" t="s">
        <v>16</v>
      </c>
      <c r="K24" s="111" t="s">
        <v>17</v>
      </c>
      <c r="L24" s="164"/>
      <c r="M24" s="112" t="s">
        <v>151</v>
      </c>
    </row>
    <row r="25" spans="1:24" ht="16.899999999999999" customHeight="1" x14ac:dyDescent="0.2">
      <c r="A25" s="113">
        <v>1</v>
      </c>
      <c r="B25" s="125">
        <v>16</v>
      </c>
      <c r="C25" s="88" t="s">
        <v>465</v>
      </c>
      <c r="D25" s="126" t="s">
        <v>466</v>
      </c>
      <c r="E25" s="90" t="s">
        <v>467</v>
      </c>
      <c r="F25" s="117" t="s">
        <v>468</v>
      </c>
      <c r="G25" s="117" t="s">
        <v>469</v>
      </c>
      <c r="H25" s="117"/>
      <c r="I25" s="118">
        <v>1.9134259259259258E-3</v>
      </c>
      <c r="J25" s="119" t="str">
        <f t="shared" ref="J25:J35" si="1">IF(ISBLANK(I25),"",IF(I25&gt;0.00225115740740741,"",IF(I25&lt;=0.00162615740740741,"TSM",IF(I25&lt;=0.00166087962962963,"SM",IF(I25&lt;=0.00174189814814815,"KSM",IF(I25&lt;=0.00185763888888889,"I A",IF(I25&lt;=0.00203125,"II A",IF(I25&lt;=0.00225115740740741,"III A"))))))))</f>
        <v>II A</v>
      </c>
      <c r="K25" s="117" t="s">
        <v>470</v>
      </c>
      <c r="M25" s="113">
        <v>2</v>
      </c>
    </row>
    <row r="26" spans="1:24" ht="16.899999999999999" customHeight="1" x14ac:dyDescent="0.2">
      <c r="A26" s="113">
        <v>2</v>
      </c>
      <c r="B26" s="125">
        <v>11</v>
      </c>
      <c r="C26" s="88" t="s">
        <v>471</v>
      </c>
      <c r="D26" s="126" t="s">
        <v>472</v>
      </c>
      <c r="E26" s="90" t="s">
        <v>473</v>
      </c>
      <c r="F26" s="117" t="s">
        <v>3</v>
      </c>
      <c r="G26" s="117"/>
      <c r="H26" s="117" t="s">
        <v>369</v>
      </c>
      <c r="I26" s="118">
        <v>1.917939814814815E-3</v>
      </c>
      <c r="J26" s="119" t="str">
        <f t="shared" si="1"/>
        <v>II A</v>
      </c>
      <c r="K26" s="117" t="s">
        <v>474</v>
      </c>
      <c r="L26" s="164" t="s">
        <v>475</v>
      </c>
      <c r="M26" s="113">
        <v>2</v>
      </c>
    </row>
    <row r="27" spans="1:24" ht="16.899999999999999" customHeight="1" x14ac:dyDescent="0.2">
      <c r="A27" s="113">
        <v>3</v>
      </c>
      <c r="B27" s="125">
        <v>291</v>
      </c>
      <c r="C27" s="88" t="s">
        <v>487</v>
      </c>
      <c r="D27" s="126" t="s">
        <v>488</v>
      </c>
      <c r="E27" s="90" t="s">
        <v>489</v>
      </c>
      <c r="F27" s="117" t="s">
        <v>3</v>
      </c>
      <c r="G27" s="117"/>
      <c r="H27" s="117"/>
      <c r="I27" s="118">
        <v>1.9525462962962962E-3</v>
      </c>
      <c r="J27" s="119" t="str">
        <f t="shared" si="1"/>
        <v>II A</v>
      </c>
      <c r="K27" s="117" t="s">
        <v>375</v>
      </c>
      <c r="M27" s="113">
        <v>2</v>
      </c>
    </row>
    <row r="28" spans="1:24" ht="16.899999999999999" customHeight="1" x14ac:dyDescent="0.2">
      <c r="A28" s="113">
        <v>4</v>
      </c>
      <c r="B28" s="125">
        <v>292</v>
      </c>
      <c r="C28" s="88" t="s">
        <v>496</v>
      </c>
      <c r="D28" s="126" t="s">
        <v>497</v>
      </c>
      <c r="E28" s="90" t="s">
        <v>498</v>
      </c>
      <c r="F28" s="117" t="s">
        <v>3</v>
      </c>
      <c r="G28" s="117"/>
      <c r="H28" s="117"/>
      <c r="I28" s="118">
        <v>2.0128472222222219E-3</v>
      </c>
      <c r="J28" s="119" t="str">
        <f t="shared" si="1"/>
        <v>II A</v>
      </c>
      <c r="K28" s="117" t="s">
        <v>375</v>
      </c>
      <c r="M28" s="113">
        <v>2</v>
      </c>
    </row>
    <row r="29" spans="1:24" ht="16.899999999999999" customHeight="1" x14ac:dyDescent="0.2">
      <c r="A29" s="113">
        <v>5</v>
      </c>
      <c r="B29" s="125">
        <v>3</v>
      </c>
      <c r="C29" s="88" t="s">
        <v>340</v>
      </c>
      <c r="D29" s="126" t="s">
        <v>504</v>
      </c>
      <c r="E29" s="90" t="s">
        <v>505</v>
      </c>
      <c r="F29" s="117" t="s">
        <v>3</v>
      </c>
      <c r="G29" s="117"/>
      <c r="H29" s="117" t="s">
        <v>506</v>
      </c>
      <c r="I29" s="118">
        <v>2.0167824074074077E-3</v>
      </c>
      <c r="J29" s="119" t="str">
        <f t="shared" si="1"/>
        <v>II A</v>
      </c>
      <c r="K29" s="117" t="s">
        <v>507</v>
      </c>
      <c r="L29" s="164" t="s">
        <v>508</v>
      </c>
      <c r="M29" s="113">
        <v>2</v>
      </c>
    </row>
    <row r="30" spans="1:24" ht="16.899999999999999" customHeight="1" x14ac:dyDescent="0.2">
      <c r="A30" s="113">
        <v>6</v>
      </c>
      <c r="B30" s="125">
        <v>40</v>
      </c>
      <c r="C30" s="88" t="s">
        <v>516</v>
      </c>
      <c r="D30" s="126" t="s">
        <v>517</v>
      </c>
      <c r="E30" s="90" t="s">
        <v>518</v>
      </c>
      <c r="F30" s="117" t="s">
        <v>343</v>
      </c>
      <c r="G30" s="117" t="s">
        <v>210</v>
      </c>
      <c r="H30" s="117" t="s">
        <v>211</v>
      </c>
      <c r="I30" s="118">
        <v>2.0408564814814816E-3</v>
      </c>
      <c r="J30" s="119" t="str">
        <f t="shared" si="1"/>
        <v>III A</v>
      </c>
      <c r="K30" s="117" t="s">
        <v>212</v>
      </c>
      <c r="M30" s="113">
        <v>2</v>
      </c>
    </row>
    <row r="31" spans="1:24" ht="16.899999999999999" customHeight="1" x14ac:dyDescent="0.2">
      <c r="A31" s="113">
        <v>7</v>
      </c>
      <c r="B31" s="125">
        <v>293</v>
      </c>
      <c r="C31" s="88" t="s">
        <v>528</v>
      </c>
      <c r="D31" s="126" t="s">
        <v>529</v>
      </c>
      <c r="E31" s="90" t="s">
        <v>530</v>
      </c>
      <c r="F31" s="117" t="s">
        <v>3</v>
      </c>
      <c r="G31" s="117"/>
      <c r="H31" s="117"/>
      <c r="I31" s="118">
        <v>2.0814814814814815E-3</v>
      </c>
      <c r="J31" s="119" t="str">
        <f t="shared" si="1"/>
        <v>III A</v>
      </c>
      <c r="K31" s="117" t="s">
        <v>375</v>
      </c>
      <c r="M31" s="113">
        <v>2</v>
      </c>
    </row>
    <row r="32" spans="1:24" ht="16.899999999999999" customHeight="1" x14ac:dyDescent="0.2">
      <c r="A32" s="113">
        <v>8</v>
      </c>
      <c r="B32" s="125">
        <v>39</v>
      </c>
      <c r="C32" s="88" t="s">
        <v>534</v>
      </c>
      <c r="D32" s="126" t="s">
        <v>535</v>
      </c>
      <c r="E32" s="90" t="s">
        <v>536</v>
      </c>
      <c r="F32" s="117" t="s">
        <v>343</v>
      </c>
      <c r="G32" s="117" t="s">
        <v>210</v>
      </c>
      <c r="H32" s="117" t="s">
        <v>211</v>
      </c>
      <c r="I32" s="118">
        <v>2.113773148148148E-3</v>
      </c>
      <c r="J32" s="119" t="str">
        <f t="shared" si="1"/>
        <v>III A</v>
      </c>
      <c r="K32" s="117" t="s">
        <v>537</v>
      </c>
      <c r="M32" s="113">
        <v>2</v>
      </c>
    </row>
    <row r="33" spans="1:24" ht="16.899999999999999" customHeight="1" x14ac:dyDescent="0.2">
      <c r="A33" s="113">
        <v>9</v>
      </c>
      <c r="B33" s="125">
        <v>294</v>
      </c>
      <c r="C33" s="88" t="s">
        <v>547</v>
      </c>
      <c r="D33" s="126" t="s">
        <v>548</v>
      </c>
      <c r="E33" s="90" t="s">
        <v>549</v>
      </c>
      <c r="F33" s="117" t="s">
        <v>3</v>
      </c>
      <c r="G33" s="117"/>
      <c r="H33" s="117"/>
      <c r="I33" s="118">
        <v>2.1369212962962965E-3</v>
      </c>
      <c r="J33" s="119" t="str">
        <f t="shared" si="1"/>
        <v>III A</v>
      </c>
      <c r="K33" s="117" t="s">
        <v>375</v>
      </c>
      <c r="M33" s="113">
        <v>2</v>
      </c>
    </row>
    <row r="34" spans="1:24" ht="16.899999999999999" customHeight="1" x14ac:dyDescent="0.2">
      <c r="A34" s="113"/>
      <c r="B34" s="125">
        <v>258</v>
      </c>
      <c r="C34" s="88" t="s">
        <v>569</v>
      </c>
      <c r="D34" s="126" t="s">
        <v>570</v>
      </c>
      <c r="E34" s="90" t="s">
        <v>571</v>
      </c>
      <c r="F34" s="117" t="s">
        <v>50</v>
      </c>
      <c r="G34" s="117"/>
      <c r="H34" s="117"/>
      <c r="I34" s="118" t="s">
        <v>572</v>
      </c>
      <c r="J34" s="119" t="str">
        <f t="shared" si="1"/>
        <v/>
      </c>
      <c r="K34" s="117" t="s">
        <v>460</v>
      </c>
      <c r="M34" s="113">
        <v>2</v>
      </c>
    </row>
    <row r="35" spans="1:24" ht="16.899999999999999" customHeight="1" x14ac:dyDescent="0.2">
      <c r="A35" s="113"/>
      <c r="B35" s="125">
        <v>296</v>
      </c>
      <c r="C35" s="88" t="s">
        <v>563</v>
      </c>
      <c r="D35" s="126" t="s">
        <v>564</v>
      </c>
      <c r="E35" s="90" t="s">
        <v>565</v>
      </c>
      <c r="F35" s="117" t="s">
        <v>209</v>
      </c>
      <c r="G35" s="117"/>
      <c r="H35" s="117"/>
      <c r="I35" s="118" t="s">
        <v>73</v>
      </c>
      <c r="J35" s="119" t="str">
        <f t="shared" si="1"/>
        <v/>
      </c>
      <c r="K35" s="117" t="s">
        <v>375</v>
      </c>
      <c r="M35" s="113">
        <v>2</v>
      </c>
    </row>
    <row r="36" spans="1:24" ht="9" customHeight="1" x14ac:dyDescent="0.2">
      <c r="A36" s="61"/>
      <c r="D36" s="55"/>
    </row>
    <row r="37" spans="1:24" x14ac:dyDescent="0.2">
      <c r="A37" s="61"/>
      <c r="B37" s="51">
        <v>3</v>
      </c>
      <c r="C37" s="52" t="s">
        <v>656</v>
      </c>
      <c r="D37" s="108"/>
      <c r="F37" s="68"/>
      <c r="G37" s="68"/>
      <c r="H37" s="68"/>
      <c r="J37" s="106"/>
      <c r="K37" s="107"/>
      <c r="N37" s="65"/>
      <c r="O37" s="65"/>
      <c r="P37" s="65"/>
      <c r="Q37" s="65"/>
      <c r="R37" s="65"/>
      <c r="S37" s="65"/>
      <c r="T37" s="65"/>
      <c r="V37" s="65"/>
      <c r="W37" s="65"/>
      <c r="X37" s="65"/>
    </row>
    <row r="38" spans="1:24" ht="9" customHeight="1" thickBot="1" x14ac:dyDescent="0.25">
      <c r="A38" s="61"/>
      <c r="D38" s="55"/>
      <c r="J38" s="106"/>
      <c r="K38" s="107"/>
      <c r="N38" s="65"/>
      <c r="O38" s="65"/>
      <c r="P38" s="65"/>
      <c r="Q38" s="65"/>
      <c r="R38" s="65"/>
      <c r="S38" s="65"/>
      <c r="T38" s="65"/>
      <c r="V38" s="65"/>
      <c r="W38" s="65"/>
      <c r="X38" s="65"/>
    </row>
    <row r="39" spans="1:24" s="59" customFormat="1" ht="12" thickBot="1" x14ac:dyDescent="0.25">
      <c r="A39" s="123" t="s">
        <v>6</v>
      </c>
      <c r="B39" s="74" t="s">
        <v>150</v>
      </c>
      <c r="C39" s="75" t="s">
        <v>8</v>
      </c>
      <c r="D39" s="76" t="s">
        <v>9</v>
      </c>
      <c r="E39" s="77" t="s">
        <v>10</v>
      </c>
      <c r="F39" s="77" t="s">
        <v>11</v>
      </c>
      <c r="G39" s="77" t="s">
        <v>88</v>
      </c>
      <c r="H39" s="77" t="s">
        <v>13</v>
      </c>
      <c r="I39" s="109" t="s">
        <v>15</v>
      </c>
      <c r="J39" s="110" t="s">
        <v>16</v>
      </c>
      <c r="K39" s="111" t="s">
        <v>17</v>
      </c>
      <c r="L39" s="164"/>
      <c r="M39" s="112" t="s">
        <v>151</v>
      </c>
    </row>
    <row r="40" spans="1:24" ht="16.899999999999999" customHeight="1" x14ac:dyDescent="0.2">
      <c r="A40" s="113">
        <v>1</v>
      </c>
      <c r="B40" s="125">
        <v>4</v>
      </c>
      <c r="C40" s="88" t="s">
        <v>450</v>
      </c>
      <c r="D40" s="126" t="s">
        <v>451</v>
      </c>
      <c r="E40" s="90" t="s">
        <v>452</v>
      </c>
      <c r="F40" s="117" t="s">
        <v>50</v>
      </c>
      <c r="G40" s="117"/>
      <c r="H40" s="117"/>
      <c r="I40" s="118">
        <v>1.7961805555555554E-3</v>
      </c>
      <c r="J40" s="119" t="str">
        <f t="shared" ref="J40:J48" si="2">IF(ISBLANK(I40),"",IF(I40&gt;0.00225115740740741,"",IF(I40&lt;=0.00162615740740741,"TSM",IF(I40&lt;=0.00166087962962963,"SM",IF(I40&lt;=0.00174189814814815,"KSM",IF(I40&lt;=0.00185763888888889,"I A",IF(I40&lt;=0.00203125,"II A",IF(I40&lt;=0.00225115740740741,"III A"))))))))</f>
        <v>I A</v>
      </c>
      <c r="K40" s="117" t="s">
        <v>453</v>
      </c>
      <c r="M40" s="113">
        <v>3</v>
      </c>
    </row>
    <row r="41" spans="1:24" ht="16.899999999999999" customHeight="1" x14ac:dyDescent="0.2">
      <c r="A41" s="113">
        <v>2</v>
      </c>
      <c r="B41" s="125">
        <v>79</v>
      </c>
      <c r="C41" s="88" t="s">
        <v>337</v>
      </c>
      <c r="D41" s="126" t="s">
        <v>454</v>
      </c>
      <c r="E41" s="90" t="s">
        <v>455</v>
      </c>
      <c r="F41" s="117" t="s">
        <v>50</v>
      </c>
      <c r="G41" s="117" t="s">
        <v>241</v>
      </c>
      <c r="H41" s="117"/>
      <c r="I41" s="118">
        <v>1.8313657407407404E-3</v>
      </c>
      <c r="J41" s="119" t="str">
        <f t="shared" si="2"/>
        <v>I A</v>
      </c>
      <c r="K41" s="117" t="s">
        <v>456</v>
      </c>
      <c r="M41" s="113">
        <v>3</v>
      </c>
      <c r="N41" s="165"/>
    </row>
    <row r="42" spans="1:24" ht="16.899999999999999" customHeight="1" x14ac:dyDescent="0.2">
      <c r="A42" s="113">
        <v>3</v>
      </c>
      <c r="B42" s="125">
        <v>380</v>
      </c>
      <c r="C42" s="88" t="s">
        <v>461</v>
      </c>
      <c r="D42" s="126" t="s">
        <v>462</v>
      </c>
      <c r="E42" s="90" t="s">
        <v>463</v>
      </c>
      <c r="F42" s="117" t="s">
        <v>381</v>
      </c>
      <c r="G42" s="117" t="s">
        <v>248</v>
      </c>
      <c r="H42" s="117" t="s">
        <v>249</v>
      </c>
      <c r="I42" s="118">
        <v>1.8587962962962965E-3</v>
      </c>
      <c r="J42" s="119" t="str">
        <f t="shared" si="2"/>
        <v>II A</v>
      </c>
      <c r="K42" s="117" t="s">
        <v>382</v>
      </c>
      <c r="L42" s="164" t="s">
        <v>464</v>
      </c>
      <c r="M42" s="113">
        <v>3</v>
      </c>
    </row>
    <row r="43" spans="1:24" ht="16.899999999999999" customHeight="1" x14ac:dyDescent="0.2">
      <c r="A43" s="113">
        <v>4</v>
      </c>
      <c r="B43" s="125">
        <v>118</v>
      </c>
      <c r="C43" s="88" t="s">
        <v>476</v>
      </c>
      <c r="D43" s="126" t="s">
        <v>477</v>
      </c>
      <c r="E43" s="90" t="s">
        <v>478</v>
      </c>
      <c r="F43" s="117" t="s">
        <v>200</v>
      </c>
      <c r="G43" s="117" t="s">
        <v>479</v>
      </c>
      <c r="H43" s="117" t="s">
        <v>202</v>
      </c>
      <c r="I43" s="118">
        <v>1.9211805555555555E-3</v>
      </c>
      <c r="J43" s="119" t="str">
        <f t="shared" si="2"/>
        <v>II A</v>
      </c>
      <c r="K43" s="117" t="s">
        <v>230</v>
      </c>
      <c r="M43" s="113">
        <v>3</v>
      </c>
    </row>
    <row r="44" spans="1:24" ht="16.899999999999999" customHeight="1" x14ac:dyDescent="0.2">
      <c r="A44" s="113">
        <v>5</v>
      </c>
      <c r="B44" s="125">
        <v>179</v>
      </c>
      <c r="C44" s="88" t="s">
        <v>480</v>
      </c>
      <c r="D44" s="126" t="s">
        <v>481</v>
      </c>
      <c r="E44" s="90" t="s">
        <v>482</v>
      </c>
      <c r="F44" s="117" t="s">
        <v>3</v>
      </c>
      <c r="G44" s="117" t="s">
        <v>28</v>
      </c>
      <c r="H44" s="117"/>
      <c r="I44" s="118">
        <v>1.9356481481481481E-3</v>
      </c>
      <c r="J44" s="119" t="str">
        <f t="shared" si="2"/>
        <v>II A</v>
      </c>
      <c r="K44" s="117" t="s">
        <v>483</v>
      </c>
      <c r="L44" s="164" t="s">
        <v>484</v>
      </c>
      <c r="M44" s="113">
        <v>3</v>
      </c>
    </row>
    <row r="45" spans="1:24" ht="16.899999999999999" customHeight="1" x14ac:dyDescent="0.2">
      <c r="A45" s="113">
        <v>6</v>
      </c>
      <c r="B45" s="125">
        <v>23</v>
      </c>
      <c r="C45" s="88" t="s">
        <v>141</v>
      </c>
      <c r="D45" s="126" t="s">
        <v>485</v>
      </c>
      <c r="E45" s="90" t="s">
        <v>486</v>
      </c>
      <c r="F45" s="117" t="s">
        <v>106</v>
      </c>
      <c r="G45" s="117"/>
      <c r="H45" s="117"/>
      <c r="I45" s="118">
        <v>1.9471064814814817E-3</v>
      </c>
      <c r="J45" s="119" t="str">
        <f t="shared" si="2"/>
        <v>II A</v>
      </c>
      <c r="K45" s="117" t="s">
        <v>453</v>
      </c>
      <c r="M45" s="113">
        <v>3</v>
      </c>
    </row>
    <row r="46" spans="1:24" ht="16.899999999999999" customHeight="1" x14ac:dyDescent="0.2">
      <c r="A46" s="113">
        <v>7</v>
      </c>
      <c r="B46" s="125">
        <v>176</v>
      </c>
      <c r="C46" s="88" t="s">
        <v>499</v>
      </c>
      <c r="D46" s="126" t="s">
        <v>500</v>
      </c>
      <c r="E46" s="90" t="s">
        <v>501</v>
      </c>
      <c r="F46" s="117" t="s">
        <v>3</v>
      </c>
      <c r="G46" s="117" t="s">
        <v>28</v>
      </c>
      <c r="H46" s="117"/>
      <c r="I46" s="118">
        <v>2.0134259259259259E-3</v>
      </c>
      <c r="J46" s="119" t="str">
        <f t="shared" si="2"/>
        <v>II A</v>
      </c>
      <c r="K46" s="117" t="s">
        <v>502</v>
      </c>
      <c r="L46" s="164" t="s">
        <v>503</v>
      </c>
      <c r="M46" s="113">
        <v>3</v>
      </c>
    </row>
    <row r="47" spans="1:24" ht="16.899999999999999" customHeight="1" x14ac:dyDescent="0.2">
      <c r="A47" s="113">
        <v>8</v>
      </c>
      <c r="B47" s="125">
        <v>211</v>
      </c>
      <c r="C47" s="88" t="s">
        <v>550</v>
      </c>
      <c r="D47" s="126" t="s">
        <v>551</v>
      </c>
      <c r="E47" s="90" t="s">
        <v>552</v>
      </c>
      <c r="F47" s="117" t="s">
        <v>553</v>
      </c>
      <c r="G47" s="117" t="s">
        <v>554</v>
      </c>
      <c r="H47" s="117"/>
      <c r="I47" s="118">
        <v>2.1569444444444444E-3</v>
      </c>
      <c r="J47" s="119" t="str">
        <f t="shared" si="2"/>
        <v>III A</v>
      </c>
      <c r="K47" s="117" t="s">
        <v>555</v>
      </c>
      <c r="M47" s="113">
        <v>3</v>
      </c>
    </row>
    <row r="48" spans="1:24" ht="16.899999999999999" customHeight="1" x14ac:dyDescent="0.2">
      <c r="A48" s="113"/>
      <c r="B48" s="125">
        <v>68</v>
      </c>
      <c r="C48" s="88" t="s">
        <v>566</v>
      </c>
      <c r="D48" s="126" t="s">
        <v>567</v>
      </c>
      <c r="E48" s="90" t="s">
        <v>568</v>
      </c>
      <c r="F48" s="117" t="s">
        <v>50</v>
      </c>
      <c r="G48" s="117" t="s">
        <v>194</v>
      </c>
      <c r="H48" s="117"/>
      <c r="I48" s="118" t="s">
        <v>73</v>
      </c>
      <c r="J48" s="119" t="str">
        <f t="shared" si="2"/>
        <v/>
      </c>
      <c r="K48" s="117" t="s">
        <v>258</v>
      </c>
      <c r="M48" s="113">
        <v>3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X40"/>
  <sheetViews>
    <sheetView zoomScaleNormal="100" workbookViewId="0">
      <selection activeCell="B28" sqref="B28"/>
    </sheetView>
  </sheetViews>
  <sheetFormatPr defaultColWidth="9.140625" defaultRowHeight="12.75" x14ac:dyDescent="0.2"/>
  <cols>
    <col min="1" max="1" width="4.5703125" style="65" customWidth="1"/>
    <col min="2" max="2" width="4" style="61" customWidth="1"/>
    <col min="3" max="3" width="12.140625" style="61" customWidth="1"/>
    <col min="4" max="4" width="12.42578125" style="61" customWidth="1"/>
    <col min="5" max="5" width="8.85546875" style="64" customWidth="1"/>
    <col min="6" max="6" width="16.28515625" style="63" customWidth="1"/>
    <col min="7" max="7" width="19.28515625" style="63" bestFit="1" customWidth="1"/>
    <col min="8" max="8" width="13.85546875" style="63" customWidth="1"/>
    <col min="9" max="9" width="9.28515625" style="106" customWidth="1"/>
    <col min="10" max="10" width="6.7109375" style="107" customWidth="1"/>
    <col min="11" max="11" width="21.28515625" style="61" customWidth="1"/>
    <col min="12" max="12" width="4.7109375" style="164" hidden="1" customWidth="1"/>
    <col min="13" max="13" width="7.28515625" style="65" hidden="1" customWidth="1"/>
    <col min="14" max="14" width="9.140625" style="61" customWidth="1"/>
    <col min="15" max="16384" width="9.140625" style="61"/>
  </cols>
  <sheetData>
    <row r="1" spans="1:24" s="55" customFormat="1" ht="14.25" x14ac:dyDescent="0.2">
      <c r="A1" s="50" t="s">
        <v>0</v>
      </c>
      <c r="B1" s="50"/>
      <c r="C1" s="51"/>
      <c r="D1" s="51"/>
      <c r="E1" s="132"/>
      <c r="F1" s="52"/>
      <c r="G1" s="52"/>
      <c r="H1" s="52"/>
      <c r="I1" s="53"/>
      <c r="J1" s="54"/>
      <c r="K1" s="56" t="s">
        <v>1</v>
      </c>
      <c r="L1" s="163"/>
      <c r="M1" s="51"/>
      <c r="N1" s="51"/>
      <c r="O1" s="51"/>
      <c r="P1" s="51"/>
      <c r="Q1" s="51"/>
      <c r="R1" s="51"/>
      <c r="S1" s="51"/>
      <c r="T1" s="50"/>
    </row>
    <row r="2" spans="1:24" s="59" customFormat="1" ht="15.75" customHeight="1" x14ac:dyDescent="0.2">
      <c r="A2" s="50" t="s">
        <v>2</v>
      </c>
      <c r="B2" s="50"/>
      <c r="C2" s="57"/>
      <c r="D2" s="51"/>
      <c r="E2" s="132"/>
      <c r="F2" s="52"/>
      <c r="G2" s="52"/>
      <c r="H2" s="52"/>
      <c r="I2" s="58"/>
      <c r="J2" s="54"/>
      <c r="K2" s="60" t="s">
        <v>3</v>
      </c>
      <c r="L2" s="164"/>
      <c r="M2" s="57"/>
      <c r="N2" s="57"/>
      <c r="O2" s="57"/>
      <c r="P2" s="57"/>
      <c r="Q2" s="57"/>
      <c r="R2" s="57"/>
      <c r="S2" s="57"/>
      <c r="T2" s="50"/>
    </row>
    <row r="3" spans="1:24" ht="10.5" customHeight="1" x14ac:dyDescent="0.25">
      <c r="C3" s="62"/>
      <c r="K3" s="60"/>
    </row>
    <row r="4" spans="1:24" ht="15.75" x14ac:dyDescent="0.25">
      <c r="C4" s="67" t="s">
        <v>449</v>
      </c>
      <c r="D4" s="55"/>
      <c r="F4" s="68"/>
      <c r="G4" s="68"/>
      <c r="H4" s="68"/>
    </row>
    <row r="5" spans="1:24" ht="9" customHeight="1" x14ac:dyDescent="0.2">
      <c r="D5" s="55"/>
    </row>
    <row r="6" spans="1:24" x14ac:dyDescent="0.2">
      <c r="A6" s="61"/>
      <c r="B6" s="51"/>
      <c r="C6" s="52" t="s">
        <v>347</v>
      </c>
      <c r="D6" s="108"/>
      <c r="F6" s="68"/>
      <c r="G6" s="68"/>
      <c r="H6" s="68"/>
      <c r="J6" s="106"/>
      <c r="K6" s="107"/>
      <c r="N6" s="65"/>
      <c r="O6" s="65"/>
      <c r="P6" s="65"/>
      <c r="Q6" s="65"/>
      <c r="R6" s="65"/>
      <c r="S6" s="65"/>
      <c r="T6" s="65"/>
      <c r="V6" s="65"/>
      <c r="W6" s="65"/>
      <c r="X6" s="65"/>
    </row>
    <row r="7" spans="1:24" ht="9" customHeight="1" thickBot="1" x14ac:dyDescent="0.25">
      <c r="A7" s="61"/>
      <c r="D7" s="55"/>
      <c r="J7" s="106"/>
      <c r="K7" s="107"/>
      <c r="N7" s="65"/>
      <c r="O7" s="65"/>
      <c r="P7" s="65"/>
      <c r="Q7" s="65"/>
      <c r="R7" s="65"/>
      <c r="S7" s="65"/>
      <c r="T7" s="65"/>
      <c r="V7" s="65"/>
      <c r="W7" s="65"/>
      <c r="X7" s="65"/>
    </row>
    <row r="8" spans="1:24" s="59" customFormat="1" ht="12" thickBot="1" x14ac:dyDescent="0.25">
      <c r="A8" s="12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15</v>
      </c>
      <c r="J8" s="110" t="s">
        <v>16</v>
      </c>
      <c r="K8" s="111" t="s">
        <v>17</v>
      </c>
      <c r="L8" s="164"/>
      <c r="M8" s="112" t="s">
        <v>151</v>
      </c>
    </row>
    <row r="9" spans="1:24" ht="16.899999999999999" customHeight="1" x14ac:dyDescent="0.2">
      <c r="A9" s="113">
        <v>1</v>
      </c>
      <c r="B9" s="125">
        <v>4</v>
      </c>
      <c r="C9" s="88" t="s">
        <v>450</v>
      </c>
      <c r="D9" s="126" t="s">
        <v>451</v>
      </c>
      <c r="E9" s="90" t="s">
        <v>452</v>
      </c>
      <c r="F9" s="117" t="s">
        <v>50</v>
      </c>
      <c r="G9" s="117"/>
      <c r="H9" s="117"/>
      <c r="I9" s="118">
        <v>1.7961805555555554E-3</v>
      </c>
      <c r="J9" s="119" t="str">
        <f t="shared" ref="J9:J40" si="0">IF(ISBLANK(I9),"",IF(I9&gt;0.00225115740740741,"",IF(I9&lt;=0.00162615740740741,"TSM",IF(I9&lt;=0.00166087962962963,"SM",IF(I9&lt;=0.00174189814814815,"KSM",IF(I9&lt;=0.00185763888888889,"I A",IF(I9&lt;=0.00203125,"II A",IF(I9&lt;=0.00225115740740741,"III A"))))))))</f>
        <v>I A</v>
      </c>
      <c r="K9" s="117" t="s">
        <v>453</v>
      </c>
      <c r="M9" s="113">
        <v>3</v>
      </c>
    </row>
    <row r="10" spans="1:24" ht="16.899999999999999" customHeight="1" x14ac:dyDescent="0.2">
      <c r="A10" s="113">
        <v>2</v>
      </c>
      <c r="B10" s="125">
        <v>79</v>
      </c>
      <c r="C10" s="88" t="s">
        <v>337</v>
      </c>
      <c r="D10" s="126" t="s">
        <v>454</v>
      </c>
      <c r="E10" s="90" t="s">
        <v>455</v>
      </c>
      <c r="F10" s="117" t="s">
        <v>50</v>
      </c>
      <c r="G10" s="117" t="s">
        <v>241</v>
      </c>
      <c r="H10" s="117"/>
      <c r="I10" s="118">
        <v>1.8313657407407404E-3</v>
      </c>
      <c r="J10" s="119" t="str">
        <f t="shared" si="0"/>
        <v>I A</v>
      </c>
      <c r="K10" s="117" t="s">
        <v>456</v>
      </c>
      <c r="M10" s="113">
        <v>3</v>
      </c>
      <c r="N10" s="165"/>
    </row>
    <row r="11" spans="1:24" ht="16.899999999999999" customHeight="1" x14ac:dyDescent="0.2">
      <c r="A11" s="113">
        <v>3</v>
      </c>
      <c r="B11" s="125">
        <v>276</v>
      </c>
      <c r="C11" s="88" t="s">
        <v>457</v>
      </c>
      <c r="D11" s="126" t="s">
        <v>458</v>
      </c>
      <c r="E11" s="90" t="s">
        <v>459</v>
      </c>
      <c r="F11" s="117" t="s">
        <v>50</v>
      </c>
      <c r="G11" s="117"/>
      <c r="H11" s="117" t="s">
        <v>51</v>
      </c>
      <c r="I11" s="118">
        <v>1.8500000000000001E-3</v>
      </c>
      <c r="J11" s="119" t="str">
        <f t="shared" si="0"/>
        <v>I A</v>
      </c>
      <c r="K11" s="117" t="s">
        <v>460</v>
      </c>
      <c r="M11" s="113">
        <v>1</v>
      </c>
    </row>
    <row r="12" spans="1:24" ht="16.899999999999999" customHeight="1" x14ac:dyDescent="0.2">
      <c r="A12" s="113">
        <v>4</v>
      </c>
      <c r="B12" s="125">
        <v>380</v>
      </c>
      <c r="C12" s="88" t="s">
        <v>461</v>
      </c>
      <c r="D12" s="126" t="s">
        <v>462</v>
      </c>
      <c r="E12" s="90" t="s">
        <v>463</v>
      </c>
      <c r="F12" s="117" t="s">
        <v>381</v>
      </c>
      <c r="G12" s="117" t="s">
        <v>248</v>
      </c>
      <c r="H12" s="117" t="s">
        <v>249</v>
      </c>
      <c r="I12" s="118">
        <v>1.8587962962962965E-3</v>
      </c>
      <c r="J12" s="119" t="str">
        <f t="shared" si="0"/>
        <v>II A</v>
      </c>
      <c r="K12" s="117" t="s">
        <v>382</v>
      </c>
      <c r="L12" s="164" t="s">
        <v>464</v>
      </c>
      <c r="M12" s="113">
        <v>3</v>
      </c>
    </row>
    <row r="13" spans="1:24" ht="16.899999999999999" customHeight="1" x14ac:dyDescent="0.2">
      <c r="A13" s="113">
        <v>5</v>
      </c>
      <c r="B13" s="125">
        <v>16</v>
      </c>
      <c r="C13" s="88" t="s">
        <v>465</v>
      </c>
      <c r="D13" s="126" t="s">
        <v>466</v>
      </c>
      <c r="E13" s="90" t="s">
        <v>467</v>
      </c>
      <c r="F13" s="117" t="s">
        <v>468</v>
      </c>
      <c r="G13" s="117" t="s">
        <v>469</v>
      </c>
      <c r="H13" s="117"/>
      <c r="I13" s="118">
        <v>1.9134259259259258E-3</v>
      </c>
      <c r="J13" s="119" t="str">
        <f t="shared" si="0"/>
        <v>II A</v>
      </c>
      <c r="K13" s="117" t="s">
        <v>470</v>
      </c>
      <c r="M13" s="113">
        <v>2</v>
      </c>
    </row>
    <row r="14" spans="1:24" ht="16.899999999999999" customHeight="1" x14ac:dyDescent="0.2">
      <c r="A14" s="113">
        <v>6</v>
      </c>
      <c r="B14" s="125">
        <v>11</v>
      </c>
      <c r="C14" s="88" t="s">
        <v>471</v>
      </c>
      <c r="D14" s="126" t="s">
        <v>472</v>
      </c>
      <c r="E14" s="90" t="s">
        <v>473</v>
      </c>
      <c r="F14" s="117" t="s">
        <v>3</v>
      </c>
      <c r="G14" s="117"/>
      <c r="H14" s="117" t="s">
        <v>369</v>
      </c>
      <c r="I14" s="118">
        <v>1.917939814814815E-3</v>
      </c>
      <c r="J14" s="119" t="str">
        <f t="shared" si="0"/>
        <v>II A</v>
      </c>
      <c r="K14" s="117" t="s">
        <v>474</v>
      </c>
      <c r="L14" s="164" t="s">
        <v>475</v>
      </c>
      <c r="M14" s="113">
        <v>2</v>
      </c>
    </row>
    <row r="15" spans="1:24" ht="16.899999999999999" customHeight="1" x14ac:dyDescent="0.2">
      <c r="A15" s="113">
        <v>7</v>
      </c>
      <c r="B15" s="125">
        <v>118</v>
      </c>
      <c r="C15" s="88" t="s">
        <v>476</v>
      </c>
      <c r="D15" s="126" t="s">
        <v>477</v>
      </c>
      <c r="E15" s="90" t="s">
        <v>478</v>
      </c>
      <c r="F15" s="117" t="s">
        <v>200</v>
      </c>
      <c r="G15" s="117" t="s">
        <v>479</v>
      </c>
      <c r="H15" s="117" t="s">
        <v>202</v>
      </c>
      <c r="I15" s="118">
        <v>1.9211805555555555E-3</v>
      </c>
      <c r="J15" s="119" t="str">
        <f t="shared" si="0"/>
        <v>II A</v>
      </c>
      <c r="K15" s="117" t="s">
        <v>230</v>
      </c>
      <c r="M15" s="113">
        <v>3</v>
      </c>
    </row>
    <row r="16" spans="1:24" ht="16.899999999999999" customHeight="1" x14ac:dyDescent="0.2">
      <c r="A16" s="113">
        <v>8</v>
      </c>
      <c r="B16" s="125">
        <v>179</v>
      </c>
      <c r="C16" s="88" t="s">
        <v>480</v>
      </c>
      <c r="D16" s="126" t="s">
        <v>481</v>
      </c>
      <c r="E16" s="90" t="s">
        <v>482</v>
      </c>
      <c r="F16" s="117" t="s">
        <v>3</v>
      </c>
      <c r="G16" s="117" t="s">
        <v>28</v>
      </c>
      <c r="H16" s="117"/>
      <c r="I16" s="118">
        <v>1.9356481481481481E-3</v>
      </c>
      <c r="J16" s="119" t="str">
        <f t="shared" si="0"/>
        <v>II A</v>
      </c>
      <c r="K16" s="117" t="s">
        <v>483</v>
      </c>
      <c r="L16" s="164" t="s">
        <v>484</v>
      </c>
      <c r="M16" s="113">
        <v>3</v>
      </c>
    </row>
    <row r="17" spans="1:13" ht="16.899999999999999" customHeight="1" x14ac:dyDescent="0.2">
      <c r="A17" s="113">
        <v>9</v>
      </c>
      <c r="B17" s="125">
        <v>23</v>
      </c>
      <c r="C17" s="88" t="s">
        <v>141</v>
      </c>
      <c r="D17" s="126" t="s">
        <v>485</v>
      </c>
      <c r="E17" s="90" t="s">
        <v>486</v>
      </c>
      <c r="F17" s="117" t="s">
        <v>106</v>
      </c>
      <c r="G17" s="117"/>
      <c r="H17" s="117"/>
      <c r="I17" s="118">
        <v>1.9471064814814817E-3</v>
      </c>
      <c r="J17" s="119" t="str">
        <f t="shared" si="0"/>
        <v>II A</v>
      </c>
      <c r="K17" s="117" t="s">
        <v>453</v>
      </c>
      <c r="M17" s="113">
        <v>3</v>
      </c>
    </row>
    <row r="18" spans="1:13" ht="16.899999999999999" customHeight="1" x14ac:dyDescent="0.2">
      <c r="A18" s="113">
        <v>10</v>
      </c>
      <c r="B18" s="125">
        <v>291</v>
      </c>
      <c r="C18" s="88" t="s">
        <v>487</v>
      </c>
      <c r="D18" s="126" t="s">
        <v>488</v>
      </c>
      <c r="E18" s="90" t="s">
        <v>489</v>
      </c>
      <c r="F18" s="117" t="s">
        <v>3</v>
      </c>
      <c r="G18" s="117"/>
      <c r="H18" s="117"/>
      <c r="I18" s="118">
        <v>1.9525462962962962E-3</v>
      </c>
      <c r="J18" s="119" t="str">
        <f t="shared" si="0"/>
        <v>II A</v>
      </c>
      <c r="K18" s="117" t="s">
        <v>375</v>
      </c>
      <c r="M18" s="113">
        <v>2</v>
      </c>
    </row>
    <row r="19" spans="1:13" ht="16.899999999999999" customHeight="1" x14ac:dyDescent="0.2">
      <c r="A19" s="113">
        <v>11</v>
      </c>
      <c r="B19" s="125">
        <v>69</v>
      </c>
      <c r="C19" s="88" t="s">
        <v>490</v>
      </c>
      <c r="D19" s="126" t="s">
        <v>491</v>
      </c>
      <c r="E19" s="90" t="s">
        <v>492</v>
      </c>
      <c r="F19" s="117" t="s">
        <v>50</v>
      </c>
      <c r="G19" s="117" t="s">
        <v>493</v>
      </c>
      <c r="H19" s="117"/>
      <c r="I19" s="118">
        <v>1.9550925925925925E-3</v>
      </c>
      <c r="J19" s="119" t="str">
        <f t="shared" si="0"/>
        <v>II A</v>
      </c>
      <c r="K19" s="117" t="s">
        <v>494</v>
      </c>
      <c r="L19" s="164" t="s">
        <v>495</v>
      </c>
      <c r="M19" s="113">
        <v>1</v>
      </c>
    </row>
    <row r="20" spans="1:13" ht="16.899999999999999" customHeight="1" x14ac:dyDescent="0.2">
      <c r="A20" s="113">
        <v>12</v>
      </c>
      <c r="B20" s="125">
        <v>292</v>
      </c>
      <c r="C20" s="88" t="s">
        <v>496</v>
      </c>
      <c r="D20" s="126" t="s">
        <v>497</v>
      </c>
      <c r="E20" s="90" t="s">
        <v>498</v>
      </c>
      <c r="F20" s="117" t="s">
        <v>3</v>
      </c>
      <c r="G20" s="117"/>
      <c r="H20" s="117"/>
      <c r="I20" s="118">
        <v>2.0128472222222219E-3</v>
      </c>
      <c r="J20" s="119" t="str">
        <f t="shared" si="0"/>
        <v>II A</v>
      </c>
      <c r="K20" s="117" t="s">
        <v>375</v>
      </c>
      <c r="M20" s="113">
        <v>2</v>
      </c>
    </row>
    <row r="21" spans="1:13" ht="16.899999999999999" customHeight="1" x14ac:dyDescent="0.2">
      <c r="A21" s="113">
        <v>13</v>
      </c>
      <c r="B21" s="125">
        <v>176</v>
      </c>
      <c r="C21" s="88" t="s">
        <v>499</v>
      </c>
      <c r="D21" s="126" t="s">
        <v>500</v>
      </c>
      <c r="E21" s="90" t="s">
        <v>501</v>
      </c>
      <c r="F21" s="117" t="s">
        <v>3</v>
      </c>
      <c r="G21" s="117" t="s">
        <v>28</v>
      </c>
      <c r="H21" s="117"/>
      <c r="I21" s="118">
        <v>2.0134259259259259E-3</v>
      </c>
      <c r="J21" s="119" t="str">
        <f t="shared" si="0"/>
        <v>II A</v>
      </c>
      <c r="K21" s="117" t="s">
        <v>502</v>
      </c>
      <c r="L21" s="164" t="s">
        <v>503</v>
      </c>
      <c r="M21" s="113">
        <v>3</v>
      </c>
    </row>
    <row r="22" spans="1:13" ht="16.899999999999999" customHeight="1" x14ac:dyDescent="0.2">
      <c r="A22" s="113">
        <v>14</v>
      </c>
      <c r="B22" s="125">
        <v>3</v>
      </c>
      <c r="C22" s="88" t="s">
        <v>340</v>
      </c>
      <c r="D22" s="126" t="s">
        <v>504</v>
      </c>
      <c r="E22" s="90" t="s">
        <v>505</v>
      </c>
      <c r="F22" s="117" t="s">
        <v>3</v>
      </c>
      <c r="G22" s="117"/>
      <c r="H22" s="117" t="s">
        <v>506</v>
      </c>
      <c r="I22" s="118">
        <v>2.0167824074074077E-3</v>
      </c>
      <c r="J22" s="119" t="str">
        <f t="shared" si="0"/>
        <v>II A</v>
      </c>
      <c r="K22" s="117" t="s">
        <v>507</v>
      </c>
      <c r="L22" s="164" t="s">
        <v>508</v>
      </c>
      <c r="M22" s="113">
        <v>2</v>
      </c>
    </row>
    <row r="23" spans="1:13" ht="16.899999999999999" customHeight="1" x14ac:dyDescent="0.2">
      <c r="A23" s="113">
        <v>15</v>
      </c>
      <c r="B23" s="125">
        <v>57</v>
      </c>
      <c r="C23" s="88" t="s">
        <v>509</v>
      </c>
      <c r="D23" s="126" t="s">
        <v>510</v>
      </c>
      <c r="E23" s="90" t="s">
        <v>511</v>
      </c>
      <c r="F23" s="117" t="s">
        <v>3</v>
      </c>
      <c r="G23" s="117" t="s">
        <v>512</v>
      </c>
      <c r="H23" s="117" t="s">
        <v>513</v>
      </c>
      <c r="I23" s="118">
        <v>2.0273148148148147E-3</v>
      </c>
      <c r="J23" s="119" t="str">
        <f t="shared" si="0"/>
        <v>II A</v>
      </c>
      <c r="K23" s="117" t="s">
        <v>514</v>
      </c>
      <c r="L23" s="164" t="s">
        <v>515</v>
      </c>
      <c r="M23" s="113">
        <v>1</v>
      </c>
    </row>
    <row r="24" spans="1:13" ht="16.899999999999999" customHeight="1" x14ac:dyDescent="0.2">
      <c r="A24" s="113">
        <v>16</v>
      </c>
      <c r="B24" s="125">
        <v>40</v>
      </c>
      <c r="C24" s="88" t="s">
        <v>516</v>
      </c>
      <c r="D24" s="126" t="s">
        <v>517</v>
      </c>
      <c r="E24" s="90" t="s">
        <v>518</v>
      </c>
      <c r="F24" s="117" t="s">
        <v>343</v>
      </c>
      <c r="G24" s="117" t="s">
        <v>210</v>
      </c>
      <c r="H24" s="117" t="s">
        <v>211</v>
      </c>
      <c r="I24" s="118">
        <v>2.0408564814814816E-3</v>
      </c>
      <c r="J24" s="119" t="str">
        <f t="shared" si="0"/>
        <v>III A</v>
      </c>
      <c r="K24" s="117" t="s">
        <v>212</v>
      </c>
      <c r="M24" s="113">
        <v>2</v>
      </c>
    </row>
    <row r="25" spans="1:13" ht="16.899999999999999" customHeight="1" x14ac:dyDescent="0.2">
      <c r="A25" s="113">
        <v>17</v>
      </c>
      <c r="B25" s="125">
        <v>146</v>
      </c>
      <c r="C25" s="88" t="s">
        <v>89</v>
      </c>
      <c r="D25" s="126" t="s">
        <v>519</v>
      </c>
      <c r="E25" s="90" t="s">
        <v>520</v>
      </c>
      <c r="F25" s="117" t="s">
        <v>3</v>
      </c>
      <c r="G25" s="117" t="s">
        <v>521</v>
      </c>
      <c r="H25" s="117"/>
      <c r="I25" s="118">
        <v>2.0459490740740742E-3</v>
      </c>
      <c r="J25" s="119" t="str">
        <f t="shared" si="0"/>
        <v>III A</v>
      </c>
      <c r="K25" s="117" t="s">
        <v>522</v>
      </c>
      <c r="M25" s="113">
        <v>1</v>
      </c>
    </row>
    <row r="26" spans="1:13" ht="16.899999999999999" customHeight="1" x14ac:dyDescent="0.2">
      <c r="A26" s="113">
        <v>18</v>
      </c>
      <c r="B26" s="125">
        <v>257</v>
      </c>
      <c r="C26" s="88" t="s">
        <v>171</v>
      </c>
      <c r="D26" s="126" t="s">
        <v>523</v>
      </c>
      <c r="E26" s="90" t="s">
        <v>524</v>
      </c>
      <c r="F26" s="117" t="s">
        <v>50</v>
      </c>
      <c r="G26" s="117"/>
      <c r="H26" s="117" t="s">
        <v>51</v>
      </c>
      <c r="I26" s="118">
        <v>2.0629629629629631E-3</v>
      </c>
      <c r="J26" s="119" t="str">
        <f t="shared" si="0"/>
        <v>III A</v>
      </c>
      <c r="K26" s="117" t="s">
        <v>460</v>
      </c>
      <c r="M26" s="113">
        <v>1</v>
      </c>
    </row>
    <row r="27" spans="1:13" ht="16.899999999999999" customHeight="1" x14ac:dyDescent="0.2">
      <c r="A27" s="113">
        <v>19</v>
      </c>
      <c r="B27" s="125">
        <v>145</v>
      </c>
      <c r="C27" s="88" t="s">
        <v>525</v>
      </c>
      <c r="D27" s="126" t="s">
        <v>526</v>
      </c>
      <c r="E27" s="90" t="s">
        <v>527</v>
      </c>
      <c r="F27" s="117" t="s">
        <v>3</v>
      </c>
      <c r="G27" s="117" t="s">
        <v>521</v>
      </c>
      <c r="H27" s="117"/>
      <c r="I27" s="118">
        <v>2.0642361111111113E-3</v>
      </c>
      <c r="J27" s="119" t="str">
        <f t="shared" si="0"/>
        <v>III A</v>
      </c>
      <c r="K27" s="117" t="s">
        <v>522</v>
      </c>
      <c r="M27" s="113">
        <v>1</v>
      </c>
    </row>
    <row r="28" spans="1:13" ht="16.899999999999999" customHeight="1" x14ac:dyDescent="0.2">
      <c r="A28" s="113">
        <v>20</v>
      </c>
      <c r="B28" s="125">
        <v>293</v>
      </c>
      <c r="C28" s="88" t="s">
        <v>528</v>
      </c>
      <c r="D28" s="126" t="s">
        <v>529</v>
      </c>
      <c r="E28" s="90" t="s">
        <v>530</v>
      </c>
      <c r="F28" s="117" t="s">
        <v>3</v>
      </c>
      <c r="G28" s="117"/>
      <c r="H28" s="117"/>
      <c r="I28" s="118">
        <v>2.0814814814814815E-3</v>
      </c>
      <c r="J28" s="119" t="str">
        <f t="shared" si="0"/>
        <v>III A</v>
      </c>
      <c r="K28" s="117" t="s">
        <v>375</v>
      </c>
      <c r="M28" s="113">
        <v>2</v>
      </c>
    </row>
    <row r="29" spans="1:13" ht="16.899999999999999" customHeight="1" x14ac:dyDescent="0.2">
      <c r="A29" s="113">
        <v>21</v>
      </c>
      <c r="B29" s="125">
        <v>124</v>
      </c>
      <c r="C29" s="88" t="s">
        <v>531</v>
      </c>
      <c r="D29" s="126" t="s">
        <v>532</v>
      </c>
      <c r="E29" s="90" t="s">
        <v>533</v>
      </c>
      <c r="F29" s="117" t="s">
        <v>163</v>
      </c>
      <c r="G29" s="117" t="s">
        <v>164</v>
      </c>
      <c r="H29" s="117"/>
      <c r="I29" s="118">
        <v>2.0890046296296299E-3</v>
      </c>
      <c r="J29" s="119" t="str">
        <f t="shared" si="0"/>
        <v>III A</v>
      </c>
      <c r="K29" s="117" t="s">
        <v>165</v>
      </c>
      <c r="M29" s="113">
        <v>1</v>
      </c>
    </row>
    <row r="30" spans="1:13" ht="16.899999999999999" customHeight="1" x14ac:dyDescent="0.2">
      <c r="A30" s="113">
        <v>22</v>
      </c>
      <c r="B30" s="125">
        <v>39</v>
      </c>
      <c r="C30" s="88" t="s">
        <v>534</v>
      </c>
      <c r="D30" s="126" t="s">
        <v>535</v>
      </c>
      <c r="E30" s="90" t="s">
        <v>536</v>
      </c>
      <c r="F30" s="117" t="s">
        <v>343</v>
      </c>
      <c r="G30" s="117" t="s">
        <v>210</v>
      </c>
      <c r="H30" s="117" t="s">
        <v>211</v>
      </c>
      <c r="I30" s="118">
        <v>2.113773148148148E-3</v>
      </c>
      <c r="J30" s="119" t="str">
        <f t="shared" si="0"/>
        <v>III A</v>
      </c>
      <c r="K30" s="117" t="s">
        <v>537</v>
      </c>
      <c r="M30" s="113">
        <v>2</v>
      </c>
    </row>
    <row r="31" spans="1:13" ht="16.899999999999999" customHeight="1" x14ac:dyDescent="0.2">
      <c r="A31" s="113">
        <v>23</v>
      </c>
      <c r="B31" s="125">
        <v>171</v>
      </c>
      <c r="C31" s="88" t="s">
        <v>538</v>
      </c>
      <c r="D31" s="126" t="s">
        <v>539</v>
      </c>
      <c r="E31" s="90" t="s">
        <v>540</v>
      </c>
      <c r="F31" s="117" t="s">
        <v>65</v>
      </c>
      <c r="G31" s="117" t="s">
        <v>66</v>
      </c>
      <c r="H31" s="117" t="s">
        <v>67</v>
      </c>
      <c r="I31" s="118">
        <v>2.1238425925925925E-3</v>
      </c>
      <c r="J31" s="119" t="str">
        <f t="shared" si="0"/>
        <v>III A</v>
      </c>
      <c r="K31" s="117" t="s">
        <v>324</v>
      </c>
      <c r="L31" s="164" t="s">
        <v>541</v>
      </c>
      <c r="M31" s="113">
        <v>1</v>
      </c>
    </row>
    <row r="32" spans="1:13" ht="16.899999999999999" customHeight="1" x14ac:dyDescent="0.2">
      <c r="A32" s="113">
        <v>24</v>
      </c>
      <c r="B32" s="125">
        <v>142</v>
      </c>
      <c r="C32" s="88" t="s">
        <v>542</v>
      </c>
      <c r="D32" s="126" t="s">
        <v>543</v>
      </c>
      <c r="E32" s="90" t="s">
        <v>306</v>
      </c>
      <c r="F32" s="117" t="s">
        <v>278</v>
      </c>
      <c r="G32" s="117" t="s">
        <v>279</v>
      </c>
      <c r="H32" s="117" t="s">
        <v>280</v>
      </c>
      <c r="I32" s="118">
        <v>2.1278935185185181E-3</v>
      </c>
      <c r="J32" s="119" t="str">
        <f t="shared" si="0"/>
        <v>III A</v>
      </c>
      <c r="K32" s="117" t="s">
        <v>281</v>
      </c>
      <c r="M32" s="113">
        <v>1</v>
      </c>
    </row>
    <row r="33" spans="1:13" ht="16.899999999999999" customHeight="1" x14ac:dyDescent="0.2">
      <c r="A33" s="113">
        <v>25</v>
      </c>
      <c r="B33" s="125">
        <v>139</v>
      </c>
      <c r="C33" s="88" t="s">
        <v>487</v>
      </c>
      <c r="D33" s="126" t="s">
        <v>544</v>
      </c>
      <c r="E33" s="90" t="s">
        <v>545</v>
      </c>
      <c r="F33" s="117" t="s">
        <v>278</v>
      </c>
      <c r="G33" s="117" t="s">
        <v>279</v>
      </c>
      <c r="H33" s="117" t="s">
        <v>280</v>
      </c>
      <c r="I33" s="118">
        <v>2.131365740740741E-3</v>
      </c>
      <c r="J33" s="119" t="str">
        <f t="shared" si="0"/>
        <v>III A</v>
      </c>
      <c r="K33" s="117" t="s">
        <v>546</v>
      </c>
      <c r="M33" s="113">
        <v>1</v>
      </c>
    </row>
    <row r="34" spans="1:13" ht="16.899999999999999" customHeight="1" x14ac:dyDescent="0.2">
      <c r="A34" s="113">
        <v>26</v>
      </c>
      <c r="B34" s="125">
        <v>294</v>
      </c>
      <c r="C34" s="88" t="s">
        <v>547</v>
      </c>
      <c r="D34" s="126" t="s">
        <v>548</v>
      </c>
      <c r="E34" s="90" t="s">
        <v>549</v>
      </c>
      <c r="F34" s="117" t="s">
        <v>3</v>
      </c>
      <c r="G34" s="117"/>
      <c r="H34" s="117"/>
      <c r="I34" s="118">
        <v>2.1369212962962965E-3</v>
      </c>
      <c r="J34" s="119" t="str">
        <f t="shared" si="0"/>
        <v>III A</v>
      </c>
      <c r="K34" s="117" t="s">
        <v>375</v>
      </c>
      <c r="M34" s="113">
        <v>2</v>
      </c>
    </row>
    <row r="35" spans="1:13" ht="16.899999999999999" customHeight="1" x14ac:dyDescent="0.2">
      <c r="A35" s="113">
        <v>27</v>
      </c>
      <c r="B35" s="125">
        <v>211</v>
      </c>
      <c r="C35" s="88" t="s">
        <v>550</v>
      </c>
      <c r="D35" s="126" t="s">
        <v>551</v>
      </c>
      <c r="E35" s="90" t="s">
        <v>552</v>
      </c>
      <c r="F35" s="117" t="s">
        <v>553</v>
      </c>
      <c r="G35" s="117" t="s">
        <v>554</v>
      </c>
      <c r="H35" s="117"/>
      <c r="I35" s="118">
        <v>2.1569444444444444E-3</v>
      </c>
      <c r="J35" s="119" t="str">
        <f t="shared" si="0"/>
        <v>III A</v>
      </c>
      <c r="K35" s="117" t="s">
        <v>555</v>
      </c>
      <c r="M35" s="113">
        <v>3</v>
      </c>
    </row>
    <row r="36" spans="1:13" ht="16.899999999999999" customHeight="1" x14ac:dyDescent="0.2">
      <c r="A36" s="113">
        <v>28</v>
      </c>
      <c r="B36" s="125">
        <v>13</v>
      </c>
      <c r="C36" s="88" t="s">
        <v>556</v>
      </c>
      <c r="D36" s="126" t="s">
        <v>557</v>
      </c>
      <c r="E36" s="90" t="s">
        <v>558</v>
      </c>
      <c r="F36" s="117" t="s">
        <v>3</v>
      </c>
      <c r="G36" s="117"/>
      <c r="H36" s="117" t="s">
        <v>369</v>
      </c>
      <c r="I36" s="118">
        <v>2.1706018518518519E-3</v>
      </c>
      <c r="J36" s="119" t="str">
        <f t="shared" si="0"/>
        <v>III A</v>
      </c>
      <c r="K36" s="117" t="s">
        <v>474</v>
      </c>
      <c r="L36" s="164" t="s">
        <v>559</v>
      </c>
      <c r="M36" s="113">
        <v>1</v>
      </c>
    </row>
    <row r="37" spans="1:13" ht="16.899999999999999" customHeight="1" x14ac:dyDescent="0.2">
      <c r="A37" s="113">
        <v>29</v>
      </c>
      <c r="B37" s="125">
        <v>12</v>
      </c>
      <c r="C37" s="88" t="s">
        <v>560</v>
      </c>
      <c r="D37" s="126" t="s">
        <v>561</v>
      </c>
      <c r="E37" s="90" t="s">
        <v>562</v>
      </c>
      <c r="F37" s="117" t="s">
        <v>3</v>
      </c>
      <c r="G37" s="117"/>
      <c r="H37" s="117" t="s">
        <v>369</v>
      </c>
      <c r="I37" s="118">
        <v>2.2019675925925926E-3</v>
      </c>
      <c r="J37" s="119" t="str">
        <f t="shared" si="0"/>
        <v>III A</v>
      </c>
      <c r="K37" s="117" t="s">
        <v>474</v>
      </c>
      <c r="M37" s="113">
        <v>1</v>
      </c>
    </row>
    <row r="38" spans="1:13" ht="16.899999999999999" customHeight="1" x14ac:dyDescent="0.2">
      <c r="A38" s="113"/>
      <c r="B38" s="125">
        <v>296</v>
      </c>
      <c r="C38" s="88" t="s">
        <v>563</v>
      </c>
      <c r="D38" s="126" t="s">
        <v>564</v>
      </c>
      <c r="E38" s="90" t="s">
        <v>565</v>
      </c>
      <c r="F38" s="117" t="s">
        <v>209</v>
      </c>
      <c r="G38" s="117"/>
      <c r="H38" s="117"/>
      <c r="I38" s="118" t="s">
        <v>73</v>
      </c>
      <c r="J38" s="119" t="str">
        <f t="shared" si="0"/>
        <v/>
      </c>
      <c r="K38" s="117" t="s">
        <v>375</v>
      </c>
      <c r="M38" s="113">
        <v>2</v>
      </c>
    </row>
    <row r="39" spans="1:13" ht="16.899999999999999" customHeight="1" x14ac:dyDescent="0.2">
      <c r="A39" s="113"/>
      <c r="B39" s="125">
        <v>68</v>
      </c>
      <c r="C39" s="88" t="s">
        <v>566</v>
      </c>
      <c r="D39" s="126" t="s">
        <v>567</v>
      </c>
      <c r="E39" s="90" t="s">
        <v>568</v>
      </c>
      <c r="F39" s="117" t="s">
        <v>50</v>
      </c>
      <c r="G39" s="117" t="s">
        <v>194</v>
      </c>
      <c r="H39" s="117"/>
      <c r="I39" s="118" t="s">
        <v>73</v>
      </c>
      <c r="J39" s="119" t="str">
        <f t="shared" si="0"/>
        <v/>
      </c>
      <c r="K39" s="117" t="s">
        <v>258</v>
      </c>
      <c r="M39" s="113">
        <v>3</v>
      </c>
    </row>
    <row r="40" spans="1:13" ht="16.899999999999999" customHeight="1" x14ac:dyDescent="0.2">
      <c r="A40" s="113"/>
      <c r="B40" s="125">
        <v>258</v>
      </c>
      <c r="C40" s="88" t="s">
        <v>569</v>
      </c>
      <c r="D40" s="126" t="s">
        <v>570</v>
      </c>
      <c r="E40" s="90" t="s">
        <v>571</v>
      </c>
      <c r="F40" s="117" t="s">
        <v>50</v>
      </c>
      <c r="G40" s="117"/>
      <c r="H40" s="117"/>
      <c r="I40" s="118" t="s">
        <v>572</v>
      </c>
      <c r="J40" s="119" t="str">
        <f t="shared" si="0"/>
        <v/>
      </c>
      <c r="K40" s="117" t="s">
        <v>460</v>
      </c>
      <c r="M40" s="113">
        <v>2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X18"/>
  <sheetViews>
    <sheetView zoomScaleNormal="100" workbookViewId="0">
      <selection activeCell="B28" sqref="B28"/>
    </sheetView>
  </sheetViews>
  <sheetFormatPr defaultColWidth="9.140625" defaultRowHeight="12.75" x14ac:dyDescent="0.2"/>
  <cols>
    <col min="1" max="1" width="4.5703125" style="12" customWidth="1"/>
    <col min="2" max="2" width="4" style="12" customWidth="1"/>
    <col min="3" max="3" width="11.7109375" style="12" customWidth="1"/>
    <col min="4" max="4" width="14.42578125" style="12" customWidth="1"/>
    <col min="5" max="5" width="8.85546875" style="14" customWidth="1"/>
    <col min="6" max="6" width="13.140625" style="14" customWidth="1"/>
    <col min="7" max="7" width="16.28515625" style="14" customWidth="1"/>
    <col min="8" max="8" width="13.140625" style="14" customWidth="1"/>
    <col min="9" max="9" width="9.28515625" style="203" customWidth="1"/>
    <col min="10" max="10" width="6.28515625" style="204" customWidth="1"/>
    <col min="11" max="11" width="18.7109375" style="12" customWidth="1"/>
    <col min="12" max="16384" width="9.140625" style="12"/>
  </cols>
  <sheetData>
    <row r="1" spans="1:24" s="6" customFormat="1" ht="14.25" x14ac:dyDescent="0.2">
      <c r="A1" s="1" t="s">
        <v>0</v>
      </c>
      <c r="B1" s="1"/>
      <c r="C1" s="2"/>
      <c r="D1" s="2"/>
      <c r="E1" s="3"/>
      <c r="F1" s="3"/>
      <c r="G1" s="3"/>
      <c r="H1" s="3"/>
      <c r="I1" s="4" t="s">
        <v>657</v>
      </c>
      <c r="J1" s="5"/>
      <c r="K1" s="7" t="s">
        <v>1</v>
      </c>
      <c r="L1" s="2"/>
      <c r="M1" s="2"/>
      <c r="N1" s="2"/>
      <c r="O1" s="2"/>
      <c r="P1" s="2"/>
      <c r="Q1" s="2"/>
      <c r="R1" s="2"/>
      <c r="S1" s="2"/>
      <c r="T1" s="1"/>
    </row>
    <row r="2" spans="1:24" s="10" customFormat="1" ht="15.75" customHeight="1" x14ac:dyDescent="0.2">
      <c r="A2" s="1" t="s">
        <v>2</v>
      </c>
      <c r="B2" s="1"/>
      <c r="C2" s="8"/>
      <c r="D2" s="2"/>
      <c r="E2" s="3"/>
      <c r="F2" s="3"/>
      <c r="G2" s="3"/>
      <c r="H2" s="3"/>
      <c r="I2" s="9"/>
      <c r="J2" s="5"/>
      <c r="K2" s="11" t="s">
        <v>3</v>
      </c>
      <c r="L2" s="8"/>
      <c r="M2" s="8"/>
      <c r="N2" s="8"/>
      <c r="O2" s="8"/>
      <c r="P2" s="8"/>
      <c r="Q2" s="8"/>
      <c r="R2" s="8"/>
      <c r="S2" s="8"/>
      <c r="T2" s="1"/>
    </row>
    <row r="3" spans="1:24" ht="10.5" customHeight="1" x14ac:dyDescent="0.25">
      <c r="C3" s="13"/>
      <c r="K3" s="11"/>
    </row>
    <row r="4" spans="1:24" ht="14.25" x14ac:dyDescent="0.2">
      <c r="C4" s="205" t="s">
        <v>923</v>
      </c>
      <c r="D4" s="6"/>
      <c r="F4" s="17"/>
      <c r="G4" s="17"/>
      <c r="H4" s="17"/>
    </row>
    <row r="5" spans="1:24" ht="9" customHeight="1" x14ac:dyDescent="0.2">
      <c r="D5" s="6"/>
    </row>
    <row r="6" spans="1:24" x14ac:dyDescent="0.2">
      <c r="B6" s="2"/>
      <c r="C6" s="3"/>
      <c r="D6" s="206"/>
      <c r="F6" s="17"/>
      <c r="G6" s="17"/>
      <c r="H6" s="17"/>
      <c r="J6" s="203"/>
      <c r="K6" s="207"/>
      <c r="L6" s="208"/>
      <c r="M6" s="208"/>
      <c r="N6" s="208"/>
      <c r="O6" s="208"/>
      <c r="P6" s="208"/>
      <c r="Q6" s="208"/>
      <c r="R6" s="208"/>
      <c r="S6" s="208"/>
      <c r="T6" s="208"/>
      <c r="V6" s="208"/>
      <c r="W6" s="208"/>
      <c r="X6" s="208"/>
    </row>
    <row r="7" spans="1:24" ht="9" customHeight="1" thickBot="1" x14ac:dyDescent="0.25">
      <c r="D7" s="6"/>
      <c r="J7" s="203"/>
      <c r="K7" s="207"/>
      <c r="L7" s="208"/>
      <c r="M7" s="208"/>
      <c r="N7" s="208"/>
      <c r="O7" s="208"/>
      <c r="P7" s="208"/>
      <c r="Q7" s="208"/>
      <c r="R7" s="208"/>
      <c r="S7" s="208"/>
      <c r="T7" s="208"/>
      <c r="V7" s="208"/>
      <c r="W7" s="208"/>
      <c r="X7" s="208"/>
    </row>
    <row r="8" spans="1:24" s="10" customFormat="1" ht="12" thickBot="1" x14ac:dyDescent="0.25">
      <c r="A8" s="21" t="s">
        <v>6</v>
      </c>
      <c r="B8" s="22" t="s">
        <v>150</v>
      </c>
      <c r="C8" s="23" t="s">
        <v>8</v>
      </c>
      <c r="D8" s="24" t="s">
        <v>9</v>
      </c>
      <c r="E8" s="25" t="s">
        <v>10</v>
      </c>
      <c r="F8" s="25" t="s">
        <v>11</v>
      </c>
      <c r="G8" s="25" t="s">
        <v>88</v>
      </c>
      <c r="H8" s="25" t="s">
        <v>13</v>
      </c>
      <c r="I8" s="209" t="s">
        <v>15</v>
      </c>
      <c r="J8" s="210" t="s">
        <v>16</v>
      </c>
      <c r="K8" s="32" t="s">
        <v>17</v>
      </c>
    </row>
    <row r="9" spans="1:24" ht="15.95" customHeight="1" x14ac:dyDescent="0.2">
      <c r="A9" s="211">
        <v>1</v>
      </c>
      <c r="B9" s="212">
        <v>125</v>
      </c>
      <c r="C9" s="35" t="s">
        <v>550</v>
      </c>
      <c r="D9" s="213" t="s">
        <v>924</v>
      </c>
      <c r="E9" s="37" t="s">
        <v>925</v>
      </c>
      <c r="F9" s="214" t="s">
        <v>50</v>
      </c>
      <c r="G9" s="214"/>
      <c r="H9" s="214"/>
      <c r="I9" s="118">
        <v>5.9961805555555558E-3</v>
      </c>
      <c r="J9" s="119" t="str">
        <f t="shared" ref="J9:J18" si="0">IF(ISBLANK(I9),"",IF(I9&gt;0.00778935185185185,"",IF(I9&lt;=0.00548611111111111,"TSM",IF(I9&lt;=0.00570601851851852,"SM",IF(I9&lt;=0.0059375,"KSM",IF(I9&lt;=0.00640046296296296,"I A",IF(I9&lt;=0.00703703703703704,"II A",IF(I9&lt;=0.00778935185185185,"III A"))))))))</f>
        <v>I A</v>
      </c>
      <c r="K9" s="214"/>
    </row>
    <row r="10" spans="1:24" ht="15.95" customHeight="1" x14ac:dyDescent="0.2">
      <c r="A10" s="211">
        <v>2</v>
      </c>
      <c r="B10" s="212">
        <v>117</v>
      </c>
      <c r="C10" s="35" t="s">
        <v>117</v>
      </c>
      <c r="D10" s="213" t="s">
        <v>926</v>
      </c>
      <c r="E10" s="37" t="s">
        <v>927</v>
      </c>
      <c r="F10" s="214" t="s">
        <v>928</v>
      </c>
      <c r="G10" s="214" t="s">
        <v>201</v>
      </c>
      <c r="H10" s="214" t="s">
        <v>202</v>
      </c>
      <c r="I10" s="118">
        <v>6.1107638888888887E-3</v>
      </c>
      <c r="J10" s="119" t="str">
        <f t="shared" si="0"/>
        <v>I A</v>
      </c>
      <c r="K10" s="214" t="s">
        <v>929</v>
      </c>
    </row>
    <row r="11" spans="1:24" ht="15.95" customHeight="1" x14ac:dyDescent="0.2">
      <c r="A11" s="211">
        <v>3</v>
      </c>
      <c r="B11" s="212">
        <v>232</v>
      </c>
      <c r="C11" s="35" t="s">
        <v>930</v>
      </c>
      <c r="D11" s="213" t="s">
        <v>931</v>
      </c>
      <c r="E11" s="37" t="s">
        <v>932</v>
      </c>
      <c r="F11" s="214" t="s">
        <v>50</v>
      </c>
      <c r="G11" s="214"/>
      <c r="H11" s="214" t="s">
        <v>51</v>
      </c>
      <c r="I11" s="118">
        <v>6.4234953703703702E-3</v>
      </c>
      <c r="J11" s="119" t="str">
        <f t="shared" si="0"/>
        <v>II A</v>
      </c>
      <c r="K11" s="214" t="s">
        <v>815</v>
      </c>
    </row>
    <row r="12" spans="1:24" ht="15.95" customHeight="1" x14ac:dyDescent="0.2">
      <c r="A12" s="211">
        <v>4</v>
      </c>
      <c r="B12" s="212">
        <v>114</v>
      </c>
      <c r="C12" s="35" t="s">
        <v>213</v>
      </c>
      <c r="D12" s="213" t="s">
        <v>933</v>
      </c>
      <c r="E12" s="37" t="s">
        <v>934</v>
      </c>
      <c r="F12" s="214" t="s">
        <v>200</v>
      </c>
      <c r="G12" s="214" t="s">
        <v>201</v>
      </c>
      <c r="H12" s="214"/>
      <c r="I12" s="118">
        <v>6.4986111111111113E-3</v>
      </c>
      <c r="J12" s="119" t="str">
        <f t="shared" si="0"/>
        <v>II A</v>
      </c>
      <c r="K12" s="214" t="s">
        <v>230</v>
      </c>
    </row>
    <row r="13" spans="1:24" ht="15.95" customHeight="1" x14ac:dyDescent="0.2">
      <c r="A13" s="211">
        <v>5</v>
      </c>
      <c r="B13" s="212">
        <v>229</v>
      </c>
      <c r="C13" s="35" t="s">
        <v>935</v>
      </c>
      <c r="D13" s="213" t="s">
        <v>936</v>
      </c>
      <c r="E13" s="37" t="s">
        <v>937</v>
      </c>
      <c r="F13" s="214" t="s">
        <v>50</v>
      </c>
      <c r="G13" s="214"/>
      <c r="H13" s="214" t="s">
        <v>51</v>
      </c>
      <c r="I13" s="118">
        <v>6.7807870370370366E-3</v>
      </c>
      <c r="J13" s="119" t="str">
        <f t="shared" si="0"/>
        <v>II A</v>
      </c>
      <c r="K13" s="214" t="s">
        <v>460</v>
      </c>
    </row>
    <row r="14" spans="1:24" ht="15.95" customHeight="1" x14ac:dyDescent="0.2">
      <c r="A14" s="211">
        <v>6</v>
      </c>
      <c r="B14" s="212">
        <v>210</v>
      </c>
      <c r="C14" s="35" t="s">
        <v>528</v>
      </c>
      <c r="D14" s="213" t="s">
        <v>938</v>
      </c>
      <c r="E14" s="37" t="s">
        <v>939</v>
      </c>
      <c r="F14" s="214" t="s">
        <v>3</v>
      </c>
      <c r="G14" s="214" t="s">
        <v>175</v>
      </c>
      <c r="H14" s="214"/>
      <c r="I14" s="118">
        <v>7.0789351851851855E-3</v>
      </c>
      <c r="J14" s="119" t="str">
        <f t="shared" si="0"/>
        <v>III A</v>
      </c>
      <c r="K14" s="214" t="s">
        <v>176</v>
      </c>
    </row>
    <row r="15" spans="1:24" ht="15.95" customHeight="1" x14ac:dyDescent="0.2">
      <c r="A15" s="211">
        <v>7</v>
      </c>
      <c r="B15" s="212">
        <v>86</v>
      </c>
      <c r="C15" s="35" t="s">
        <v>940</v>
      </c>
      <c r="D15" s="213" t="s">
        <v>941</v>
      </c>
      <c r="E15" s="37" t="s">
        <v>942</v>
      </c>
      <c r="F15" s="214" t="s">
        <v>50</v>
      </c>
      <c r="G15" s="214" t="s">
        <v>241</v>
      </c>
      <c r="H15" s="214"/>
      <c r="I15" s="118">
        <v>7.1696759259259266E-3</v>
      </c>
      <c r="J15" s="119" t="str">
        <f t="shared" si="0"/>
        <v>III A</v>
      </c>
      <c r="K15" s="214" t="s">
        <v>943</v>
      </c>
    </row>
    <row r="16" spans="1:24" ht="15.95" customHeight="1" x14ac:dyDescent="0.2">
      <c r="A16" s="211">
        <v>8</v>
      </c>
      <c r="B16" s="212">
        <v>56</v>
      </c>
      <c r="C16" s="35" t="s">
        <v>944</v>
      </c>
      <c r="D16" s="213" t="s">
        <v>510</v>
      </c>
      <c r="E16" s="37" t="s">
        <v>511</v>
      </c>
      <c r="F16" s="214" t="s">
        <v>3</v>
      </c>
      <c r="G16" s="214" t="s">
        <v>512</v>
      </c>
      <c r="H16" s="214" t="s">
        <v>513</v>
      </c>
      <c r="I16" s="118">
        <v>7.6840277777777766E-3</v>
      </c>
      <c r="J16" s="119" t="str">
        <f t="shared" si="0"/>
        <v>III A</v>
      </c>
      <c r="K16" s="214" t="s">
        <v>514</v>
      </c>
    </row>
    <row r="17" spans="1:11" ht="15.95" customHeight="1" x14ac:dyDescent="0.2">
      <c r="A17" s="211"/>
      <c r="B17" s="212">
        <v>53</v>
      </c>
      <c r="C17" s="35" t="s">
        <v>141</v>
      </c>
      <c r="D17" s="213" t="s">
        <v>945</v>
      </c>
      <c r="E17" s="37" t="s">
        <v>946</v>
      </c>
      <c r="F17" s="214" t="s">
        <v>209</v>
      </c>
      <c r="G17" s="214"/>
      <c r="H17" s="214" t="s">
        <v>947</v>
      </c>
      <c r="I17" s="118" t="s">
        <v>73</v>
      </c>
      <c r="J17" s="119" t="str">
        <f t="shared" si="0"/>
        <v/>
      </c>
      <c r="K17" s="214" t="s">
        <v>948</v>
      </c>
    </row>
    <row r="18" spans="1:11" ht="15.95" customHeight="1" x14ac:dyDescent="0.2">
      <c r="A18" s="211"/>
      <c r="B18" s="212">
        <v>137</v>
      </c>
      <c r="C18" s="35" t="s">
        <v>487</v>
      </c>
      <c r="D18" s="213" t="s">
        <v>949</v>
      </c>
      <c r="E18" s="37" t="s">
        <v>950</v>
      </c>
      <c r="F18" s="214" t="s">
        <v>278</v>
      </c>
      <c r="G18" s="214" t="s">
        <v>279</v>
      </c>
      <c r="H18" s="214" t="s">
        <v>280</v>
      </c>
      <c r="I18" s="118" t="s">
        <v>73</v>
      </c>
      <c r="J18" s="119" t="str">
        <f t="shared" si="0"/>
        <v/>
      </c>
      <c r="K18" s="214" t="s">
        <v>546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0"/>
  </sheetPr>
  <dimension ref="A1:T14"/>
  <sheetViews>
    <sheetView workbookViewId="0">
      <selection activeCell="B28" sqref="B28"/>
    </sheetView>
  </sheetViews>
  <sheetFormatPr defaultColWidth="9.140625" defaultRowHeight="12.75" x14ac:dyDescent="0.2"/>
  <cols>
    <col min="1" max="1" width="4.5703125" style="61" customWidth="1"/>
    <col min="2" max="2" width="4" style="61" customWidth="1"/>
    <col min="3" max="3" width="9" style="61" customWidth="1"/>
    <col min="4" max="4" width="13.42578125" style="61" bestFit="1" customWidth="1"/>
    <col min="5" max="5" width="8.85546875" style="63" customWidth="1"/>
    <col min="6" max="6" width="13" style="63" customWidth="1"/>
    <col min="7" max="7" width="13.7109375" style="63" bestFit="1" customWidth="1"/>
    <col min="8" max="8" width="10.85546875" style="63" customWidth="1"/>
    <col min="9" max="9" width="9.7109375" style="106" customWidth="1"/>
    <col min="10" max="10" width="5.28515625" style="107" customWidth="1"/>
    <col min="11" max="11" width="5" style="122" bestFit="1" customWidth="1"/>
    <col min="12" max="12" width="25.85546875" style="61" bestFit="1" customWidth="1"/>
    <col min="13" max="16384" width="9.140625" style="61"/>
  </cols>
  <sheetData>
    <row r="1" spans="1:20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L1" s="56" t="s">
        <v>1</v>
      </c>
      <c r="M1" s="51"/>
      <c r="N1" s="51"/>
      <c r="O1" s="51"/>
      <c r="P1" s="51"/>
      <c r="Q1" s="51"/>
      <c r="R1" s="51"/>
      <c r="S1" s="51"/>
      <c r="T1" s="50"/>
    </row>
    <row r="2" spans="1:20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L2" s="60" t="s">
        <v>3</v>
      </c>
      <c r="M2" s="57"/>
      <c r="N2" s="57"/>
      <c r="O2" s="57"/>
      <c r="P2" s="57"/>
      <c r="Q2" s="57"/>
      <c r="R2" s="57"/>
      <c r="S2" s="57"/>
      <c r="T2" s="50"/>
    </row>
    <row r="3" spans="1:20" ht="10.5" customHeight="1" x14ac:dyDescent="0.25">
      <c r="C3" s="62"/>
    </row>
    <row r="4" spans="1:20" ht="15.75" x14ac:dyDescent="0.25">
      <c r="C4" s="67" t="s">
        <v>288</v>
      </c>
      <c r="D4" s="55"/>
      <c r="F4" s="68"/>
      <c r="G4" s="68"/>
      <c r="H4" s="68"/>
    </row>
    <row r="5" spans="1:20" ht="9" customHeight="1" thickBot="1" x14ac:dyDescent="0.25">
      <c r="D5" s="55"/>
    </row>
    <row r="6" spans="1:20" s="59" customFormat="1" ht="12" thickBot="1" x14ac:dyDescent="0.25">
      <c r="A6" s="73" t="s">
        <v>6</v>
      </c>
      <c r="B6" s="74" t="s">
        <v>150</v>
      </c>
      <c r="C6" s="75" t="s">
        <v>8</v>
      </c>
      <c r="D6" s="76" t="s">
        <v>9</v>
      </c>
      <c r="E6" s="77" t="s">
        <v>10</v>
      </c>
      <c r="F6" s="77" t="s">
        <v>11</v>
      </c>
      <c r="G6" s="77" t="s">
        <v>88</v>
      </c>
      <c r="H6" s="77" t="s">
        <v>13</v>
      </c>
      <c r="I6" s="109" t="s">
        <v>289</v>
      </c>
      <c r="J6" s="109" t="s">
        <v>290</v>
      </c>
      <c r="K6" s="124" t="s">
        <v>291</v>
      </c>
      <c r="L6" s="111" t="s">
        <v>17</v>
      </c>
    </row>
    <row r="7" spans="1:20" ht="16.149999999999999" customHeight="1" x14ac:dyDescent="0.2">
      <c r="A7" s="129">
        <v>1</v>
      </c>
      <c r="B7" s="125">
        <v>41</v>
      </c>
      <c r="C7" s="88" t="s">
        <v>292</v>
      </c>
      <c r="D7" s="126" t="s">
        <v>293</v>
      </c>
      <c r="E7" s="90" t="s">
        <v>294</v>
      </c>
      <c r="F7" s="117" t="s">
        <v>295</v>
      </c>
      <c r="G7" s="117" t="s">
        <v>296</v>
      </c>
      <c r="H7" s="117" t="s">
        <v>297</v>
      </c>
      <c r="I7" s="130">
        <v>1.0460532407407408E-2</v>
      </c>
      <c r="J7" s="131"/>
      <c r="K7" s="119" t="str">
        <f t="shared" ref="K7:K14" si="0">IF(ISBLANK(I7),"",IF(I7&gt;0.0125,"",IF(I7&lt;=0.00943287037037037,"SM",IF(I7&lt;=0.0100115740740741,"KSM",IF(I7&lt;=0.0107060185185185,"I A",IF(I7&lt;=0.0115162037037037,"II A",IF(I7&lt;=0.0125,"III A")))))))</f>
        <v>I A</v>
      </c>
      <c r="L7" s="117" t="s">
        <v>298</v>
      </c>
    </row>
    <row r="8" spans="1:20" ht="16.149999999999999" customHeight="1" x14ac:dyDescent="0.2">
      <c r="A8" s="129">
        <v>2</v>
      </c>
      <c r="B8" s="125">
        <v>26</v>
      </c>
      <c r="C8" s="88" t="s">
        <v>299</v>
      </c>
      <c r="D8" s="126" t="s">
        <v>300</v>
      </c>
      <c r="E8" s="90" t="s">
        <v>301</v>
      </c>
      <c r="F8" s="117" t="s">
        <v>3</v>
      </c>
      <c r="G8" s="117" t="s">
        <v>28</v>
      </c>
      <c r="H8" s="117" t="s">
        <v>302</v>
      </c>
      <c r="I8" s="130">
        <v>1.0835648148148148E-2</v>
      </c>
      <c r="J8" s="131"/>
      <c r="K8" s="119" t="str">
        <f t="shared" si="0"/>
        <v>II A</v>
      </c>
      <c r="L8" s="117" t="s">
        <v>303</v>
      </c>
    </row>
    <row r="9" spans="1:20" ht="16.149999999999999" customHeight="1" x14ac:dyDescent="0.2">
      <c r="A9" s="129">
        <v>3</v>
      </c>
      <c r="B9" s="125">
        <v>225</v>
      </c>
      <c r="C9" s="88" t="s">
        <v>304</v>
      </c>
      <c r="D9" s="126" t="s">
        <v>305</v>
      </c>
      <c r="E9" s="90" t="s">
        <v>306</v>
      </c>
      <c r="F9" s="117" t="s">
        <v>307</v>
      </c>
      <c r="G9" s="117" t="s">
        <v>308</v>
      </c>
      <c r="H9" s="117" t="s">
        <v>309</v>
      </c>
      <c r="I9" s="130">
        <v>1.1302893518518519E-2</v>
      </c>
      <c r="J9" s="131" t="s">
        <v>310</v>
      </c>
      <c r="K9" s="119" t="str">
        <f t="shared" si="0"/>
        <v>II A</v>
      </c>
      <c r="L9" s="117" t="s">
        <v>311</v>
      </c>
    </row>
    <row r="10" spans="1:20" ht="16.149999999999999" customHeight="1" x14ac:dyDescent="0.2">
      <c r="A10" s="129">
        <v>4</v>
      </c>
      <c r="B10" s="125">
        <v>45</v>
      </c>
      <c r="C10" s="88" t="s">
        <v>312</v>
      </c>
      <c r="D10" s="126" t="s">
        <v>313</v>
      </c>
      <c r="E10" s="90" t="s">
        <v>314</v>
      </c>
      <c r="F10" s="117" t="s">
        <v>295</v>
      </c>
      <c r="G10" s="117" t="s">
        <v>296</v>
      </c>
      <c r="H10" s="117" t="s">
        <v>297</v>
      </c>
      <c r="I10" s="130">
        <v>1.1747222222222221E-2</v>
      </c>
      <c r="J10" s="131"/>
      <c r="K10" s="119" t="str">
        <f t="shared" si="0"/>
        <v>III A</v>
      </c>
      <c r="L10" s="117" t="s">
        <v>298</v>
      </c>
    </row>
    <row r="11" spans="1:20" ht="16.149999999999999" customHeight="1" x14ac:dyDescent="0.2">
      <c r="A11" s="129">
        <v>5</v>
      </c>
      <c r="B11" s="125">
        <v>43</v>
      </c>
      <c r="C11" s="88" t="s">
        <v>315</v>
      </c>
      <c r="D11" s="126" t="s">
        <v>316</v>
      </c>
      <c r="E11" s="90" t="s">
        <v>317</v>
      </c>
      <c r="F11" s="117" t="s">
        <v>295</v>
      </c>
      <c r="G11" s="117" t="s">
        <v>318</v>
      </c>
      <c r="H11" s="117" t="s">
        <v>297</v>
      </c>
      <c r="I11" s="130">
        <v>1.232361111111111E-2</v>
      </c>
      <c r="J11" s="131"/>
      <c r="K11" s="119" t="str">
        <f t="shared" si="0"/>
        <v>III A</v>
      </c>
      <c r="L11" s="117" t="s">
        <v>298</v>
      </c>
    </row>
    <row r="12" spans="1:20" ht="16.149999999999999" customHeight="1" x14ac:dyDescent="0.2">
      <c r="A12" s="129">
        <v>6</v>
      </c>
      <c r="B12" s="125">
        <v>42</v>
      </c>
      <c r="C12" s="88" t="s">
        <v>251</v>
      </c>
      <c r="D12" s="126" t="s">
        <v>319</v>
      </c>
      <c r="E12" s="90" t="s">
        <v>320</v>
      </c>
      <c r="F12" s="117" t="s">
        <v>295</v>
      </c>
      <c r="G12" s="117" t="s">
        <v>318</v>
      </c>
      <c r="H12" s="117" t="s">
        <v>297</v>
      </c>
      <c r="I12" s="130">
        <v>1.2333796296296296E-2</v>
      </c>
      <c r="J12" s="131"/>
      <c r="K12" s="119" t="str">
        <f t="shared" si="0"/>
        <v>III A</v>
      </c>
      <c r="L12" s="117" t="s">
        <v>298</v>
      </c>
    </row>
    <row r="13" spans="1:20" ht="16.149999999999999" customHeight="1" x14ac:dyDescent="0.2">
      <c r="A13" s="129">
        <v>7</v>
      </c>
      <c r="B13" s="125">
        <v>172</v>
      </c>
      <c r="C13" s="88" t="s">
        <v>321</v>
      </c>
      <c r="D13" s="126" t="s">
        <v>322</v>
      </c>
      <c r="E13" s="90" t="s">
        <v>323</v>
      </c>
      <c r="F13" s="117" t="s">
        <v>65</v>
      </c>
      <c r="G13" s="117" t="s">
        <v>66</v>
      </c>
      <c r="H13" s="117" t="s">
        <v>67</v>
      </c>
      <c r="I13" s="130">
        <v>1.2432291666666666E-2</v>
      </c>
      <c r="J13" s="131"/>
      <c r="K13" s="119" t="str">
        <f t="shared" si="0"/>
        <v>III A</v>
      </c>
      <c r="L13" s="117" t="s">
        <v>324</v>
      </c>
    </row>
    <row r="14" spans="1:20" ht="16.149999999999999" customHeight="1" x14ac:dyDescent="0.2">
      <c r="A14" s="129">
        <v>8</v>
      </c>
      <c r="B14" s="125">
        <v>324</v>
      </c>
      <c r="C14" s="88" t="s">
        <v>325</v>
      </c>
      <c r="D14" s="126" t="s">
        <v>326</v>
      </c>
      <c r="E14" s="90" t="s">
        <v>327</v>
      </c>
      <c r="F14" s="117" t="s">
        <v>78</v>
      </c>
      <c r="G14" s="117" t="s">
        <v>79</v>
      </c>
      <c r="H14" s="117" t="s">
        <v>80</v>
      </c>
      <c r="I14" s="130">
        <v>1.2694791666666665E-2</v>
      </c>
      <c r="J14" s="131" t="s">
        <v>328</v>
      </c>
      <c r="K14" s="119" t="str">
        <f t="shared" si="0"/>
        <v/>
      </c>
      <c r="L14" s="117" t="s">
        <v>81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T11"/>
  <sheetViews>
    <sheetView zoomScaleNormal="100" workbookViewId="0">
      <selection activeCell="B28" sqref="B28"/>
    </sheetView>
  </sheetViews>
  <sheetFormatPr defaultColWidth="9.140625" defaultRowHeight="12.75" x14ac:dyDescent="0.2"/>
  <cols>
    <col min="1" max="1" width="4.5703125" style="61" customWidth="1"/>
    <col min="2" max="2" width="4" style="61" customWidth="1"/>
    <col min="3" max="3" width="10" style="61" customWidth="1"/>
    <col min="4" max="4" width="14.85546875" style="61" customWidth="1"/>
    <col min="5" max="5" width="8.85546875" style="63" customWidth="1"/>
    <col min="6" max="6" width="9.7109375" style="63" bestFit="1" customWidth="1"/>
    <col min="7" max="7" width="14.85546875" style="63" customWidth="1"/>
    <col min="8" max="8" width="11.7109375" style="63" customWidth="1"/>
    <col min="9" max="9" width="10" style="106" customWidth="1"/>
    <col min="10" max="10" width="6.42578125" style="107" customWidth="1"/>
    <col min="11" max="11" width="5.7109375" style="107" customWidth="1"/>
    <col min="12" max="12" width="25" style="61" customWidth="1"/>
    <col min="13" max="16384" width="9.140625" style="61"/>
  </cols>
  <sheetData>
    <row r="1" spans="1:20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L1" s="56" t="s">
        <v>1</v>
      </c>
      <c r="M1" s="51"/>
      <c r="N1" s="51"/>
      <c r="O1" s="51"/>
      <c r="P1" s="51"/>
      <c r="Q1" s="51"/>
      <c r="R1" s="51"/>
      <c r="S1" s="51"/>
      <c r="T1" s="50"/>
    </row>
    <row r="2" spans="1:20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L2" s="60" t="s">
        <v>3</v>
      </c>
      <c r="M2" s="57"/>
      <c r="N2" s="57"/>
      <c r="O2" s="57"/>
      <c r="P2" s="57"/>
      <c r="Q2" s="57"/>
      <c r="R2" s="57"/>
      <c r="S2" s="57"/>
      <c r="T2" s="50"/>
    </row>
    <row r="3" spans="1:20" ht="10.5" customHeight="1" x14ac:dyDescent="0.25">
      <c r="C3" s="62"/>
    </row>
    <row r="4" spans="1:20" ht="15.75" x14ac:dyDescent="0.25">
      <c r="C4" s="67" t="s">
        <v>329</v>
      </c>
      <c r="D4" s="55"/>
      <c r="F4" s="68"/>
      <c r="G4" s="68"/>
      <c r="H4" s="68"/>
    </row>
    <row r="5" spans="1:20" ht="9" customHeight="1" thickBot="1" x14ac:dyDescent="0.25">
      <c r="D5" s="55"/>
    </row>
    <row r="6" spans="1:20" s="59" customFormat="1" ht="12" thickBot="1" x14ac:dyDescent="0.25">
      <c r="A6" s="73" t="s">
        <v>6</v>
      </c>
      <c r="B6" s="74" t="s">
        <v>150</v>
      </c>
      <c r="C6" s="75" t="s">
        <v>8</v>
      </c>
      <c r="D6" s="76" t="s">
        <v>9</v>
      </c>
      <c r="E6" s="77" t="s">
        <v>10</v>
      </c>
      <c r="F6" s="77" t="s">
        <v>11</v>
      </c>
      <c r="G6" s="77" t="s">
        <v>88</v>
      </c>
      <c r="H6" s="77" t="s">
        <v>330</v>
      </c>
      <c r="I6" s="109" t="s">
        <v>289</v>
      </c>
      <c r="J6" s="109" t="s">
        <v>290</v>
      </c>
      <c r="K6" s="110" t="s">
        <v>291</v>
      </c>
      <c r="L6" s="111" t="s">
        <v>17</v>
      </c>
    </row>
    <row r="7" spans="1:20" ht="16.149999999999999" customHeight="1" x14ac:dyDescent="0.2">
      <c r="A7" s="129">
        <v>1</v>
      </c>
      <c r="B7" s="125">
        <v>349</v>
      </c>
      <c r="C7" s="88" t="s">
        <v>331</v>
      </c>
      <c r="D7" s="126" t="s">
        <v>332</v>
      </c>
      <c r="E7" s="90" t="s">
        <v>333</v>
      </c>
      <c r="F7" s="117" t="s">
        <v>78</v>
      </c>
      <c r="G7" s="117" t="s">
        <v>79</v>
      </c>
      <c r="H7" s="117" t="s">
        <v>80</v>
      </c>
      <c r="I7" s="130">
        <v>1.6299537037037039E-2</v>
      </c>
      <c r="J7" s="131"/>
      <c r="K7" s="119" t="str">
        <f>IF(ISBLANK(I7),"",IF(I7&gt;0.0190972222222222,"",IF(I7&lt;=0.0150462962962963,"KSM",IF(I7&lt;=0.0159143518518519,"I A",IF(I7&lt;=0.0172453703703704,"II A",IF(I7&lt;=0.0190972222222222,"III A"))))))</f>
        <v>II A</v>
      </c>
      <c r="L7" s="117" t="s">
        <v>81</v>
      </c>
    </row>
    <row r="8" spans="1:20" ht="16.149999999999999" customHeight="1" x14ac:dyDescent="0.2">
      <c r="A8" s="129">
        <v>2</v>
      </c>
      <c r="B8" s="125">
        <v>224</v>
      </c>
      <c r="C8" s="88" t="s">
        <v>334</v>
      </c>
      <c r="D8" s="126" t="s">
        <v>335</v>
      </c>
      <c r="E8" s="90" t="s">
        <v>336</v>
      </c>
      <c r="F8" s="117" t="s">
        <v>307</v>
      </c>
      <c r="G8" s="117" t="s">
        <v>308</v>
      </c>
      <c r="H8" s="117" t="s">
        <v>309</v>
      </c>
      <c r="I8" s="130">
        <v>1.6975694444444443E-2</v>
      </c>
      <c r="J8" s="131" t="s">
        <v>328</v>
      </c>
      <c r="K8" s="119" t="str">
        <f>IF(ISBLANK(I8),"",IF(I8&gt;0.0190972222222222,"",IF(I8&lt;=0.0150462962962963,"KSM",IF(I8&lt;=0.0159143518518519,"I A",IF(I8&lt;=0.0172453703703704,"II A",IF(I8&lt;=0.0190972222222222,"III A"))))))</f>
        <v>II A</v>
      </c>
      <c r="L8" s="117" t="s">
        <v>311</v>
      </c>
    </row>
    <row r="9" spans="1:20" ht="16.149999999999999" customHeight="1" x14ac:dyDescent="0.2">
      <c r="A9" s="129">
        <v>3</v>
      </c>
      <c r="B9" s="125">
        <v>223</v>
      </c>
      <c r="C9" s="88" t="s">
        <v>337</v>
      </c>
      <c r="D9" s="126" t="s">
        <v>338</v>
      </c>
      <c r="E9" s="90" t="s">
        <v>339</v>
      </c>
      <c r="F9" s="117" t="s">
        <v>307</v>
      </c>
      <c r="G9" s="117" t="s">
        <v>308</v>
      </c>
      <c r="H9" s="117" t="s">
        <v>309</v>
      </c>
      <c r="I9" s="130">
        <v>1.8059837962962962E-2</v>
      </c>
      <c r="J9" s="131"/>
      <c r="K9" s="119" t="str">
        <f>IF(ISBLANK(I9),"",IF(I9&gt;0.0190972222222222,"",IF(I9&lt;=0.0150462962962963,"KSM",IF(I9&lt;=0.0159143518518519,"I A",IF(I9&lt;=0.0172453703703704,"II A",IF(I9&lt;=0.0190972222222222,"III A"))))))</f>
        <v>III A</v>
      </c>
      <c r="L9" s="117" t="s">
        <v>311</v>
      </c>
    </row>
    <row r="10" spans="1:20" ht="16.149999999999999" customHeight="1" x14ac:dyDescent="0.2">
      <c r="A10" s="129">
        <v>4</v>
      </c>
      <c r="B10" s="125">
        <v>33</v>
      </c>
      <c r="C10" s="88" t="s">
        <v>340</v>
      </c>
      <c r="D10" s="126" t="s">
        <v>341</v>
      </c>
      <c r="E10" s="90" t="s">
        <v>342</v>
      </c>
      <c r="F10" s="117" t="s">
        <v>343</v>
      </c>
      <c r="G10" s="117" t="s">
        <v>210</v>
      </c>
      <c r="H10" s="117" t="s">
        <v>211</v>
      </c>
      <c r="I10" s="130">
        <v>1.8973958333333336E-2</v>
      </c>
      <c r="J10" s="131"/>
      <c r="K10" s="119" t="str">
        <f>IF(ISBLANK(I10),"",IF(I10&gt;0.0190972222222222,"",IF(I10&lt;=0.0150462962962963,"KSM",IF(I10&lt;=0.0159143518518519,"I A",IF(I10&lt;=0.0172453703703704,"II A",IF(I10&lt;=0.0190972222222222,"III A"))))))</f>
        <v>III A</v>
      </c>
      <c r="L10" s="117" t="s">
        <v>212</v>
      </c>
    </row>
    <row r="11" spans="1:20" ht="16.149999999999999" customHeight="1" x14ac:dyDescent="0.2">
      <c r="A11" s="129">
        <v>5</v>
      </c>
      <c r="B11" s="125">
        <v>44</v>
      </c>
      <c r="C11" s="88" t="s">
        <v>171</v>
      </c>
      <c r="D11" s="126" t="s">
        <v>344</v>
      </c>
      <c r="E11" s="90" t="s">
        <v>345</v>
      </c>
      <c r="F11" s="117" t="s">
        <v>295</v>
      </c>
      <c r="G11" s="117" t="s">
        <v>318</v>
      </c>
      <c r="H11" s="117" t="s">
        <v>297</v>
      </c>
      <c r="I11" s="130">
        <v>2.0816898148148147E-2</v>
      </c>
      <c r="J11" s="131" t="s">
        <v>328</v>
      </c>
      <c r="K11" s="119" t="str">
        <f>IF(ISBLANK(I11),"",IF(I11&gt;0.0190972222222222,"",IF(I11&lt;=0.0150462962962963,"KSM",IF(I11&lt;=0.0159143518518519,"I A",IF(I11&lt;=0.0172453703703704,"II A",IF(I11&lt;=0.0190972222222222,"III A"))))))</f>
        <v/>
      </c>
      <c r="L11" s="117" t="s">
        <v>298</v>
      </c>
    </row>
  </sheetData>
  <printOptions horizontalCentered="1"/>
  <pageMargins left="0" right="0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5" customWidth="1"/>
    <col min="2" max="2" width="4" style="65" customWidth="1"/>
    <col min="3" max="3" width="10.85546875" style="65" customWidth="1"/>
    <col min="4" max="4" width="20.85546875" style="65" customWidth="1"/>
    <col min="5" max="5" width="8.85546875" style="177" customWidth="1"/>
    <col min="6" max="8" width="10.5703125" style="178" customWidth="1"/>
    <col min="9" max="9" width="6.7109375" style="53" customWidth="1"/>
    <col min="10" max="10" width="4" style="179" customWidth="1"/>
    <col min="11" max="11" width="6.42578125" style="122" hidden="1" customWidth="1"/>
    <col min="12" max="12" width="4.5703125" style="179" hidden="1" customWidth="1"/>
    <col min="13" max="13" width="5" style="122" bestFit="1" customWidth="1"/>
    <col min="14" max="14" width="22.28515625" style="65" customWidth="1"/>
    <col min="15" max="15" width="4.7109375" style="164" hidden="1" customWidth="1"/>
    <col min="16" max="16" width="5.7109375" style="65" hidden="1" customWidth="1"/>
    <col min="17" max="17" width="4.5703125" style="65" hidden="1" customWidth="1"/>
    <col min="18" max="18" width="5.28515625" style="65" customWidth="1"/>
    <col min="19" max="16384" width="9.140625" style="65"/>
  </cols>
  <sheetData>
    <row r="1" spans="1:17" s="51" customFormat="1" ht="14.25" x14ac:dyDescent="0.2">
      <c r="A1" s="50" t="s">
        <v>0</v>
      </c>
      <c r="B1" s="50"/>
      <c r="E1" s="132"/>
      <c r="F1" s="52"/>
      <c r="G1" s="52"/>
      <c r="H1" s="52"/>
      <c r="I1" s="53"/>
      <c r="J1" s="54"/>
      <c r="K1" s="53"/>
      <c r="L1" s="54"/>
      <c r="M1" s="53"/>
      <c r="N1" s="56" t="s">
        <v>1</v>
      </c>
      <c r="O1" s="163"/>
      <c r="Q1" s="50"/>
    </row>
    <row r="2" spans="1:17" s="57" customFormat="1" ht="15.75" customHeight="1" x14ac:dyDescent="0.2">
      <c r="A2" s="50" t="s">
        <v>2</v>
      </c>
      <c r="B2" s="50"/>
      <c r="D2" s="51"/>
      <c r="E2" s="132"/>
      <c r="F2" s="52"/>
      <c r="G2" s="52"/>
      <c r="H2" s="52"/>
      <c r="I2" s="58"/>
      <c r="J2" s="54"/>
      <c r="K2" s="58"/>
      <c r="L2" s="54"/>
      <c r="M2" s="175"/>
      <c r="N2" s="60" t="s">
        <v>3</v>
      </c>
      <c r="O2" s="164"/>
      <c r="Q2" s="50"/>
    </row>
    <row r="3" spans="1:17" ht="10.5" customHeight="1" x14ac:dyDescent="0.25">
      <c r="C3" s="176"/>
    </row>
    <row r="4" spans="1:17" ht="15.75" x14ac:dyDescent="0.25">
      <c r="C4" s="180" t="s">
        <v>658</v>
      </c>
      <c r="D4" s="51"/>
      <c r="F4" s="132"/>
      <c r="G4" s="132"/>
      <c r="H4" s="132"/>
    </row>
    <row r="5" spans="1:17" ht="9" customHeight="1" x14ac:dyDescent="0.2">
      <c r="D5" s="51"/>
    </row>
    <row r="6" spans="1:17" x14ac:dyDescent="0.2">
      <c r="B6" s="51">
        <v>1</v>
      </c>
      <c r="C6" s="52" t="s">
        <v>766</v>
      </c>
      <c r="D6" s="52"/>
      <c r="F6" s="132"/>
      <c r="G6" s="132"/>
      <c r="H6" s="132"/>
      <c r="I6" s="65"/>
      <c r="J6" s="137"/>
      <c r="L6" s="137"/>
    </row>
    <row r="7" spans="1:17" ht="9" customHeight="1" thickBot="1" x14ac:dyDescent="0.25">
      <c r="D7" s="51"/>
      <c r="I7" s="65"/>
    </row>
    <row r="8" spans="1:17" s="57" customFormat="1" ht="12" thickBot="1" x14ac:dyDescent="0.25">
      <c r="A8" s="123" t="s">
        <v>6</v>
      </c>
      <c r="B8" s="181" t="s">
        <v>150</v>
      </c>
      <c r="C8" s="182" t="s">
        <v>8</v>
      </c>
      <c r="D8" s="183" t="s">
        <v>9</v>
      </c>
      <c r="E8" s="184" t="s">
        <v>10</v>
      </c>
      <c r="F8" s="184" t="s">
        <v>11</v>
      </c>
      <c r="G8" s="184" t="s">
        <v>88</v>
      </c>
      <c r="H8" s="184" t="s">
        <v>13</v>
      </c>
      <c r="I8" s="185" t="s">
        <v>660</v>
      </c>
      <c r="J8" s="186" t="s">
        <v>661</v>
      </c>
      <c r="K8" s="185" t="s">
        <v>713</v>
      </c>
      <c r="L8" s="186" t="s">
        <v>661</v>
      </c>
      <c r="M8" s="124" t="s">
        <v>291</v>
      </c>
      <c r="N8" s="84" t="s">
        <v>17</v>
      </c>
      <c r="O8" s="164"/>
      <c r="P8" s="112" t="s">
        <v>151</v>
      </c>
      <c r="Q8" s="123" t="s">
        <v>663</v>
      </c>
    </row>
    <row r="9" spans="1:17" ht="15.95" customHeight="1" x14ac:dyDescent="0.2">
      <c r="A9" s="113">
        <v>1</v>
      </c>
      <c r="B9" s="114">
        <v>372</v>
      </c>
      <c r="C9" s="115" t="s">
        <v>682</v>
      </c>
      <c r="D9" s="116" t="s">
        <v>683</v>
      </c>
      <c r="E9" s="187" t="s">
        <v>684</v>
      </c>
      <c r="F9" s="188" t="s">
        <v>685</v>
      </c>
      <c r="G9" s="188" t="s">
        <v>248</v>
      </c>
      <c r="H9" s="188" t="s">
        <v>249</v>
      </c>
      <c r="I9" s="189">
        <v>8.17</v>
      </c>
      <c r="J9" s="190">
        <v>0.22800000000000001</v>
      </c>
      <c r="K9" s="191"/>
      <c r="L9" s="190"/>
      <c r="M9" s="119" t="str">
        <f>IF(ISBLANK(I9),"",IF(I9&gt;9.04,"",IF(I9&lt;=7.25,"TSM",IF(I9&lt;=7.45,"SM",IF(I9&lt;=7.7,"KSM",IF(I9&lt;=8,"I A",IF(I9&lt;=8.44,"II A",IF(I9&lt;=9.04,"III A"))))))))</f>
        <v>II A</v>
      </c>
      <c r="N9" s="192" t="s">
        <v>686</v>
      </c>
      <c r="P9" s="113">
        <v>1</v>
      </c>
      <c r="Q9" s="113">
        <v>5</v>
      </c>
    </row>
    <row r="10" spans="1:17" ht="15.95" customHeight="1" x14ac:dyDescent="0.2">
      <c r="A10" s="113">
        <v>2</v>
      </c>
      <c r="B10" s="114">
        <v>323</v>
      </c>
      <c r="C10" s="115" t="s">
        <v>726</v>
      </c>
      <c r="D10" s="116" t="s">
        <v>727</v>
      </c>
      <c r="E10" s="187" t="s">
        <v>728</v>
      </c>
      <c r="F10" s="188" t="s">
        <v>127</v>
      </c>
      <c r="G10" s="188" t="s">
        <v>128</v>
      </c>
      <c r="H10" s="188"/>
      <c r="I10" s="189">
        <v>8.77</v>
      </c>
      <c r="J10" s="190">
        <v>0.28799999999999998</v>
      </c>
      <c r="K10" s="191"/>
      <c r="L10" s="190"/>
      <c r="M10" s="119" t="str">
        <f>IF(ISBLANK(I10),"",IF(I10&gt;9.04,"",IF(I10&lt;=7.25,"TSM",IF(I10&lt;=7.45,"SM",IF(I10&lt;=7.7,"KSM",IF(I10&lt;=8,"I A",IF(I10&lt;=8.44,"II A",IF(I10&lt;=9.04,"III A"))))))))</f>
        <v>III A</v>
      </c>
      <c r="N10" s="192" t="s">
        <v>129</v>
      </c>
      <c r="P10" s="113">
        <v>1</v>
      </c>
      <c r="Q10" s="113">
        <v>2</v>
      </c>
    </row>
    <row r="11" spans="1:17" ht="15.95" customHeight="1" x14ac:dyDescent="0.2">
      <c r="A11" s="113">
        <v>3</v>
      </c>
      <c r="B11" s="114">
        <v>282</v>
      </c>
      <c r="C11" s="115" t="s">
        <v>413</v>
      </c>
      <c r="D11" s="116" t="s">
        <v>741</v>
      </c>
      <c r="E11" s="187" t="s">
        <v>742</v>
      </c>
      <c r="F11" s="188" t="s">
        <v>3</v>
      </c>
      <c r="G11" s="188" t="s">
        <v>403</v>
      </c>
      <c r="H11" s="188"/>
      <c r="I11" s="189">
        <v>8.9</v>
      </c>
      <c r="J11" s="190">
        <v>0.218</v>
      </c>
      <c r="K11" s="191"/>
      <c r="L11" s="190"/>
      <c r="M11" s="119" t="str">
        <f>IF(ISBLANK(I11),"",IF(I11&gt;9.04,"",IF(I11&lt;=7.25,"TSM",IF(I11&lt;=7.45,"SM",IF(I11&lt;=7.7,"KSM",IF(I11&lt;=8,"I A",IF(I11&lt;=8.44,"II A",IF(I11&lt;=9.04,"III A"))))))))</f>
        <v>III A</v>
      </c>
      <c r="N11" s="192" t="s">
        <v>404</v>
      </c>
      <c r="P11" s="113">
        <v>1</v>
      </c>
      <c r="Q11" s="113">
        <v>3</v>
      </c>
    </row>
    <row r="12" spans="1:17" ht="15.95" customHeight="1" x14ac:dyDescent="0.2">
      <c r="A12" s="113">
        <v>4</v>
      </c>
      <c r="B12" s="114">
        <v>148</v>
      </c>
      <c r="C12" s="115" t="s">
        <v>746</v>
      </c>
      <c r="D12" s="116" t="s">
        <v>747</v>
      </c>
      <c r="E12" s="187" t="s">
        <v>748</v>
      </c>
      <c r="F12" s="188" t="s">
        <v>749</v>
      </c>
      <c r="G12" s="188" t="s">
        <v>521</v>
      </c>
      <c r="H12" s="188"/>
      <c r="I12" s="189">
        <v>9.0399999999999991</v>
      </c>
      <c r="J12" s="190">
        <v>0.221</v>
      </c>
      <c r="K12" s="191"/>
      <c r="L12" s="190"/>
      <c r="M12" s="119" t="str">
        <f>IF(ISBLANK(I12),"",IF(I12&gt;9.04,"",IF(I12&lt;=7.25,"TSM",IF(I12&lt;=7.45,"SM",IF(I12&lt;=7.7,"KSM",IF(I12&lt;=8,"I A",IF(I12&lt;=8.44,"II A",IF(I12&lt;=9.04,"III A"))))))))</f>
        <v>III A</v>
      </c>
      <c r="N12" s="192" t="s">
        <v>522</v>
      </c>
      <c r="P12" s="113">
        <v>1</v>
      </c>
      <c r="Q12" s="113">
        <v>1</v>
      </c>
    </row>
    <row r="13" spans="1:17" ht="15.95" customHeight="1" x14ac:dyDescent="0.2">
      <c r="A13" s="113"/>
      <c r="B13" s="114">
        <v>235</v>
      </c>
      <c r="C13" s="115" t="s">
        <v>755</v>
      </c>
      <c r="D13" s="116" t="s">
        <v>756</v>
      </c>
      <c r="E13" s="187" t="s">
        <v>757</v>
      </c>
      <c r="F13" s="188" t="s">
        <v>50</v>
      </c>
      <c r="G13" s="188"/>
      <c r="H13" s="188" t="s">
        <v>51</v>
      </c>
      <c r="I13" s="189" t="s">
        <v>73</v>
      </c>
      <c r="J13" s="190"/>
      <c r="K13" s="191"/>
      <c r="L13" s="190"/>
      <c r="M13" s="119" t="str">
        <f>IF(ISBLANK(I13),"",IF(I13&gt;9.04,"",IF(I13&lt;=7.25,"TSM",IF(I13&lt;=7.45,"SM",IF(I13&lt;=7.7,"KSM",IF(I13&lt;=8,"I A",IF(I13&lt;=8.44,"II A",IF(I13&lt;=9.04,"III A"))))))))</f>
        <v/>
      </c>
      <c r="N13" s="192" t="s">
        <v>758</v>
      </c>
      <c r="O13" s="164" t="s">
        <v>759</v>
      </c>
      <c r="P13" s="113">
        <v>1</v>
      </c>
      <c r="Q13" s="113">
        <v>4</v>
      </c>
    </row>
    <row r="14" spans="1:17" ht="15.95" customHeight="1" x14ac:dyDescent="0.2">
      <c r="A14" s="113"/>
      <c r="B14" s="114">
        <v>107</v>
      </c>
      <c r="C14" s="115" t="s">
        <v>760</v>
      </c>
      <c r="D14" s="116" t="s">
        <v>761</v>
      </c>
      <c r="E14" s="187" t="s">
        <v>762</v>
      </c>
      <c r="F14" s="188" t="s">
        <v>606</v>
      </c>
      <c r="G14" s="188" t="s">
        <v>607</v>
      </c>
      <c r="H14" s="188" t="s">
        <v>40</v>
      </c>
      <c r="I14" s="193" t="s">
        <v>73</v>
      </c>
      <c r="J14" s="190"/>
      <c r="K14" s="193"/>
      <c r="L14" s="190"/>
      <c r="M14" s="119" t="str">
        <f>IF(ISBLANK(I14),"",IF(I14&gt;8.1,"",IF(I14&lt;=6.7,"TSM",IF(I14&lt;=6.84,"SM",IF(I14&lt;=7,"KSM",IF(I14&lt;=7.3,"I A",IF(I14&lt;=7.65,"II A",IF(I14&lt;=8.1,"III A"))))))))</f>
        <v/>
      </c>
      <c r="N14" s="188" t="s">
        <v>763</v>
      </c>
      <c r="O14" s="57"/>
      <c r="P14" s="113">
        <v>1</v>
      </c>
      <c r="Q14" s="113">
        <v>6</v>
      </c>
    </row>
    <row r="15" spans="1:17" ht="9" customHeight="1" x14ac:dyDescent="0.2">
      <c r="D15" s="51"/>
    </row>
    <row r="16" spans="1:17" x14ac:dyDescent="0.2">
      <c r="B16" s="51">
        <v>2</v>
      </c>
      <c r="C16" s="52" t="s">
        <v>766</v>
      </c>
      <c r="D16" s="52"/>
      <c r="F16" s="132"/>
      <c r="G16" s="132"/>
      <c r="H16" s="132"/>
      <c r="I16" s="65"/>
      <c r="J16" s="137"/>
      <c r="L16" s="137"/>
    </row>
    <row r="17" spans="1:17" ht="9" customHeight="1" thickBot="1" x14ac:dyDescent="0.25">
      <c r="D17" s="51"/>
      <c r="I17" s="65"/>
    </row>
    <row r="18" spans="1:17" s="57" customFormat="1" ht="12" thickBot="1" x14ac:dyDescent="0.25">
      <c r="A18" s="123" t="s">
        <v>6</v>
      </c>
      <c r="B18" s="181" t="s">
        <v>150</v>
      </c>
      <c r="C18" s="182" t="s">
        <v>8</v>
      </c>
      <c r="D18" s="183" t="s">
        <v>9</v>
      </c>
      <c r="E18" s="184" t="s">
        <v>10</v>
      </c>
      <c r="F18" s="184" t="s">
        <v>11</v>
      </c>
      <c r="G18" s="184" t="s">
        <v>88</v>
      </c>
      <c r="H18" s="184" t="s">
        <v>13</v>
      </c>
      <c r="I18" s="185" t="s">
        <v>660</v>
      </c>
      <c r="J18" s="186" t="s">
        <v>661</v>
      </c>
      <c r="K18" s="185" t="s">
        <v>713</v>
      </c>
      <c r="L18" s="186" t="s">
        <v>661</v>
      </c>
      <c r="M18" s="124" t="s">
        <v>291</v>
      </c>
      <c r="N18" s="84" t="s">
        <v>17</v>
      </c>
      <c r="O18" s="164"/>
      <c r="P18" s="112" t="s">
        <v>151</v>
      </c>
      <c r="Q18" s="123" t="s">
        <v>663</v>
      </c>
    </row>
    <row r="19" spans="1:17" ht="15.95" customHeight="1" x14ac:dyDescent="0.2">
      <c r="A19" s="113">
        <v>1</v>
      </c>
      <c r="B19" s="114">
        <v>46</v>
      </c>
      <c r="C19" s="115" t="s">
        <v>420</v>
      </c>
      <c r="D19" s="116" t="s">
        <v>679</v>
      </c>
      <c r="E19" s="187" t="s">
        <v>680</v>
      </c>
      <c r="F19" s="188" t="s">
        <v>3</v>
      </c>
      <c r="G19" s="188" t="s">
        <v>28</v>
      </c>
      <c r="H19" s="188"/>
      <c r="I19" s="189">
        <v>7.89</v>
      </c>
      <c r="J19" s="190">
        <v>0.16700000000000001</v>
      </c>
      <c r="K19" s="191"/>
      <c r="L19" s="190"/>
      <c r="M19" s="119" t="str">
        <f t="shared" ref="M19:M24" si="0">IF(ISBLANK(I19),"",IF(I19&gt;9.04,"",IF(I19&lt;=7.25,"TSM",IF(I19&lt;=7.45,"SM",IF(I19&lt;=7.7,"KSM",IF(I19&lt;=8,"I A",IF(I19&lt;=8.44,"II A",IF(I19&lt;=9.04,"III A"))))))))</f>
        <v>I A</v>
      </c>
      <c r="N19" s="192" t="s">
        <v>651</v>
      </c>
      <c r="O19" s="164" t="s">
        <v>681</v>
      </c>
      <c r="P19" s="113">
        <v>2</v>
      </c>
      <c r="Q19" s="113">
        <v>4</v>
      </c>
    </row>
    <row r="20" spans="1:17" ht="15.95" customHeight="1" x14ac:dyDescent="0.2">
      <c r="A20" s="113">
        <v>2</v>
      </c>
      <c r="B20" s="114">
        <v>189</v>
      </c>
      <c r="C20" s="115" t="s">
        <v>30</v>
      </c>
      <c r="D20" s="116" t="s">
        <v>696</v>
      </c>
      <c r="E20" s="187" t="s">
        <v>697</v>
      </c>
      <c r="F20" s="188" t="s">
        <v>3</v>
      </c>
      <c r="G20" s="188" t="s">
        <v>60</v>
      </c>
      <c r="H20" s="188" t="s">
        <v>28</v>
      </c>
      <c r="I20" s="189">
        <v>8.32</v>
      </c>
      <c r="J20" s="190">
        <v>0.17199999999999999</v>
      </c>
      <c r="K20" s="191"/>
      <c r="L20" s="190"/>
      <c r="M20" s="119" t="str">
        <f t="shared" si="0"/>
        <v>II A</v>
      </c>
      <c r="N20" s="192" t="s">
        <v>698</v>
      </c>
      <c r="P20" s="113">
        <v>2</v>
      </c>
      <c r="Q20" s="113">
        <v>3</v>
      </c>
    </row>
    <row r="21" spans="1:17" ht="15.95" customHeight="1" x14ac:dyDescent="0.2">
      <c r="A21" s="113">
        <v>3</v>
      </c>
      <c r="B21" s="114">
        <v>195</v>
      </c>
      <c r="C21" s="115" t="s">
        <v>75</v>
      </c>
      <c r="D21" s="116" t="s">
        <v>647</v>
      </c>
      <c r="E21" s="187" t="s">
        <v>648</v>
      </c>
      <c r="F21" s="188" t="s">
        <v>3</v>
      </c>
      <c r="G21" s="188" t="s">
        <v>28</v>
      </c>
      <c r="H21" s="188"/>
      <c r="I21" s="189">
        <v>8.64</v>
      </c>
      <c r="J21" s="190">
        <v>0.245</v>
      </c>
      <c r="K21" s="191"/>
      <c r="L21" s="190"/>
      <c r="M21" s="119" t="str">
        <f t="shared" si="0"/>
        <v>III A</v>
      </c>
      <c r="N21" s="192" t="s">
        <v>448</v>
      </c>
      <c r="P21" s="113">
        <v>2</v>
      </c>
      <c r="Q21" s="113">
        <v>1</v>
      </c>
    </row>
    <row r="22" spans="1:17" ht="15.95" customHeight="1" x14ac:dyDescent="0.2">
      <c r="A22" s="113">
        <v>4</v>
      </c>
      <c r="B22" s="114">
        <v>213</v>
      </c>
      <c r="C22" s="115" t="s">
        <v>732</v>
      </c>
      <c r="D22" s="116" t="s">
        <v>733</v>
      </c>
      <c r="E22" s="187" t="s">
        <v>734</v>
      </c>
      <c r="F22" s="188" t="s">
        <v>553</v>
      </c>
      <c r="G22" s="188" t="s">
        <v>554</v>
      </c>
      <c r="H22" s="188"/>
      <c r="I22" s="189">
        <v>8.7799999999999994</v>
      </c>
      <c r="J22" s="190">
        <v>0.34399999999999997</v>
      </c>
      <c r="K22" s="191"/>
      <c r="L22" s="190"/>
      <c r="M22" s="119" t="str">
        <f t="shared" si="0"/>
        <v>III A</v>
      </c>
      <c r="N22" s="192" t="s">
        <v>555</v>
      </c>
      <c r="P22" s="113">
        <v>2</v>
      </c>
      <c r="Q22" s="113">
        <v>6</v>
      </c>
    </row>
    <row r="23" spans="1:17" ht="15.95" customHeight="1" x14ac:dyDescent="0.2">
      <c r="A23" s="113">
        <v>5</v>
      </c>
      <c r="B23" s="114">
        <v>326</v>
      </c>
      <c r="C23" s="115" t="s">
        <v>750</v>
      </c>
      <c r="D23" s="116" t="s">
        <v>751</v>
      </c>
      <c r="E23" s="187" t="s">
        <v>752</v>
      </c>
      <c r="F23" s="188" t="s">
        <v>78</v>
      </c>
      <c r="G23" s="188" t="s">
        <v>79</v>
      </c>
      <c r="H23" s="188" t="s">
        <v>80</v>
      </c>
      <c r="I23" s="189">
        <v>9.6999999999999993</v>
      </c>
      <c r="J23" s="190">
        <v>0.626</v>
      </c>
      <c r="K23" s="191"/>
      <c r="L23" s="190"/>
      <c r="M23" s="119" t="str">
        <f t="shared" si="0"/>
        <v/>
      </c>
      <c r="N23" s="192" t="s">
        <v>81</v>
      </c>
      <c r="P23" s="113">
        <v>2</v>
      </c>
      <c r="Q23" s="113">
        <v>5</v>
      </c>
    </row>
    <row r="24" spans="1:17" ht="15.95" customHeight="1" x14ac:dyDescent="0.2">
      <c r="A24" s="113"/>
      <c r="B24" s="114">
        <v>332</v>
      </c>
      <c r="C24" s="115" t="s">
        <v>755</v>
      </c>
      <c r="D24" s="116" t="s">
        <v>764</v>
      </c>
      <c r="E24" s="187" t="s">
        <v>765</v>
      </c>
      <c r="F24" s="188" t="s">
        <v>78</v>
      </c>
      <c r="G24" s="188" t="s">
        <v>79</v>
      </c>
      <c r="H24" s="188" t="s">
        <v>80</v>
      </c>
      <c r="I24" s="189" t="s">
        <v>73</v>
      </c>
      <c r="J24" s="190"/>
      <c r="K24" s="191"/>
      <c r="L24" s="190"/>
      <c r="M24" s="119" t="str">
        <f t="shared" si="0"/>
        <v/>
      </c>
      <c r="N24" s="192" t="s">
        <v>81</v>
      </c>
      <c r="P24" s="113">
        <v>2</v>
      </c>
      <c r="Q24" s="113">
        <v>2</v>
      </c>
    </row>
    <row r="25" spans="1:17" ht="9" customHeight="1" x14ac:dyDescent="0.2">
      <c r="D25" s="51"/>
    </row>
    <row r="26" spans="1:17" x14ac:dyDescent="0.2">
      <c r="B26" s="51">
        <v>3</v>
      </c>
      <c r="C26" s="52" t="s">
        <v>766</v>
      </c>
      <c r="D26" s="52"/>
      <c r="F26" s="132"/>
      <c r="G26" s="132"/>
      <c r="H26" s="132"/>
      <c r="I26" s="65"/>
      <c r="J26" s="137"/>
      <c r="L26" s="137"/>
    </row>
    <row r="27" spans="1:17" ht="9" customHeight="1" thickBot="1" x14ac:dyDescent="0.25">
      <c r="D27" s="51"/>
      <c r="I27" s="65"/>
    </row>
    <row r="28" spans="1:17" s="57" customFormat="1" ht="12" thickBot="1" x14ac:dyDescent="0.25">
      <c r="A28" s="123" t="s">
        <v>6</v>
      </c>
      <c r="B28" s="181" t="s">
        <v>150</v>
      </c>
      <c r="C28" s="182" t="s">
        <v>8</v>
      </c>
      <c r="D28" s="183" t="s">
        <v>9</v>
      </c>
      <c r="E28" s="184" t="s">
        <v>10</v>
      </c>
      <c r="F28" s="184" t="s">
        <v>11</v>
      </c>
      <c r="G28" s="184" t="s">
        <v>88</v>
      </c>
      <c r="H28" s="184" t="s">
        <v>13</v>
      </c>
      <c r="I28" s="185" t="s">
        <v>660</v>
      </c>
      <c r="J28" s="186" t="s">
        <v>661</v>
      </c>
      <c r="K28" s="185" t="s">
        <v>713</v>
      </c>
      <c r="L28" s="186" t="s">
        <v>661</v>
      </c>
      <c r="M28" s="124" t="s">
        <v>291</v>
      </c>
      <c r="N28" s="84" t="s">
        <v>17</v>
      </c>
      <c r="O28" s="164"/>
      <c r="P28" s="112" t="s">
        <v>151</v>
      </c>
      <c r="Q28" s="123" t="s">
        <v>663</v>
      </c>
    </row>
    <row r="29" spans="1:17" ht="15.95" customHeight="1" x14ac:dyDescent="0.2">
      <c r="A29" s="113">
        <v>1</v>
      </c>
      <c r="B29" s="114">
        <v>350</v>
      </c>
      <c r="C29" s="115" t="s">
        <v>664</v>
      </c>
      <c r="D29" s="116" t="s">
        <v>665</v>
      </c>
      <c r="E29" s="187" t="s">
        <v>666</v>
      </c>
      <c r="F29" s="188" t="s">
        <v>3</v>
      </c>
      <c r="G29" s="188"/>
      <c r="H29" s="188"/>
      <c r="I29" s="189">
        <v>7.67</v>
      </c>
      <c r="J29" s="190">
        <v>0.159</v>
      </c>
      <c r="K29" s="191"/>
      <c r="L29" s="190"/>
      <c r="M29" s="119" t="str">
        <f t="shared" ref="M29:M34" si="1">IF(ISBLANK(I29),"",IF(I29&gt;9.04,"",IF(I29&lt;=7.25,"TSM",IF(I29&lt;=7.45,"SM",IF(I29&lt;=7.7,"KSM",IF(I29&lt;=8,"I A",IF(I29&lt;=8.44,"II A",IF(I29&lt;=9.04,"III A"))))))))</f>
        <v>KSM</v>
      </c>
      <c r="N29" s="192" t="s">
        <v>667</v>
      </c>
      <c r="O29" s="164" t="s">
        <v>668</v>
      </c>
      <c r="P29" s="113">
        <v>3</v>
      </c>
      <c r="Q29" s="113">
        <v>4</v>
      </c>
    </row>
    <row r="30" spans="1:17" ht="15.95" customHeight="1" x14ac:dyDescent="0.2">
      <c r="A30" s="113">
        <v>2</v>
      </c>
      <c r="B30" s="114">
        <v>369</v>
      </c>
      <c r="C30" s="115" t="s">
        <v>670</v>
      </c>
      <c r="D30" s="116" t="s">
        <v>671</v>
      </c>
      <c r="E30" s="187" t="s">
        <v>672</v>
      </c>
      <c r="F30" s="188" t="s">
        <v>381</v>
      </c>
      <c r="G30" s="188" t="s">
        <v>248</v>
      </c>
      <c r="H30" s="188" t="s">
        <v>249</v>
      </c>
      <c r="I30" s="189">
        <v>7.83</v>
      </c>
      <c r="J30" s="190">
        <v>0.17699999999999999</v>
      </c>
      <c r="K30" s="191"/>
      <c r="L30" s="190"/>
      <c r="M30" s="119" t="str">
        <f t="shared" si="1"/>
        <v>I A</v>
      </c>
      <c r="N30" s="192" t="s">
        <v>673</v>
      </c>
      <c r="P30" s="113">
        <v>3</v>
      </c>
      <c r="Q30" s="113">
        <v>2</v>
      </c>
    </row>
    <row r="31" spans="1:17" ht="15.95" customHeight="1" x14ac:dyDescent="0.2">
      <c r="A31" s="113">
        <v>3</v>
      </c>
      <c r="B31" s="114">
        <v>143</v>
      </c>
      <c r="C31" s="115" t="s">
        <v>42</v>
      </c>
      <c r="D31" s="116" t="s">
        <v>394</v>
      </c>
      <c r="E31" s="187" t="s">
        <v>699</v>
      </c>
      <c r="F31" s="188" t="s">
        <v>3</v>
      </c>
      <c r="G31" s="188" t="s">
        <v>60</v>
      </c>
      <c r="H31" s="188"/>
      <c r="I31" s="189">
        <v>8.33</v>
      </c>
      <c r="J31" s="190">
        <v>0.26600000000000001</v>
      </c>
      <c r="K31" s="191"/>
      <c r="L31" s="190"/>
      <c r="M31" s="119" t="str">
        <f t="shared" si="1"/>
        <v>II A</v>
      </c>
      <c r="N31" s="192" t="s">
        <v>701</v>
      </c>
      <c r="P31" s="113">
        <v>3</v>
      </c>
      <c r="Q31" s="113">
        <v>3</v>
      </c>
    </row>
    <row r="32" spans="1:17" ht="15.95" customHeight="1" x14ac:dyDescent="0.2">
      <c r="A32" s="113">
        <v>4</v>
      </c>
      <c r="B32" s="114">
        <v>178</v>
      </c>
      <c r="C32" s="115" t="s">
        <v>709</v>
      </c>
      <c r="D32" s="116" t="s">
        <v>710</v>
      </c>
      <c r="E32" s="187" t="s">
        <v>711</v>
      </c>
      <c r="F32" s="188" t="s">
        <v>3</v>
      </c>
      <c r="G32" s="188" t="s">
        <v>28</v>
      </c>
      <c r="H32" s="188"/>
      <c r="I32" s="189">
        <v>8.51</v>
      </c>
      <c r="J32" s="190">
        <v>0.32500000000000001</v>
      </c>
      <c r="K32" s="191"/>
      <c r="L32" s="190"/>
      <c r="M32" s="119" t="str">
        <f t="shared" si="1"/>
        <v>III A</v>
      </c>
      <c r="N32" s="192" t="s">
        <v>712</v>
      </c>
      <c r="P32" s="113">
        <v>3</v>
      </c>
      <c r="Q32" s="113">
        <v>5</v>
      </c>
    </row>
    <row r="33" spans="1:17" ht="15.95" customHeight="1" x14ac:dyDescent="0.2">
      <c r="A33" s="113">
        <v>5</v>
      </c>
      <c r="B33" s="114">
        <v>165</v>
      </c>
      <c r="C33" s="115" t="s">
        <v>721</v>
      </c>
      <c r="D33" s="116" t="s">
        <v>722</v>
      </c>
      <c r="E33" s="187" t="s">
        <v>723</v>
      </c>
      <c r="F33" s="188" t="s">
        <v>65</v>
      </c>
      <c r="G33" s="188" t="s">
        <v>66</v>
      </c>
      <c r="H33" s="188" t="s">
        <v>67</v>
      </c>
      <c r="I33" s="189">
        <v>8.6999999999999993</v>
      </c>
      <c r="J33" s="190">
        <v>0.41599999999999998</v>
      </c>
      <c r="K33" s="191"/>
      <c r="L33" s="190"/>
      <c r="M33" s="119" t="str">
        <f t="shared" si="1"/>
        <v>III A</v>
      </c>
      <c r="N33" s="192" t="s">
        <v>68</v>
      </c>
      <c r="P33" s="113">
        <v>3</v>
      </c>
      <c r="Q33" s="113">
        <v>6</v>
      </c>
    </row>
    <row r="34" spans="1:17" ht="15.95" customHeight="1" x14ac:dyDescent="0.2">
      <c r="A34" s="113">
        <v>6</v>
      </c>
      <c r="B34" s="114">
        <v>97</v>
      </c>
      <c r="C34" s="115" t="s">
        <v>735</v>
      </c>
      <c r="D34" s="116" t="s">
        <v>736</v>
      </c>
      <c r="E34" s="187" t="s">
        <v>737</v>
      </c>
      <c r="F34" s="188" t="s">
        <v>351</v>
      </c>
      <c r="G34" s="188" t="s">
        <v>352</v>
      </c>
      <c r="H34" s="188"/>
      <c r="I34" s="189">
        <v>8.8800000000000008</v>
      </c>
      <c r="J34" s="190">
        <v>0.221</v>
      </c>
      <c r="K34" s="191"/>
      <c r="L34" s="190"/>
      <c r="M34" s="119" t="str">
        <f t="shared" si="1"/>
        <v>III A</v>
      </c>
      <c r="N34" s="192" t="s">
        <v>353</v>
      </c>
      <c r="P34" s="113">
        <v>3</v>
      </c>
      <c r="Q34" s="113">
        <v>1</v>
      </c>
    </row>
    <row r="35" spans="1:17" ht="15.95" customHeight="1" x14ac:dyDescent="0.2">
      <c r="A35" s="167"/>
      <c r="B35" s="167"/>
      <c r="C35" s="171"/>
      <c r="D35" s="172"/>
      <c r="E35" s="194"/>
      <c r="F35" s="195"/>
      <c r="G35" s="195"/>
      <c r="H35" s="195"/>
      <c r="I35" s="196"/>
      <c r="J35" s="197"/>
      <c r="K35" s="198"/>
      <c r="L35" s="197"/>
      <c r="M35" s="170"/>
      <c r="N35" s="199"/>
      <c r="P35" s="167"/>
      <c r="Q35" s="167"/>
    </row>
    <row r="36" spans="1:17" ht="15.95" customHeight="1" x14ac:dyDescent="0.2">
      <c r="A36" s="167"/>
      <c r="B36" s="167"/>
      <c r="C36" s="171"/>
      <c r="D36" s="172"/>
      <c r="E36" s="194"/>
      <c r="F36" s="195"/>
      <c r="G36" s="195"/>
      <c r="H36" s="195"/>
      <c r="I36" s="196"/>
      <c r="J36" s="197"/>
      <c r="K36" s="198"/>
      <c r="L36" s="197"/>
      <c r="M36" s="170"/>
      <c r="N36" s="199"/>
      <c r="P36" s="167"/>
      <c r="Q36" s="167"/>
    </row>
    <row r="37" spans="1:17" ht="15.95" customHeight="1" x14ac:dyDescent="0.2">
      <c r="A37" s="167"/>
      <c r="B37" s="167"/>
      <c r="C37" s="171"/>
      <c r="D37" s="172"/>
      <c r="E37" s="194"/>
      <c r="F37" s="195"/>
      <c r="G37" s="195"/>
      <c r="H37" s="195"/>
      <c r="I37" s="196"/>
      <c r="J37" s="197"/>
      <c r="K37" s="198"/>
      <c r="L37" s="197"/>
      <c r="M37" s="170"/>
      <c r="N37" s="199"/>
      <c r="P37" s="167"/>
      <c r="Q37" s="167"/>
    </row>
    <row r="38" spans="1:17" ht="15.95" customHeight="1" x14ac:dyDescent="0.2">
      <c r="A38" s="167"/>
      <c r="B38" s="167"/>
      <c r="C38" s="171"/>
      <c r="D38" s="172"/>
      <c r="E38" s="194"/>
      <c r="F38" s="195"/>
      <c r="G38" s="195"/>
      <c r="H38" s="195"/>
      <c r="I38" s="196"/>
      <c r="J38" s="197"/>
      <c r="K38" s="198"/>
      <c r="L38" s="197"/>
      <c r="M38" s="170"/>
      <c r="N38" s="199"/>
      <c r="P38" s="167"/>
      <c r="Q38" s="167"/>
    </row>
    <row r="39" spans="1:17" ht="9" customHeight="1" x14ac:dyDescent="0.2">
      <c r="D39" s="51"/>
    </row>
    <row r="40" spans="1:17" x14ac:dyDescent="0.2">
      <c r="B40" s="51">
        <v>4</v>
      </c>
      <c r="C40" s="52" t="s">
        <v>766</v>
      </c>
      <c r="D40" s="52"/>
      <c r="F40" s="132"/>
      <c r="G40" s="132"/>
      <c r="H40" s="132"/>
      <c r="I40" s="65"/>
      <c r="J40" s="137"/>
      <c r="L40" s="137"/>
    </row>
    <row r="41" spans="1:17" ht="9" customHeight="1" thickBot="1" x14ac:dyDescent="0.25">
      <c r="D41" s="51"/>
      <c r="I41" s="65"/>
    </row>
    <row r="42" spans="1:17" s="57" customFormat="1" ht="12" thickBot="1" x14ac:dyDescent="0.25">
      <c r="A42" s="123" t="s">
        <v>6</v>
      </c>
      <c r="B42" s="181" t="s">
        <v>150</v>
      </c>
      <c r="C42" s="182" t="s">
        <v>8</v>
      </c>
      <c r="D42" s="183" t="s">
        <v>9</v>
      </c>
      <c r="E42" s="184" t="s">
        <v>10</v>
      </c>
      <c r="F42" s="184" t="s">
        <v>11</v>
      </c>
      <c r="G42" s="184" t="s">
        <v>88</v>
      </c>
      <c r="H42" s="184" t="s">
        <v>13</v>
      </c>
      <c r="I42" s="185" t="s">
        <v>660</v>
      </c>
      <c r="J42" s="186" t="s">
        <v>661</v>
      </c>
      <c r="K42" s="185" t="s">
        <v>713</v>
      </c>
      <c r="L42" s="186" t="s">
        <v>661</v>
      </c>
      <c r="M42" s="124" t="s">
        <v>291</v>
      </c>
      <c r="N42" s="84" t="s">
        <v>17</v>
      </c>
      <c r="O42" s="164"/>
      <c r="P42" s="112" t="s">
        <v>151</v>
      </c>
      <c r="Q42" s="123" t="s">
        <v>663</v>
      </c>
    </row>
    <row r="43" spans="1:17" ht="15.95" customHeight="1" x14ac:dyDescent="0.2">
      <c r="A43" s="113">
        <v>1</v>
      </c>
      <c r="B43" s="114">
        <v>274</v>
      </c>
      <c r="C43" s="115" t="s">
        <v>674</v>
      </c>
      <c r="D43" s="116" t="s">
        <v>675</v>
      </c>
      <c r="E43" s="187" t="s">
        <v>676</v>
      </c>
      <c r="F43" s="188" t="s">
        <v>50</v>
      </c>
      <c r="G43" s="188"/>
      <c r="H43" s="188" t="s">
        <v>51</v>
      </c>
      <c r="I43" s="189">
        <v>7.84</v>
      </c>
      <c r="J43" s="190">
        <v>0.24399999999999999</v>
      </c>
      <c r="K43" s="191"/>
      <c r="L43" s="190"/>
      <c r="M43" s="119" t="str">
        <f t="shared" ref="M43:M48" si="2">IF(ISBLANK(I43),"",IF(I43&gt;9.04,"",IF(I43&lt;=7.25,"TSM",IF(I43&lt;=7.45,"SM",IF(I43&lt;=7.7,"KSM",IF(I43&lt;=8,"I A",IF(I43&lt;=8.44,"II A",IF(I43&lt;=9.04,"III A"))))))))</f>
        <v>I A</v>
      </c>
      <c r="N43" s="192" t="s">
        <v>677</v>
      </c>
      <c r="O43" s="164" t="s">
        <v>678</v>
      </c>
      <c r="P43" s="113">
        <v>4</v>
      </c>
      <c r="Q43" s="113">
        <v>4</v>
      </c>
    </row>
    <row r="44" spans="1:17" ht="15.95" customHeight="1" x14ac:dyDescent="0.2">
      <c r="A44" s="113">
        <v>2</v>
      </c>
      <c r="B44" s="114">
        <v>50</v>
      </c>
      <c r="C44" s="115" t="s">
        <v>422</v>
      </c>
      <c r="D44" s="116" t="s">
        <v>687</v>
      </c>
      <c r="E44" s="187" t="s">
        <v>688</v>
      </c>
      <c r="F44" s="188" t="s">
        <v>3</v>
      </c>
      <c r="G44" s="188" t="s">
        <v>33</v>
      </c>
      <c r="H44" s="188" t="s">
        <v>689</v>
      </c>
      <c r="I44" s="189">
        <v>7.89</v>
      </c>
      <c r="J44" s="190">
        <v>0.183</v>
      </c>
      <c r="K44" s="191"/>
      <c r="L44" s="190"/>
      <c r="M44" s="119" t="str">
        <f t="shared" si="2"/>
        <v>I A</v>
      </c>
      <c r="N44" s="192" t="s">
        <v>690</v>
      </c>
      <c r="P44" s="113">
        <v>4</v>
      </c>
      <c r="Q44" s="113">
        <v>3</v>
      </c>
    </row>
    <row r="45" spans="1:17" ht="15.95" customHeight="1" x14ac:dyDescent="0.2">
      <c r="A45" s="113">
        <v>3</v>
      </c>
      <c r="B45" s="114">
        <v>192</v>
      </c>
      <c r="C45" s="115" t="s">
        <v>393</v>
      </c>
      <c r="D45" s="116" t="s">
        <v>693</v>
      </c>
      <c r="E45" s="187" t="s">
        <v>694</v>
      </c>
      <c r="F45" s="188" t="s">
        <v>3</v>
      </c>
      <c r="G45" s="188" t="s">
        <v>28</v>
      </c>
      <c r="H45" s="188"/>
      <c r="I45" s="189">
        <v>8.4</v>
      </c>
      <c r="J45" s="190">
        <v>0.57799999999999996</v>
      </c>
      <c r="K45" s="191"/>
      <c r="L45" s="190"/>
      <c r="M45" s="119" t="str">
        <f t="shared" si="2"/>
        <v>II A</v>
      </c>
      <c r="N45" s="192" t="s">
        <v>448</v>
      </c>
      <c r="P45" s="113">
        <v>4</v>
      </c>
      <c r="Q45" s="113">
        <v>5</v>
      </c>
    </row>
    <row r="46" spans="1:17" ht="15.95" customHeight="1" x14ac:dyDescent="0.2">
      <c r="A46" s="113">
        <v>4</v>
      </c>
      <c r="B46" s="114">
        <v>173</v>
      </c>
      <c r="C46" s="115" t="s">
        <v>443</v>
      </c>
      <c r="D46" s="116" t="s">
        <v>707</v>
      </c>
      <c r="E46" s="187" t="s">
        <v>708</v>
      </c>
      <c r="F46" s="188" t="s">
        <v>65</v>
      </c>
      <c r="G46" s="188" t="s">
        <v>66</v>
      </c>
      <c r="H46" s="188" t="s">
        <v>67</v>
      </c>
      <c r="I46" s="189">
        <v>8.52</v>
      </c>
      <c r="J46" s="190">
        <v>0.58099999999999996</v>
      </c>
      <c r="K46" s="191"/>
      <c r="L46" s="190"/>
      <c r="M46" s="119" t="str">
        <f t="shared" si="2"/>
        <v>III A</v>
      </c>
      <c r="N46" s="192" t="s">
        <v>68</v>
      </c>
      <c r="P46" s="113">
        <v>4</v>
      </c>
      <c r="Q46" s="113">
        <v>1</v>
      </c>
    </row>
    <row r="47" spans="1:17" ht="15.95" customHeight="1" x14ac:dyDescent="0.2">
      <c r="A47" s="113">
        <v>5</v>
      </c>
      <c r="B47" s="114">
        <v>47</v>
      </c>
      <c r="C47" s="115" t="s">
        <v>420</v>
      </c>
      <c r="D47" s="116" t="s">
        <v>724</v>
      </c>
      <c r="E47" s="187" t="s">
        <v>725</v>
      </c>
      <c r="F47" s="188" t="s">
        <v>3</v>
      </c>
      <c r="G47" s="188" t="s">
        <v>28</v>
      </c>
      <c r="H47" s="188"/>
      <c r="I47" s="189">
        <v>8.7200000000000006</v>
      </c>
      <c r="J47" s="190">
        <v>0.183</v>
      </c>
      <c r="K47" s="191"/>
      <c r="L47" s="190"/>
      <c r="M47" s="119" t="str">
        <f t="shared" si="2"/>
        <v>III A</v>
      </c>
      <c r="N47" s="192" t="s">
        <v>651</v>
      </c>
      <c r="P47" s="113">
        <v>4</v>
      </c>
      <c r="Q47" s="113">
        <v>2</v>
      </c>
    </row>
    <row r="48" spans="1:17" ht="15.95" customHeight="1" x14ac:dyDescent="0.2">
      <c r="A48" s="113">
        <v>6</v>
      </c>
      <c r="B48" s="114">
        <v>190</v>
      </c>
      <c r="C48" s="115" t="s">
        <v>738</v>
      </c>
      <c r="D48" s="116" t="s">
        <v>739</v>
      </c>
      <c r="E48" s="187" t="s">
        <v>740</v>
      </c>
      <c r="F48" s="188" t="s">
        <v>3</v>
      </c>
      <c r="G48" s="188" t="s">
        <v>60</v>
      </c>
      <c r="H48" s="188"/>
      <c r="I48" s="189">
        <v>8.8800000000000008</v>
      </c>
      <c r="J48" s="190">
        <v>0.30199999999999999</v>
      </c>
      <c r="K48" s="191"/>
      <c r="L48" s="190"/>
      <c r="M48" s="119" t="str">
        <f t="shared" si="2"/>
        <v>III A</v>
      </c>
      <c r="N48" s="192" t="s">
        <v>698</v>
      </c>
      <c r="P48" s="113">
        <v>4</v>
      </c>
      <c r="Q48" s="113">
        <v>6</v>
      </c>
    </row>
    <row r="49" spans="1:17" ht="9" customHeight="1" x14ac:dyDescent="0.2">
      <c r="D49" s="51"/>
    </row>
    <row r="50" spans="1:17" x14ac:dyDescent="0.2">
      <c r="B50" s="51">
        <v>5</v>
      </c>
      <c r="C50" s="52" t="s">
        <v>766</v>
      </c>
      <c r="D50" s="52"/>
      <c r="F50" s="132"/>
      <c r="G50" s="132"/>
      <c r="H50" s="132"/>
      <c r="I50" s="65"/>
      <c r="J50" s="137"/>
      <c r="L50" s="137"/>
    </row>
    <row r="51" spans="1:17" ht="9" customHeight="1" thickBot="1" x14ac:dyDescent="0.25">
      <c r="D51" s="51"/>
      <c r="I51" s="65"/>
    </row>
    <row r="52" spans="1:17" s="57" customFormat="1" ht="12" thickBot="1" x14ac:dyDescent="0.25">
      <c r="A52" s="123" t="s">
        <v>6</v>
      </c>
      <c r="B52" s="181" t="s">
        <v>150</v>
      </c>
      <c r="C52" s="182" t="s">
        <v>8</v>
      </c>
      <c r="D52" s="183" t="s">
        <v>9</v>
      </c>
      <c r="E52" s="184" t="s">
        <v>10</v>
      </c>
      <c r="F52" s="184" t="s">
        <v>11</v>
      </c>
      <c r="G52" s="184" t="s">
        <v>88</v>
      </c>
      <c r="H52" s="184" t="s">
        <v>13</v>
      </c>
      <c r="I52" s="185" t="s">
        <v>660</v>
      </c>
      <c r="J52" s="186" t="s">
        <v>661</v>
      </c>
      <c r="K52" s="185" t="s">
        <v>713</v>
      </c>
      <c r="L52" s="186" t="s">
        <v>661</v>
      </c>
      <c r="M52" s="124" t="s">
        <v>291</v>
      </c>
      <c r="N52" s="84" t="s">
        <v>17</v>
      </c>
      <c r="O52" s="164"/>
      <c r="P52" s="112" t="s">
        <v>151</v>
      </c>
      <c r="Q52" s="123" t="s">
        <v>663</v>
      </c>
    </row>
    <row r="53" spans="1:17" ht="15.95" customHeight="1" x14ac:dyDescent="0.2">
      <c r="A53" s="113">
        <v>1</v>
      </c>
      <c r="B53" s="114">
        <v>199</v>
      </c>
      <c r="C53" s="115" t="s">
        <v>438</v>
      </c>
      <c r="D53" s="116" t="s">
        <v>702</v>
      </c>
      <c r="E53" s="187" t="s">
        <v>703</v>
      </c>
      <c r="F53" s="188" t="s">
        <v>704</v>
      </c>
      <c r="G53" s="188" t="s">
        <v>175</v>
      </c>
      <c r="H53" s="188"/>
      <c r="I53" s="189">
        <v>8.24</v>
      </c>
      <c r="J53" s="190">
        <v>0.20499999999999999</v>
      </c>
      <c r="K53" s="191"/>
      <c r="L53" s="190"/>
      <c r="M53" s="119" t="str">
        <f t="shared" ref="M53:M58" si="3">IF(ISBLANK(I53),"",IF(I53&gt;9.04,"",IF(I53&lt;=7.25,"TSM",IF(I53&lt;=7.45,"SM",IF(I53&lt;=7.7,"KSM",IF(I53&lt;=8,"I A",IF(I53&lt;=8.44,"II A",IF(I53&lt;=9.04,"III A"))))))))</f>
        <v>II A</v>
      </c>
      <c r="N53" s="192" t="s">
        <v>705</v>
      </c>
      <c r="O53" s="164" t="s">
        <v>706</v>
      </c>
      <c r="P53" s="113">
        <v>5</v>
      </c>
      <c r="Q53" s="113">
        <v>4</v>
      </c>
    </row>
    <row r="54" spans="1:17" ht="15.95" customHeight="1" x14ac:dyDescent="0.2">
      <c r="A54" s="113">
        <v>2</v>
      </c>
      <c r="B54" s="114">
        <v>187</v>
      </c>
      <c r="C54" s="115" t="s">
        <v>714</v>
      </c>
      <c r="D54" s="116" t="s">
        <v>715</v>
      </c>
      <c r="E54" s="187" t="s">
        <v>716</v>
      </c>
      <c r="F54" s="188" t="s">
        <v>3</v>
      </c>
      <c r="G54" s="188" t="s">
        <v>60</v>
      </c>
      <c r="H54" s="188" t="s">
        <v>28</v>
      </c>
      <c r="I54" s="189">
        <v>8.56</v>
      </c>
      <c r="J54" s="190">
        <v>0.52400000000000002</v>
      </c>
      <c r="K54" s="191"/>
      <c r="L54" s="190"/>
      <c r="M54" s="119" t="str">
        <f t="shared" si="3"/>
        <v>III A</v>
      </c>
      <c r="N54" s="192" t="s">
        <v>698</v>
      </c>
      <c r="P54" s="113">
        <v>5</v>
      </c>
      <c r="Q54" s="113">
        <v>2</v>
      </c>
    </row>
    <row r="55" spans="1:17" ht="15.95" customHeight="1" x14ac:dyDescent="0.2">
      <c r="A55" s="113">
        <v>3</v>
      </c>
      <c r="B55" s="114">
        <v>301</v>
      </c>
      <c r="C55" s="115" t="s">
        <v>717</v>
      </c>
      <c r="D55" s="116" t="s">
        <v>718</v>
      </c>
      <c r="E55" s="187" t="s">
        <v>719</v>
      </c>
      <c r="F55" s="188" t="s">
        <v>3</v>
      </c>
      <c r="G55" s="188" t="s">
        <v>720</v>
      </c>
      <c r="H55" s="188"/>
      <c r="I55" s="189">
        <v>8.6300000000000008</v>
      </c>
      <c r="J55" s="190" t="s">
        <v>700</v>
      </c>
      <c r="K55" s="191"/>
      <c r="L55" s="190"/>
      <c r="M55" s="119" t="str">
        <f t="shared" si="3"/>
        <v>III A</v>
      </c>
      <c r="N55" s="192" t="s">
        <v>133</v>
      </c>
      <c r="P55" s="113">
        <v>5</v>
      </c>
      <c r="Q55" s="113">
        <v>5</v>
      </c>
    </row>
    <row r="56" spans="1:17" ht="15.95" customHeight="1" x14ac:dyDescent="0.2">
      <c r="A56" s="113">
        <v>4</v>
      </c>
      <c r="B56" s="114">
        <v>299</v>
      </c>
      <c r="C56" s="115" t="s">
        <v>729</v>
      </c>
      <c r="D56" s="116" t="s">
        <v>730</v>
      </c>
      <c r="E56" s="187" t="s">
        <v>731</v>
      </c>
      <c r="F56" s="188" t="s">
        <v>3</v>
      </c>
      <c r="G56" s="188" t="s">
        <v>720</v>
      </c>
      <c r="H56" s="188"/>
      <c r="I56" s="189">
        <v>8.77</v>
      </c>
      <c r="J56" s="190">
        <v>0.20200000000000001</v>
      </c>
      <c r="K56" s="191"/>
      <c r="L56" s="190"/>
      <c r="M56" s="119" t="str">
        <f t="shared" si="3"/>
        <v>III A</v>
      </c>
      <c r="N56" s="192" t="s">
        <v>133</v>
      </c>
      <c r="P56" s="113">
        <v>5</v>
      </c>
      <c r="Q56" s="113">
        <v>3</v>
      </c>
    </row>
    <row r="57" spans="1:17" ht="15.95" customHeight="1" x14ac:dyDescent="0.2">
      <c r="A57" s="113">
        <v>5</v>
      </c>
      <c r="B57" s="114">
        <v>135</v>
      </c>
      <c r="C57" s="115" t="s">
        <v>743</v>
      </c>
      <c r="D57" s="116" t="s">
        <v>744</v>
      </c>
      <c r="E57" s="187" t="s">
        <v>745</v>
      </c>
      <c r="F57" s="188" t="s">
        <v>3</v>
      </c>
      <c r="G57" s="188"/>
      <c r="H57" s="188"/>
      <c r="I57" s="189">
        <v>8.9499999999999993</v>
      </c>
      <c r="J57" s="190">
        <v>0.24199999999999999</v>
      </c>
      <c r="K57" s="191"/>
      <c r="L57" s="190"/>
      <c r="M57" s="119" t="str">
        <f t="shared" si="3"/>
        <v>III A</v>
      </c>
      <c r="N57" s="192" t="s">
        <v>144</v>
      </c>
      <c r="P57" s="113">
        <v>5</v>
      </c>
      <c r="Q57" s="113">
        <v>1</v>
      </c>
    </row>
    <row r="58" spans="1:17" ht="15.95" customHeight="1" x14ac:dyDescent="0.2">
      <c r="A58" s="113">
        <v>6</v>
      </c>
      <c r="B58" s="114">
        <v>132</v>
      </c>
      <c r="C58" s="115" t="s">
        <v>753</v>
      </c>
      <c r="D58" s="116" t="s">
        <v>754</v>
      </c>
      <c r="E58" s="187" t="s">
        <v>684</v>
      </c>
      <c r="F58" s="188" t="s">
        <v>3</v>
      </c>
      <c r="G58" s="188"/>
      <c r="H58" s="188"/>
      <c r="I58" s="189">
        <v>9.85</v>
      </c>
      <c r="J58" s="190">
        <v>0.17499999999999999</v>
      </c>
      <c r="K58" s="191"/>
      <c r="L58" s="190"/>
      <c r="M58" s="119" t="str">
        <f t="shared" si="3"/>
        <v/>
      </c>
      <c r="N58" s="192" t="s">
        <v>144</v>
      </c>
      <c r="P58" s="113">
        <v>5</v>
      </c>
      <c r="Q58" s="113">
        <v>6</v>
      </c>
    </row>
    <row r="60" spans="1:17" ht="15.95" customHeight="1" x14ac:dyDescent="0.2">
      <c r="F60" s="65"/>
      <c r="G60" s="65"/>
      <c r="H60" s="65"/>
      <c r="I60" s="65"/>
      <c r="J60" s="65"/>
      <c r="K60" s="65"/>
      <c r="L60" s="65"/>
      <c r="M60" s="65"/>
      <c r="O60" s="65"/>
    </row>
    <row r="61" spans="1:17" ht="15.95" customHeight="1" x14ac:dyDescent="0.2">
      <c r="F61" s="65"/>
      <c r="G61" s="65"/>
      <c r="H61" s="65"/>
      <c r="I61" s="65"/>
      <c r="J61" s="65"/>
      <c r="K61" s="65"/>
      <c r="L61" s="65"/>
      <c r="M61" s="65"/>
      <c r="O61" s="65"/>
    </row>
    <row r="62" spans="1:17" ht="15.95" customHeight="1" x14ac:dyDescent="0.2">
      <c r="F62" s="65"/>
      <c r="G62" s="65"/>
      <c r="H62" s="65"/>
      <c r="I62" s="65"/>
      <c r="J62" s="65"/>
      <c r="K62" s="65"/>
      <c r="L62" s="65"/>
      <c r="M62" s="65"/>
      <c r="O62" s="65"/>
    </row>
    <row r="63" spans="1:17" ht="15.95" customHeight="1" x14ac:dyDescent="0.2">
      <c r="F63" s="65"/>
      <c r="G63" s="65"/>
      <c r="H63" s="65"/>
      <c r="I63" s="65"/>
      <c r="J63" s="65"/>
      <c r="K63" s="65"/>
      <c r="L63" s="65"/>
      <c r="M63" s="65"/>
      <c r="O63" s="65"/>
    </row>
    <row r="64" spans="1:17" ht="15.95" customHeight="1" x14ac:dyDescent="0.2">
      <c r="F64" s="65"/>
      <c r="G64" s="65"/>
      <c r="H64" s="65"/>
      <c r="I64" s="65"/>
      <c r="J64" s="65"/>
      <c r="K64" s="65"/>
      <c r="L64" s="65"/>
      <c r="M64" s="65"/>
      <c r="O64" s="65"/>
    </row>
    <row r="65" spans="6:15" ht="15.95" customHeight="1" x14ac:dyDescent="0.2">
      <c r="F65" s="65"/>
      <c r="G65" s="65"/>
      <c r="H65" s="65"/>
      <c r="I65" s="65"/>
      <c r="J65" s="65"/>
      <c r="K65" s="65"/>
      <c r="L65" s="65"/>
      <c r="M65" s="65"/>
      <c r="O65" s="65"/>
    </row>
    <row r="66" spans="6:15" ht="15.95" customHeight="1" x14ac:dyDescent="0.2">
      <c r="F66" s="65"/>
      <c r="G66" s="65"/>
      <c r="H66" s="65"/>
      <c r="I66" s="65"/>
      <c r="J66" s="65"/>
      <c r="K66" s="65"/>
      <c r="L66" s="65"/>
      <c r="M66" s="65"/>
      <c r="O66" s="65"/>
    </row>
    <row r="67" spans="6:15" ht="15.95" customHeight="1" x14ac:dyDescent="0.2">
      <c r="F67" s="65"/>
      <c r="G67" s="65"/>
      <c r="H67" s="65"/>
      <c r="I67" s="65"/>
      <c r="J67" s="65"/>
      <c r="K67" s="65"/>
      <c r="L67" s="65"/>
      <c r="M67" s="65"/>
      <c r="O67" s="65"/>
    </row>
    <row r="68" spans="6:15" ht="15.95" customHeight="1" x14ac:dyDescent="0.2">
      <c r="F68" s="65"/>
      <c r="G68" s="65"/>
      <c r="H68" s="65"/>
      <c r="I68" s="65"/>
      <c r="J68" s="65"/>
      <c r="K68" s="65"/>
      <c r="L68" s="65"/>
      <c r="M68" s="65"/>
      <c r="O68" s="65"/>
    </row>
    <row r="69" spans="6:15" ht="15.95" customHeight="1" x14ac:dyDescent="0.2">
      <c r="F69" s="65"/>
      <c r="G69" s="65"/>
      <c r="H69" s="65"/>
      <c r="I69" s="65"/>
      <c r="J69" s="65"/>
      <c r="K69" s="65"/>
      <c r="L69" s="65"/>
      <c r="M69" s="65"/>
      <c r="O69" s="65"/>
    </row>
    <row r="70" spans="6:15" ht="15.95" customHeight="1" x14ac:dyDescent="0.2">
      <c r="F70" s="65"/>
      <c r="G70" s="65"/>
      <c r="H70" s="65"/>
      <c r="I70" s="65"/>
      <c r="J70" s="65"/>
      <c r="K70" s="65"/>
      <c r="L70" s="65"/>
      <c r="M70" s="65"/>
      <c r="O70" s="65"/>
    </row>
    <row r="71" spans="6:15" ht="15.95" customHeight="1" x14ac:dyDescent="0.2">
      <c r="F71" s="65"/>
      <c r="G71" s="65"/>
      <c r="H71" s="65"/>
      <c r="I71" s="65"/>
      <c r="J71" s="65"/>
      <c r="K71" s="65"/>
      <c r="L71" s="65"/>
      <c r="M71" s="65"/>
      <c r="O71" s="65"/>
    </row>
    <row r="72" spans="6:15" ht="15.95" customHeight="1" x14ac:dyDescent="0.2">
      <c r="F72" s="65"/>
      <c r="G72" s="65"/>
      <c r="H72" s="65"/>
      <c r="I72" s="65"/>
      <c r="J72" s="65"/>
      <c r="K72" s="65"/>
      <c r="L72" s="65"/>
      <c r="M72" s="65"/>
      <c r="O72" s="65"/>
    </row>
    <row r="73" spans="6:15" ht="15.95" customHeight="1" x14ac:dyDescent="0.2">
      <c r="F73" s="65"/>
      <c r="G73" s="65"/>
      <c r="H73" s="65"/>
      <c r="I73" s="65"/>
      <c r="J73" s="65"/>
      <c r="K73" s="65"/>
      <c r="L73" s="65"/>
      <c r="M73" s="65"/>
      <c r="O73" s="65"/>
    </row>
    <row r="74" spans="6:15" ht="15.95" customHeight="1" x14ac:dyDescent="0.2">
      <c r="F74" s="65"/>
      <c r="G74" s="65"/>
      <c r="H74" s="65"/>
      <c r="I74" s="65"/>
      <c r="J74" s="65"/>
      <c r="K74" s="65"/>
      <c r="L74" s="65"/>
      <c r="M74" s="65"/>
      <c r="O74" s="65"/>
    </row>
    <row r="75" spans="6:15" ht="15.95" customHeight="1" x14ac:dyDescent="0.2">
      <c r="F75" s="65"/>
      <c r="G75" s="65"/>
      <c r="H75" s="65"/>
      <c r="I75" s="65"/>
      <c r="J75" s="65"/>
      <c r="K75" s="65"/>
      <c r="L75" s="65"/>
      <c r="M75" s="65"/>
      <c r="O75" s="65"/>
    </row>
    <row r="76" spans="6:15" ht="15.95" customHeight="1" x14ac:dyDescent="0.2">
      <c r="F76" s="65"/>
      <c r="G76" s="65"/>
      <c r="H76" s="65"/>
      <c r="I76" s="65"/>
      <c r="J76" s="65"/>
      <c r="K76" s="65"/>
      <c r="L76" s="65"/>
      <c r="M76" s="65"/>
      <c r="O76" s="65"/>
    </row>
    <row r="77" spans="6:15" ht="15.95" customHeight="1" x14ac:dyDescent="0.2">
      <c r="F77" s="65"/>
      <c r="G77" s="65"/>
      <c r="H77" s="65"/>
      <c r="I77" s="65"/>
      <c r="J77" s="65"/>
      <c r="K77" s="65"/>
      <c r="L77" s="65"/>
      <c r="M77" s="65"/>
      <c r="O77" s="65"/>
    </row>
    <row r="78" spans="6:15" ht="15.95" customHeight="1" x14ac:dyDescent="0.2">
      <c r="F78" s="65"/>
      <c r="G78" s="65"/>
      <c r="H78" s="65"/>
      <c r="I78" s="65"/>
      <c r="J78" s="65"/>
      <c r="K78" s="65"/>
      <c r="L78" s="65"/>
      <c r="M78" s="65"/>
      <c r="O78" s="65"/>
    </row>
    <row r="79" spans="6:15" ht="15.95" customHeight="1" x14ac:dyDescent="0.2">
      <c r="F79" s="65"/>
      <c r="G79" s="65"/>
      <c r="H79" s="65"/>
      <c r="I79" s="65"/>
      <c r="J79" s="65"/>
      <c r="K79" s="65"/>
      <c r="L79" s="65"/>
      <c r="M79" s="65"/>
      <c r="O79" s="65"/>
    </row>
    <row r="80" spans="6:15" ht="15.95" customHeight="1" x14ac:dyDescent="0.2">
      <c r="F80" s="65"/>
      <c r="G80" s="65"/>
      <c r="H80" s="65"/>
      <c r="I80" s="65"/>
      <c r="J80" s="65"/>
      <c r="K80" s="65"/>
      <c r="L80" s="65"/>
      <c r="M80" s="65"/>
      <c r="O80" s="65"/>
    </row>
    <row r="81" spans="6:15" ht="15.95" customHeight="1" x14ac:dyDescent="0.2">
      <c r="F81" s="65"/>
      <c r="G81" s="65"/>
      <c r="H81" s="65"/>
      <c r="I81" s="65"/>
      <c r="J81" s="65"/>
      <c r="K81" s="65"/>
      <c r="L81" s="65"/>
      <c r="M81" s="65"/>
      <c r="O81" s="65"/>
    </row>
    <row r="82" spans="6:15" ht="15.95" customHeight="1" x14ac:dyDescent="0.2">
      <c r="F82" s="65"/>
      <c r="G82" s="65"/>
      <c r="H82" s="65"/>
      <c r="I82" s="65"/>
      <c r="J82" s="65"/>
      <c r="K82" s="65"/>
      <c r="L82" s="65"/>
      <c r="M82" s="65"/>
      <c r="O82" s="65"/>
    </row>
    <row r="83" spans="6:15" ht="15.95" customHeight="1" x14ac:dyDescent="0.2">
      <c r="F83" s="65"/>
      <c r="G83" s="65"/>
      <c r="H83" s="65"/>
      <c r="I83" s="65"/>
      <c r="J83" s="65"/>
      <c r="K83" s="65"/>
      <c r="L83" s="65"/>
      <c r="M83" s="65"/>
      <c r="O83" s="65"/>
    </row>
  </sheetData>
  <printOptions horizontalCentered="1"/>
  <pageMargins left="0.39370078740157483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IA23"/>
  <sheetViews>
    <sheetView zoomScaleNormal="100" zoomScaleSheetLayoutView="1" workbookViewId="0">
      <selection activeCell="B28" sqref="B28"/>
    </sheetView>
  </sheetViews>
  <sheetFormatPr defaultColWidth="8.85546875" defaultRowHeight="12.75" x14ac:dyDescent="0.2"/>
  <cols>
    <col min="1" max="1" width="4.85546875" style="269" customWidth="1"/>
    <col min="2" max="2" width="7" style="269" customWidth="1"/>
    <col min="3" max="3" width="4.7109375" style="269" customWidth="1"/>
    <col min="4" max="4" width="13.5703125" style="269" customWidth="1"/>
    <col min="5" max="5" width="12.42578125" style="269" customWidth="1"/>
    <col min="6" max="6" width="10.5703125" style="269" customWidth="1"/>
    <col min="7" max="7" width="9.5703125" style="269" customWidth="1"/>
    <col min="8" max="8" width="10.28515625" style="269" customWidth="1"/>
    <col min="9" max="9" width="8.28515625" style="269" customWidth="1"/>
    <col min="10" max="10" width="7.7109375" style="269" customWidth="1"/>
    <col min="11" max="11" width="4.85546875" style="269" hidden="1" customWidth="1"/>
    <col min="12" max="12" width="20.7109375" style="269" customWidth="1"/>
    <col min="13" max="234" width="11.42578125" style="269" customWidth="1"/>
    <col min="235" max="16384" width="8.85546875" style="269"/>
  </cols>
  <sheetData>
    <row r="1" spans="1:235" s="232" customFormat="1" ht="14.25" x14ac:dyDescent="0.2">
      <c r="A1" s="227" t="s">
        <v>0</v>
      </c>
      <c r="B1" s="227"/>
      <c r="C1" s="228"/>
      <c r="D1" s="228"/>
      <c r="E1" s="229"/>
      <c r="F1" s="229"/>
      <c r="G1" s="230"/>
      <c r="H1" s="230"/>
      <c r="I1" s="230"/>
      <c r="J1" s="231"/>
      <c r="L1" s="233" t="s">
        <v>1</v>
      </c>
      <c r="M1" s="228"/>
      <c r="N1" s="228"/>
      <c r="O1" s="228"/>
      <c r="P1" s="228"/>
      <c r="Q1" s="228"/>
      <c r="R1" s="228"/>
      <c r="S1" s="228"/>
      <c r="T1" s="227"/>
    </row>
    <row r="2" spans="1:235" s="236" customFormat="1" ht="15.75" customHeight="1" x14ac:dyDescent="0.2">
      <c r="A2" s="227" t="s">
        <v>2</v>
      </c>
      <c r="B2" s="227"/>
      <c r="C2" s="234"/>
      <c r="D2" s="228"/>
      <c r="E2" s="229"/>
      <c r="F2" s="229"/>
      <c r="G2" s="235"/>
      <c r="H2" s="235"/>
      <c r="I2" s="235"/>
      <c r="J2" s="231"/>
      <c r="L2" s="237" t="s">
        <v>3</v>
      </c>
      <c r="M2" s="234"/>
      <c r="N2" s="234"/>
      <c r="O2" s="234"/>
      <c r="P2" s="234"/>
      <c r="Q2" s="234"/>
      <c r="R2" s="234"/>
      <c r="S2" s="234"/>
      <c r="T2" s="227"/>
    </row>
    <row r="3" spans="1:235" s="239" customFormat="1" ht="10.5" customHeight="1" x14ac:dyDescent="0.25">
      <c r="A3" s="238"/>
      <c r="C3" s="240"/>
      <c r="E3" s="241"/>
      <c r="F3" s="241"/>
      <c r="G3" s="242"/>
      <c r="H3" s="242"/>
      <c r="I3" s="242"/>
      <c r="J3" s="243"/>
      <c r="L3" s="244"/>
    </row>
    <row r="4" spans="1:235" s="239" customFormat="1" ht="15.75" x14ac:dyDescent="0.25">
      <c r="A4" s="238"/>
      <c r="C4" s="245" t="s">
        <v>1078</v>
      </c>
      <c r="D4" s="246"/>
      <c r="E4" s="241"/>
      <c r="F4" s="247"/>
      <c r="G4" s="242"/>
      <c r="H4" s="242"/>
      <c r="I4" s="242"/>
      <c r="J4" s="243"/>
    </row>
    <row r="5" spans="1:235" s="239" customFormat="1" ht="9" customHeight="1" x14ac:dyDescent="0.2">
      <c r="A5" s="238"/>
      <c r="D5" s="246"/>
      <c r="E5" s="241"/>
      <c r="F5" s="241"/>
      <c r="G5" s="242"/>
      <c r="H5" s="242"/>
      <c r="I5" s="242"/>
      <c r="J5" s="243"/>
    </row>
    <row r="6" spans="1:235" s="249" customFormat="1" ht="13.5" thickBot="1" x14ac:dyDescent="0.25">
      <c r="A6" s="248"/>
      <c r="E6" s="250"/>
      <c r="F6" s="250"/>
      <c r="G6" s="242"/>
      <c r="H6" s="242"/>
      <c r="I6" s="242"/>
      <c r="J6" s="248"/>
    </row>
    <row r="7" spans="1:235" s="259" customFormat="1" ht="12" thickBot="1" x14ac:dyDescent="0.25">
      <c r="A7" s="251" t="s">
        <v>6</v>
      </c>
      <c r="B7" s="251" t="s">
        <v>1079</v>
      </c>
      <c r="C7" s="252" t="s">
        <v>150</v>
      </c>
      <c r="D7" s="253" t="s">
        <v>8</v>
      </c>
      <c r="E7" s="254" t="s">
        <v>9</v>
      </c>
      <c r="F7" s="255" t="s">
        <v>10</v>
      </c>
      <c r="G7" s="255" t="s">
        <v>11</v>
      </c>
      <c r="H7" s="255" t="s">
        <v>88</v>
      </c>
      <c r="I7" s="255" t="s">
        <v>13</v>
      </c>
      <c r="J7" s="256" t="s">
        <v>15</v>
      </c>
      <c r="K7" s="257" t="s">
        <v>291</v>
      </c>
      <c r="L7" s="258" t="s">
        <v>17</v>
      </c>
    </row>
    <row r="8" spans="1:235" ht="20.100000000000001" customHeight="1" x14ac:dyDescent="0.2">
      <c r="A8" s="302">
        <v>1</v>
      </c>
      <c r="B8" s="260">
        <v>800</v>
      </c>
      <c r="C8" s="261">
        <v>177</v>
      </c>
      <c r="D8" s="262" t="s">
        <v>25</v>
      </c>
      <c r="E8" s="263" t="s">
        <v>354</v>
      </c>
      <c r="F8" s="264" t="s">
        <v>355</v>
      </c>
      <c r="G8" s="305" t="s">
        <v>1080</v>
      </c>
      <c r="H8" s="265" t="s">
        <v>28</v>
      </c>
      <c r="I8" s="265"/>
      <c r="J8" s="308">
        <v>3.8596064814814812E-3</v>
      </c>
      <c r="K8" s="266" t="s">
        <v>356</v>
      </c>
      <c r="L8" s="267" t="s">
        <v>356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</row>
    <row r="9" spans="1:235" ht="20.100000000000001" customHeight="1" x14ac:dyDescent="0.2">
      <c r="A9" s="303"/>
      <c r="B9" s="270">
        <v>600</v>
      </c>
      <c r="C9" s="271">
        <v>275</v>
      </c>
      <c r="D9" s="272" t="s">
        <v>1081</v>
      </c>
      <c r="E9" s="273" t="s">
        <v>1082</v>
      </c>
      <c r="F9" s="274">
        <v>34535</v>
      </c>
      <c r="G9" s="306" t="s">
        <v>3</v>
      </c>
      <c r="H9" s="275"/>
      <c r="I9" s="275"/>
      <c r="J9" s="309"/>
      <c r="K9" s="276"/>
      <c r="L9" s="277" t="s">
        <v>421</v>
      </c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/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  <c r="HQ9" s="268"/>
      <c r="HR9" s="268"/>
      <c r="HS9" s="268"/>
      <c r="HT9" s="268"/>
      <c r="HU9" s="268"/>
      <c r="HV9" s="268"/>
      <c r="HW9" s="268"/>
      <c r="HX9" s="268"/>
      <c r="HY9" s="268"/>
      <c r="HZ9" s="268"/>
      <c r="IA9" s="268"/>
    </row>
    <row r="10" spans="1:235" ht="20.100000000000001" customHeight="1" x14ac:dyDescent="0.2">
      <c r="A10" s="303"/>
      <c r="B10" s="270">
        <v>400</v>
      </c>
      <c r="C10" s="271">
        <v>96</v>
      </c>
      <c r="D10" s="272" t="s">
        <v>348</v>
      </c>
      <c r="E10" s="273" t="s">
        <v>349</v>
      </c>
      <c r="F10" s="274">
        <v>37038</v>
      </c>
      <c r="G10" s="306" t="s">
        <v>3</v>
      </c>
      <c r="H10" s="275" t="s">
        <v>28</v>
      </c>
      <c r="I10" s="275"/>
      <c r="J10" s="309"/>
      <c r="K10" s="276" t="s">
        <v>712</v>
      </c>
      <c r="L10" s="278" t="s">
        <v>353</v>
      </c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</row>
    <row r="11" spans="1:235" ht="20.100000000000001" customHeight="1" thickBot="1" x14ac:dyDescent="0.25">
      <c r="A11" s="304"/>
      <c r="B11" s="279">
        <v>200</v>
      </c>
      <c r="C11" s="280">
        <v>178</v>
      </c>
      <c r="D11" s="281" t="s">
        <v>709</v>
      </c>
      <c r="E11" s="282" t="s">
        <v>710</v>
      </c>
      <c r="F11" s="283" t="s">
        <v>711</v>
      </c>
      <c r="G11" s="307" t="s">
        <v>3</v>
      </c>
      <c r="H11" s="284" t="s">
        <v>28</v>
      </c>
      <c r="I11" s="284"/>
      <c r="J11" s="310"/>
      <c r="K11" s="285" t="s">
        <v>274</v>
      </c>
      <c r="L11" s="286" t="s">
        <v>712</v>
      </c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</row>
    <row r="12" spans="1:235" ht="20.100000000000001" customHeight="1" x14ac:dyDescent="0.2">
      <c r="A12" s="302">
        <v>2</v>
      </c>
      <c r="B12" s="260">
        <v>800</v>
      </c>
      <c r="C12" s="261">
        <v>290</v>
      </c>
      <c r="D12" s="262" t="s">
        <v>372</v>
      </c>
      <c r="E12" s="263" t="s">
        <v>373</v>
      </c>
      <c r="F12" s="264" t="s">
        <v>374</v>
      </c>
      <c r="G12" s="305" t="s">
        <v>1083</v>
      </c>
      <c r="H12" s="265"/>
      <c r="I12" s="265"/>
      <c r="J12" s="308">
        <v>4.0944444444444448E-3</v>
      </c>
      <c r="K12" s="266" t="s">
        <v>375</v>
      </c>
      <c r="L12" s="267" t="s">
        <v>375</v>
      </c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</row>
    <row r="13" spans="1:235" ht="20.100000000000001" customHeight="1" x14ac:dyDescent="0.2">
      <c r="A13" s="303"/>
      <c r="B13" s="270">
        <v>600</v>
      </c>
      <c r="C13" s="271">
        <v>54</v>
      </c>
      <c r="D13" s="272" t="s">
        <v>358</v>
      </c>
      <c r="E13" s="273" t="s">
        <v>359</v>
      </c>
      <c r="F13" s="274" t="s">
        <v>360</v>
      </c>
      <c r="G13" s="306" t="s">
        <v>361</v>
      </c>
      <c r="H13" s="275" t="s">
        <v>60</v>
      </c>
      <c r="I13" s="275"/>
      <c r="J13" s="309"/>
      <c r="K13" s="276" t="s">
        <v>362</v>
      </c>
      <c r="L13" s="277" t="s">
        <v>362</v>
      </c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  <c r="GK13" s="268"/>
      <c r="GL13" s="268"/>
      <c r="GM13" s="268"/>
      <c r="GN13" s="268"/>
      <c r="GO13" s="268"/>
      <c r="GP13" s="268"/>
      <c r="GQ13" s="268"/>
      <c r="GR13" s="268"/>
      <c r="GS13" s="268"/>
      <c r="GT13" s="268"/>
      <c r="GU13" s="268"/>
      <c r="GV13" s="268"/>
      <c r="GW13" s="268"/>
      <c r="GX13" s="268"/>
      <c r="GY13" s="268"/>
      <c r="GZ13" s="268"/>
      <c r="HA13" s="268"/>
      <c r="HB13" s="268"/>
      <c r="HC13" s="268"/>
      <c r="HD13" s="268"/>
      <c r="HE13" s="268"/>
      <c r="HF13" s="268"/>
      <c r="HG13" s="268"/>
      <c r="HH13" s="268"/>
      <c r="HI13" s="268"/>
      <c r="HJ13" s="268"/>
      <c r="HK13" s="268"/>
      <c r="HL13" s="268"/>
      <c r="HM13" s="268"/>
      <c r="HN13" s="268"/>
      <c r="HO13" s="268"/>
      <c r="HP13" s="268"/>
      <c r="HQ13" s="268"/>
      <c r="HR13" s="268"/>
      <c r="HS13" s="268"/>
      <c r="HT13" s="268"/>
      <c r="HU13" s="268"/>
      <c r="HV13" s="268"/>
      <c r="HW13" s="268"/>
      <c r="HX13" s="268"/>
      <c r="HY13" s="268"/>
      <c r="HZ13" s="268"/>
      <c r="IA13" s="268"/>
    </row>
    <row r="14" spans="1:235" ht="20.100000000000001" customHeight="1" x14ac:dyDescent="0.2">
      <c r="A14" s="303"/>
      <c r="B14" s="270">
        <v>400</v>
      </c>
      <c r="C14" s="271">
        <v>55</v>
      </c>
      <c r="D14" s="272" t="s">
        <v>75</v>
      </c>
      <c r="E14" s="273" t="s">
        <v>263</v>
      </c>
      <c r="F14" s="274" t="s">
        <v>264</v>
      </c>
      <c r="G14" s="306" t="s">
        <v>109</v>
      </c>
      <c r="H14" s="275" t="s">
        <v>265</v>
      </c>
      <c r="I14" s="275"/>
      <c r="J14" s="309"/>
      <c r="K14" s="276" t="s">
        <v>266</v>
      </c>
      <c r="L14" s="278" t="s">
        <v>266</v>
      </c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</row>
    <row r="15" spans="1:235" ht="20.100000000000001" customHeight="1" thickBot="1" x14ac:dyDescent="0.25">
      <c r="A15" s="304"/>
      <c r="B15" s="279">
        <v>200</v>
      </c>
      <c r="C15" s="280">
        <v>289</v>
      </c>
      <c r="D15" s="281" t="s">
        <v>1084</v>
      </c>
      <c r="E15" s="282" t="s">
        <v>1085</v>
      </c>
      <c r="F15" s="283"/>
      <c r="G15" s="307"/>
      <c r="H15" s="284"/>
      <c r="I15" s="284"/>
      <c r="J15" s="310"/>
      <c r="K15" s="285"/>
      <c r="L15" s="286" t="s">
        <v>375</v>
      </c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</row>
    <row r="16" spans="1:235" ht="20.100000000000001" customHeight="1" x14ac:dyDescent="0.2">
      <c r="A16" s="302">
        <v>3</v>
      </c>
      <c r="B16" s="260">
        <v>800</v>
      </c>
      <c r="C16" s="261">
        <v>278</v>
      </c>
      <c r="D16" s="262" t="s">
        <v>259</v>
      </c>
      <c r="E16" s="263" t="s">
        <v>260</v>
      </c>
      <c r="F16" s="264" t="s">
        <v>261</v>
      </c>
      <c r="G16" s="305" t="s">
        <v>50</v>
      </c>
      <c r="H16" s="265" t="s">
        <v>51</v>
      </c>
      <c r="I16" s="265"/>
      <c r="J16" s="308">
        <v>4.2172453703703703E-3</v>
      </c>
      <c r="K16" s="266" t="s">
        <v>262</v>
      </c>
      <c r="L16" s="267" t="s">
        <v>262</v>
      </c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</row>
    <row r="17" spans="1:235" ht="20.100000000000001" customHeight="1" x14ac:dyDescent="0.2">
      <c r="A17" s="303"/>
      <c r="B17" s="270">
        <v>600</v>
      </c>
      <c r="C17" s="271">
        <v>274</v>
      </c>
      <c r="D17" s="272" t="s">
        <v>674</v>
      </c>
      <c r="E17" s="273" t="s">
        <v>675</v>
      </c>
      <c r="F17" s="274" t="s">
        <v>676</v>
      </c>
      <c r="G17" s="306" t="s">
        <v>50</v>
      </c>
      <c r="H17" s="275" t="s">
        <v>51</v>
      </c>
      <c r="I17" s="275"/>
      <c r="J17" s="309"/>
      <c r="K17" s="276" t="s">
        <v>677</v>
      </c>
      <c r="L17" s="277" t="s">
        <v>677</v>
      </c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</row>
    <row r="18" spans="1:235" ht="20.100000000000001" customHeight="1" x14ac:dyDescent="0.2">
      <c r="A18" s="303"/>
      <c r="B18" s="270">
        <v>400</v>
      </c>
      <c r="C18" s="271">
        <v>234</v>
      </c>
      <c r="D18" s="272" t="s">
        <v>977</v>
      </c>
      <c r="E18" s="273" t="s">
        <v>978</v>
      </c>
      <c r="F18" s="274" t="s">
        <v>979</v>
      </c>
      <c r="G18" s="306" t="s">
        <v>50</v>
      </c>
      <c r="H18" s="275" t="s">
        <v>51</v>
      </c>
      <c r="I18" s="275"/>
      <c r="J18" s="309"/>
      <c r="K18" s="276" t="s">
        <v>815</v>
      </c>
      <c r="L18" s="278" t="s">
        <v>815</v>
      </c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</row>
    <row r="19" spans="1:235" ht="20.100000000000001" customHeight="1" thickBot="1" x14ac:dyDescent="0.25">
      <c r="A19" s="304"/>
      <c r="B19" s="279">
        <v>200</v>
      </c>
      <c r="C19" s="280">
        <v>277</v>
      </c>
      <c r="D19" s="281" t="s">
        <v>957</v>
      </c>
      <c r="E19" s="282" t="s">
        <v>958</v>
      </c>
      <c r="F19" s="283" t="s">
        <v>959</v>
      </c>
      <c r="G19" s="307" t="s">
        <v>50</v>
      </c>
      <c r="H19" s="284" t="s">
        <v>51</v>
      </c>
      <c r="I19" s="284"/>
      <c r="J19" s="310"/>
      <c r="K19" s="285" t="s">
        <v>460</v>
      </c>
      <c r="L19" s="286" t="s">
        <v>460</v>
      </c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</row>
    <row r="20" spans="1:235" ht="20.100000000000001" customHeight="1" x14ac:dyDescent="0.2">
      <c r="A20" s="302">
        <v>4</v>
      </c>
      <c r="B20" s="260">
        <v>800</v>
      </c>
      <c r="C20" s="261">
        <v>284</v>
      </c>
      <c r="D20" s="262" t="s">
        <v>422</v>
      </c>
      <c r="E20" s="263" t="s">
        <v>423</v>
      </c>
      <c r="F20" s="264" t="s">
        <v>424</v>
      </c>
      <c r="G20" s="305" t="s">
        <v>403</v>
      </c>
      <c r="H20" s="265" t="s">
        <v>403</v>
      </c>
      <c r="I20" s="265" t="s">
        <v>1086</v>
      </c>
      <c r="J20" s="308">
        <v>4.2533564814814812E-3</v>
      </c>
      <c r="K20" s="266" t="s">
        <v>426</v>
      </c>
      <c r="L20" s="267" t="s">
        <v>426</v>
      </c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</row>
    <row r="21" spans="1:235" ht="20.100000000000001" customHeight="1" x14ac:dyDescent="0.2">
      <c r="A21" s="303" t="s">
        <v>1087</v>
      </c>
      <c r="B21" s="270">
        <v>600</v>
      </c>
      <c r="C21" s="271">
        <v>287</v>
      </c>
      <c r="D21" s="272" t="s">
        <v>1088</v>
      </c>
      <c r="E21" s="273" t="s">
        <v>1089</v>
      </c>
      <c r="F21" s="274"/>
      <c r="G21" s="306" t="s">
        <v>3</v>
      </c>
      <c r="H21" s="275" t="s">
        <v>403</v>
      </c>
      <c r="I21" s="275"/>
      <c r="J21" s="309"/>
      <c r="K21" s="276" t="s">
        <v>404</v>
      </c>
      <c r="L21" s="277" t="s">
        <v>404</v>
      </c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</row>
    <row r="22" spans="1:235" ht="20.100000000000001" customHeight="1" x14ac:dyDescent="0.2">
      <c r="A22" s="303" t="s">
        <v>1090</v>
      </c>
      <c r="B22" s="270">
        <v>400</v>
      </c>
      <c r="C22" s="271">
        <v>285</v>
      </c>
      <c r="D22" s="272" t="s">
        <v>401</v>
      </c>
      <c r="E22" s="273" t="s">
        <v>402</v>
      </c>
      <c r="F22" s="274" t="s">
        <v>240</v>
      </c>
      <c r="G22" s="306" t="s">
        <v>3</v>
      </c>
      <c r="H22" s="275" t="s">
        <v>403</v>
      </c>
      <c r="I22" s="275"/>
      <c r="J22" s="309"/>
      <c r="K22" s="276" t="s">
        <v>404</v>
      </c>
      <c r="L22" s="278" t="s">
        <v>404</v>
      </c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  <c r="GK22" s="268"/>
      <c r="GL22" s="268"/>
      <c r="GM22" s="268"/>
      <c r="GN22" s="268"/>
      <c r="GO22" s="268"/>
      <c r="GP22" s="268"/>
      <c r="GQ22" s="268"/>
      <c r="GR22" s="268"/>
      <c r="GS22" s="268"/>
      <c r="GT22" s="268"/>
      <c r="GU22" s="268"/>
      <c r="GV22" s="268"/>
      <c r="GW22" s="268"/>
      <c r="GX22" s="268"/>
      <c r="GY22" s="268"/>
      <c r="GZ22" s="268"/>
      <c r="HA22" s="268"/>
      <c r="HB22" s="268"/>
      <c r="HC22" s="268"/>
      <c r="HD22" s="268"/>
      <c r="HE22" s="268"/>
      <c r="HF22" s="268"/>
      <c r="HG22" s="268"/>
      <c r="HH22" s="268"/>
      <c r="HI22" s="268"/>
      <c r="HJ22" s="268"/>
      <c r="HK22" s="268"/>
      <c r="HL22" s="268"/>
      <c r="HM22" s="268"/>
      <c r="HN22" s="268"/>
      <c r="HO22" s="268"/>
      <c r="HP22" s="268"/>
      <c r="HQ22" s="268"/>
      <c r="HR22" s="268"/>
      <c r="HS22" s="268"/>
      <c r="HT22" s="268"/>
      <c r="HU22" s="268"/>
      <c r="HV22" s="268"/>
      <c r="HW22" s="268"/>
      <c r="HX22" s="268"/>
      <c r="HY22" s="268"/>
      <c r="HZ22" s="268"/>
      <c r="IA22" s="268"/>
    </row>
    <row r="23" spans="1:235" ht="20.100000000000001" customHeight="1" thickBot="1" x14ac:dyDescent="0.25">
      <c r="A23" s="304" t="s">
        <v>1091</v>
      </c>
      <c r="B23" s="279">
        <v>200</v>
      </c>
      <c r="C23" s="280">
        <v>286</v>
      </c>
      <c r="D23" s="281" t="s">
        <v>1092</v>
      </c>
      <c r="E23" s="282" t="s">
        <v>1093</v>
      </c>
      <c r="F23" s="283" t="s">
        <v>1094</v>
      </c>
      <c r="G23" s="307" t="s">
        <v>3</v>
      </c>
      <c r="H23" s="284" t="s">
        <v>403</v>
      </c>
      <c r="I23" s="284" t="s">
        <v>28</v>
      </c>
      <c r="J23" s="310"/>
      <c r="K23" s="285" t="s">
        <v>1095</v>
      </c>
      <c r="L23" s="286" t="s">
        <v>1095</v>
      </c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  <c r="HD23" s="268"/>
      <c r="HE23" s="268"/>
      <c r="HF23" s="268"/>
      <c r="HG23" s="268"/>
      <c r="HH23" s="268"/>
      <c r="HI23" s="268"/>
      <c r="HJ23" s="268"/>
      <c r="HK23" s="268"/>
      <c r="HL23" s="268"/>
      <c r="HM23" s="268"/>
      <c r="HN23" s="268"/>
      <c r="HO23" s="268"/>
      <c r="HP23" s="268"/>
      <c r="HQ23" s="268"/>
      <c r="HR23" s="268"/>
      <c r="HS23" s="268"/>
      <c r="HT23" s="268"/>
      <c r="HU23" s="268"/>
      <c r="HV23" s="268"/>
      <c r="HW23" s="268"/>
      <c r="HX23" s="268"/>
      <c r="HY23" s="268"/>
      <c r="HZ23" s="268"/>
      <c r="IA23" s="268"/>
    </row>
  </sheetData>
  <mergeCells count="12">
    <mergeCell ref="A16:A19"/>
    <mergeCell ref="G16:G19"/>
    <mergeCell ref="J16:J19"/>
    <mergeCell ref="A20:A23"/>
    <mergeCell ref="G20:G23"/>
    <mergeCell ref="J20:J23"/>
    <mergeCell ref="A8:A11"/>
    <mergeCell ref="G8:G11"/>
    <mergeCell ref="J8:J11"/>
    <mergeCell ref="A12:A15"/>
    <mergeCell ref="G12:G15"/>
    <mergeCell ref="J12:J15"/>
  </mergeCells>
  <pageMargins left="0.39370078740157483" right="0.39370078740157483" top="0.43307086614173229" bottom="0.74803149606299213" header="0.31496062992125984" footer="0.31496062992125984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IA27"/>
  <sheetViews>
    <sheetView zoomScaleNormal="100" zoomScaleSheetLayoutView="1" workbookViewId="0">
      <selection activeCell="B28" sqref="B28"/>
    </sheetView>
  </sheetViews>
  <sheetFormatPr defaultColWidth="8.85546875" defaultRowHeight="12.75" x14ac:dyDescent="0.2"/>
  <cols>
    <col min="1" max="1" width="5.28515625" style="269" customWidth="1"/>
    <col min="2" max="2" width="6.42578125" style="269" customWidth="1"/>
    <col min="3" max="3" width="4.7109375" style="269" customWidth="1"/>
    <col min="4" max="4" width="9.5703125" style="269" customWidth="1"/>
    <col min="5" max="5" width="12.7109375" style="269" customWidth="1"/>
    <col min="6" max="6" width="10.5703125" style="269" customWidth="1"/>
    <col min="7" max="7" width="9.5703125" style="269" customWidth="1"/>
    <col min="8" max="8" width="10.28515625" style="269" customWidth="1"/>
    <col min="9" max="9" width="8.28515625" style="269" customWidth="1"/>
    <col min="10" max="10" width="7.7109375" style="269" customWidth="1"/>
    <col min="11" max="11" width="4.85546875" style="269" hidden="1" customWidth="1"/>
    <col min="12" max="12" width="20.7109375" style="269" customWidth="1"/>
    <col min="13" max="234" width="11.42578125" style="269" customWidth="1"/>
    <col min="235" max="16384" width="8.85546875" style="269"/>
  </cols>
  <sheetData>
    <row r="1" spans="1:235" s="232" customFormat="1" ht="14.25" x14ac:dyDescent="0.2">
      <c r="A1" s="227" t="s">
        <v>0</v>
      </c>
      <c r="B1" s="227"/>
      <c r="C1" s="228"/>
      <c r="D1" s="228"/>
      <c r="E1" s="229"/>
      <c r="F1" s="229"/>
      <c r="G1" s="230"/>
      <c r="H1" s="230"/>
      <c r="I1" s="230"/>
      <c r="J1" s="231"/>
      <c r="L1" s="233" t="s">
        <v>1</v>
      </c>
      <c r="M1" s="228"/>
      <c r="N1" s="228"/>
      <c r="O1" s="228"/>
      <c r="P1" s="228"/>
      <c r="Q1" s="228"/>
      <c r="R1" s="228"/>
      <c r="S1" s="228"/>
      <c r="T1" s="227"/>
    </row>
    <row r="2" spans="1:235" s="236" customFormat="1" ht="15.75" customHeight="1" x14ac:dyDescent="0.2">
      <c r="A2" s="227" t="s">
        <v>2</v>
      </c>
      <c r="B2" s="227"/>
      <c r="C2" s="234"/>
      <c r="D2" s="228"/>
      <c r="E2" s="229"/>
      <c r="F2" s="229"/>
      <c r="G2" s="235"/>
      <c r="H2" s="235"/>
      <c r="I2" s="235"/>
      <c r="J2" s="231"/>
      <c r="L2" s="237" t="s">
        <v>3</v>
      </c>
      <c r="M2" s="234"/>
      <c r="N2" s="234"/>
      <c r="O2" s="234"/>
      <c r="P2" s="234"/>
      <c r="Q2" s="234"/>
      <c r="R2" s="234"/>
      <c r="S2" s="234"/>
      <c r="T2" s="227"/>
    </row>
    <row r="3" spans="1:235" s="239" customFormat="1" ht="10.5" customHeight="1" x14ac:dyDescent="0.25">
      <c r="A3" s="238"/>
      <c r="C3" s="240"/>
      <c r="E3" s="241"/>
      <c r="F3" s="241"/>
      <c r="G3" s="242"/>
      <c r="H3" s="242"/>
      <c r="I3" s="242"/>
      <c r="J3" s="243"/>
      <c r="L3" s="244"/>
    </row>
    <row r="4" spans="1:235" s="239" customFormat="1" ht="15.75" x14ac:dyDescent="0.25">
      <c r="A4" s="238"/>
      <c r="C4" s="245" t="s">
        <v>1096</v>
      </c>
      <c r="D4" s="246"/>
      <c r="E4" s="241"/>
      <c r="F4" s="247"/>
      <c r="G4" s="242"/>
      <c r="H4" s="242"/>
      <c r="I4" s="242"/>
      <c r="J4" s="243"/>
    </row>
    <row r="5" spans="1:235" s="239" customFormat="1" ht="9" customHeight="1" x14ac:dyDescent="0.2">
      <c r="A5" s="238"/>
      <c r="D5" s="246"/>
      <c r="E5" s="241"/>
      <c r="F5" s="241"/>
      <c r="G5" s="242"/>
      <c r="H5" s="242"/>
      <c r="I5" s="242"/>
      <c r="J5" s="243"/>
    </row>
    <row r="6" spans="1:235" s="249" customFormat="1" ht="13.5" thickBot="1" x14ac:dyDescent="0.25">
      <c r="A6" s="248"/>
      <c r="E6" s="250"/>
      <c r="F6" s="250"/>
      <c r="G6" s="242"/>
      <c r="H6" s="242"/>
      <c r="I6" s="242"/>
      <c r="J6" s="248"/>
    </row>
    <row r="7" spans="1:235" s="259" customFormat="1" ht="12" thickBot="1" x14ac:dyDescent="0.25">
      <c r="A7" s="251" t="s">
        <v>6</v>
      </c>
      <c r="B7" s="251" t="s">
        <v>1079</v>
      </c>
      <c r="C7" s="252" t="s">
        <v>150</v>
      </c>
      <c r="D7" s="253" t="s">
        <v>8</v>
      </c>
      <c r="E7" s="254" t="s">
        <v>9</v>
      </c>
      <c r="F7" s="255" t="s">
        <v>10</v>
      </c>
      <c r="G7" s="255" t="s">
        <v>11</v>
      </c>
      <c r="H7" s="255" t="s">
        <v>88</v>
      </c>
      <c r="I7" s="255" t="s">
        <v>13</v>
      </c>
      <c r="J7" s="256" t="s">
        <v>15</v>
      </c>
      <c r="K7" s="257" t="s">
        <v>291</v>
      </c>
      <c r="L7" s="258" t="s">
        <v>17</v>
      </c>
    </row>
    <row r="8" spans="1:235" ht="20.100000000000001" customHeight="1" x14ac:dyDescent="0.2">
      <c r="A8" s="302">
        <v>1</v>
      </c>
      <c r="B8" s="260">
        <v>800</v>
      </c>
      <c r="C8" s="261">
        <v>19</v>
      </c>
      <c r="D8" s="262" t="s">
        <v>608</v>
      </c>
      <c r="E8" s="263" t="s">
        <v>1102</v>
      </c>
      <c r="F8" s="264" t="s">
        <v>1103</v>
      </c>
      <c r="G8" s="305" t="s">
        <v>3</v>
      </c>
      <c r="H8" s="265" t="s">
        <v>28</v>
      </c>
      <c r="I8" s="265"/>
      <c r="J8" s="308">
        <v>3.3384259259259257E-3</v>
      </c>
      <c r="K8" s="266" t="s">
        <v>170</v>
      </c>
      <c r="L8" s="267" t="s">
        <v>1104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</row>
    <row r="9" spans="1:235" ht="20.100000000000001" customHeight="1" x14ac:dyDescent="0.2">
      <c r="A9" s="303"/>
      <c r="B9" s="270">
        <v>600</v>
      </c>
      <c r="C9" s="271">
        <v>20</v>
      </c>
      <c r="D9" s="272" t="s">
        <v>197</v>
      </c>
      <c r="E9" s="273" t="s">
        <v>1100</v>
      </c>
      <c r="F9" s="274" t="s">
        <v>1101</v>
      </c>
      <c r="G9" s="306" t="s">
        <v>3</v>
      </c>
      <c r="H9" s="275" t="s">
        <v>28</v>
      </c>
      <c r="I9" s="275"/>
      <c r="J9" s="309"/>
      <c r="K9" s="276" t="s">
        <v>1099</v>
      </c>
      <c r="L9" s="277" t="s">
        <v>1099</v>
      </c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/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  <c r="HQ9" s="268"/>
      <c r="HR9" s="268"/>
      <c r="HS9" s="268"/>
      <c r="HT9" s="268"/>
      <c r="HU9" s="268"/>
      <c r="HV9" s="268"/>
      <c r="HW9" s="268"/>
      <c r="HX9" s="268"/>
      <c r="HY9" s="268"/>
      <c r="HZ9" s="268"/>
      <c r="IA9" s="268"/>
    </row>
    <row r="10" spans="1:235" ht="20.100000000000001" customHeight="1" x14ac:dyDescent="0.2">
      <c r="A10" s="303"/>
      <c r="B10" s="270">
        <v>400</v>
      </c>
      <c r="C10" s="271">
        <v>21</v>
      </c>
      <c r="D10" s="272" t="s">
        <v>598</v>
      </c>
      <c r="E10" s="273" t="s">
        <v>1097</v>
      </c>
      <c r="F10" s="274" t="s">
        <v>1098</v>
      </c>
      <c r="G10" s="306" t="s">
        <v>3</v>
      </c>
      <c r="H10" s="275" t="s">
        <v>28</v>
      </c>
      <c r="I10" s="275"/>
      <c r="J10" s="309"/>
      <c r="K10" s="276" t="s">
        <v>1099</v>
      </c>
      <c r="L10" s="278" t="s">
        <v>1099</v>
      </c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</row>
    <row r="11" spans="1:235" ht="20.100000000000001" customHeight="1" thickBot="1" x14ac:dyDescent="0.25">
      <c r="A11" s="304"/>
      <c r="B11" s="279">
        <v>200</v>
      </c>
      <c r="C11" s="280">
        <v>17</v>
      </c>
      <c r="D11" s="281" t="s">
        <v>598</v>
      </c>
      <c r="E11" s="282" t="s">
        <v>1027</v>
      </c>
      <c r="F11" s="283" t="s">
        <v>1028</v>
      </c>
      <c r="G11" s="307" t="s">
        <v>3</v>
      </c>
      <c r="H11" s="284" t="s">
        <v>28</v>
      </c>
      <c r="I11" s="284"/>
      <c r="J11" s="310"/>
      <c r="K11" s="285" t="s">
        <v>1104</v>
      </c>
      <c r="L11" s="286" t="s">
        <v>170</v>
      </c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</row>
    <row r="12" spans="1:235" ht="20.100000000000001" customHeight="1" x14ac:dyDescent="0.2">
      <c r="A12" s="302">
        <v>2</v>
      </c>
      <c r="B12" s="260">
        <v>800</v>
      </c>
      <c r="C12" s="261">
        <v>179</v>
      </c>
      <c r="D12" s="262" t="s">
        <v>480</v>
      </c>
      <c r="E12" s="263" t="s">
        <v>481</v>
      </c>
      <c r="F12" s="264" t="s">
        <v>482</v>
      </c>
      <c r="G12" s="305" t="s">
        <v>3</v>
      </c>
      <c r="H12" s="265"/>
      <c r="I12" s="265"/>
      <c r="J12" s="308">
        <v>3.4142361111111109E-3</v>
      </c>
      <c r="K12" s="266" t="s">
        <v>483</v>
      </c>
      <c r="L12" s="267" t="s">
        <v>483</v>
      </c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</row>
    <row r="13" spans="1:235" ht="20.100000000000001" customHeight="1" x14ac:dyDescent="0.2">
      <c r="A13" s="303"/>
      <c r="B13" s="270">
        <v>600</v>
      </c>
      <c r="C13" s="271">
        <v>214</v>
      </c>
      <c r="D13" s="272" t="s">
        <v>1105</v>
      </c>
      <c r="E13" s="273" t="s">
        <v>1042</v>
      </c>
      <c r="F13" s="274" t="s">
        <v>1043</v>
      </c>
      <c r="G13" s="306" t="s">
        <v>1044</v>
      </c>
      <c r="H13" s="275" t="s">
        <v>1045</v>
      </c>
      <c r="I13" s="275"/>
      <c r="J13" s="309"/>
      <c r="K13" s="276" t="s">
        <v>1046</v>
      </c>
      <c r="L13" s="277" t="s">
        <v>1046</v>
      </c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  <c r="GK13" s="268"/>
      <c r="GL13" s="268"/>
      <c r="GM13" s="268"/>
      <c r="GN13" s="268"/>
      <c r="GO13" s="268"/>
      <c r="GP13" s="268"/>
      <c r="GQ13" s="268"/>
      <c r="GR13" s="268"/>
      <c r="GS13" s="268"/>
      <c r="GT13" s="268"/>
      <c r="GU13" s="268"/>
      <c r="GV13" s="268"/>
      <c r="GW13" s="268"/>
      <c r="GX13" s="268"/>
      <c r="GY13" s="268"/>
      <c r="GZ13" s="268"/>
      <c r="HA13" s="268"/>
      <c r="HB13" s="268"/>
      <c r="HC13" s="268"/>
      <c r="HD13" s="268"/>
      <c r="HE13" s="268"/>
      <c r="HF13" s="268"/>
      <c r="HG13" s="268"/>
      <c r="HH13" s="268"/>
      <c r="HI13" s="268"/>
      <c r="HJ13" s="268"/>
      <c r="HK13" s="268"/>
      <c r="HL13" s="268"/>
      <c r="HM13" s="268"/>
      <c r="HN13" s="268"/>
      <c r="HO13" s="268"/>
      <c r="HP13" s="268"/>
      <c r="HQ13" s="268"/>
      <c r="HR13" s="268"/>
      <c r="HS13" s="268"/>
      <c r="HT13" s="268"/>
      <c r="HU13" s="268"/>
      <c r="HV13" s="268"/>
      <c r="HW13" s="268"/>
      <c r="HX13" s="268"/>
      <c r="HY13" s="268"/>
      <c r="HZ13" s="268"/>
      <c r="IA13" s="268"/>
    </row>
    <row r="14" spans="1:235" ht="20.100000000000001" customHeight="1" x14ac:dyDescent="0.2">
      <c r="A14" s="303"/>
      <c r="B14" s="270">
        <v>400</v>
      </c>
      <c r="C14" s="271">
        <v>215</v>
      </c>
      <c r="D14" s="272" t="s">
        <v>117</v>
      </c>
      <c r="E14" s="273" t="s">
        <v>1019</v>
      </c>
      <c r="F14" s="274" t="s">
        <v>1106</v>
      </c>
      <c r="G14" s="306"/>
      <c r="H14" s="275"/>
      <c r="I14" s="275"/>
      <c r="J14" s="309"/>
      <c r="K14" s="276"/>
      <c r="L14" s="27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</row>
    <row r="15" spans="1:235" ht="20.100000000000001" customHeight="1" thickBot="1" x14ac:dyDescent="0.25">
      <c r="A15" s="304"/>
      <c r="B15" s="279">
        <v>200</v>
      </c>
      <c r="C15" s="280">
        <v>191</v>
      </c>
      <c r="D15" s="281" t="s">
        <v>1107</v>
      </c>
      <c r="E15" s="282" t="s">
        <v>793</v>
      </c>
      <c r="F15" s="283" t="s">
        <v>794</v>
      </c>
      <c r="G15" s="307" t="s">
        <v>3</v>
      </c>
      <c r="H15" s="284" t="s">
        <v>28</v>
      </c>
      <c r="I15" s="284"/>
      <c r="J15" s="310"/>
      <c r="K15" s="285" t="s">
        <v>448</v>
      </c>
      <c r="L15" s="286" t="s">
        <v>448</v>
      </c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</row>
    <row r="16" spans="1:235" ht="20.100000000000001" customHeight="1" x14ac:dyDescent="0.2">
      <c r="A16" s="302">
        <v>3</v>
      </c>
      <c r="B16" s="260">
        <v>800</v>
      </c>
      <c r="C16" s="261">
        <v>276</v>
      </c>
      <c r="D16" s="262" t="s">
        <v>457</v>
      </c>
      <c r="E16" s="263" t="s">
        <v>458</v>
      </c>
      <c r="F16" s="264" t="s">
        <v>459</v>
      </c>
      <c r="G16" s="305" t="s">
        <v>50</v>
      </c>
      <c r="H16" s="265"/>
      <c r="I16" s="265" t="s">
        <v>51</v>
      </c>
      <c r="J16" s="308">
        <v>3.4856481481481479E-3</v>
      </c>
      <c r="K16" s="266" t="s">
        <v>460</v>
      </c>
      <c r="L16" s="267" t="s">
        <v>375</v>
      </c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</row>
    <row r="17" spans="1:235" ht="20.100000000000001" customHeight="1" x14ac:dyDescent="0.2">
      <c r="A17" s="303"/>
      <c r="B17" s="270">
        <v>600</v>
      </c>
      <c r="C17" s="271">
        <v>232</v>
      </c>
      <c r="D17" s="272" t="s">
        <v>930</v>
      </c>
      <c r="E17" s="273" t="s">
        <v>931</v>
      </c>
      <c r="F17" s="274" t="s">
        <v>932</v>
      </c>
      <c r="G17" s="306" t="s">
        <v>50</v>
      </c>
      <c r="H17" s="275"/>
      <c r="I17" s="275" t="s">
        <v>51</v>
      </c>
      <c r="J17" s="309"/>
      <c r="K17" s="276" t="s">
        <v>815</v>
      </c>
      <c r="L17" s="277" t="s">
        <v>375</v>
      </c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</row>
    <row r="18" spans="1:235" ht="20.100000000000001" customHeight="1" x14ac:dyDescent="0.2">
      <c r="A18" s="303"/>
      <c r="B18" s="270">
        <v>400</v>
      </c>
      <c r="C18" s="271">
        <v>69</v>
      </c>
      <c r="D18" s="272" t="s">
        <v>490</v>
      </c>
      <c r="E18" s="273" t="s">
        <v>491</v>
      </c>
      <c r="F18" s="274" t="s">
        <v>492</v>
      </c>
      <c r="G18" s="306" t="s">
        <v>50</v>
      </c>
      <c r="H18" s="275" t="s">
        <v>493</v>
      </c>
      <c r="I18" s="275"/>
      <c r="J18" s="309"/>
      <c r="K18" s="276" t="s">
        <v>494</v>
      </c>
      <c r="L18" s="278" t="s">
        <v>375</v>
      </c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</row>
    <row r="19" spans="1:235" ht="20.100000000000001" customHeight="1" thickBot="1" x14ac:dyDescent="0.25">
      <c r="A19" s="304"/>
      <c r="B19" s="279">
        <v>200</v>
      </c>
      <c r="C19" s="280">
        <v>67</v>
      </c>
      <c r="D19" s="281" t="s">
        <v>841</v>
      </c>
      <c r="E19" s="282" t="s">
        <v>842</v>
      </c>
      <c r="F19" s="283" t="s">
        <v>843</v>
      </c>
      <c r="G19" s="307" t="s">
        <v>50</v>
      </c>
      <c r="H19" s="284" t="s">
        <v>194</v>
      </c>
      <c r="I19" s="284"/>
      <c r="J19" s="310"/>
      <c r="K19" s="285" t="s">
        <v>258</v>
      </c>
      <c r="L19" s="286" t="s">
        <v>375</v>
      </c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</row>
    <row r="20" spans="1:235" ht="20.100000000000001" customHeight="1" x14ac:dyDescent="0.2">
      <c r="A20" s="302">
        <v>4</v>
      </c>
      <c r="B20" s="260">
        <v>800</v>
      </c>
      <c r="C20" s="261">
        <v>176</v>
      </c>
      <c r="D20" s="262" t="s">
        <v>499</v>
      </c>
      <c r="E20" s="263" t="s">
        <v>500</v>
      </c>
      <c r="F20" s="264" t="s">
        <v>501</v>
      </c>
      <c r="G20" s="305" t="s">
        <v>1108</v>
      </c>
      <c r="H20" s="265" t="s">
        <v>28</v>
      </c>
      <c r="I20" s="265"/>
      <c r="J20" s="308">
        <v>3.5525462962962963E-3</v>
      </c>
      <c r="K20" s="266" t="s">
        <v>502</v>
      </c>
      <c r="L20" s="267" t="s">
        <v>502</v>
      </c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</row>
    <row r="21" spans="1:235" ht="20.100000000000001" customHeight="1" x14ac:dyDescent="0.2">
      <c r="A21" s="303"/>
      <c r="B21" s="270">
        <v>600</v>
      </c>
      <c r="C21" s="271">
        <v>78</v>
      </c>
      <c r="D21" s="272" t="s">
        <v>156</v>
      </c>
      <c r="E21" s="273" t="s">
        <v>157</v>
      </c>
      <c r="F21" s="274">
        <v>37958</v>
      </c>
      <c r="G21" s="306" t="s">
        <v>109</v>
      </c>
      <c r="H21" s="275" t="s">
        <v>110</v>
      </c>
      <c r="I21" s="275"/>
      <c r="J21" s="309"/>
      <c r="K21" s="276" t="s">
        <v>159</v>
      </c>
      <c r="L21" s="277" t="s">
        <v>159</v>
      </c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</row>
    <row r="22" spans="1:235" ht="20.100000000000001" customHeight="1" x14ac:dyDescent="0.2">
      <c r="A22" s="303"/>
      <c r="B22" s="270">
        <v>400</v>
      </c>
      <c r="C22" s="271">
        <v>3</v>
      </c>
      <c r="D22" s="272" t="s">
        <v>340</v>
      </c>
      <c r="E22" s="273" t="s">
        <v>504</v>
      </c>
      <c r="F22" s="274" t="s">
        <v>505</v>
      </c>
      <c r="G22" s="306" t="s">
        <v>3</v>
      </c>
      <c r="H22" s="275"/>
      <c r="I22" s="275" t="s">
        <v>506</v>
      </c>
      <c r="J22" s="309"/>
      <c r="K22" s="276" t="s">
        <v>507</v>
      </c>
      <c r="L22" s="278" t="s">
        <v>507</v>
      </c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  <c r="GK22" s="268"/>
      <c r="GL22" s="268"/>
      <c r="GM22" s="268"/>
      <c r="GN22" s="268"/>
      <c r="GO22" s="268"/>
      <c r="GP22" s="268"/>
      <c r="GQ22" s="268"/>
      <c r="GR22" s="268"/>
      <c r="GS22" s="268"/>
      <c r="GT22" s="268"/>
      <c r="GU22" s="268"/>
      <c r="GV22" s="268"/>
      <c r="GW22" s="268"/>
      <c r="GX22" s="268"/>
      <c r="GY22" s="268"/>
      <c r="GZ22" s="268"/>
      <c r="HA22" s="268"/>
      <c r="HB22" s="268"/>
      <c r="HC22" s="268"/>
      <c r="HD22" s="268"/>
      <c r="HE22" s="268"/>
      <c r="HF22" s="268"/>
      <c r="HG22" s="268"/>
      <c r="HH22" s="268"/>
      <c r="HI22" s="268"/>
      <c r="HJ22" s="268"/>
      <c r="HK22" s="268"/>
      <c r="HL22" s="268"/>
      <c r="HM22" s="268"/>
      <c r="HN22" s="268"/>
      <c r="HO22" s="268"/>
      <c r="HP22" s="268"/>
      <c r="HQ22" s="268"/>
      <c r="HR22" s="268"/>
      <c r="HS22" s="268"/>
      <c r="HT22" s="268"/>
      <c r="HU22" s="268"/>
      <c r="HV22" s="268"/>
      <c r="HW22" s="268"/>
      <c r="HX22" s="268"/>
      <c r="HY22" s="268"/>
      <c r="HZ22" s="268"/>
      <c r="IA22" s="268"/>
    </row>
    <row r="23" spans="1:235" ht="20.100000000000001" customHeight="1" thickBot="1" x14ac:dyDescent="0.25">
      <c r="A23" s="304"/>
      <c r="B23" s="279">
        <v>200</v>
      </c>
      <c r="C23" s="280">
        <v>383</v>
      </c>
      <c r="D23" s="281" t="s">
        <v>850</v>
      </c>
      <c r="E23" s="282" t="s">
        <v>851</v>
      </c>
      <c r="F23" s="283">
        <v>37209</v>
      </c>
      <c r="G23" s="307" t="s">
        <v>3</v>
      </c>
      <c r="H23" s="284" t="s">
        <v>45</v>
      </c>
      <c r="I23" s="284"/>
      <c r="J23" s="310"/>
      <c r="K23" s="285" t="s">
        <v>56</v>
      </c>
      <c r="L23" s="286" t="s">
        <v>56</v>
      </c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  <c r="HD23" s="268"/>
      <c r="HE23" s="268"/>
      <c r="HF23" s="268"/>
      <c r="HG23" s="268"/>
      <c r="HH23" s="268"/>
      <c r="HI23" s="268"/>
      <c r="HJ23" s="268"/>
      <c r="HK23" s="268"/>
      <c r="HL23" s="268"/>
      <c r="HM23" s="268"/>
      <c r="HN23" s="268"/>
      <c r="HO23" s="268"/>
      <c r="HP23" s="268"/>
      <c r="HQ23" s="268"/>
      <c r="HR23" s="268"/>
      <c r="HS23" s="268"/>
      <c r="HT23" s="268"/>
      <c r="HU23" s="268"/>
      <c r="HV23" s="268"/>
      <c r="HW23" s="268"/>
      <c r="HX23" s="268"/>
      <c r="HY23" s="268"/>
      <c r="HZ23" s="268"/>
      <c r="IA23" s="268"/>
    </row>
    <row r="24" spans="1:235" ht="20.100000000000001" customHeight="1" x14ac:dyDescent="0.2">
      <c r="A24" s="302">
        <v>5</v>
      </c>
      <c r="B24" s="260">
        <v>800</v>
      </c>
      <c r="C24" s="261">
        <v>294</v>
      </c>
      <c r="D24" s="262" t="s">
        <v>547</v>
      </c>
      <c r="E24" s="263" t="s">
        <v>548</v>
      </c>
      <c r="F24" s="264" t="s">
        <v>549</v>
      </c>
      <c r="G24" s="305" t="s">
        <v>1083</v>
      </c>
      <c r="H24" s="265"/>
      <c r="I24" s="265"/>
      <c r="J24" s="308">
        <v>3.5873842592592593E-3</v>
      </c>
      <c r="K24" s="266" t="s">
        <v>375</v>
      </c>
      <c r="L24" s="267" t="s">
        <v>375</v>
      </c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68"/>
      <c r="GF24" s="268"/>
      <c r="GG24" s="268"/>
      <c r="GH24" s="268"/>
      <c r="GI24" s="268"/>
      <c r="GJ24" s="268"/>
      <c r="GK24" s="268"/>
      <c r="GL24" s="268"/>
      <c r="GM24" s="268"/>
      <c r="GN24" s="268"/>
      <c r="GO24" s="268"/>
      <c r="GP24" s="268"/>
      <c r="GQ24" s="268"/>
      <c r="GR24" s="268"/>
      <c r="GS24" s="268"/>
      <c r="GT24" s="268"/>
      <c r="GU24" s="268"/>
      <c r="GV24" s="268"/>
      <c r="GW24" s="268"/>
      <c r="GX24" s="268"/>
      <c r="GY24" s="268"/>
      <c r="GZ24" s="268"/>
      <c r="HA24" s="268"/>
      <c r="HB24" s="268"/>
      <c r="HC24" s="268"/>
      <c r="HD24" s="268"/>
      <c r="HE24" s="268"/>
      <c r="HF24" s="268"/>
      <c r="HG24" s="268"/>
      <c r="HH24" s="268"/>
      <c r="HI24" s="268"/>
      <c r="HJ24" s="268"/>
      <c r="HK24" s="268"/>
      <c r="HL24" s="268"/>
      <c r="HM24" s="268"/>
      <c r="HN24" s="268"/>
      <c r="HO24" s="268"/>
      <c r="HP24" s="268"/>
      <c r="HQ24" s="268"/>
      <c r="HR24" s="268"/>
      <c r="HS24" s="268"/>
      <c r="HT24" s="268"/>
      <c r="HU24" s="268"/>
      <c r="HV24" s="268"/>
      <c r="HW24" s="268"/>
      <c r="HX24" s="268"/>
      <c r="HY24" s="268"/>
      <c r="HZ24" s="268"/>
      <c r="IA24" s="268"/>
    </row>
    <row r="25" spans="1:235" ht="20.100000000000001" customHeight="1" x14ac:dyDescent="0.2">
      <c r="A25" s="303"/>
      <c r="B25" s="270">
        <v>600</v>
      </c>
      <c r="C25" s="271">
        <v>293</v>
      </c>
      <c r="D25" s="272" t="s">
        <v>528</v>
      </c>
      <c r="E25" s="273" t="s">
        <v>529</v>
      </c>
      <c r="F25" s="274" t="s">
        <v>530</v>
      </c>
      <c r="G25" s="306" t="s">
        <v>1083</v>
      </c>
      <c r="H25" s="275"/>
      <c r="I25" s="275"/>
      <c r="J25" s="309"/>
      <c r="K25" s="276" t="s">
        <v>375</v>
      </c>
      <c r="L25" s="277" t="s">
        <v>375</v>
      </c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8"/>
      <c r="GF25" s="268"/>
      <c r="GG25" s="268"/>
      <c r="GH25" s="268"/>
      <c r="GI25" s="268"/>
      <c r="GJ25" s="268"/>
      <c r="GK25" s="268"/>
      <c r="GL25" s="268"/>
      <c r="GM25" s="268"/>
      <c r="GN25" s="268"/>
      <c r="GO25" s="268"/>
      <c r="GP25" s="268"/>
      <c r="GQ25" s="268"/>
      <c r="GR25" s="268"/>
      <c r="GS25" s="268"/>
      <c r="GT25" s="268"/>
      <c r="GU25" s="268"/>
      <c r="GV25" s="268"/>
      <c r="GW25" s="268"/>
      <c r="GX25" s="268"/>
      <c r="GY25" s="268"/>
      <c r="GZ25" s="268"/>
      <c r="HA25" s="268"/>
      <c r="HB25" s="268"/>
      <c r="HC25" s="268"/>
      <c r="HD25" s="268"/>
      <c r="HE25" s="268"/>
      <c r="HF25" s="268"/>
      <c r="HG25" s="268"/>
      <c r="HH25" s="268"/>
      <c r="HI25" s="268"/>
      <c r="HJ25" s="268"/>
      <c r="HK25" s="268"/>
      <c r="HL25" s="268"/>
      <c r="HM25" s="268"/>
      <c r="HN25" s="268"/>
      <c r="HO25" s="268"/>
      <c r="HP25" s="268"/>
      <c r="HQ25" s="268"/>
      <c r="HR25" s="268"/>
      <c r="HS25" s="268"/>
      <c r="HT25" s="268"/>
      <c r="HU25" s="268"/>
      <c r="HV25" s="268"/>
      <c r="HW25" s="268"/>
      <c r="HX25" s="268"/>
      <c r="HY25" s="268"/>
      <c r="HZ25" s="268"/>
      <c r="IA25" s="268"/>
    </row>
    <row r="26" spans="1:235" ht="20.100000000000001" customHeight="1" x14ac:dyDescent="0.2">
      <c r="A26" s="303"/>
      <c r="B26" s="270">
        <v>400</v>
      </c>
      <c r="C26" s="271">
        <v>292</v>
      </c>
      <c r="D26" s="272" t="s">
        <v>496</v>
      </c>
      <c r="E26" s="273" t="s">
        <v>497</v>
      </c>
      <c r="F26" s="274" t="s">
        <v>498</v>
      </c>
      <c r="G26" s="306" t="s">
        <v>1083</v>
      </c>
      <c r="H26" s="275"/>
      <c r="I26" s="275"/>
      <c r="J26" s="309"/>
      <c r="K26" s="276" t="s">
        <v>375</v>
      </c>
      <c r="L26" s="278" t="s">
        <v>375</v>
      </c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68"/>
      <c r="GF26" s="268"/>
      <c r="GG26" s="268"/>
      <c r="GH26" s="268"/>
      <c r="GI26" s="268"/>
      <c r="GJ26" s="268"/>
      <c r="GK26" s="268"/>
      <c r="GL26" s="268"/>
      <c r="GM26" s="268"/>
      <c r="GN26" s="268"/>
      <c r="GO26" s="268"/>
      <c r="GP26" s="268"/>
      <c r="GQ26" s="268"/>
      <c r="GR26" s="268"/>
      <c r="GS26" s="268"/>
      <c r="GT26" s="268"/>
      <c r="GU26" s="268"/>
      <c r="GV26" s="268"/>
      <c r="GW26" s="268"/>
      <c r="GX26" s="268"/>
      <c r="GY26" s="268"/>
      <c r="GZ26" s="268"/>
      <c r="HA26" s="268"/>
      <c r="HB26" s="268"/>
      <c r="HC26" s="268"/>
      <c r="HD26" s="268"/>
      <c r="HE26" s="268"/>
      <c r="HF26" s="268"/>
      <c r="HG26" s="268"/>
      <c r="HH26" s="268"/>
      <c r="HI26" s="268"/>
      <c r="HJ26" s="268"/>
      <c r="HK26" s="268"/>
      <c r="HL26" s="268"/>
      <c r="HM26" s="268"/>
      <c r="HN26" s="268"/>
      <c r="HO26" s="268"/>
      <c r="HP26" s="268"/>
      <c r="HQ26" s="268"/>
      <c r="HR26" s="268"/>
      <c r="HS26" s="268"/>
      <c r="HT26" s="268"/>
      <c r="HU26" s="268"/>
      <c r="HV26" s="268"/>
      <c r="HW26" s="268"/>
      <c r="HX26" s="268"/>
      <c r="HY26" s="268"/>
      <c r="HZ26" s="268"/>
      <c r="IA26" s="268"/>
    </row>
    <row r="27" spans="1:235" ht="20.100000000000001" customHeight="1" thickBot="1" x14ac:dyDescent="0.25">
      <c r="A27" s="304"/>
      <c r="B27" s="279">
        <v>200</v>
      </c>
      <c r="C27" s="280">
        <v>291</v>
      </c>
      <c r="D27" s="281" t="s">
        <v>487</v>
      </c>
      <c r="E27" s="282" t="s">
        <v>488</v>
      </c>
      <c r="F27" s="283" t="s">
        <v>489</v>
      </c>
      <c r="G27" s="307" t="s">
        <v>1083</v>
      </c>
      <c r="H27" s="284"/>
      <c r="I27" s="284"/>
      <c r="J27" s="310"/>
      <c r="K27" s="285" t="s">
        <v>375</v>
      </c>
      <c r="L27" s="286" t="s">
        <v>375</v>
      </c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268"/>
      <c r="EV27" s="268"/>
      <c r="EW27" s="268"/>
      <c r="EX27" s="268"/>
      <c r="EY27" s="268"/>
      <c r="EZ27" s="268"/>
      <c r="FA27" s="268"/>
      <c r="FB27" s="268"/>
      <c r="FC27" s="268"/>
      <c r="FD27" s="268"/>
      <c r="FE27" s="268"/>
      <c r="FF27" s="268"/>
      <c r="FG27" s="268"/>
      <c r="FH27" s="268"/>
      <c r="FI27" s="268"/>
      <c r="FJ27" s="268"/>
      <c r="FK27" s="268"/>
      <c r="FL27" s="268"/>
      <c r="FM27" s="268"/>
      <c r="FN27" s="268"/>
      <c r="FO27" s="268"/>
      <c r="FP27" s="268"/>
      <c r="FQ27" s="268"/>
      <c r="FR27" s="268"/>
      <c r="FS27" s="268"/>
      <c r="FT27" s="268"/>
      <c r="FU27" s="268"/>
      <c r="FV27" s="268"/>
      <c r="FW27" s="268"/>
      <c r="FX27" s="268"/>
      <c r="FY27" s="268"/>
      <c r="FZ27" s="268"/>
      <c r="GA27" s="268"/>
      <c r="GB27" s="268"/>
      <c r="GC27" s="268"/>
      <c r="GD27" s="268"/>
      <c r="GE27" s="268"/>
      <c r="GF27" s="268"/>
      <c r="GG27" s="268"/>
      <c r="GH27" s="268"/>
      <c r="GI27" s="268"/>
      <c r="GJ27" s="268"/>
      <c r="GK27" s="268"/>
      <c r="GL27" s="268"/>
      <c r="GM27" s="268"/>
      <c r="GN27" s="268"/>
      <c r="GO27" s="268"/>
      <c r="GP27" s="268"/>
      <c r="GQ27" s="268"/>
      <c r="GR27" s="268"/>
      <c r="GS27" s="268"/>
      <c r="GT27" s="268"/>
      <c r="GU27" s="268"/>
      <c r="GV27" s="268"/>
      <c r="GW27" s="268"/>
      <c r="GX27" s="268"/>
      <c r="GY27" s="268"/>
      <c r="GZ27" s="268"/>
      <c r="HA27" s="268"/>
      <c r="HB27" s="268"/>
      <c r="HC27" s="268"/>
      <c r="HD27" s="268"/>
      <c r="HE27" s="268"/>
      <c r="HF27" s="268"/>
      <c r="HG27" s="268"/>
      <c r="HH27" s="268"/>
      <c r="HI27" s="268"/>
      <c r="HJ27" s="268"/>
      <c r="HK27" s="268"/>
      <c r="HL27" s="268"/>
      <c r="HM27" s="268"/>
      <c r="HN27" s="268"/>
      <c r="HO27" s="268"/>
      <c r="HP27" s="268"/>
      <c r="HQ27" s="268"/>
      <c r="HR27" s="268"/>
      <c r="HS27" s="268"/>
      <c r="HT27" s="268"/>
      <c r="HU27" s="268"/>
      <c r="HV27" s="268"/>
      <c r="HW27" s="268"/>
      <c r="HX27" s="268"/>
      <c r="HY27" s="268"/>
      <c r="HZ27" s="268"/>
      <c r="IA27" s="268"/>
    </row>
  </sheetData>
  <sortState ref="B8:F11">
    <sortCondition descending="1" ref="B8"/>
  </sortState>
  <mergeCells count="15">
    <mergeCell ref="A24:A27"/>
    <mergeCell ref="G24:G27"/>
    <mergeCell ref="J24:J27"/>
    <mergeCell ref="A16:A19"/>
    <mergeCell ref="G16:G19"/>
    <mergeCell ref="J16:J19"/>
    <mergeCell ref="A20:A23"/>
    <mergeCell ref="G20:G23"/>
    <mergeCell ref="J20:J23"/>
    <mergeCell ref="A8:A11"/>
    <mergeCell ref="G8:G11"/>
    <mergeCell ref="J8:J11"/>
    <mergeCell ref="A12:A15"/>
    <mergeCell ref="G12:G15"/>
    <mergeCell ref="J12:J15"/>
  </mergeCells>
  <pageMargins left="0.39370078740157483" right="0.39370078740157483" top="0.43307086614173229" bottom="0.74803149606299213" header="0.31496062992125984" footer="0.31496062992125984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T10"/>
  <sheetViews>
    <sheetView workbookViewId="0">
      <selection activeCell="B28" sqref="B28"/>
    </sheetView>
  </sheetViews>
  <sheetFormatPr defaultColWidth="9.140625" defaultRowHeight="12.75" x14ac:dyDescent="0.2"/>
  <cols>
    <col min="1" max="1" width="5.28515625" style="135" customWidth="1"/>
    <col min="2" max="2" width="4.85546875" style="135" customWidth="1"/>
    <col min="3" max="3" width="11.85546875" style="135" customWidth="1"/>
    <col min="4" max="4" width="13.85546875" style="135" customWidth="1"/>
    <col min="5" max="5" width="7" style="135" bestFit="1" customWidth="1"/>
    <col min="6" max="6" width="8.140625" style="136" customWidth="1"/>
    <col min="7" max="7" width="7.85546875" style="136" bestFit="1" customWidth="1"/>
    <col min="8" max="8" width="7.7109375" style="136" customWidth="1"/>
    <col min="9" max="17" width="4.5703125" style="107" customWidth="1"/>
    <col min="18" max="18" width="8.42578125" style="134" customWidth="1"/>
    <col min="19" max="19" width="5.5703125" style="137" customWidth="1"/>
    <col min="20" max="20" width="19.5703125" style="135" customWidth="1"/>
    <col min="21" max="16384" width="9.140625" style="135"/>
  </cols>
  <sheetData>
    <row r="1" spans="1:20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T1" s="56" t="s">
        <v>1</v>
      </c>
    </row>
    <row r="2" spans="1:20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T2" s="60" t="s">
        <v>3</v>
      </c>
    </row>
    <row r="3" spans="1:20" x14ac:dyDescent="0.2">
      <c r="A3" s="134"/>
      <c r="B3" s="134"/>
      <c r="T3" s="138"/>
    </row>
    <row r="4" spans="1:20" ht="15.75" x14ac:dyDescent="0.25">
      <c r="C4" s="139" t="s">
        <v>427</v>
      </c>
      <c r="E4" s="134"/>
      <c r="F4" s="140"/>
      <c r="G4" s="140"/>
      <c r="H4" s="140"/>
    </row>
    <row r="5" spans="1:20" ht="13.5" thickBot="1" x14ac:dyDescent="0.25">
      <c r="F5" s="141"/>
      <c r="G5" s="141"/>
      <c r="H5" s="141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44"/>
    </row>
    <row r="6" spans="1:20" s="151" customFormat="1" ht="20.100000000000001" customHeight="1" thickBot="1" x14ac:dyDescent="0.2">
      <c r="A6" s="145" t="s">
        <v>6</v>
      </c>
      <c r="B6" s="109" t="s">
        <v>7</v>
      </c>
      <c r="C6" s="110" t="s">
        <v>8</v>
      </c>
      <c r="D6" s="146" t="s">
        <v>9</v>
      </c>
      <c r="E6" s="109" t="s">
        <v>10</v>
      </c>
      <c r="F6" s="147" t="s">
        <v>11</v>
      </c>
      <c r="G6" s="148" t="s">
        <v>88</v>
      </c>
      <c r="H6" s="148" t="s">
        <v>13</v>
      </c>
      <c r="I6" s="149" t="s">
        <v>428</v>
      </c>
      <c r="J6" s="149" t="s">
        <v>429</v>
      </c>
      <c r="K6" s="149" t="s">
        <v>430</v>
      </c>
      <c r="L6" s="149" t="s">
        <v>431</v>
      </c>
      <c r="M6" s="149" t="s">
        <v>432</v>
      </c>
      <c r="N6" s="149" t="s">
        <v>433</v>
      </c>
      <c r="O6" s="149" t="s">
        <v>434</v>
      </c>
      <c r="P6" s="149" t="s">
        <v>435</v>
      </c>
      <c r="Q6" s="149"/>
      <c r="R6" s="146" t="s">
        <v>15</v>
      </c>
      <c r="S6" s="150" t="s">
        <v>291</v>
      </c>
      <c r="T6" s="147" t="s">
        <v>17</v>
      </c>
    </row>
    <row r="7" spans="1:20" s="162" customFormat="1" ht="24.95" customHeight="1" x14ac:dyDescent="0.2">
      <c r="A7" s="152">
        <v>1</v>
      </c>
      <c r="B7" s="152">
        <v>396</v>
      </c>
      <c r="C7" s="153" t="s">
        <v>42</v>
      </c>
      <c r="D7" s="154" t="s">
        <v>43</v>
      </c>
      <c r="E7" s="155" t="s">
        <v>44</v>
      </c>
      <c r="F7" s="156" t="s">
        <v>3</v>
      </c>
      <c r="G7" s="157" t="s">
        <v>45</v>
      </c>
      <c r="H7" s="157"/>
      <c r="I7" s="158"/>
      <c r="J7" s="158"/>
      <c r="K7" s="158" t="s">
        <v>436</v>
      </c>
      <c r="L7" s="158" t="s">
        <v>436</v>
      </c>
      <c r="M7" s="158" t="s">
        <v>436</v>
      </c>
      <c r="N7" s="158" t="s">
        <v>436</v>
      </c>
      <c r="O7" s="158" t="s">
        <v>436</v>
      </c>
      <c r="P7" s="158" t="s">
        <v>437</v>
      </c>
      <c r="Q7" s="158"/>
      <c r="R7" s="159">
        <v>1.7</v>
      </c>
      <c r="S7" s="160"/>
      <c r="T7" s="161" t="s">
        <v>46</v>
      </c>
    </row>
    <row r="8" spans="1:20" s="162" customFormat="1" ht="24.95" customHeight="1" x14ac:dyDescent="0.2">
      <c r="A8" s="152">
        <v>2</v>
      </c>
      <c r="B8" s="152">
        <v>364</v>
      </c>
      <c r="C8" s="153" t="s">
        <v>438</v>
      </c>
      <c r="D8" s="154" t="s">
        <v>439</v>
      </c>
      <c r="E8" s="155" t="s">
        <v>440</v>
      </c>
      <c r="F8" s="156" t="s">
        <v>3</v>
      </c>
      <c r="G8" s="157" t="s">
        <v>28</v>
      </c>
      <c r="H8" s="157"/>
      <c r="I8" s="158"/>
      <c r="J8" s="158"/>
      <c r="K8" s="158" t="s">
        <v>441</v>
      </c>
      <c r="L8" s="158" t="s">
        <v>436</v>
      </c>
      <c r="M8" s="158" t="s">
        <v>436</v>
      </c>
      <c r="N8" s="158" t="s">
        <v>436</v>
      </c>
      <c r="O8" s="158" t="s">
        <v>437</v>
      </c>
      <c r="P8" s="158"/>
      <c r="Q8" s="158"/>
      <c r="R8" s="159">
        <v>1.65</v>
      </c>
      <c r="S8" s="160" t="str">
        <f>IF(ISBLANK(R8),"",IF(R8&lt;1.39,"",IF(R8&gt;=1.91,"TSM",IF(R8&gt;=1.83,"SM",IF(R8&gt;=1.75,"KSM",IF(R8&gt;=1.65,"I A",IF(R8&gt;=1.5,"II A",IF(R8&gt;=1.39,"III A"))))))))</f>
        <v>I A</v>
      </c>
      <c r="T8" s="161" t="s">
        <v>442</v>
      </c>
    </row>
    <row r="9" spans="1:20" s="162" customFormat="1" ht="24.95" customHeight="1" x14ac:dyDescent="0.2">
      <c r="A9" s="152">
        <v>3</v>
      </c>
      <c r="B9" s="152">
        <v>62</v>
      </c>
      <c r="C9" s="153" t="s">
        <v>443</v>
      </c>
      <c r="D9" s="154" t="s">
        <v>444</v>
      </c>
      <c r="E9" s="155" t="s">
        <v>445</v>
      </c>
      <c r="F9" s="156" t="s">
        <v>3</v>
      </c>
      <c r="G9" s="157" t="s">
        <v>28</v>
      </c>
      <c r="H9" s="157"/>
      <c r="I9" s="158"/>
      <c r="J9" s="158"/>
      <c r="K9" s="158"/>
      <c r="L9" s="158" t="s">
        <v>436</v>
      </c>
      <c r="M9" s="158" t="s">
        <v>436</v>
      </c>
      <c r="N9" s="158" t="s">
        <v>437</v>
      </c>
      <c r="O9" s="158"/>
      <c r="P9" s="158"/>
      <c r="Q9" s="158"/>
      <c r="R9" s="159">
        <v>1.6</v>
      </c>
      <c r="S9" s="160" t="str">
        <f>IF(ISBLANK(R9),"",IF(R9&lt;1.39,"",IF(R9&gt;=1.91,"TSM",IF(R9&gt;=1.83,"SM",IF(R9&gt;=1.75,"KSM",IF(R9&gt;=1.65,"I A",IF(R9&gt;=1.5,"II A",IF(R9&gt;=1.39,"III A"))))))))</f>
        <v>II A</v>
      </c>
      <c r="T9" s="161" t="s">
        <v>442</v>
      </c>
    </row>
    <row r="10" spans="1:20" s="162" customFormat="1" ht="24.95" customHeight="1" x14ac:dyDescent="0.2">
      <c r="A10" s="152">
        <v>4</v>
      </c>
      <c r="B10" s="152">
        <v>193</v>
      </c>
      <c r="C10" s="153" t="s">
        <v>446</v>
      </c>
      <c r="D10" s="154" t="s">
        <v>276</v>
      </c>
      <c r="E10" s="155" t="s">
        <v>447</v>
      </c>
      <c r="F10" s="156" t="s">
        <v>3</v>
      </c>
      <c r="G10" s="157" t="s">
        <v>28</v>
      </c>
      <c r="H10" s="157"/>
      <c r="I10" s="158" t="s">
        <v>436</v>
      </c>
      <c r="J10" s="158" t="s">
        <v>436</v>
      </c>
      <c r="K10" s="158" t="s">
        <v>436</v>
      </c>
      <c r="L10" s="158" t="s">
        <v>436</v>
      </c>
      <c r="M10" s="158" t="s">
        <v>437</v>
      </c>
      <c r="N10" s="158"/>
      <c r="O10" s="158"/>
      <c r="P10" s="158"/>
      <c r="Q10" s="158"/>
      <c r="R10" s="159">
        <v>1.55</v>
      </c>
      <c r="S10" s="160" t="str">
        <f>IF(ISBLANK(R10),"",IF(R10&lt;1.39,"",IF(R10&gt;=1.91,"TSM",IF(R10&gt;=1.83,"SM",IF(R10&gt;=1.75,"KSM",IF(R10&gt;=1.65,"I A",IF(R10&gt;=1.5,"II A",IF(R10&gt;=1.39,"III A"))))))))</f>
        <v>II A</v>
      </c>
      <c r="T10" s="161" t="s">
        <v>448</v>
      </c>
    </row>
  </sheetData>
  <printOptions horizontalCentered="1"/>
  <pageMargins left="0.39370078740157483" right="0.39370078740157483" top="0.86614173228346458" bottom="0.39370078740157483" header="0.86614173228346458" footer="0.3937007874015748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U11"/>
  <sheetViews>
    <sheetView workbookViewId="0">
      <selection activeCell="B28" sqref="B28"/>
    </sheetView>
  </sheetViews>
  <sheetFormatPr defaultColWidth="9.140625" defaultRowHeight="12.75" x14ac:dyDescent="0.2"/>
  <cols>
    <col min="1" max="1" width="5.28515625" style="220" customWidth="1"/>
    <col min="2" max="2" width="5.28515625" style="135" customWidth="1"/>
    <col min="3" max="3" width="11.85546875" style="135" customWidth="1"/>
    <col min="4" max="4" width="10" style="135" customWidth="1"/>
    <col min="5" max="5" width="8.140625" style="135" customWidth="1"/>
    <col min="6" max="6" width="7.42578125" style="136" customWidth="1"/>
    <col min="7" max="7" width="7" style="136" customWidth="1"/>
    <col min="8" max="8" width="5.140625" style="136" customWidth="1"/>
    <col min="9" max="18" width="4.28515625" style="107" customWidth="1"/>
    <col min="19" max="19" width="7.28515625" style="134" bestFit="1" customWidth="1"/>
    <col min="20" max="20" width="6.5703125" style="137" customWidth="1"/>
    <col min="21" max="21" width="18.85546875" style="135" customWidth="1"/>
    <col min="22" max="16384" width="9.140625" style="135"/>
  </cols>
  <sheetData>
    <row r="1" spans="1:21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P1" s="51"/>
      <c r="Q1" s="51"/>
      <c r="R1" s="51"/>
      <c r="S1" s="51"/>
      <c r="T1" s="50"/>
      <c r="U1" s="56" t="s">
        <v>1</v>
      </c>
    </row>
    <row r="2" spans="1:21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P2" s="57"/>
      <c r="Q2" s="57"/>
      <c r="R2" s="57"/>
      <c r="S2" s="57"/>
      <c r="T2" s="50"/>
      <c r="U2" s="60" t="s">
        <v>3</v>
      </c>
    </row>
    <row r="3" spans="1:21" x14ac:dyDescent="0.2">
      <c r="A3" s="219"/>
      <c r="B3" s="134"/>
      <c r="U3" s="138"/>
    </row>
    <row r="4" spans="1:21" ht="15.75" x14ac:dyDescent="0.25">
      <c r="C4" s="139" t="s">
        <v>994</v>
      </c>
      <c r="E4" s="134"/>
      <c r="F4" s="140"/>
      <c r="G4" s="140"/>
      <c r="H4" s="140"/>
    </row>
    <row r="5" spans="1:21" ht="13.5" thickBot="1" x14ac:dyDescent="0.25">
      <c r="F5" s="141"/>
      <c r="G5" s="141"/>
      <c r="H5" s="141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  <c r="T5" s="144"/>
    </row>
    <row r="6" spans="1:21" s="151" customFormat="1" ht="20.100000000000001" customHeight="1" thickBot="1" x14ac:dyDescent="0.2">
      <c r="A6" s="221" t="s">
        <v>6</v>
      </c>
      <c r="B6" s="109" t="s">
        <v>7</v>
      </c>
      <c r="C6" s="110" t="s">
        <v>8</v>
      </c>
      <c r="D6" s="146" t="s">
        <v>9</v>
      </c>
      <c r="E6" s="109" t="s">
        <v>10</v>
      </c>
      <c r="F6" s="147" t="s">
        <v>11</v>
      </c>
      <c r="G6" s="148" t="s">
        <v>88</v>
      </c>
      <c r="H6" s="148" t="s">
        <v>13</v>
      </c>
      <c r="I6" s="149" t="s">
        <v>435</v>
      </c>
      <c r="J6" s="149" t="s">
        <v>995</v>
      </c>
      <c r="K6" s="149" t="s">
        <v>996</v>
      </c>
      <c r="L6" s="149" t="s">
        <v>997</v>
      </c>
      <c r="M6" s="149" t="s">
        <v>998</v>
      </c>
      <c r="N6" s="149" t="s">
        <v>999</v>
      </c>
      <c r="O6" s="149" t="s">
        <v>1000</v>
      </c>
      <c r="P6" s="149" t="s">
        <v>1001</v>
      </c>
      <c r="Q6" s="149" t="s">
        <v>1002</v>
      </c>
      <c r="R6" s="149"/>
      <c r="S6" s="146" t="s">
        <v>15</v>
      </c>
      <c r="T6" s="150" t="s">
        <v>291</v>
      </c>
      <c r="U6" s="147" t="s">
        <v>17</v>
      </c>
    </row>
    <row r="7" spans="1:21" s="162" customFormat="1" ht="24.95" customHeight="1" x14ac:dyDescent="0.2">
      <c r="A7" s="222">
        <v>1</v>
      </c>
      <c r="B7" s="152">
        <v>60</v>
      </c>
      <c r="C7" s="153" t="s">
        <v>1003</v>
      </c>
      <c r="D7" s="154" t="s">
        <v>1004</v>
      </c>
      <c r="E7" s="155" t="s">
        <v>1005</v>
      </c>
      <c r="F7" s="156" t="s">
        <v>3</v>
      </c>
      <c r="G7" s="157" t="s">
        <v>28</v>
      </c>
      <c r="H7" s="157"/>
      <c r="I7" s="158"/>
      <c r="J7" s="158"/>
      <c r="K7" s="158"/>
      <c r="L7" s="158" t="s">
        <v>436</v>
      </c>
      <c r="M7" s="158" t="s">
        <v>436</v>
      </c>
      <c r="N7" s="158" t="s">
        <v>436</v>
      </c>
      <c r="O7" s="158" t="s">
        <v>436</v>
      </c>
      <c r="P7" s="158" t="s">
        <v>441</v>
      </c>
      <c r="Q7" s="158" t="s">
        <v>437</v>
      </c>
      <c r="R7" s="158"/>
      <c r="S7" s="159">
        <v>2.1</v>
      </c>
      <c r="T7" s="223" t="str">
        <f>IF(ISBLANK(S7),"",IF(S7&lt;1.6,"",IF(S7&gt;=2.28,"TSM",IF(S7&gt;=2.15,"SM",IF(S7&gt;=2.03,"KSM",IF(S7&gt;=1.9,"I A",IF(S7&gt;=1.75,"II A",IF(S7&gt;=1.6,"III A"))))))))</f>
        <v>KSM</v>
      </c>
      <c r="U7" s="161" t="s">
        <v>1006</v>
      </c>
    </row>
    <row r="8" spans="1:21" s="162" customFormat="1" ht="24.95" customHeight="1" x14ac:dyDescent="0.2">
      <c r="A8" s="222">
        <v>2</v>
      </c>
      <c r="B8" s="152">
        <v>359</v>
      </c>
      <c r="C8" s="153" t="s">
        <v>1007</v>
      </c>
      <c r="D8" s="154" t="s">
        <v>1008</v>
      </c>
      <c r="E8" s="155" t="s">
        <v>1009</v>
      </c>
      <c r="F8" s="156" t="s">
        <v>3</v>
      </c>
      <c r="G8" s="157" t="s">
        <v>1010</v>
      </c>
      <c r="H8" s="157"/>
      <c r="I8" s="158"/>
      <c r="J8" s="158" t="s">
        <v>436</v>
      </c>
      <c r="K8" s="158" t="s">
        <v>436</v>
      </c>
      <c r="L8" s="158" t="s">
        <v>436</v>
      </c>
      <c r="M8" s="158" t="s">
        <v>437</v>
      </c>
      <c r="N8" s="158"/>
      <c r="O8" s="158"/>
      <c r="P8" s="158"/>
      <c r="Q8" s="158"/>
      <c r="R8" s="158"/>
      <c r="S8" s="159">
        <v>1.9</v>
      </c>
      <c r="T8" s="223" t="str">
        <f>IF(ISBLANK(S8),"",IF(S8&lt;1.6,"",IF(S8&gt;=2.28,"TSM",IF(S8&gt;=2.15,"SM",IF(S8&gt;=2.03,"KSM",IF(S8&gt;=1.9,"I A",IF(S8&gt;=1.75,"II A",IF(S8&gt;=1.6,"III A"))))))))</f>
        <v>I A</v>
      </c>
      <c r="U8" s="161" t="s">
        <v>93</v>
      </c>
    </row>
    <row r="9" spans="1:21" s="162" customFormat="1" ht="24.95" customHeight="1" x14ac:dyDescent="0.2">
      <c r="A9" s="222">
        <v>3</v>
      </c>
      <c r="B9" s="152">
        <v>63</v>
      </c>
      <c r="C9" s="153" t="s">
        <v>569</v>
      </c>
      <c r="D9" s="154" t="s">
        <v>1011</v>
      </c>
      <c r="E9" s="155" t="s">
        <v>1012</v>
      </c>
      <c r="F9" s="156" t="s">
        <v>3</v>
      </c>
      <c r="G9" s="157" t="s">
        <v>60</v>
      </c>
      <c r="H9" s="157"/>
      <c r="I9" s="158"/>
      <c r="J9" s="158" t="s">
        <v>436</v>
      </c>
      <c r="K9" s="158" t="s">
        <v>437</v>
      </c>
      <c r="L9" s="158"/>
      <c r="M9" s="158"/>
      <c r="N9" s="158"/>
      <c r="O9" s="158"/>
      <c r="P9" s="158"/>
      <c r="Q9" s="158"/>
      <c r="R9" s="158"/>
      <c r="S9" s="159">
        <v>1.8</v>
      </c>
      <c r="T9" s="223" t="str">
        <f>IF(ISBLANK(S9),"",IF(S9&lt;1.6,"",IF(S9&gt;=2.28,"TSM",IF(S9&gt;=2.15,"SM",IF(S9&gt;=2.03,"KSM",IF(S9&gt;=1.9,"I A",IF(S9&gt;=1.75,"II A",IF(S9&gt;=1.6,"III A"))))))))</f>
        <v>II A</v>
      </c>
      <c r="U9" s="161" t="s">
        <v>140</v>
      </c>
    </row>
    <row r="10" spans="1:21" s="162" customFormat="1" ht="24.95" customHeight="1" x14ac:dyDescent="0.2">
      <c r="A10" s="222">
        <v>3</v>
      </c>
      <c r="B10" s="152">
        <v>131</v>
      </c>
      <c r="C10" s="153" t="s">
        <v>867</v>
      </c>
      <c r="D10" s="154" t="s">
        <v>1011</v>
      </c>
      <c r="E10" s="155" t="s">
        <v>1013</v>
      </c>
      <c r="F10" s="156" t="s">
        <v>3</v>
      </c>
      <c r="G10" s="157"/>
      <c r="H10" s="157"/>
      <c r="I10" s="158" t="s">
        <v>436</v>
      </c>
      <c r="J10" s="158" t="s">
        <v>436</v>
      </c>
      <c r="K10" s="158" t="s">
        <v>437</v>
      </c>
      <c r="L10" s="158"/>
      <c r="M10" s="158"/>
      <c r="N10" s="158"/>
      <c r="O10" s="158"/>
      <c r="P10" s="158"/>
      <c r="Q10" s="158"/>
      <c r="R10" s="158"/>
      <c r="S10" s="159">
        <v>1.8</v>
      </c>
      <c r="T10" s="223" t="str">
        <f>IF(ISBLANK(S10),"",IF(S10&lt;1.6,"",IF(S10&gt;=2.28,"TSM",IF(S10&gt;=2.15,"SM",IF(S10&gt;=2.03,"KSM",IF(S10&gt;=1.9,"I A",IF(S10&gt;=1.75,"II A",IF(S10&gt;=1.6,"III A"))))))))</f>
        <v>II A</v>
      </c>
      <c r="U10" s="161" t="s">
        <v>144</v>
      </c>
    </row>
    <row r="11" spans="1:21" s="162" customFormat="1" ht="24.95" customHeight="1" x14ac:dyDescent="0.2">
      <c r="A11" s="222"/>
      <c r="B11" s="152">
        <v>61</v>
      </c>
      <c r="C11" s="153" t="s">
        <v>457</v>
      </c>
      <c r="D11" s="154" t="s">
        <v>1014</v>
      </c>
      <c r="E11" s="155" t="s">
        <v>1015</v>
      </c>
      <c r="F11" s="156" t="s">
        <v>3</v>
      </c>
      <c r="G11" s="157" t="s">
        <v>28</v>
      </c>
      <c r="H11" s="157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 t="s">
        <v>73</v>
      </c>
      <c r="T11" s="223" t="str">
        <f>IF(ISBLANK(S11),"",IF(S11&lt;1.6,"",IF(S11&gt;=2.28,"TSM",IF(S11&gt;=2.15,"SM",IF(S11&gt;=2.03,"KSM",IF(S11&gt;=1.9,"I A",IF(S11&gt;=1.75,"II A",IF(S11&gt;=1.6,"III A"))))))))</f>
        <v>TSM</v>
      </c>
      <c r="U11" s="161" t="s">
        <v>442</v>
      </c>
    </row>
  </sheetData>
  <printOptions horizontalCentered="1"/>
  <pageMargins left="0.39370078740157483" right="0.39370078740157483" top="0.86614173228346458" bottom="0.39370078740157483" header="0.86614173228346458" footer="0.3937007874015748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T14"/>
  <sheetViews>
    <sheetView showZeros="0" zoomScaleNormal="100" workbookViewId="0">
      <selection activeCell="B28" sqref="B28"/>
    </sheetView>
  </sheetViews>
  <sheetFormatPr defaultColWidth="9.140625" defaultRowHeight="12.75" x14ac:dyDescent="0.2"/>
  <cols>
    <col min="1" max="1" width="4.7109375" style="99" customWidth="1"/>
    <col min="2" max="2" width="5" style="99" customWidth="1"/>
    <col min="3" max="3" width="10" style="99" customWidth="1"/>
    <col min="4" max="4" width="12.85546875" style="99" customWidth="1"/>
    <col min="5" max="5" width="8.7109375" style="100" bestFit="1" customWidth="1"/>
    <col min="6" max="6" width="6.42578125" style="99" bestFit="1" customWidth="1"/>
    <col min="7" max="7" width="11.5703125" style="99" bestFit="1" customWidth="1"/>
    <col min="8" max="8" width="8.85546875" style="99" bestFit="1" customWidth="1"/>
    <col min="9" max="15" width="5.42578125" style="101" customWidth="1"/>
    <col min="16" max="16" width="8.85546875" style="102" customWidth="1"/>
    <col min="17" max="17" width="6.28515625" style="102" customWidth="1"/>
    <col min="18" max="18" width="17.28515625" style="99" customWidth="1"/>
    <col min="19" max="16384" width="9.140625" style="99"/>
  </cols>
  <sheetData>
    <row r="1" spans="1:20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M1" s="51"/>
      <c r="N1" s="51"/>
      <c r="O1" s="51"/>
      <c r="P1" s="51"/>
      <c r="Q1" s="51"/>
      <c r="R1" s="56" t="s">
        <v>1</v>
      </c>
      <c r="S1" s="51"/>
      <c r="T1" s="50"/>
    </row>
    <row r="2" spans="1:20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M2" s="57"/>
      <c r="N2" s="57"/>
      <c r="O2" s="57"/>
      <c r="P2" s="57"/>
      <c r="Q2" s="57"/>
      <c r="R2" s="60" t="s">
        <v>3</v>
      </c>
      <c r="S2" s="57"/>
      <c r="T2" s="50"/>
    </row>
    <row r="3" spans="1:20" s="61" customFormat="1" ht="10.5" customHeight="1" x14ac:dyDescent="0.25">
      <c r="D3" s="62"/>
      <c r="F3" s="63"/>
      <c r="G3" s="63"/>
      <c r="H3" s="63"/>
      <c r="I3" s="63"/>
      <c r="J3" s="64"/>
      <c r="K3" s="64"/>
      <c r="L3" s="64"/>
      <c r="P3" s="65"/>
      <c r="Q3" s="65"/>
    </row>
    <row r="4" spans="1:20" s="61" customFormat="1" ht="15.75" x14ac:dyDescent="0.25">
      <c r="C4" s="67" t="s">
        <v>636</v>
      </c>
      <c r="D4" s="67"/>
      <c r="E4" s="55"/>
      <c r="F4" s="63"/>
      <c r="G4" s="63"/>
      <c r="H4" s="63"/>
      <c r="I4" s="68"/>
      <c r="J4" s="64"/>
      <c r="K4" s="64"/>
      <c r="L4" s="64"/>
      <c r="P4" s="65"/>
      <c r="Q4" s="65"/>
    </row>
    <row r="5" spans="1:20" s="61" customFormat="1" ht="9" customHeight="1" thickBot="1" x14ac:dyDescent="0.25">
      <c r="E5" s="55"/>
      <c r="F5" s="63"/>
      <c r="G5" s="63"/>
      <c r="H5" s="63"/>
      <c r="I5" s="63"/>
      <c r="J5" s="64"/>
      <c r="K5" s="64"/>
      <c r="L5" s="64"/>
      <c r="P5" s="65"/>
      <c r="Q5" s="65"/>
    </row>
    <row r="6" spans="1:20" s="69" customFormat="1" ht="13.5" customHeight="1" thickBot="1" x14ac:dyDescent="0.25">
      <c r="E6" s="70"/>
      <c r="I6" s="311" t="s">
        <v>5</v>
      </c>
      <c r="J6" s="312"/>
      <c r="K6" s="312"/>
      <c r="L6" s="312"/>
      <c r="M6" s="312"/>
      <c r="N6" s="312"/>
      <c r="O6" s="313"/>
      <c r="P6" s="71"/>
      <c r="Q6" s="71"/>
    </row>
    <row r="7" spans="1:20" s="85" customFormat="1" ht="14.25" customHeight="1" thickBot="1" x14ac:dyDescent="0.25">
      <c r="A7" s="73" t="s">
        <v>6</v>
      </c>
      <c r="B7" s="74" t="s">
        <v>7</v>
      </c>
      <c r="C7" s="75" t="s">
        <v>8</v>
      </c>
      <c r="D7" s="76" t="s">
        <v>9</v>
      </c>
      <c r="E7" s="77" t="s">
        <v>10</v>
      </c>
      <c r="F7" s="77" t="s">
        <v>11</v>
      </c>
      <c r="G7" s="77" t="s">
        <v>88</v>
      </c>
      <c r="H7" s="77" t="s">
        <v>637</v>
      </c>
      <c r="I7" s="78">
        <v>1</v>
      </c>
      <c r="J7" s="79">
        <v>2</v>
      </c>
      <c r="K7" s="80">
        <v>3</v>
      </c>
      <c r="L7" s="80" t="s">
        <v>14</v>
      </c>
      <c r="M7" s="79">
        <v>4</v>
      </c>
      <c r="N7" s="79">
        <v>5</v>
      </c>
      <c r="O7" s="81">
        <v>6</v>
      </c>
      <c r="P7" s="82" t="s">
        <v>15</v>
      </c>
      <c r="Q7" s="83" t="s">
        <v>16</v>
      </c>
      <c r="R7" s="111" t="s">
        <v>17</v>
      </c>
    </row>
    <row r="8" spans="1:20" s="97" customFormat="1" ht="19.899999999999999" customHeight="1" x14ac:dyDescent="0.2">
      <c r="A8" s="86">
        <v>1</v>
      </c>
      <c r="B8" s="87">
        <v>355</v>
      </c>
      <c r="C8" s="88" t="s">
        <v>638</v>
      </c>
      <c r="D8" s="89" t="s">
        <v>639</v>
      </c>
      <c r="E8" s="90">
        <v>35836</v>
      </c>
      <c r="F8" s="91" t="s">
        <v>3</v>
      </c>
      <c r="G8" s="91" t="s">
        <v>120</v>
      </c>
      <c r="H8" s="91" t="s">
        <v>97</v>
      </c>
      <c r="I8" s="92">
        <v>5.62</v>
      </c>
      <c r="J8" s="92" t="s">
        <v>92</v>
      </c>
      <c r="K8" s="92">
        <v>5.48</v>
      </c>
      <c r="L8" s="93">
        <v>6</v>
      </c>
      <c r="M8" s="92">
        <v>5.46</v>
      </c>
      <c r="N8" s="92">
        <v>5.68</v>
      </c>
      <c r="O8" s="92">
        <v>5.71</v>
      </c>
      <c r="P8" s="94">
        <f t="shared" ref="P8:P13" si="0">MAX(I8:K8,M8:O8)</f>
        <v>5.71</v>
      </c>
      <c r="Q8" s="95" t="str">
        <f t="shared" ref="Q8:Q13" si="1">IF(ISBLANK(P8),"",IF(P8&lt;4.6,"",IF(P8&gt;=6.62,"TSM",IF(P8&gt;=6.3,"SM",IF(P8&gt;=6,"KSM",IF(P8&gt;=5.6,"I A",IF(P8&gt;=5.15,"II A",IF(P8&gt;=4.6,"III A"))))))))</f>
        <v>I A</v>
      </c>
      <c r="R8" s="166" t="s">
        <v>640</v>
      </c>
    </row>
    <row r="9" spans="1:20" s="97" customFormat="1" ht="19.899999999999999" customHeight="1" x14ac:dyDescent="0.2">
      <c r="A9" s="86">
        <v>2</v>
      </c>
      <c r="B9" s="87">
        <v>59</v>
      </c>
      <c r="C9" s="88" t="s">
        <v>75</v>
      </c>
      <c r="D9" s="89" t="s">
        <v>641</v>
      </c>
      <c r="E9" s="90" t="s">
        <v>642</v>
      </c>
      <c r="F9" s="91" t="s">
        <v>3</v>
      </c>
      <c r="G9" s="91"/>
      <c r="H9" s="91"/>
      <c r="I9" s="92" t="s">
        <v>92</v>
      </c>
      <c r="J9" s="92" t="s">
        <v>92</v>
      </c>
      <c r="K9" s="92" t="s">
        <v>92</v>
      </c>
      <c r="L9" s="93">
        <v>1</v>
      </c>
      <c r="M9" s="92">
        <v>4.79</v>
      </c>
      <c r="N9" s="92">
        <v>5.42</v>
      </c>
      <c r="O9" s="92" t="s">
        <v>92</v>
      </c>
      <c r="P9" s="94">
        <f t="shared" si="0"/>
        <v>5.42</v>
      </c>
      <c r="Q9" s="95" t="str">
        <f t="shared" si="1"/>
        <v>II A</v>
      </c>
      <c r="R9" s="166" t="s">
        <v>643</v>
      </c>
    </row>
    <row r="10" spans="1:20" s="97" customFormat="1" ht="19.899999999999999" customHeight="1" x14ac:dyDescent="0.2">
      <c r="A10" s="86">
        <v>3</v>
      </c>
      <c r="B10" s="87">
        <v>397</v>
      </c>
      <c r="C10" s="88" t="s">
        <v>644</v>
      </c>
      <c r="D10" s="89" t="s">
        <v>645</v>
      </c>
      <c r="E10" s="90" t="s">
        <v>646</v>
      </c>
      <c r="F10" s="91" t="s">
        <v>101</v>
      </c>
      <c r="G10" s="91" t="s">
        <v>102</v>
      </c>
      <c r="H10" s="91" t="s">
        <v>103</v>
      </c>
      <c r="I10" s="92">
        <v>5.15</v>
      </c>
      <c r="J10" s="92">
        <v>5.09</v>
      </c>
      <c r="K10" s="92">
        <v>5.32</v>
      </c>
      <c r="L10" s="93">
        <v>5</v>
      </c>
      <c r="M10" s="92" t="s">
        <v>92</v>
      </c>
      <c r="N10" s="92">
        <v>5.1100000000000003</v>
      </c>
      <c r="O10" s="92">
        <v>5.36</v>
      </c>
      <c r="P10" s="94">
        <f t="shared" si="0"/>
        <v>5.36</v>
      </c>
      <c r="Q10" s="95" t="str">
        <f t="shared" si="1"/>
        <v>II A</v>
      </c>
      <c r="R10" s="166" t="s">
        <v>104</v>
      </c>
    </row>
    <row r="11" spans="1:20" s="97" customFormat="1" ht="19.899999999999999" customHeight="1" x14ac:dyDescent="0.2">
      <c r="A11" s="86">
        <v>4</v>
      </c>
      <c r="B11" s="87">
        <v>195</v>
      </c>
      <c r="C11" s="88" t="s">
        <v>75</v>
      </c>
      <c r="D11" s="89" t="s">
        <v>647</v>
      </c>
      <c r="E11" s="90" t="s">
        <v>648</v>
      </c>
      <c r="F11" s="91" t="s">
        <v>3</v>
      </c>
      <c r="G11" s="91" t="s">
        <v>28</v>
      </c>
      <c r="H11" s="91"/>
      <c r="I11" s="92" t="s">
        <v>92</v>
      </c>
      <c r="J11" s="92">
        <v>4.9800000000000004</v>
      </c>
      <c r="K11" s="92" t="s">
        <v>92</v>
      </c>
      <c r="L11" s="93">
        <v>4</v>
      </c>
      <c r="M11" s="92" t="s">
        <v>92</v>
      </c>
      <c r="N11" s="92">
        <v>4.88</v>
      </c>
      <c r="O11" s="92">
        <v>4.9000000000000004</v>
      </c>
      <c r="P11" s="94">
        <f t="shared" si="0"/>
        <v>4.9800000000000004</v>
      </c>
      <c r="Q11" s="95" t="str">
        <f t="shared" si="1"/>
        <v>III A</v>
      </c>
      <c r="R11" s="166" t="s">
        <v>448</v>
      </c>
    </row>
    <row r="12" spans="1:20" s="97" customFormat="1" ht="19.899999999999999" customHeight="1" x14ac:dyDescent="0.2">
      <c r="A12" s="86">
        <v>5</v>
      </c>
      <c r="B12" s="87">
        <v>49</v>
      </c>
      <c r="C12" s="88" t="s">
        <v>405</v>
      </c>
      <c r="D12" s="89" t="s">
        <v>649</v>
      </c>
      <c r="E12" s="90" t="s">
        <v>650</v>
      </c>
      <c r="F12" s="91" t="s">
        <v>3</v>
      </c>
      <c r="G12" s="91" t="s">
        <v>28</v>
      </c>
      <c r="H12" s="91"/>
      <c r="I12" s="92">
        <v>4.62</v>
      </c>
      <c r="J12" s="92" t="s">
        <v>92</v>
      </c>
      <c r="K12" s="92" t="s">
        <v>92</v>
      </c>
      <c r="L12" s="93">
        <v>3</v>
      </c>
      <c r="M12" s="92" t="s">
        <v>92</v>
      </c>
      <c r="N12" s="92" t="s">
        <v>92</v>
      </c>
      <c r="O12" s="92" t="s">
        <v>92</v>
      </c>
      <c r="P12" s="94">
        <f t="shared" si="0"/>
        <v>4.62</v>
      </c>
      <c r="Q12" s="95" t="str">
        <f t="shared" si="1"/>
        <v>III A</v>
      </c>
      <c r="R12" s="166" t="s">
        <v>651</v>
      </c>
    </row>
    <row r="13" spans="1:20" s="97" customFormat="1" ht="19.899999999999999" customHeight="1" x14ac:dyDescent="0.2">
      <c r="A13" s="86">
        <v>6</v>
      </c>
      <c r="B13" s="87">
        <v>348</v>
      </c>
      <c r="C13" s="88" t="s">
        <v>652</v>
      </c>
      <c r="D13" s="89" t="s">
        <v>653</v>
      </c>
      <c r="E13" s="90" t="s">
        <v>654</v>
      </c>
      <c r="F13" s="91" t="s">
        <v>78</v>
      </c>
      <c r="G13" s="91" t="s">
        <v>79</v>
      </c>
      <c r="H13" s="91" t="s">
        <v>80</v>
      </c>
      <c r="I13" s="92">
        <v>4.0999999999999996</v>
      </c>
      <c r="J13" s="92">
        <v>4.0599999999999996</v>
      </c>
      <c r="K13" s="92">
        <v>4.09</v>
      </c>
      <c r="L13" s="93">
        <v>2</v>
      </c>
      <c r="M13" s="92">
        <v>4.26</v>
      </c>
      <c r="N13" s="92">
        <v>4.09</v>
      </c>
      <c r="O13" s="92">
        <v>3.99</v>
      </c>
      <c r="P13" s="94">
        <f t="shared" si="0"/>
        <v>4.26</v>
      </c>
      <c r="Q13" s="95" t="str">
        <f t="shared" si="1"/>
        <v/>
      </c>
      <c r="R13" s="166" t="s">
        <v>81</v>
      </c>
    </row>
    <row r="14" spans="1:20" s="97" customFormat="1" ht="19.899999999999999" customHeight="1" x14ac:dyDescent="0.2">
      <c r="A14" s="86"/>
      <c r="B14" s="87">
        <v>193</v>
      </c>
      <c r="C14" s="88" t="s">
        <v>446</v>
      </c>
      <c r="D14" s="89" t="s">
        <v>276</v>
      </c>
      <c r="E14" s="90" t="s">
        <v>447</v>
      </c>
      <c r="F14" s="91" t="s">
        <v>3</v>
      </c>
      <c r="G14" s="91" t="s">
        <v>28</v>
      </c>
      <c r="H14" s="91"/>
      <c r="I14" s="92"/>
      <c r="J14" s="92"/>
      <c r="K14" s="92"/>
      <c r="L14" s="93"/>
      <c r="M14" s="92"/>
      <c r="N14" s="92"/>
      <c r="O14" s="92"/>
      <c r="P14" s="94" t="s">
        <v>73</v>
      </c>
      <c r="Q14" s="95"/>
      <c r="R14" s="166" t="s">
        <v>448</v>
      </c>
    </row>
  </sheetData>
  <mergeCells count="1">
    <mergeCell ref="I6:O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W20"/>
  <sheetViews>
    <sheetView showZeros="0" zoomScaleNormal="100" workbookViewId="0">
      <selection activeCell="B28" sqref="B28"/>
    </sheetView>
  </sheetViews>
  <sheetFormatPr defaultColWidth="9.140625" defaultRowHeight="12.75" x14ac:dyDescent="0.2"/>
  <cols>
    <col min="1" max="1" width="4.7109375" style="99" customWidth="1"/>
    <col min="2" max="2" width="5" style="99" customWidth="1"/>
    <col min="3" max="3" width="10" style="99" customWidth="1"/>
    <col min="4" max="4" width="14.42578125" style="99" customWidth="1"/>
    <col min="5" max="5" width="8.28515625" style="100" customWidth="1"/>
    <col min="6" max="6" width="8.140625" style="99" bestFit="1" customWidth="1"/>
    <col min="7" max="7" width="8.7109375" style="99" bestFit="1" customWidth="1"/>
    <col min="8" max="8" width="6.7109375" style="99" customWidth="1"/>
    <col min="9" max="15" width="5.42578125" style="101" customWidth="1"/>
    <col min="16" max="16" width="8.85546875" style="102" customWidth="1"/>
    <col min="17" max="17" width="6.28515625" style="102" customWidth="1"/>
    <col min="18" max="18" width="22.42578125" style="103" bestFit="1" customWidth="1"/>
    <col min="19" max="19" width="9.140625" style="99" customWidth="1"/>
    <col min="20" max="16384" width="9.140625" style="99"/>
  </cols>
  <sheetData>
    <row r="1" spans="1:23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M1" s="51"/>
      <c r="N1" s="51"/>
      <c r="O1" s="51"/>
      <c r="P1" s="51"/>
      <c r="Q1" s="51"/>
      <c r="R1" s="56" t="s">
        <v>1</v>
      </c>
      <c r="S1" s="51"/>
      <c r="T1" s="50"/>
    </row>
    <row r="2" spans="1:23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M2" s="57"/>
      <c r="N2" s="57"/>
      <c r="O2" s="57"/>
      <c r="P2" s="57"/>
      <c r="Q2" s="57"/>
      <c r="R2" s="60" t="s">
        <v>3</v>
      </c>
      <c r="S2" s="57"/>
      <c r="T2" s="50"/>
    </row>
    <row r="3" spans="1:23" s="61" customFormat="1" ht="10.5" customHeight="1" x14ac:dyDescent="0.25">
      <c r="D3" s="62"/>
      <c r="F3" s="63"/>
      <c r="G3" s="63"/>
      <c r="H3" s="63"/>
      <c r="I3" s="63"/>
      <c r="J3" s="64"/>
      <c r="K3" s="64"/>
      <c r="L3" s="64"/>
      <c r="P3" s="65"/>
      <c r="Q3" s="65"/>
      <c r="R3" s="65"/>
    </row>
    <row r="4" spans="1:23" s="61" customFormat="1" ht="15.75" x14ac:dyDescent="0.25">
      <c r="C4" s="66" t="s">
        <v>87</v>
      </c>
      <c r="D4" s="67"/>
      <c r="E4" s="55"/>
      <c r="F4" s="63"/>
      <c r="G4" s="63"/>
      <c r="H4" s="63"/>
      <c r="I4" s="68"/>
      <c r="J4" s="64"/>
      <c r="K4" s="64"/>
      <c r="L4" s="64"/>
      <c r="P4" s="65"/>
      <c r="Q4" s="65"/>
      <c r="R4" s="65"/>
    </row>
    <row r="5" spans="1:23" s="61" customFormat="1" ht="9" customHeight="1" thickBot="1" x14ac:dyDescent="0.25">
      <c r="E5" s="55"/>
      <c r="F5" s="63"/>
      <c r="G5" s="63"/>
      <c r="H5" s="63"/>
      <c r="I5" s="63"/>
      <c r="J5" s="64"/>
      <c r="K5" s="64"/>
      <c r="L5" s="64"/>
      <c r="P5" s="65"/>
      <c r="Q5" s="65"/>
      <c r="R5" s="65"/>
    </row>
    <row r="6" spans="1:23" s="69" customFormat="1" ht="13.5" customHeight="1" thickBot="1" x14ac:dyDescent="0.25">
      <c r="E6" s="70"/>
      <c r="I6" s="311" t="s">
        <v>5</v>
      </c>
      <c r="J6" s="312"/>
      <c r="K6" s="312"/>
      <c r="L6" s="312"/>
      <c r="M6" s="312"/>
      <c r="N6" s="312"/>
      <c r="O6" s="313"/>
      <c r="P6" s="71"/>
      <c r="Q6" s="71"/>
      <c r="R6" s="72"/>
    </row>
    <row r="7" spans="1:23" s="85" customFormat="1" ht="14.25" customHeight="1" thickBot="1" x14ac:dyDescent="0.25">
      <c r="A7" s="73" t="s">
        <v>6</v>
      </c>
      <c r="B7" s="74" t="s">
        <v>7</v>
      </c>
      <c r="C7" s="75" t="s">
        <v>8</v>
      </c>
      <c r="D7" s="76" t="s">
        <v>9</v>
      </c>
      <c r="E7" s="77" t="s">
        <v>10</v>
      </c>
      <c r="F7" s="77" t="s">
        <v>11</v>
      </c>
      <c r="G7" s="77" t="s">
        <v>88</v>
      </c>
      <c r="H7" s="77" t="s">
        <v>13</v>
      </c>
      <c r="I7" s="78">
        <v>1</v>
      </c>
      <c r="J7" s="79">
        <v>2</v>
      </c>
      <c r="K7" s="80">
        <v>3</v>
      </c>
      <c r="L7" s="80" t="s">
        <v>14</v>
      </c>
      <c r="M7" s="79">
        <v>4</v>
      </c>
      <c r="N7" s="79">
        <v>5</v>
      </c>
      <c r="O7" s="81">
        <v>6</v>
      </c>
      <c r="P7" s="82" t="s">
        <v>15</v>
      </c>
      <c r="Q7" s="83" t="s">
        <v>16</v>
      </c>
      <c r="R7" s="84" t="s">
        <v>17</v>
      </c>
    </row>
    <row r="8" spans="1:23" s="97" customFormat="1" ht="22.9" customHeight="1" x14ac:dyDescent="0.2">
      <c r="A8" s="86">
        <v>1</v>
      </c>
      <c r="B8" s="87">
        <v>358</v>
      </c>
      <c r="C8" s="88" t="s">
        <v>89</v>
      </c>
      <c r="D8" s="89" t="s">
        <v>90</v>
      </c>
      <c r="E8" s="90" t="s">
        <v>91</v>
      </c>
      <c r="F8" s="91" t="s">
        <v>3</v>
      </c>
      <c r="G8" s="91" t="s">
        <v>28</v>
      </c>
      <c r="H8" s="91"/>
      <c r="I8" s="92">
        <v>6.84</v>
      </c>
      <c r="J8" s="92" t="s">
        <v>92</v>
      </c>
      <c r="K8" s="92">
        <v>6.97</v>
      </c>
      <c r="L8" s="93">
        <v>8</v>
      </c>
      <c r="M8" s="92">
        <v>6.74</v>
      </c>
      <c r="N8" s="92" t="s">
        <v>92</v>
      </c>
      <c r="O8" s="92">
        <v>6.48</v>
      </c>
      <c r="P8" s="94">
        <f t="shared" ref="P8:P18" si="0">MAX(I8:K8,M8:O8)</f>
        <v>6.97</v>
      </c>
      <c r="Q8" s="95" t="str">
        <f t="shared" ref="Q8:Q18" si="1">IF(ISBLANK(P8),"",IF(P8&lt;5.6,"",IF(P8&gt;=8.05,"TSM",IF(P8&gt;=7.65,"SM",IF(P8&gt;=7.2,"KSM",IF(P8&gt;=6.7,"I A",IF(P8&gt;=6.2,"II A",IF(P8&gt;=5.6,"III A"))))))))</f>
        <v>I A</v>
      </c>
      <c r="R8" s="96" t="s">
        <v>93</v>
      </c>
    </row>
    <row r="9" spans="1:23" s="97" customFormat="1" ht="22.9" customHeight="1" x14ac:dyDescent="0.2">
      <c r="A9" s="86">
        <v>2</v>
      </c>
      <c r="B9" s="87">
        <v>356</v>
      </c>
      <c r="C9" s="88" t="s">
        <v>94</v>
      </c>
      <c r="D9" s="89" t="s">
        <v>95</v>
      </c>
      <c r="E9" s="90" t="s">
        <v>96</v>
      </c>
      <c r="F9" s="91" t="s">
        <v>3</v>
      </c>
      <c r="G9" s="91" t="s">
        <v>28</v>
      </c>
      <c r="H9" s="91" t="s">
        <v>97</v>
      </c>
      <c r="I9" s="92">
        <v>6.92</v>
      </c>
      <c r="J9" s="92">
        <v>6.75</v>
      </c>
      <c r="K9" s="92">
        <v>6.96</v>
      </c>
      <c r="L9" s="93">
        <v>7</v>
      </c>
      <c r="M9" s="92" t="s">
        <v>92</v>
      </c>
      <c r="N9" s="92">
        <v>6.67</v>
      </c>
      <c r="O9" s="92">
        <v>6.85</v>
      </c>
      <c r="P9" s="94">
        <f t="shared" si="0"/>
        <v>6.96</v>
      </c>
      <c r="Q9" s="95" t="str">
        <f t="shared" si="1"/>
        <v>I A</v>
      </c>
      <c r="R9" s="96" t="s">
        <v>93</v>
      </c>
    </row>
    <row r="10" spans="1:23" s="97" customFormat="1" ht="22.9" customHeight="1" x14ac:dyDescent="0.2">
      <c r="A10" s="86">
        <v>3</v>
      </c>
      <c r="B10" s="87">
        <v>399</v>
      </c>
      <c r="C10" s="88" t="s">
        <v>98</v>
      </c>
      <c r="D10" s="89" t="s">
        <v>99</v>
      </c>
      <c r="E10" s="90" t="s">
        <v>100</v>
      </c>
      <c r="F10" s="91" t="s">
        <v>101</v>
      </c>
      <c r="G10" s="91" t="s">
        <v>102</v>
      </c>
      <c r="H10" s="91" t="s">
        <v>103</v>
      </c>
      <c r="I10" s="92">
        <v>6.51</v>
      </c>
      <c r="J10" s="92">
        <v>6.65</v>
      </c>
      <c r="K10" s="92">
        <v>6.65</v>
      </c>
      <c r="L10" s="93">
        <v>6</v>
      </c>
      <c r="M10" s="92">
        <v>6.41</v>
      </c>
      <c r="N10" s="92">
        <v>6.46</v>
      </c>
      <c r="O10" s="92">
        <v>6.73</v>
      </c>
      <c r="P10" s="94">
        <f t="shared" si="0"/>
        <v>6.73</v>
      </c>
      <c r="Q10" s="95" t="str">
        <f t="shared" si="1"/>
        <v>I A</v>
      </c>
      <c r="R10" s="96" t="s">
        <v>104</v>
      </c>
      <c r="W10" s="97" t="s">
        <v>105</v>
      </c>
    </row>
    <row r="11" spans="1:23" s="97" customFormat="1" ht="22.9" customHeight="1" x14ac:dyDescent="0.2">
      <c r="A11" s="86">
        <v>4</v>
      </c>
      <c r="B11" s="87">
        <v>153</v>
      </c>
      <c r="C11" s="88" t="s">
        <v>106</v>
      </c>
      <c r="D11" s="89" t="s">
        <v>107</v>
      </c>
      <c r="E11" s="90" t="s">
        <v>108</v>
      </c>
      <c r="F11" s="91" t="s">
        <v>109</v>
      </c>
      <c r="G11" s="91" t="s">
        <v>110</v>
      </c>
      <c r="H11" s="91"/>
      <c r="I11" s="92" t="s">
        <v>92</v>
      </c>
      <c r="J11" s="92">
        <v>6.6</v>
      </c>
      <c r="K11" s="92">
        <v>5.89</v>
      </c>
      <c r="L11" s="93">
        <v>5</v>
      </c>
      <c r="M11" s="92" t="s">
        <v>92</v>
      </c>
      <c r="N11" s="92" t="s">
        <v>92</v>
      </c>
      <c r="O11" s="92" t="s">
        <v>92</v>
      </c>
      <c r="P11" s="94">
        <f t="shared" si="0"/>
        <v>6.6</v>
      </c>
      <c r="Q11" s="95" t="str">
        <f t="shared" si="1"/>
        <v>II A</v>
      </c>
      <c r="R11" s="96" t="s">
        <v>111</v>
      </c>
    </row>
    <row r="12" spans="1:23" s="97" customFormat="1" ht="22.9" customHeight="1" x14ac:dyDescent="0.2">
      <c r="A12" s="86">
        <v>5</v>
      </c>
      <c r="B12" s="87">
        <v>52</v>
      </c>
      <c r="C12" s="88" t="s">
        <v>112</v>
      </c>
      <c r="D12" s="89" t="s">
        <v>113</v>
      </c>
      <c r="E12" s="90" t="s">
        <v>114</v>
      </c>
      <c r="F12" s="91" t="s">
        <v>3</v>
      </c>
      <c r="G12" s="91" t="s">
        <v>28</v>
      </c>
      <c r="H12" s="91" t="s">
        <v>115</v>
      </c>
      <c r="I12" s="92">
        <v>6.16</v>
      </c>
      <c r="J12" s="92">
        <v>6.49</v>
      </c>
      <c r="K12" s="92">
        <v>6.59</v>
      </c>
      <c r="L12" s="93">
        <v>4</v>
      </c>
      <c r="M12" s="92"/>
      <c r="N12" s="92"/>
      <c r="O12" s="92">
        <v>6.26</v>
      </c>
      <c r="P12" s="94">
        <f t="shared" si="0"/>
        <v>6.59</v>
      </c>
      <c r="Q12" s="95" t="str">
        <f t="shared" si="1"/>
        <v>II A</v>
      </c>
      <c r="R12" s="98" t="s">
        <v>116</v>
      </c>
    </row>
    <row r="13" spans="1:23" s="97" customFormat="1" ht="22.9" customHeight="1" x14ac:dyDescent="0.2">
      <c r="A13" s="86">
        <v>6</v>
      </c>
      <c r="B13" s="87">
        <v>357</v>
      </c>
      <c r="C13" s="88" t="s">
        <v>117</v>
      </c>
      <c r="D13" s="89" t="s">
        <v>118</v>
      </c>
      <c r="E13" s="90" t="s">
        <v>119</v>
      </c>
      <c r="F13" s="91" t="s">
        <v>3</v>
      </c>
      <c r="G13" s="91" t="s">
        <v>120</v>
      </c>
      <c r="H13" s="91" t="s">
        <v>97</v>
      </c>
      <c r="I13" s="92" t="s">
        <v>92</v>
      </c>
      <c r="J13" s="92" t="s">
        <v>92</v>
      </c>
      <c r="K13" s="92">
        <v>6.52</v>
      </c>
      <c r="L13" s="93">
        <v>3</v>
      </c>
      <c r="M13" s="92">
        <v>6.23</v>
      </c>
      <c r="N13" s="92">
        <v>6.22</v>
      </c>
      <c r="O13" s="92">
        <v>6.49</v>
      </c>
      <c r="P13" s="94">
        <f t="shared" si="0"/>
        <v>6.52</v>
      </c>
      <c r="Q13" s="95" t="str">
        <f t="shared" si="1"/>
        <v>II A</v>
      </c>
      <c r="R13" s="96" t="s">
        <v>93</v>
      </c>
    </row>
    <row r="14" spans="1:23" s="97" customFormat="1" ht="22.9" customHeight="1" x14ac:dyDescent="0.2">
      <c r="A14" s="86">
        <v>7</v>
      </c>
      <c r="B14" s="87">
        <v>389</v>
      </c>
      <c r="C14" s="88" t="s">
        <v>121</v>
      </c>
      <c r="D14" s="89" t="s">
        <v>122</v>
      </c>
      <c r="E14" s="90" t="s">
        <v>123</v>
      </c>
      <c r="F14" s="91" t="s">
        <v>3</v>
      </c>
      <c r="G14" s="91" t="s">
        <v>28</v>
      </c>
      <c r="H14" s="91"/>
      <c r="I14" s="92">
        <v>6.43</v>
      </c>
      <c r="J14" s="92">
        <v>6.37</v>
      </c>
      <c r="K14" s="92">
        <v>6.24</v>
      </c>
      <c r="L14" s="93">
        <v>2</v>
      </c>
      <c r="M14" s="92" t="s">
        <v>92</v>
      </c>
      <c r="N14" s="92" t="s">
        <v>92</v>
      </c>
      <c r="O14" s="92">
        <v>6.19</v>
      </c>
      <c r="P14" s="94">
        <f t="shared" si="0"/>
        <v>6.43</v>
      </c>
      <c r="Q14" s="95" t="str">
        <f t="shared" si="1"/>
        <v>II A</v>
      </c>
      <c r="R14" s="96" t="s">
        <v>56</v>
      </c>
    </row>
    <row r="15" spans="1:23" s="97" customFormat="1" ht="22.9" customHeight="1" x14ac:dyDescent="0.2">
      <c r="A15" s="86">
        <v>8</v>
      </c>
      <c r="B15" s="87">
        <v>322</v>
      </c>
      <c r="C15" s="88" t="s">
        <v>124</v>
      </c>
      <c r="D15" s="89" t="s">
        <v>125</v>
      </c>
      <c r="E15" s="90" t="s">
        <v>126</v>
      </c>
      <c r="F15" s="91" t="s">
        <v>127</v>
      </c>
      <c r="G15" s="91" t="s">
        <v>128</v>
      </c>
      <c r="H15" s="91"/>
      <c r="I15" s="92">
        <v>5.9</v>
      </c>
      <c r="J15" s="92">
        <v>5.81</v>
      </c>
      <c r="K15" s="92">
        <v>6.01</v>
      </c>
      <c r="L15" s="93">
        <v>1</v>
      </c>
      <c r="M15" s="92"/>
      <c r="N15" s="92"/>
      <c r="O15" s="92"/>
      <c r="P15" s="94">
        <f t="shared" si="0"/>
        <v>6.01</v>
      </c>
      <c r="Q15" s="95" t="str">
        <f t="shared" si="1"/>
        <v>III A</v>
      </c>
      <c r="R15" s="96" t="s">
        <v>129</v>
      </c>
    </row>
    <row r="16" spans="1:23" s="97" customFormat="1" ht="22.9" customHeight="1" x14ac:dyDescent="0.2">
      <c r="A16" s="86">
        <v>9</v>
      </c>
      <c r="B16" s="87">
        <v>304</v>
      </c>
      <c r="C16" s="88" t="s">
        <v>130</v>
      </c>
      <c r="D16" s="89" t="s">
        <v>131</v>
      </c>
      <c r="E16" s="90" t="s">
        <v>132</v>
      </c>
      <c r="F16" s="91" t="s">
        <v>3</v>
      </c>
      <c r="G16" s="91" t="s">
        <v>28</v>
      </c>
      <c r="H16" s="91"/>
      <c r="I16" s="92" t="s">
        <v>92</v>
      </c>
      <c r="J16" s="92">
        <v>5.87</v>
      </c>
      <c r="K16" s="92" t="s">
        <v>92</v>
      </c>
      <c r="L16" s="93"/>
      <c r="M16" s="92"/>
      <c r="N16" s="92"/>
      <c r="O16" s="92"/>
      <c r="P16" s="94">
        <f t="shared" si="0"/>
        <v>5.87</v>
      </c>
      <c r="Q16" s="95" t="str">
        <f t="shared" si="1"/>
        <v>III A</v>
      </c>
      <c r="R16" s="96" t="s">
        <v>133</v>
      </c>
    </row>
    <row r="17" spans="1:18" s="97" customFormat="1" ht="22.9" customHeight="1" x14ac:dyDescent="0.2">
      <c r="A17" s="86">
        <v>10</v>
      </c>
      <c r="B17" s="87">
        <v>316</v>
      </c>
      <c r="C17" s="88" t="s">
        <v>134</v>
      </c>
      <c r="D17" s="89" t="s">
        <v>135</v>
      </c>
      <c r="E17" s="90" t="s">
        <v>136</v>
      </c>
      <c r="F17" s="91" t="s">
        <v>3</v>
      </c>
      <c r="G17" s="91" t="s">
        <v>28</v>
      </c>
      <c r="H17" s="91"/>
      <c r="I17" s="92">
        <v>5.54</v>
      </c>
      <c r="J17" s="92">
        <v>5.72</v>
      </c>
      <c r="K17" s="92">
        <v>5.71</v>
      </c>
      <c r="L17" s="93"/>
      <c r="M17" s="92"/>
      <c r="N17" s="92"/>
      <c r="O17" s="92"/>
      <c r="P17" s="94">
        <f t="shared" si="0"/>
        <v>5.72</v>
      </c>
      <c r="Q17" s="95" t="str">
        <f t="shared" si="1"/>
        <v>III A</v>
      </c>
      <c r="R17" s="96" t="s">
        <v>133</v>
      </c>
    </row>
    <row r="18" spans="1:18" s="97" customFormat="1" ht="22.9" customHeight="1" x14ac:dyDescent="0.2">
      <c r="A18" s="86">
        <v>11</v>
      </c>
      <c r="B18" s="87">
        <v>144</v>
      </c>
      <c r="C18" s="88" t="s">
        <v>137</v>
      </c>
      <c r="D18" s="89" t="s">
        <v>138</v>
      </c>
      <c r="E18" s="90" t="s">
        <v>139</v>
      </c>
      <c r="F18" s="91" t="s">
        <v>3</v>
      </c>
      <c r="G18" s="91" t="s">
        <v>60</v>
      </c>
      <c r="H18" s="91"/>
      <c r="I18" s="92">
        <v>5.34</v>
      </c>
      <c r="J18" s="92" t="s">
        <v>92</v>
      </c>
      <c r="K18" s="92">
        <v>5.37</v>
      </c>
      <c r="L18" s="93"/>
      <c r="M18" s="92"/>
      <c r="N18" s="92"/>
      <c r="O18" s="92"/>
      <c r="P18" s="94">
        <f t="shared" si="0"/>
        <v>5.37</v>
      </c>
      <c r="Q18" s="95" t="str">
        <f t="shared" si="1"/>
        <v/>
      </c>
      <c r="R18" s="96" t="s">
        <v>140</v>
      </c>
    </row>
    <row r="19" spans="1:18" s="97" customFormat="1" ht="22.9" customHeight="1" x14ac:dyDescent="0.2">
      <c r="A19" s="86"/>
      <c r="B19" s="87">
        <v>133</v>
      </c>
      <c r="C19" s="88" t="s">
        <v>141</v>
      </c>
      <c r="D19" s="89" t="s">
        <v>142</v>
      </c>
      <c r="E19" s="90" t="s">
        <v>143</v>
      </c>
      <c r="F19" s="91" t="s">
        <v>3</v>
      </c>
      <c r="G19" s="91"/>
      <c r="H19" s="91"/>
      <c r="I19" s="92"/>
      <c r="J19" s="92"/>
      <c r="K19" s="92"/>
      <c r="L19" s="93">
        <f>MAX(I19:K19)</f>
        <v>0</v>
      </c>
      <c r="M19" s="92"/>
      <c r="N19" s="92"/>
      <c r="O19" s="92"/>
      <c r="P19" s="94" t="s">
        <v>73</v>
      </c>
      <c r="Q19" s="95"/>
      <c r="R19" s="96" t="s">
        <v>144</v>
      </c>
    </row>
    <row r="20" spans="1:18" s="97" customFormat="1" ht="22.9" customHeight="1" x14ac:dyDescent="0.2">
      <c r="A20" s="86"/>
      <c r="B20" s="87">
        <v>239</v>
      </c>
      <c r="C20" s="88" t="s">
        <v>145</v>
      </c>
      <c r="D20" s="89" t="s">
        <v>146</v>
      </c>
      <c r="E20" s="90" t="s">
        <v>147</v>
      </c>
      <c r="F20" s="91" t="s">
        <v>50</v>
      </c>
      <c r="G20" s="91" t="s">
        <v>51</v>
      </c>
      <c r="H20" s="91"/>
      <c r="I20" s="92"/>
      <c r="J20" s="92"/>
      <c r="K20" s="92"/>
      <c r="L20" s="93">
        <f>MAX(I20:K20)</f>
        <v>0</v>
      </c>
      <c r="M20" s="92"/>
      <c r="N20" s="92"/>
      <c r="O20" s="92"/>
      <c r="P20" s="94" t="s">
        <v>73</v>
      </c>
      <c r="Q20" s="95"/>
      <c r="R20" s="96" t="s">
        <v>148</v>
      </c>
    </row>
  </sheetData>
  <mergeCells count="1">
    <mergeCell ref="I6:O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T24"/>
  <sheetViews>
    <sheetView showZeros="0" workbookViewId="0">
      <selection activeCell="B28" sqref="B28"/>
    </sheetView>
  </sheetViews>
  <sheetFormatPr defaultColWidth="9.140625" defaultRowHeight="12.75" x14ac:dyDescent="0.2"/>
  <cols>
    <col min="1" max="1" width="4.7109375" style="46" customWidth="1"/>
    <col min="2" max="2" width="5" style="46" customWidth="1"/>
    <col min="3" max="3" width="10" style="46" customWidth="1"/>
    <col min="4" max="4" width="13.42578125" style="46" bestFit="1" customWidth="1"/>
    <col min="5" max="5" width="8.28515625" style="47" customWidth="1"/>
    <col min="6" max="6" width="10.140625" style="46" bestFit="1" customWidth="1"/>
    <col min="7" max="7" width="10.5703125" style="46" customWidth="1"/>
    <col min="8" max="8" width="8.28515625" style="46" bestFit="1" customWidth="1"/>
    <col min="9" max="11" width="5.42578125" style="48" customWidth="1"/>
    <col min="12" max="12" width="3.85546875" style="48" customWidth="1"/>
    <col min="13" max="15" width="5.42578125" style="48" customWidth="1"/>
    <col min="16" max="16" width="8.85546875" style="49" customWidth="1"/>
    <col min="17" max="17" width="6.28515625" style="49" customWidth="1"/>
    <col min="18" max="18" width="18.7109375" style="46" customWidth="1"/>
    <col min="19" max="16384" width="9.140625" style="46"/>
  </cols>
  <sheetData>
    <row r="1" spans="1:20" s="6" customFormat="1" ht="14.25" x14ac:dyDescent="0.2">
      <c r="A1" s="1" t="s">
        <v>0</v>
      </c>
      <c r="B1" s="1"/>
      <c r="C1" s="2"/>
      <c r="D1" s="2"/>
      <c r="E1" s="3"/>
      <c r="F1" s="3"/>
      <c r="G1" s="3"/>
      <c r="H1" s="3"/>
      <c r="I1" s="4"/>
      <c r="J1" s="5"/>
      <c r="M1" s="2"/>
      <c r="N1" s="2"/>
      <c r="O1" s="2"/>
      <c r="P1" s="2"/>
      <c r="Q1" s="2"/>
      <c r="R1" s="7" t="s">
        <v>1</v>
      </c>
      <c r="S1" s="2"/>
      <c r="T1" s="1"/>
    </row>
    <row r="2" spans="1:20" s="10" customFormat="1" ht="15.75" customHeight="1" x14ac:dyDescent="0.2">
      <c r="A2" s="1" t="s">
        <v>2</v>
      </c>
      <c r="B2" s="1"/>
      <c r="C2" s="8"/>
      <c r="D2" s="2"/>
      <c r="E2" s="3"/>
      <c r="F2" s="3"/>
      <c r="G2" s="3"/>
      <c r="H2" s="3"/>
      <c r="I2" s="9"/>
      <c r="J2" s="5"/>
      <c r="M2" s="8"/>
      <c r="N2" s="8"/>
      <c r="O2" s="8"/>
      <c r="P2" s="8"/>
      <c r="Q2" s="8"/>
      <c r="R2" s="11" t="s">
        <v>3</v>
      </c>
      <c r="S2" s="8"/>
      <c r="T2" s="1"/>
    </row>
    <row r="3" spans="1:20" s="12" customFormat="1" ht="10.5" customHeight="1" x14ac:dyDescent="0.25">
      <c r="D3" s="13"/>
      <c r="F3" s="14"/>
      <c r="G3" s="14"/>
      <c r="H3" s="14"/>
      <c r="I3" s="14"/>
      <c r="J3" s="15"/>
      <c r="K3" s="15"/>
      <c r="L3" s="15"/>
    </row>
    <row r="4" spans="1:20" s="12" customFormat="1" ht="15.75" x14ac:dyDescent="0.25">
      <c r="C4" s="16" t="s">
        <v>4</v>
      </c>
      <c r="D4" s="16"/>
      <c r="E4" s="6"/>
      <c r="F4" s="14"/>
      <c r="G4" s="14"/>
      <c r="H4" s="14"/>
      <c r="I4" s="17"/>
      <c r="J4" s="15"/>
      <c r="K4" s="15"/>
      <c r="L4" s="15"/>
    </row>
    <row r="5" spans="1:20" s="12" customFormat="1" ht="9" customHeight="1" thickBot="1" x14ac:dyDescent="0.25">
      <c r="E5" s="6"/>
      <c r="F5" s="14"/>
      <c r="G5" s="14"/>
      <c r="H5" s="14"/>
      <c r="I5" s="14"/>
      <c r="J5" s="15"/>
      <c r="K5" s="15"/>
      <c r="L5" s="15"/>
    </row>
    <row r="6" spans="1:20" s="18" customFormat="1" ht="13.5" customHeight="1" thickBot="1" x14ac:dyDescent="0.25">
      <c r="E6" s="19"/>
      <c r="I6" s="314" t="s">
        <v>5</v>
      </c>
      <c r="J6" s="315"/>
      <c r="K6" s="315"/>
      <c r="L6" s="315"/>
      <c r="M6" s="315"/>
      <c r="N6" s="315"/>
      <c r="O6" s="316"/>
      <c r="P6" s="20"/>
      <c r="Q6" s="20"/>
    </row>
    <row r="7" spans="1:20" s="20" customFormat="1" ht="13.9" customHeight="1" thickBot="1" x14ac:dyDescent="0.25">
      <c r="A7" s="21" t="s">
        <v>6</v>
      </c>
      <c r="B7" s="22" t="s">
        <v>7</v>
      </c>
      <c r="C7" s="23" t="s">
        <v>8</v>
      </c>
      <c r="D7" s="24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6">
        <v>1</v>
      </c>
      <c r="J7" s="27">
        <v>2</v>
      </c>
      <c r="K7" s="28">
        <v>3</v>
      </c>
      <c r="L7" s="28" t="s">
        <v>14</v>
      </c>
      <c r="M7" s="27">
        <v>4</v>
      </c>
      <c r="N7" s="27">
        <v>5</v>
      </c>
      <c r="O7" s="29">
        <v>6</v>
      </c>
      <c r="P7" s="30" t="s">
        <v>15</v>
      </c>
      <c r="Q7" s="31" t="s">
        <v>16</v>
      </c>
      <c r="R7" s="32" t="s">
        <v>17</v>
      </c>
    </row>
    <row r="8" spans="1:20" s="44" customFormat="1" ht="19.899999999999999" customHeight="1" x14ac:dyDescent="0.2">
      <c r="A8" s="33">
        <v>1</v>
      </c>
      <c r="B8" s="34">
        <v>25</v>
      </c>
      <c r="C8" s="35" t="s">
        <v>18</v>
      </c>
      <c r="D8" s="36" t="s">
        <v>19</v>
      </c>
      <c r="E8" s="37" t="s">
        <v>20</v>
      </c>
      <c r="F8" s="38" t="s">
        <v>21</v>
      </c>
      <c r="G8" s="38" t="s">
        <v>22</v>
      </c>
      <c r="H8" s="38" t="s">
        <v>23</v>
      </c>
      <c r="I8" s="39">
        <v>14.41</v>
      </c>
      <c r="J8" s="39">
        <v>14.16</v>
      </c>
      <c r="K8" s="39" t="s">
        <v>92</v>
      </c>
      <c r="L8" s="40">
        <v>8</v>
      </c>
      <c r="M8" s="39" t="s">
        <v>92</v>
      </c>
      <c r="N8" s="39">
        <v>14.06</v>
      </c>
      <c r="O8" s="39">
        <v>14.03</v>
      </c>
      <c r="P8" s="41">
        <f t="shared" ref="P8:P16" si="0">MAX(I8:K8,M8:O8)</f>
        <v>14.41</v>
      </c>
      <c r="Q8" s="42" t="str">
        <f t="shared" ref="Q8:Q16" si="1">IF(ISBLANK(P8),"",IF(P8&lt;8.5,"",IF(P8&gt;=17.2,"TSM",IF(P8&gt;=15.8,"SM",IF(P8&gt;=14,"KSM",IF(P8&gt;=12,"I A",IF(P8&gt;=10,"II A",IF(P8&gt;=8.5,"III A"))))))))</f>
        <v>KSM</v>
      </c>
      <c r="R8" s="43" t="s">
        <v>24</v>
      </c>
    </row>
    <row r="9" spans="1:20" s="44" customFormat="1" ht="19.899999999999999" customHeight="1" x14ac:dyDescent="0.2">
      <c r="A9" s="33">
        <v>2</v>
      </c>
      <c r="B9" s="34">
        <v>5</v>
      </c>
      <c r="C9" s="35" t="s">
        <v>25</v>
      </c>
      <c r="D9" s="36" t="s">
        <v>26</v>
      </c>
      <c r="E9" s="37" t="s">
        <v>27</v>
      </c>
      <c r="F9" s="38" t="s">
        <v>3</v>
      </c>
      <c r="G9" s="38" t="s">
        <v>28</v>
      </c>
      <c r="H9" s="38"/>
      <c r="I9" s="39">
        <v>13.5</v>
      </c>
      <c r="J9" s="39">
        <v>14.3</v>
      </c>
      <c r="K9" s="39" t="s">
        <v>92</v>
      </c>
      <c r="L9" s="40">
        <v>7</v>
      </c>
      <c r="M9" s="39">
        <v>14.21</v>
      </c>
      <c r="N9" s="39" t="s">
        <v>92</v>
      </c>
      <c r="O9" s="39" t="s">
        <v>92</v>
      </c>
      <c r="P9" s="41">
        <f t="shared" si="0"/>
        <v>14.3</v>
      </c>
      <c r="Q9" s="42" t="str">
        <f t="shared" si="1"/>
        <v>KSM</v>
      </c>
      <c r="R9" s="43" t="s">
        <v>29</v>
      </c>
    </row>
    <row r="10" spans="1:20" s="44" customFormat="1" ht="19.899999999999999" customHeight="1" x14ac:dyDescent="0.2">
      <c r="A10" s="33">
        <v>3</v>
      </c>
      <c r="B10" s="34">
        <v>6</v>
      </c>
      <c r="C10" s="35" t="s">
        <v>30</v>
      </c>
      <c r="D10" s="36" t="s">
        <v>31</v>
      </c>
      <c r="E10" s="37" t="s">
        <v>32</v>
      </c>
      <c r="F10" s="38" t="s">
        <v>3</v>
      </c>
      <c r="G10" s="38" t="s">
        <v>33</v>
      </c>
      <c r="H10" s="38"/>
      <c r="I10" s="39">
        <v>11.63</v>
      </c>
      <c r="J10" s="39">
        <v>12.12</v>
      </c>
      <c r="K10" s="39" t="s">
        <v>92</v>
      </c>
      <c r="L10" s="40">
        <v>6</v>
      </c>
      <c r="M10" s="39">
        <v>12.38</v>
      </c>
      <c r="N10" s="39">
        <v>12.13</v>
      </c>
      <c r="O10" s="39">
        <v>12.7</v>
      </c>
      <c r="P10" s="41">
        <f t="shared" si="0"/>
        <v>12.7</v>
      </c>
      <c r="Q10" s="42" t="str">
        <f t="shared" si="1"/>
        <v>I A</v>
      </c>
      <c r="R10" s="43" t="s">
        <v>34</v>
      </c>
    </row>
    <row r="11" spans="1:20" s="44" customFormat="1" ht="19.899999999999999" customHeight="1" x14ac:dyDescent="0.2">
      <c r="A11" s="33">
        <v>4</v>
      </c>
      <c r="B11" s="34">
        <v>103</v>
      </c>
      <c r="C11" s="35" t="s">
        <v>35</v>
      </c>
      <c r="D11" s="36" t="s">
        <v>36</v>
      </c>
      <c r="E11" s="37" t="s">
        <v>37</v>
      </c>
      <c r="F11" s="38" t="s">
        <v>38</v>
      </c>
      <c r="G11" s="38" t="s">
        <v>39</v>
      </c>
      <c r="H11" s="38" t="s">
        <v>40</v>
      </c>
      <c r="I11" s="39">
        <v>11.18</v>
      </c>
      <c r="J11" s="39">
        <v>11.13</v>
      </c>
      <c r="K11" s="39">
        <v>11.73</v>
      </c>
      <c r="L11" s="40">
        <v>5</v>
      </c>
      <c r="M11" s="39">
        <v>11.53</v>
      </c>
      <c r="N11" s="39">
        <v>12.41</v>
      </c>
      <c r="O11" s="39">
        <v>11.46</v>
      </c>
      <c r="P11" s="41">
        <f t="shared" si="0"/>
        <v>12.41</v>
      </c>
      <c r="Q11" s="42" t="str">
        <f t="shared" si="1"/>
        <v>I A</v>
      </c>
      <c r="R11" s="43" t="s">
        <v>41</v>
      </c>
    </row>
    <row r="12" spans="1:20" s="44" customFormat="1" ht="19.899999999999999" customHeight="1" x14ac:dyDescent="0.2">
      <c r="A12" s="33">
        <v>5</v>
      </c>
      <c r="B12" s="34">
        <v>396</v>
      </c>
      <c r="C12" s="35" t="s">
        <v>42</v>
      </c>
      <c r="D12" s="36" t="s">
        <v>43</v>
      </c>
      <c r="E12" s="37" t="s">
        <v>44</v>
      </c>
      <c r="F12" s="38" t="s">
        <v>3</v>
      </c>
      <c r="G12" s="38" t="s">
        <v>45</v>
      </c>
      <c r="H12" s="38"/>
      <c r="I12" s="39">
        <v>10.7</v>
      </c>
      <c r="J12" s="39" t="s">
        <v>92</v>
      </c>
      <c r="K12" s="39">
        <v>10.51</v>
      </c>
      <c r="L12" s="40">
        <v>4</v>
      </c>
      <c r="M12" s="39">
        <v>10.82</v>
      </c>
      <c r="N12" s="39">
        <v>10.89</v>
      </c>
      <c r="O12" s="39" t="s">
        <v>92</v>
      </c>
      <c r="P12" s="41">
        <f t="shared" si="0"/>
        <v>10.89</v>
      </c>
      <c r="Q12" s="42" t="str">
        <f t="shared" si="1"/>
        <v>II A</v>
      </c>
      <c r="R12" s="43" t="s">
        <v>46</v>
      </c>
    </row>
    <row r="13" spans="1:20" s="44" customFormat="1" ht="19.899999999999999" customHeight="1" x14ac:dyDescent="0.2">
      <c r="A13" s="33">
        <v>6</v>
      </c>
      <c r="B13" s="34">
        <v>261</v>
      </c>
      <c r="C13" s="35" t="s">
        <v>47</v>
      </c>
      <c r="D13" s="36" t="s">
        <v>48</v>
      </c>
      <c r="E13" s="37" t="s">
        <v>49</v>
      </c>
      <c r="F13" s="38" t="s">
        <v>50</v>
      </c>
      <c r="G13" s="38"/>
      <c r="H13" s="38" t="s">
        <v>51</v>
      </c>
      <c r="I13" s="39">
        <v>10.6</v>
      </c>
      <c r="J13" s="39" t="s">
        <v>92</v>
      </c>
      <c r="K13" s="39" t="s">
        <v>92</v>
      </c>
      <c r="L13" s="40">
        <v>3</v>
      </c>
      <c r="M13" s="39">
        <v>10.77</v>
      </c>
      <c r="N13" s="39">
        <v>10.59</v>
      </c>
      <c r="O13" s="39" t="s">
        <v>92</v>
      </c>
      <c r="P13" s="41">
        <f t="shared" si="0"/>
        <v>10.77</v>
      </c>
      <c r="Q13" s="42" t="str">
        <f t="shared" si="1"/>
        <v>II A</v>
      </c>
      <c r="R13" s="43" t="s">
        <v>52</v>
      </c>
    </row>
    <row r="14" spans="1:20" s="44" customFormat="1" ht="19.899999999999999" customHeight="1" x14ac:dyDescent="0.2">
      <c r="A14" s="33">
        <v>7</v>
      </c>
      <c r="B14" s="34">
        <v>392</v>
      </c>
      <c r="C14" s="35" t="s">
        <v>53</v>
      </c>
      <c r="D14" s="36" t="s">
        <v>54</v>
      </c>
      <c r="E14" s="37" t="s">
        <v>55</v>
      </c>
      <c r="F14" s="38" t="s">
        <v>3</v>
      </c>
      <c r="G14" s="38" t="s">
        <v>45</v>
      </c>
      <c r="H14" s="38"/>
      <c r="I14" s="39">
        <v>9.23</v>
      </c>
      <c r="J14" s="39">
        <v>9.07</v>
      </c>
      <c r="K14" s="39" t="s">
        <v>92</v>
      </c>
      <c r="L14" s="40">
        <v>2</v>
      </c>
      <c r="M14" s="39">
        <v>8.5399999999999991</v>
      </c>
      <c r="N14" s="39" t="s">
        <v>92</v>
      </c>
      <c r="O14" s="39" t="s">
        <v>92</v>
      </c>
      <c r="P14" s="41">
        <f t="shared" si="0"/>
        <v>9.23</v>
      </c>
      <c r="Q14" s="42" t="str">
        <f t="shared" si="1"/>
        <v>III A</v>
      </c>
      <c r="R14" s="43" t="s">
        <v>56</v>
      </c>
    </row>
    <row r="15" spans="1:20" s="44" customFormat="1" ht="19.899999999999999" customHeight="1" x14ac:dyDescent="0.2">
      <c r="A15" s="33">
        <v>8</v>
      </c>
      <c r="B15" s="34">
        <v>58</v>
      </c>
      <c r="C15" s="35" t="s">
        <v>57</v>
      </c>
      <c r="D15" s="36" t="s">
        <v>58</v>
      </c>
      <c r="E15" s="37" t="s">
        <v>59</v>
      </c>
      <c r="F15" s="38" t="s">
        <v>3</v>
      </c>
      <c r="G15" s="38" t="s">
        <v>60</v>
      </c>
      <c r="H15" s="38"/>
      <c r="I15" s="39">
        <v>8.17</v>
      </c>
      <c r="J15" s="39">
        <v>7.59</v>
      </c>
      <c r="K15" s="39" t="s">
        <v>92</v>
      </c>
      <c r="L15" s="40">
        <v>1</v>
      </c>
      <c r="M15" s="39">
        <v>7.73</v>
      </c>
      <c r="N15" s="39">
        <v>7.77</v>
      </c>
      <c r="O15" s="39">
        <v>7.96</v>
      </c>
      <c r="P15" s="41">
        <f t="shared" si="0"/>
        <v>8.17</v>
      </c>
      <c r="Q15" s="42" t="str">
        <f t="shared" si="1"/>
        <v/>
      </c>
      <c r="R15" s="45" t="s">
        <v>61</v>
      </c>
    </row>
    <row r="16" spans="1:20" s="44" customFormat="1" ht="19.899999999999999" customHeight="1" x14ac:dyDescent="0.2">
      <c r="A16" s="33">
        <v>9</v>
      </c>
      <c r="B16" s="34">
        <v>169</v>
      </c>
      <c r="C16" s="35" t="s">
        <v>62</v>
      </c>
      <c r="D16" s="36" t="s">
        <v>63</v>
      </c>
      <c r="E16" s="37" t="s">
        <v>64</v>
      </c>
      <c r="F16" s="38" t="s">
        <v>65</v>
      </c>
      <c r="G16" s="38" t="s">
        <v>66</v>
      </c>
      <c r="H16" s="38" t="s">
        <v>67</v>
      </c>
      <c r="I16" s="39">
        <v>7.43</v>
      </c>
      <c r="J16" s="39" t="s">
        <v>92</v>
      </c>
      <c r="K16" s="39" t="s">
        <v>92</v>
      </c>
      <c r="L16" s="40"/>
      <c r="M16" s="39"/>
      <c r="N16" s="39"/>
      <c r="O16" s="39"/>
      <c r="P16" s="41">
        <f t="shared" si="0"/>
        <v>7.43</v>
      </c>
      <c r="Q16" s="42" t="str">
        <f t="shared" si="1"/>
        <v/>
      </c>
      <c r="R16" s="43" t="s">
        <v>68</v>
      </c>
    </row>
    <row r="17" spans="1:18" s="44" customFormat="1" ht="19.899999999999999" customHeight="1" x14ac:dyDescent="0.2">
      <c r="A17" s="33"/>
      <c r="B17" s="34">
        <v>298</v>
      </c>
      <c r="C17" s="35" t="s">
        <v>69</v>
      </c>
      <c r="D17" s="36" t="s">
        <v>70</v>
      </c>
      <c r="E17" s="37" t="s">
        <v>71</v>
      </c>
      <c r="F17" s="38" t="s">
        <v>3</v>
      </c>
      <c r="G17" s="38" t="s">
        <v>72</v>
      </c>
      <c r="H17" s="38"/>
      <c r="I17" s="39"/>
      <c r="J17" s="39"/>
      <c r="K17" s="39"/>
      <c r="L17" s="40"/>
      <c r="M17" s="39"/>
      <c r="N17" s="39"/>
      <c r="O17" s="39"/>
      <c r="P17" s="41" t="s">
        <v>73</v>
      </c>
      <c r="Q17" s="42"/>
      <c r="R17" s="43" t="s">
        <v>74</v>
      </c>
    </row>
    <row r="18" spans="1:18" s="44" customFormat="1" ht="19.899999999999999" customHeight="1" x14ac:dyDescent="0.2">
      <c r="A18" s="33"/>
      <c r="B18" s="34">
        <v>344</v>
      </c>
      <c r="C18" s="35" t="s">
        <v>75</v>
      </c>
      <c r="D18" s="36" t="s">
        <v>76</v>
      </c>
      <c r="E18" s="37" t="s">
        <v>77</v>
      </c>
      <c r="F18" s="38" t="s">
        <v>78</v>
      </c>
      <c r="G18" s="38" t="s">
        <v>79</v>
      </c>
      <c r="H18" s="38" t="s">
        <v>80</v>
      </c>
      <c r="I18" s="39"/>
      <c r="J18" s="39"/>
      <c r="K18" s="39"/>
      <c r="L18" s="40"/>
      <c r="M18" s="39"/>
      <c r="N18" s="39"/>
      <c r="O18" s="39"/>
      <c r="P18" s="41" t="s">
        <v>73</v>
      </c>
      <c r="Q18" s="42"/>
      <c r="R18" s="43" t="s">
        <v>81</v>
      </c>
    </row>
    <row r="20" spans="1:18" s="12" customFormat="1" ht="15.75" x14ac:dyDescent="0.25">
      <c r="C20" s="16" t="s">
        <v>4</v>
      </c>
      <c r="D20" s="16"/>
      <c r="E20" s="6"/>
      <c r="F20" s="14" t="s">
        <v>82</v>
      </c>
      <c r="G20" s="14"/>
      <c r="H20" s="14"/>
      <c r="I20" s="17"/>
      <c r="J20" s="15"/>
      <c r="K20" s="15"/>
      <c r="L20" s="15"/>
    </row>
    <row r="21" spans="1:18" s="12" customFormat="1" ht="9" customHeight="1" thickBot="1" x14ac:dyDescent="0.25">
      <c r="E21" s="6"/>
      <c r="F21" s="14"/>
      <c r="G21" s="14"/>
      <c r="H21" s="14"/>
      <c r="I21" s="14"/>
      <c r="J21" s="15"/>
      <c r="K21" s="15"/>
      <c r="L21" s="15"/>
    </row>
    <row r="22" spans="1:18" s="18" customFormat="1" ht="13.5" customHeight="1" thickBot="1" x14ac:dyDescent="0.25">
      <c r="E22" s="19"/>
      <c r="I22" s="314" t="s">
        <v>5</v>
      </c>
      <c r="J22" s="315"/>
      <c r="K22" s="315"/>
      <c r="L22" s="315"/>
      <c r="M22" s="315"/>
      <c r="N22" s="315"/>
      <c r="O22" s="316"/>
      <c r="P22" s="20"/>
      <c r="Q22" s="20"/>
    </row>
    <row r="23" spans="1:18" s="20" customFormat="1" ht="13.9" customHeight="1" thickBot="1" x14ac:dyDescent="0.25">
      <c r="A23" s="21" t="s">
        <v>6</v>
      </c>
      <c r="B23" s="22" t="s">
        <v>7</v>
      </c>
      <c r="C23" s="23" t="s">
        <v>8</v>
      </c>
      <c r="D23" s="24" t="s">
        <v>9</v>
      </c>
      <c r="E23" s="25" t="s">
        <v>10</v>
      </c>
      <c r="F23" s="25" t="s">
        <v>11</v>
      </c>
      <c r="G23" s="25" t="s">
        <v>12</v>
      </c>
      <c r="H23" s="25" t="s">
        <v>13</v>
      </c>
      <c r="I23" s="26">
        <v>1</v>
      </c>
      <c r="J23" s="27">
        <v>2</v>
      </c>
      <c r="K23" s="28">
        <v>3</v>
      </c>
      <c r="L23" s="28" t="s">
        <v>14</v>
      </c>
      <c r="M23" s="27">
        <v>4</v>
      </c>
      <c r="N23" s="27">
        <v>5</v>
      </c>
      <c r="O23" s="29">
        <v>6</v>
      </c>
      <c r="P23" s="30" t="s">
        <v>15</v>
      </c>
      <c r="Q23" s="31" t="s">
        <v>16</v>
      </c>
      <c r="R23" s="32" t="s">
        <v>17</v>
      </c>
    </row>
    <row r="24" spans="1:18" s="44" customFormat="1" ht="19.899999999999999" customHeight="1" x14ac:dyDescent="0.2">
      <c r="A24" s="33" t="s">
        <v>83</v>
      </c>
      <c r="B24" s="34">
        <v>88</v>
      </c>
      <c r="C24" s="35" t="s">
        <v>84</v>
      </c>
      <c r="D24" s="36" t="s">
        <v>85</v>
      </c>
      <c r="E24" s="37" t="s">
        <v>86</v>
      </c>
      <c r="F24" s="38" t="s">
        <v>50</v>
      </c>
      <c r="G24" s="38"/>
      <c r="H24" s="38"/>
      <c r="I24" s="39">
        <v>11.92</v>
      </c>
      <c r="J24" s="39">
        <v>11.8</v>
      </c>
      <c r="K24" s="39">
        <v>11.88</v>
      </c>
      <c r="L24" s="40"/>
      <c r="M24" s="39"/>
      <c r="N24" s="39"/>
      <c r="O24" s="39"/>
      <c r="P24" s="41">
        <f>MAX(I24:K24,M24:O24)</f>
        <v>11.92</v>
      </c>
      <c r="Q24" s="42" t="str">
        <f>IF(ISBLANK(P24),"",IF(P24&lt;8.5,"",IF(P24&gt;=17.2,"TSM",IF(P24&gt;=15.8,"SM",IF(P24&gt;=14,"KSM",IF(P24&gt;=12,"I A",IF(P24&gt;=10,"II A",IF(P24&gt;=8.5,"III A"))))))))</f>
        <v>II A</v>
      </c>
      <c r="R24" s="43"/>
    </row>
  </sheetData>
  <mergeCells count="2">
    <mergeCell ref="I6:O6"/>
    <mergeCell ref="I22:O22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T23"/>
  <sheetViews>
    <sheetView showZeros="0" workbookViewId="0">
      <selection activeCell="B28" sqref="B28"/>
    </sheetView>
  </sheetViews>
  <sheetFormatPr defaultColWidth="9.140625" defaultRowHeight="12.75" x14ac:dyDescent="0.2"/>
  <cols>
    <col min="1" max="1" width="4.7109375" style="99" customWidth="1"/>
    <col min="2" max="2" width="5" style="99" customWidth="1"/>
    <col min="3" max="3" width="11.140625" style="99" customWidth="1"/>
    <col min="4" max="4" width="13.28515625" style="99" customWidth="1"/>
    <col min="5" max="5" width="9" style="100" bestFit="1" customWidth="1"/>
    <col min="6" max="6" width="8.140625" style="99" customWidth="1"/>
    <col min="7" max="7" width="12.5703125" style="99" bestFit="1" customWidth="1"/>
    <col min="8" max="8" width="8.28515625" style="99" bestFit="1" customWidth="1"/>
    <col min="9" max="15" width="5.42578125" style="101" customWidth="1"/>
    <col min="16" max="16" width="8.85546875" style="102" customWidth="1"/>
    <col min="17" max="17" width="6.28515625" style="102" customWidth="1"/>
    <col min="18" max="18" width="16.42578125" style="99" customWidth="1"/>
    <col min="19" max="16384" width="9.140625" style="99"/>
  </cols>
  <sheetData>
    <row r="1" spans="1:20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M1" s="51"/>
      <c r="N1" s="51"/>
      <c r="O1" s="51"/>
      <c r="P1" s="51"/>
      <c r="Q1" s="51"/>
      <c r="R1" s="56" t="s">
        <v>1</v>
      </c>
      <c r="S1" s="51"/>
      <c r="T1" s="50"/>
    </row>
    <row r="2" spans="1:20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M2" s="57"/>
      <c r="N2" s="57"/>
      <c r="O2" s="57"/>
      <c r="P2" s="57"/>
      <c r="Q2" s="57"/>
      <c r="R2" s="60" t="s">
        <v>3</v>
      </c>
      <c r="S2" s="57"/>
      <c r="T2" s="50"/>
    </row>
    <row r="3" spans="1:20" s="61" customFormat="1" ht="10.5" customHeight="1" x14ac:dyDescent="0.25">
      <c r="D3" s="62"/>
      <c r="F3" s="63"/>
      <c r="G3" s="63"/>
      <c r="H3" s="63"/>
      <c r="I3" s="63"/>
      <c r="J3" s="64"/>
      <c r="K3" s="64"/>
      <c r="L3" s="64"/>
      <c r="P3" s="65"/>
      <c r="Q3" s="65"/>
    </row>
    <row r="4" spans="1:20" s="61" customFormat="1" ht="15.75" x14ac:dyDescent="0.25">
      <c r="C4" s="67" t="s">
        <v>573</v>
      </c>
      <c r="D4" s="67"/>
      <c r="E4" s="55"/>
      <c r="F4" s="63"/>
      <c r="G4" s="63"/>
      <c r="H4" s="63"/>
      <c r="I4" s="68"/>
      <c r="J4" s="64"/>
      <c r="K4" s="64"/>
      <c r="L4" s="64"/>
      <c r="P4" s="65"/>
      <c r="Q4" s="65"/>
    </row>
    <row r="5" spans="1:20" s="61" customFormat="1" ht="9" customHeight="1" thickBot="1" x14ac:dyDescent="0.25">
      <c r="E5" s="55"/>
      <c r="F5" s="63"/>
      <c r="G5" s="63"/>
      <c r="H5" s="63"/>
      <c r="I5" s="63"/>
      <c r="J5" s="64"/>
      <c r="K5" s="64"/>
      <c r="L5" s="64"/>
      <c r="P5" s="65"/>
      <c r="Q5" s="65"/>
    </row>
    <row r="6" spans="1:20" s="69" customFormat="1" ht="13.5" customHeight="1" thickBot="1" x14ac:dyDescent="0.25">
      <c r="E6" s="70"/>
      <c r="I6" s="311" t="s">
        <v>5</v>
      </c>
      <c r="J6" s="312"/>
      <c r="K6" s="312"/>
      <c r="L6" s="312"/>
      <c r="M6" s="312"/>
      <c r="N6" s="312"/>
      <c r="O6" s="313"/>
      <c r="P6" s="71"/>
      <c r="Q6" s="71"/>
    </row>
    <row r="7" spans="1:20" s="85" customFormat="1" ht="12.6" customHeight="1" thickBot="1" x14ac:dyDescent="0.25">
      <c r="A7" s="73" t="s">
        <v>6</v>
      </c>
      <c r="B7" s="74" t="s">
        <v>7</v>
      </c>
      <c r="C7" s="75" t="s">
        <v>8</v>
      </c>
      <c r="D7" s="76" t="s">
        <v>9</v>
      </c>
      <c r="E7" s="77" t="s">
        <v>10</v>
      </c>
      <c r="F7" s="77" t="s">
        <v>11</v>
      </c>
      <c r="G7" s="77" t="s">
        <v>88</v>
      </c>
      <c r="H7" s="77" t="s">
        <v>330</v>
      </c>
      <c r="I7" s="78">
        <v>1</v>
      </c>
      <c r="J7" s="79">
        <v>2</v>
      </c>
      <c r="K7" s="80">
        <v>3</v>
      </c>
      <c r="L7" s="80" t="s">
        <v>14</v>
      </c>
      <c r="M7" s="79">
        <v>4</v>
      </c>
      <c r="N7" s="79">
        <v>5</v>
      </c>
      <c r="O7" s="81">
        <v>6</v>
      </c>
      <c r="P7" s="82" t="s">
        <v>15</v>
      </c>
      <c r="Q7" s="83" t="s">
        <v>16</v>
      </c>
      <c r="R7" s="111" t="s">
        <v>17</v>
      </c>
    </row>
    <row r="8" spans="1:20" s="97" customFormat="1" ht="19.899999999999999" customHeight="1" x14ac:dyDescent="0.2">
      <c r="A8" s="86">
        <v>1</v>
      </c>
      <c r="B8" s="87">
        <v>363</v>
      </c>
      <c r="C8" s="88" t="s">
        <v>574</v>
      </c>
      <c r="D8" s="89" t="s">
        <v>575</v>
      </c>
      <c r="E8" s="90" t="s">
        <v>576</v>
      </c>
      <c r="F8" s="91" t="s">
        <v>50</v>
      </c>
      <c r="G8" s="91" t="s">
        <v>577</v>
      </c>
      <c r="H8" s="91"/>
      <c r="I8" s="92" t="s">
        <v>92</v>
      </c>
      <c r="J8" s="92">
        <v>15.5</v>
      </c>
      <c r="K8" s="92" t="s">
        <v>92</v>
      </c>
      <c r="L8" s="93">
        <v>6</v>
      </c>
      <c r="M8" s="92">
        <v>16.13</v>
      </c>
      <c r="N8" s="92" t="s">
        <v>92</v>
      </c>
      <c r="O8" s="92">
        <v>16.23</v>
      </c>
      <c r="P8" s="94">
        <f t="shared" ref="P8:P20" si="0">MAX(I8:K8,M8:O8)</f>
        <v>16.23</v>
      </c>
      <c r="Q8" s="95" t="str">
        <f t="shared" ref="Q8:Q20" si="1">IF(ISBLANK(P8),"",IF(P8&lt;10.2,"",IF(P8&gt;=19.9,"TSM",IF(P8&gt;=17.5,"SM",IF(P8&gt;=15.6,"KSM",IF(P8&gt;=13.8,"I A",IF(P8&gt;=12,"II A",IF(P8&gt;=10.2,"III A"))))))))</f>
        <v>KSM</v>
      </c>
      <c r="R8" s="166" t="s">
        <v>578</v>
      </c>
    </row>
    <row r="9" spans="1:20" s="97" customFormat="1" ht="19.899999999999999" customHeight="1" x14ac:dyDescent="0.2">
      <c r="A9" s="86">
        <v>2</v>
      </c>
      <c r="B9" s="87">
        <v>365</v>
      </c>
      <c r="C9" s="88" t="s">
        <v>556</v>
      </c>
      <c r="D9" s="89" t="s">
        <v>579</v>
      </c>
      <c r="E9" s="90" t="s">
        <v>580</v>
      </c>
      <c r="F9" s="91" t="s">
        <v>3</v>
      </c>
      <c r="G9" s="91" t="s">
        <v>60</v>
      </c>
      <c r="H9" s="91"/>
      <c r="I9" s="92" t="s">
        <v>92</v>
      </c>
      <c r="J9" s="92">
        <v>15.61</v>
      </c>
      <c r="K9" s="92">
        <v>16.04</v>
      </c>
      <c r="L9" s="93">
        <v>8</v>
      </c>
      <c r="M9" s="92">
        <v>15.65</v>
      </c>
      <c r="N9" s="92" t="s">
        <v>92</v>
      </c>
      <c r="O9" s="92">
        <v>15.91</v>
      </c>
      <c r="P9" s="94">
        <f t="shared" si="0"/>
        <v>16.04</v>
      </c>
      <c r="Q9" s="95" t="str">
        <f t="shared" si="1"/>
        <v>KSM</v>
      </c>
      <c r="R9" s="166" t="s">
        <v>581</v>
      </c>
    </row>
    <row r="10" spans="1:20" s="97" customFormat="1" ht="19.899999999999999" customHeight="1" x14ac:dyDescent="0.2">
      <c r="A10" s="86">
        <v>3</v>
      </c>
      <c r="B10" s="87">
        <v>7</v>
      </c>
      <c r="C10" s="88" t="s">
        <v>582</v>
      </c>
      <c r="D10" s="89" t="s">
        <v>583</v>
      </c>
      <c r="E10" s="90" t="s">
        <v>584</v>
      </c>
      <c r="F10" s="91" t="s">
        <v>585</v>
      </c>
      <c r="G10" s="91" t="s">
        <v>28</v>
      </c>
      <c r="H10" s="91"/>
      <c r="I10" s="92">
        <v>15.37</v>
      </c>
      <c r="J10" s="92">
        <v>15.3</v>
      </c>
      <c r="K10" s="92">
        <v>15.7</v>
      </c>
      <c r="L10" s="93">
        <v>7</v>
      </c>
      <c r="M10" s="92">
        <v>15.65</v>
      </c>
      <c r="N10" s="92">
        <v>15.74</v>
      </c>
      <c r="O10" s="92">
        <v>15.67</v>
      </c>
      <c r="P10" s="94">
        <f t="shared" si="0"/>
        <v>15.74</v>
      </c>
      <c r="Q10" s="95" t="str">
        <f t="shared" si="1"/>
        <v>KSM</v>
      </c>
      <c r="R10" s="166" t="s">
        <v>586</v>
      </c>
    </row>
    <row r="11" spans="1:20" s="97" customFormat="1" ht="19.899999999999999" customHeight="1" x14ac:dyDescent="0.2">
      <c r="A11" s="86">
        <v>4</v>
      </c>
      <c r="B11" s="87">
        <v>8</v>
      </c>
      <c r="C11" s="88" t="s">
        <v>587</v>
      </c>
      <c r="D11" s="89" t="s">
        <v>588</v>
      </c>
      <c r="E11" s="90" t="s">
        <v>589</v>
      </c>
      <c r="F11" s="91" t="s">
        <v>3</v>
      </c>
      <c r="G11" s="91" t="s">
        <v>28</v>
      </c>
      <c r="H11" s="91"/>
      <c r="I11" s="92">
        <v>13.76</v>
      </c>
      <c r="J11" s="92">
        <v>14.82</v>
      </c>
      <c r="K11" s="92">
        <v>14.6</v>
      </c>
      <c r="L11" s="93">
        <v>4</v>
      </c>
      <c r="M11" s="92">
        <v>14.51</v>
      </c>
      <c r="N11" s="92">
        <v>15.21</v>
      </c>
      <c r="O11" s="92">
        <v>14.82</v>
      </c>
      <c r="P11" s="94">
        <f t="shared" si="0"/>
        <v>15.21</v>
      </c>
      <c r="Q11" s="95" t="str">
        <f t="shared" si="1"/>
        <v>I A</v>
      </c>
      <c r="R11" s="166" t="s">
        <v>590</v>
      </c>
    </row>
    <row r="12" spans="1:20" s="97" customFormat="1" ht="19.899999999999999" customHeight="1" x14ac:dyDescent="0.2">
      <c r="A12" s="86">
        <v>5</v>
      </c>
      <c r="B12" s="87">
        <v>360</v>
      </c>
      <c r="C12" s="88" t="s">
        <v>591</v>
      </c>
      <c r="D12" s="89" t="s">
        <v>592</v>
      </c>
      <c r="E12" s="90" t="s">
        <v>593</v>
      </c>
      <c r="F12" s="91" t="s">
        <v>50</v>
      </c>
      <c r="G12" s="91" t="s">
        <v>194</v>
      </c>
      <c r="H12" s="91"/>
      <c r="I12" s="92">
        <v>15</v>
      </c>
      <c r="J12" s="92">
        <v>14.65</v>
      </c>
      <c r="K12" s="92"/>
      <c r="L12" s="93">
        <v>5</v>
      </c>
      <c r="M12" s="92" t="s">
        <v>92</v>
      </c>
      <c r="N12" s="92" t="s">
        <v>92</v>
      </c>
      <c r="O12" s="92" t="s">
        <v>92</v>
      </c>
      <c r="P12" s="94">
        <f t="shared" si="0"/>
        <v>15</v>
      </c>
      <c r="Q12" s="95" t="str">
        <f t="shared" si="1"/>
        <v>I A</v>
      </c>
      <c r="R12" s="166" t="s">
        <v>594</v>
      </c>
    </row>
    <row r="13" spans="1:20" s="97" customFormat="1" ht="19.899999999999999" customHeight="1" x14ac:dyDescent="0.2">
      <c r="A13" s="86">
        <v>6</v>
      </c>
      <c r="B13" s="87">
        <v>362</v>
      </c>
      <c r="C13" s="88" t="s">
        <v>595</v>
      </c>
      <c r="D13" s="89" t="s">
        <v>596</v>
      </c>
      <c r="E13" s="90" t="s">
        <v>597</v>
      </c>
      <c r="F13" s="91" t="s">
        <v>50</v>
      </c>
      <c r="G13" s="91" t="s">
        <v>577</v>
      </c>
      <c r="H13" s="91"/>
      <c r="I13" s="92" t="s">
        <v>92</v>
      </c>
      <c r="J13" s="92">
        <v>14.65</v>
      </c>
      <c r="K13" s="92" t="s">
        <v>92</v>
      </c>
      <c r="L13" s="93">
        <v>3</v>
      </c>
      <c r="M13" s="92" t="s">
        <v>92</v>
      </c>
      <c r="N13" s="92" t="s">
        <v>92</v>
      </c>
      <c r="O13" s="92" t="s">
        <v>92</v>
      </c>
      <c r="P13" s="94">
        <f t="shared" si="0"/>
        <v>14.65</v>
      </c>
      <c r="Q13" s="95" t="str">
        <f t="shared" si="1"/>
        <v>I A</v>
      </c>
      <c r="R13" s="166" t="s">
        <v>578</v>
      </c>
    </row>
    <row r="14" spans="1:20" s="97" customFormat="1" ht="19.899999999999999" customHeight="1" x14ac:dyDescent="0.2">
      <c r="A14" s="86">
        <v>7</v>
      </c>
      <c r="B14" s="87">
        <v>9</v>
      </c>
      <c r="C14" s="88" t="s">
        <v>598</v>
      </c>
      <c r="D14" s="89" t="s">
        <v>599</v>
      </c>
      <c r="E14" s="90" t="s">
        <v>600</v>
      </c>
      <c r="F14" s="91" t="s">
        <v>3</v>
      </c>
      <c r="G14" s="91" t="s">
        <v>28</v>
      </c>
      <c r="H14" s="91"/>
      <c r="I14" s="92" t="s">
        <v>92</v>
      </c>
      <c r="J14" s="92" t="s">
        <v>92</v>
      </c>
      <c r="K14" s="92">
        <v>13.38</v>
      </c>
      <c r="L14" s="93">
        <v>1</v>
      </c>
      <c r="M14" s="92" t="s">
        <v>92</v>
      </c>
      <c r="N14" s="92">
        <v>13.89</v>
      </c>
      <c r="O14" s="92" t="s">
        <v>92</v>
      </c>
      <c r="P14" s="94">
        <f t="shared" si="0"/>
        <v>13.89</v>
      </c>
      <c r="Q14" s="95" t="str">
        <f t="shared" si="1"/>
        <v>I A</v>
      </c>
      <c r="R14" s="166" t="s">
        <v>34</v>
      </c>
    </row>
    <row r="15" spans="1:20" s="97" customFormat="1" ht="19.899999999999999" customHeight="1" x14ac:dyDescent="0.2">
      <c r="A15" s="86">
        <v>8</v>
      </c>
      <c r="B15" s="87">
        <v>367</v>
      </c>
      <c r="C15" s="88" t="s">
        <v>587</v>
      </c>
      <c r="D15" s="89" t="s">
        <v>601</v>
      </c>
      <c r="E15" s="90" t="s">
        <v>602</v>
      </c>
      <c r="F15" s="91" t="s">
        <v>3</v>
      </c>
      <c r="G15" s="91" t="s">
        <v>60</v>
      </c>
      <c r="H15" s="91"/>
      <c r="I15" s="92">
        <v>13.47</v>
      </c>
      <c r="J15" s="92" t="s">
        <v>92</v>
      </c>
      <c r="K15" s="92">
        <v>13.18</v>
      </c>
      <c r="L15" s="93">
        <v>2</v>
      </c>
      <c r="M15" s="92" t="s">
        <v>92</v>
      </c>
      <c r="N15" s="92">
        <v>13.64</v>
      </c>
      <c r="O15" s="92">
        <v>13.77</v>
      </c>
      <c r="P15" s="94">
        <f t="shared" si="0"/>
        <v>13.77</v>
      </c>
      <c r="Q15" s="95" t="str">
        <f t="shared" si="1"/>
        <v>II A</v>
      </c>
      <c r="R15" s="166" t="s">
        <v>581</v>
      </c>
    </row>
    <row r="16" spans="1:20" s="97" customFormat="1" ht="19.899999999999999" customHeight="1" x14ac:dyDescent="0.2">
      <c r="A16" s="86">
        <v>9</v>
      </c>
      <c r="B16" s="87">
        <v>104</v>
      </c>
      <c r="C16" s="88" t="s">
        <v>603</v>
      </c>
      <c r="D16" s="89" t="s">
        <v>604</v>
      </c>
      <c r="E16" s="90" t="s">
        <v>605</v>
      </c>
      <c r="F16" s="91" t="s">
        <v>606</v>
      </c>
      <c r="G16" s="91" t="s">
        <v>607</v>
      </c>
      <c r="H16" s="91" t="s">
        <v>40</v>
      </c>
      <c r="I16" s="92" t="s">
        <v>92</v>
      </c>
      <c r="J16" s="92">
        <v>12.52</v>
      </c>
      <c r="K16" s="92" t="s">
        <v>92</v>
      </c>
      <c r="L16" s="93"/>
      <c r="M16" s="92"/>
      <c r="N16" s="92"/>
      <c r="O16" s="92"/>
      <c r="P16" s="94">
        <f t="shared" si="0"/>
        <v>12.52</v>
      </c>
      <c r="Q16" s="95" t="str">
        <f t="shared" si="1"/>
        <v>II A</v>
      </c>
      <c r="R16" s="166" t="s">
        <v>41</v>
      </c>
    </row>
    <row r="17" spans="1:18" s="97" customFormat="1" ht="19.899999999999999" customHeight="1" x14ac:dyDescent="0.2">
      <c r="A17" s="86">
        <v>10</v>
      </c>
      <c r="B17" s="87">
        <v>89</v>
      </c>
      <c r="C17" s="88" t="s">
        <v>608</v>
      </c>
      <c r="D17" s="89" t="s">
        <v>609</v>
      </c>
      <c r="E17" s="90" t="s">
        <v>610</v>
      </c>
      <c r="F17" s="91" t="s">
        <v>351</v>
      </c>
      <c r="G17" s="91" t="s">
        <v>352</v>
      </c>
      <c r="H17" s="91"/>
      <c r="I17" s="92">
        <v>11.35</v>
      </c>
      <c r="J17" s="92" t="s">
        <v>92</v>
      </c>
      <c r="K17" s="92" t="s">
        <v>92</v>
      </c>
      <c r="L17" s="93"/>
      <c r="M17" s="92"/>
      <c r="N17" s="92"/>
      <c r="O17" s="92"/>
      <c r="P17" s="94">
        <f t="shared" si="0"/>
        <v>11.35</v>
      </c>
      <c r="Q17" s="95" t="str">
        <f t="shared" si="1"/>
        <v>III A</v>
      </c>
      <c r="R17" s="166" t="s">
        <v>611</v>
      </c>
    </row>
    <row r="18" spans="1:18" s="97" customFormat="1" ht="19.899999999999999" customHeight="1" x14ac:dyDescent="0.2">
      <c r="A18" s="86">
        <v>11</v>
      </c>
      <c r="B18" s="87">
        <v>297</v>
      </c>
      <c r="C18" s="88" t="s">
        <v>612</v>
      </c>
      <c r="D18" s="89" t="s">
        <v>613</v>
      </c>
      <c r="E18" s="90" t="s">
        <v>614</v>
      </c>
      <c r="F18" s="91" t="s">
        <v>3</v>
      </c>
      <c r="G18" s="91" t="s">
        <v>615</v>
      </c>
      <c r="H18" s="91"/>
      <c r="I18" s="92">
        <v>9.3800000000000008</v>
      </c>
      <c r="J18" s="92">
        <v>9.48</v>
      </c>
      <c r="K18" s="92">
        <v>10.57</v>
      </c>
      <c r="L18" s="93"/>
      <c r="M18" s="92"/>
      <c r="N18" s="92"/>
      <c r="O18" s="92"/>
      <c r="P18" s="94">
        <f t="shared" si="0"/>
        <v>10.57</v>
      </c>
      <c r="Q18" s="95" t="str">
        <f t="shared" si="1"/>
        <v>III A</v>
      </c>
      <c r="R18" s="166" t="s">
        <v>74</v>
      </c>
    </row>
    <row r="19" spans="1:18" s="97" customFormat="1" ht="19.899999999999999" customHeight="1" x14ac:dyDescent="0.2">
      <c r="A19" s="86">
        <v>12</v>
      </c>
      <c r="B19" s="87">
        <v>168</v>
      </c>
      <c r="C19" s="88" t="s">
        <v>499</v>
      </c>
      <c r="D19" s="89" t="s">
        <v>616</v>
      </c>
      <c r="E19" s="90" t="s">
        <v>617</v>
      </c>
      <c r="F19" s="91" t="s">
        <v>65</v>
      </c>
      <c r="G19" s="91" t="s">
        <v>66</v>
      </c>
      <c r="H19" s="91" t="s">
        <v>67</v>
      </c>
      <c r="I19" s="92">
        <v>9.9</v>
      </c>
      <c r="J19" s="92">
        <v>10.130000000000001</v>
      </c>
      <c r="K19" s="92">
        <v>9.5500000000000007</v>
      </c>
      <c r="L19" s="93"/>
      <c r="M19" s="92"/>
      <c r="N19" s="92"/>
      <c r="O19" s="92"/>
      <c r="P19" s="94">
        <f t="shared" si="0"/>
        <v>10.130000000000001</v>
      </c>
      <c r="Q19" s="95" t="str">
        <f t="shared" si="1"/>
        <v/>
      </c>
      <c r="R19" s="166" t="s">
        <v>68</v>
      </c>
    </row>
    <row r="20" spans="1:18" s="97" customFormat="1" ht="19.899999999999999" customHeight="1" x14ac:dyDescent="0.2">
      <c r="A20" s="86">
        <v>13</v>
      </c>
      <c r="B20" s="87">
        <v>105</v>
      </c>
      <c r="C20" s="88" t="s">
        <v>618</v>
      </c>
      <c r="D20" s="89" t="s">
        <v>619</v>
      </c>
      <c r="E20" s="90" t="s">
        <v>620</v>
      </c>
      <c r="F20" s="91" t="s">
        <v>606</v>
      </c>
      <c r="G20" s="91" t="s">
        <v>607</v>
      </c>
      <c r="H20" s="91" t="s">
        <v>40</v>
      </c>
      <c r="I20" s="92">
        <v>8.48</v>
      </c>
      <c r="J20" s="92" t="s">
        <v>92</v>
      </c>
      <c r="K20" s="92" t="s">
        <v>92</v>
      </c>
      <c r="L20" s="93"/>
      <c r="M20" s="92"/>
      <c r="N20" s="92"/>
      <c r="O20" s="92"/>
      <c r="P20" s="94">
        <f t="shared" si="0"/>
        <v>8.48</v>
      </c>
      <c r="Q20" s="95" t="str">
        <f t="shared" si="1"/>
        <v/>
      </c>
      <c r="R20" s="166" t="s">
        <v>41</v>
      </c>
    </row>
    <row r="21" spans="1:18" s="97" customFormat="1" ht="19.899999999999999" customHeight="1" x14ac:dyDescent="0.2">
      <c r="A21" s="86"/>
      <c r="B21" s="87">
        <v>216</v>
      </c>
      <c r="C21" s="88" t="s">
        <v>621</v>
      </c>
      <c r="D21" s="89" t="s">
        <v>622</v>
      </c>
      <c r="E21" s="90" t="s">
        <v>623</v>
      </c>
      <c r="F21" s="91" t="s">
        <v>624</v>
      </c>
      <c r="G21" s="91"/>
      <c r="H21" s="91"/>
      <c r="I21" s="92" t="s">
        <v>92</v>
      </c>
      <c r="J21" s="92" t="s">
        <v>625</v>
      </c>
      <c r="K21" s="92"/>
      <c r="L21" s="93"/>
      <c r="M21" s="92"/>
      <c r="N21" s="92"/>
      <c r="O21" s="92"/>
      <c r="P21" s="94" t="s">
        <v>626</v>
      </c>
      <c r="Q21" s="95"/>
      <c r="R21" s="166" t="s">
        <v>627</v>
      </c>
    </row>
    <row r="22" spans="1:18" s="97" customFormat="1" ht="19.899999999999999" customHeight="1" x14ac:dyDescent="0.2">
      <c r="A22" s="86"/>
      <c r="B22" s="87">
        <v>48</v>
      </c>
      <c r="C22" s="88" t="s">
        <v>628</v>
      </c>
      <c r="D22" s="89" t="s">
        <v>629</v>
      </c>
      <c r="E22" s="90" t="s">
        <v>630</v>
      </c>
      <c r="F22" s="91" t="s">
        <v>101</v>
      </c>
      <c r="G22" s="91" t="s">
        <v>631</v>
      </c>
      <c r="H22" s="91" t="s">
        <v>103</v>
      </c>
      <c r="I22" s="92" t="s">
        <v>92</v>
      </c>
      <c r="J22" s="92" t="s">
        <v>92</v>
      </c>
      <c r="K22" s="92" t="s">
        <v>92</v>
      </c>
      <c r="L22" s="93"/>
      <c r="M22" s="92"/>
      <c r="N22" s="92"/>
      <c r="O22" s="92"/>
      <c r="P22" s="94" t="s">
        <v>626</v>
      </c>
      <c r="Q22" s="95"/>
      <c r="R22" s="166" t="s">
        <v>632</v>
      </c>
    </row>
    <row r="23" spans="1:18" s="97" customFormat="1" ht="19.899999999999999" customHeight="1" x14ac:dyDescent="0.2">
      <c r="A23" s="86"/>
      <c r="B23" s="87">
        <v>280</v>
      </c>
      <c r="C23" s="88" t="s">
        <v>171</v>
      </c>
      <c r="D23" s="89" t="s">
        <v>633</v>
      </c>
      <c r="E23" s="90" t="s">
        <v>634</v>
      </c>
      <c r="F23" s="91" t="s">
        <v>50</v>
      </c>
      <c r="G23" s="91"/>
      <c r="H23" s="91" t="s">
        <v>51</v>
      </c>
      <c r="I23" s="92"/>
      <c r="J23" s="92"/>
      <c r="K23" s="92"/>
      <c r="L23" s="93"/>
      <c r="M23" s="92"/>
      <c r="N23" s="92"/>
      <c r="O23" s="92"/>
      <c r="P23" s="94" t="s">
        <v>73</v>
      </c>
      <c r="Q23" s="95"/>
      <c r="R23" s="166" t="s">
        <v>635</v>
      </c>
    </row>
  </sheetData>
  <mergeCells count="1">
    <mergeCell ref="I6:O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71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5" customWidth="1"/>
    <col min="2" max="2" width="4" style="65" customWidth="1"/>
    <col min="3" max="3" width="10.85546875" style="65" customWidth="1"/>
    <col min="4" max="4" width="16.140625" style="65" customWidth="1"/>
    <col min="5" max="5" width="8.85546875" style="177" customWidth="1"/>
    <col min="6" max="8" width="10.5703125" style="178" customWidth="1"/>
    <col min="9" max="9" width="6.7109375" style="53" customWidth="1"/>
    <col min="10" max="10" width="4" style="179" customWidth="1"/>
    <col min="11" max="11" width="7.85546875" style="122" customWidth="1"/>
    <col min="12" max="12" width="4.5703125" style="179" bestFit="1" customWidth="1"/>
    <col min="13" max="13" width="5" style="122" bestFit="1" customWidth="1"/>
    <col min="14" max="14" width="22.28515625" style="65" customWidth="1"/>
    <col min="15" max="15" width="4.7109375" style="164" hidden="1" customWidth="1"/>
    <col min="16" max="16" width="5.7109375" style="65" hidden="1" customWidth="1"/>
    <col min="17" max="17" width="4.5703125" style="65" hidden="1" customWidth="1"/>
    <col min="18" max="18" width="5.7109375" style="65" hidden="1" customWidth="1"/>
    <col min="19" max="19" width="4.5703125" style="65" hidden="1" customWidth="1"/>
    <col min="20" max="16384" width="9.140625" style="65"/>
  </cols>
  <sheetData>
    <row r="1" spans="1:19" s="51" customFormat="1" ht="14.25" x14ac:dyDescent="0.2">
      <c r="A1" s="50" t="s">
        <v>0</v>
      </c>
      <c r="B1" s="50"/>
      <c r="E1" s="132"/>
      <c r="F1" s="52"/>
      <c r="G1" s="52"/>
      <c r="H1" s="52"/>
      <c r="I1" s="53"/>
      <c r="J1" s="54"/>
      <c r="K1" s="53"/>
      <c r="L1" s="54"/>
      <c r="M1" s="53"/>
      <c r="N1" s="56" t="s">
        <v>1</v>
      </c>
      <c r="O1" s="163"/>
      <c r="Q1" s="50"/>
      <c r="S1" s="50"/>
    </row>
    <row r="2" spans="1:19" s="57" customFormat="1" ht="15.75" customHeight="1" x14ac:dyDescent="0.2">
      <c r="A2" s="50" t="s">
        <v>2</v>
      </c>
      <c r="B2" s="50"/>
      <c r="D2" s="51"/>
      <c r="E2" s="132"/>
      <c r="F2" s="52"/>
      <c r="G2" s="52"/>
      <c r="H2" s="52"/>
      <c r="I2" s="58"/>
      <c r="J2" s="54"/>
      <c r="K2" s="58"/>
      <c r="L2" s="54"/>
      <c r="M2" s="175"/>
      <c r="N2" s="60" t="s">
        <v>3</v>
      </c>
      <c r="O2" s="164"/>
      <c r="Q2" s="50"/>
      <c r="S2" s="50"/>
    </row>
    <row r="3" spans="1:19" ht="10.5" customHeight="1" x14ac:dyDescent="0.25">
      <c r="C3" s="176"/>
    </row>
    <row r="4" spans="1:19" ht="15.75" x14ac:dyDescent="0.25">
      <c r="C4" s="180" t="s">
        <v>658</v>
      </c>
      <c r="D4" s="51"/>
      <c r="F4" s="132"/>
      <c r="G4" s="132"/>
      <c r="H4" s="132"/>
    </row>
    <row r="5" spans="1:19" ht="9" customHeight="1" x14ac:dyDescent="0.2">
      <c r="D5" s="51"/>
    </row>
    <row r="6" spans="1:19" x14ac:dyDescent="0.2">
      <c r="B6" s="51"/>
      <c r="C6" s="52"/>
      <c r="D6" s="52" t="s">
        <v>659</v>
      </c>
      <c r="F6" s="132"/>
      <c r="G6" s="132"/>
      <c r="H6" s="132"/>
    </row>
    <row r="7" spans="1:19" ht="9" customHeight="1" thickBot="1" x14ac:dyDescent="0.25">
      <c r="D7" s="51"/>
      <c r="I7" s="65"/>
    </row>
    <row r="8" spans="1:19" s="57" customFormat="1" ht="12" thickBot="1" x14ac:dyDescent="0.25">
      <c r="A8" s="123" t="s">
        <v>6</v>
      </c>
      <c r="B8" s="181" t="s">
        <v>150</v>
      </c>
      <c r="C8" s="182" t="s">
        <v>8</v>
      </c>
      <c r="D8" s="183" t="s">
        <v>9</v>
      </c>
      <c r="E8" s="184" t="s">
        <v>10</v>
      </c>
      <c r="F8" s="184" t="s">
        <v>11</v>
      </c>
      <c r="G8" s="184" t="s">
        <v>88</v>
      </c>
      <c r="H8" s="184" t="s">
        <v>13</v>
      </c>
      <c r="I8" s="185" t="s">
        <v>660</v>
      </c>
      <c r="J8" s="186" t="s">
        <v>661</v>
      </c>
      <c r="K8" s="185" t="s">
        <v>662</v>
      </c>
      <c r="L8" s="186" t="s">
        <v>661</v>
      </c>
      <c r="M8" s="124" t="s">
        <v>291</v>
      </c>
      <c r="N8" s="84" t="s">
        <v>17</v>
      </c>
      <c r="O8" s="164"/>
      <c r="P8" s="112" t="s">
        <v>151</v>
      </c>
      <c r="Q8" s="123" t="s">
        <v>663</v>
      </c>
      <c r="R8" s="112"/>
      <c r="S8" s="123"/>
    </row>
    <row r="9" spans="1:19" ht="15.95" customHeight="1" x14ac:dyDescent="0.2">
      <c r="A9" s="113">
        <v>1</v>
      </c>
      <c r="B9" s="114">
        <v>350</v>
      </c>
      <c r="C9" s="115" t="s">
        <v>664</v>
      </c>
      <c r="D9" s="116" t="s">
        <v>665</v>
      </c>
      <c r="E9" s="187" t="s">
        <v>666</v>
      </c>
      <c r="F9" s="188" t="s">
        <v>3</v>
      </c>
      <c r="G9" s="188"/>
      <c r="H9" s="188"/>
      <c r="I9" s="287">
        <v>7.67</v>
      </c>
      <c r="J9" s="190">
        <v>0.159</v>
      </c>
      <c r="K9" s="189">
        <v>7.56</v>
      </c>
      <c r="L9" s="190">
        <v>0.153</v>
      </c>
      <c r="M9" s="119" t="str">
        <f t="shared" ref="M9" si="0">IF(ISBLANK(K9),"",IF(K9&gt;9.04,"",IF(K9&lt;=7.25,"TSM",IF(K9&lt;=7.45,"SM",IF(K9&lt;=7.7,"KSM",IF(K9&lt;=8,"I A",IF(K9&lt;=8.44,"II A",IF(K9&lt;=9.04,"III A"))))))))</f>
        <v>KSM</v>
      </c>
      <c r="N9" s="192" t="s">
        <v>667</v>
      </c>
      <c r="O9" s="164" t="s">
        <v>668</v>
      </c>
      <c r="P9" s="113">
        <v>3</v>
      </c>
      <c r="Q9" s="113">
        <v>4</v>
      </c>
      <c r="R9" s="113" t="s">
        <v>669</v>
      </c>
      <c r="S9" s="113">
        <v>4</v>
      </c>
    </row>
    <row r="10" spans="1:19" ht="15.95" customHeight="1" x14ac:dyDescent="0.2">
      <c r="A10" s="113">
        <v>2</v>
      </c>
      <c r="B10" s="114">
        <v>369</v>
      </c>
      <c r="C10" s="115" t="s">
        <v>670</v>
      </c>
      <c r="D10" s="116" t="s">
        <v>671</v>
      </c>
      <c r="E10" s="187" t="s">
        <v>672</v>
      </c>
      <c r="F10" s="188" t="s">
        <v>381</v>
      </c>
      <c r="G10" s="188" t="s">
        <v>248</v>
      </c>
      <c r="H10" s="188" t="s">
        <v>249</v>
      </c>
      <c r="I10" s="287">
        <v>7.83</v>
      </c>
      <c r="J10" s="190">
        <v>0.17699999999999999</v>
      </c>
      <c r="K10" s="189">
        <v>7.7</v>
      </c>
      <c r="L10" s="190">
        <v>0.18099999999999999</v>
      </c>
      <c r="M10" s="119" t="str">
        <f t="shared" ref="M10:M13" si="1">IF(ISBLANK(K10),"",IF(K10&gt;9.04,"",IF(K10&lt;=7.25,"TSM",IF(K10&lt;=7.45,"SM",IF(K10&lt;=7.7,"KSM",IF(K10&lt;=8,"I A",IF(K10&lt;=8.44,"II A",IF(K10&lt;=9.04,"III A"))))))))</f>
        <v>KSM</v>
      </c>
      <c r="N10" s="192" t="s">
        <v>673</v>
      </c>
      <c r="P10" s="113">
        <v>3</v>
      </c>
      <c r="Q10" s="113">
        <v>2</v>
      </c>
      <c r="R10" s="113" t="s">
        <v>669</v>
      </c>
      <c r="S10" s="113">
        <v>3</v>
      </c>
    </row>
    <row r="11" spans="1:19" ht="15.95" customHeight="1" x14ac:dyDescent="0.2">
      <c r="A11" s="113">
        <v>3</v>
      </c>
      <c r="B11" s="114">
        <v>274</v>
      </c>
      <c r="C11" s="115" t="s">
        <v>674</v>
      </c>
      <c r="D11" s="116" t="s">
        <v>675</v>
      </c>
      <c r="E11" s="187" t="s">
        <v>676</v>
      </c>
      <c r="F11" s="188" t="s">
        <v>50</v>
      </c>
      <c r="G11" s="188"/>
      <c r="H11" s="188" t="s">
        <v>51</v>
      </c>
      <c r="I11" s="287">
        <v>7.84</v>
      </c>
      <c r="J11" s="190">
        <v>0.24399999999999999</v>
      </c>
      <c r="K11" s="189">
        <v>7.8</v>
      </c>
      <c r="L11" s="190">
        <v>0.22800000000000001</v>
      </c>
      <c r="M11" s="119" t="str">
        <f t="shared" si="1"/>
        <v>I A</v>
      </c>
      <c r="N11" s="192" t="s">
        <v>677</v>
      </c>
      <c r="O11" s="164" t="s">
        <v>678</v>
      </c>
      <c r="P11" s="113">
        <v>4</v>
      </c>
      <c r="Q11" s="113">
        <v>4</v>
      </c>
      <c r="R11" s="113" t="s">
        <v>669</v>
      </c>
      <c r="S11" s="113">
        <v>5</v>
      </c>
    </row>
    <row r="12" spans="1:19" ht="15.95" customHeight="1" x14ac:dyDescent="0.2">
      <c r="A12" s="113">
        <v>4</v>
      </c>
      <c r="B12" s="114">
        <v>46</v>
      </c>
      <c r="C12" s="115" t="s">
        <v>420</v>
      </c>
      <c r="D12" s="116" t="s">
        <v>679</v>
      </c>
      <c r="E12" s="187" t="s">
        <v>680</v>
      </c>
      <c r="F12" s="188" t="s">
        <v>3</v>
      </c>
      <c r="G12" s="188" t="s">
        <v>28</v>
      </c>
      <c r="H12" s="188"/>
      <c r="I12" s="189">
        <v>7.89</v>
      </c>
      <c r="J12" s="190">
        <v>0.16700000000000001</v>
      </c>
      <c r="K12" s="287">
        <v>7.93</v>
      </c>
      <c r="L12" s="190">
        <v>0.16800000000000001</v>
      </c>
      <c r="M12" s="119" t="str">
        <f t="shared" ref="M12:M14" si="2">IF(ISBLANK(I12),"",IF(I12&gt;9.04,"",IF(I12&lt;=7.25,"TSM",IF(I12&lt;=7.45,"SM",IF(I12&lt;=7.7,"KSM",IF(I12&lt;=8,"I A",IF(I12&lt;=8.44,"II A",IF(I12&lt;=9.04,"III A"))))))))</f>
        <v>I A</v>
      </c>
      <c r="N12" s="192" t="s">
        <v>651</v>
      </c>
      <c r="O12" s="164" t="s">
        <v>681</v>
      </c>
      <c r="P12" s="113">
        <v>2</v>
      </c>
      <c r="Q12" s="113">
        <v>4</v>
      </c>
      <c r="R12" s="113" t="s">
        <v>669</v>
      </c>
      <c r="S12" s="113">
        <v>2</v>
      </c>
    </row>
    <row r="13" spans="1:19" ht="15.95" customHeight="1" x14ac:dyDescent="0.2">
      <c r="A13" s="113">
        <v>5</v>
      </c>
      <c r="B13" s="114">
        <v>372</v>
      </c>
      <c r="C13" s="115" t="s">
        <v>682</v>
      </c>
      <c r="D13" s="116" t="s">
        <v>683</v>
      </c>
      <c r="E13" s="187" t="s">
        <v>684</v>
      </c>
      <c r="F13" s="188" t="s">
        <v>685</v>
      </c>
      <c r="G13" s="188" t="s">
        <v>248</v>
      </c>
      <c r="H13" s="188" t="s">
        <v>249</v>
      </c>
      <c r="I13" s="287">
        <v>8.17</v>
      </c>
      <c r="J13" s="190">
        <v>0.22800000000000001</v>
      </c>
      <c r="K13" s="189">
        <v>8.15</v>
      </c>
      <c r="L13" s="190">
        <v>0.245</v>
      </c>
      <c r="M13" s="119" t="str">
        <f t="shared" si="1"/>
        <v>II A</v>
      </c>
      <c r="N13" s="192" t="s">
        <v>686</v>
      </c>
      <c r="P13" s="113">
        <v>1</v>
      </c>
      <c r="Q13" s="113">
        <v>5</v>
      </c>
      <c r="R13" s="113" t="s">
        <v>669</v>
      </c>
      <c r="S13" s="113">
        <v>1</v>
      </c>
    </row>
    <row r="14" spans="1:19" ht="15.95" customHeight="1" x14ac:dyDescent="0.2">
      <c r="A14" s="113">
        <v>6</v>
      </c>
      <c r="B14" s="114">
        <v>50</v>
      </c>
      <c r="C14" s="115" t="s">
        <v>422</v>
      </c>
      <c r="D14" s="116" t="s">
        <v>687</v>
      </c>
      <c r="E14" s="187" t="s">
        <v>688</v>
      </c>
      <c r="F14" s="188" t="s">
        <v>3</v>
      </c>
      <c r="G14" s="188" t="s">
        <v>33</v>
      </c>
      <c r="H14" s="188" t="s">
        <v>689</v>
      </c>
      <c r="I14" s="189">
        <v>7.89</v>
      </c>
      <c r="J14" s="190">
        <v>0.183</v>
      </c>
      <c r="K14" s="191" t="s">
        <v>73</v>
      </c>
      <c r="L14" s="190"/>
      <c r="M14" s="119" t="str">
        <f t="shared" si="2"/>
        <v>I A</v>
      </c>
      <c r="N14" s="192" t="s">
        <v>690</v>
      </c>
      <c r="P14" s="113">
        <v>4</v>
      </c>
      <c r="Q14" s="113">
        <v>3</v>
      </c>
      <c r="R14" s="113" t="s">
        <v>669</v>
      </c>
      <c r="S14" s="113">
        <v>6</v>
      </c>
    </row>
    <row r="15" spans="1:19" ht="9" customHeight="1" x14ac:dyDescent="0.2">
      <c r="D15" s="51"/>
    </row>
    <row r="16" spans="1:19" x14ac:dyDescent="0.2">
      <c r="B16" s="51"/>
      <c r="C16" s="52"/>
      <c r="D16" s="52" t="s">
        <v>691</v>
      </c>
      <c r="F16" s="132"/>
      <c r="G16" s="132"/>
      <c r="H16" s="132"/>
      <c r="I16" s="65"/>
      <c r="J16" s="137"/>
      <c r="L16" s="137"/>
    </row>
    <row r="17" spans="1:19" ht="9" customHeight="1" thickBot="1" x14ac:dyDescent="0.25">
      <c r="D17" s="51"/>
      <c r="I17" s="65"/>
    </row>
    <row r="18" spans="1:19" s="57" customFormat="1" ht="12" thickBot="1" x14ac:dyDescent="0.25">
      <c r="A18" s="123" t="s">
        <v>6</v>
      </c>
      <c r="B18" s="181" t="s">
        <v>150</v>
      </c>
      <c r="C18" s="182" t="s">
        <v>8</v>
      </c>
      <c r="D18" s="183" t="s">
        <v>9</v>
      </c>
      <c r="E18" s="184" t="s">
        <v>10</v>
      </c>
      <c r="F18" s="184" t="s">
        <v>11</v>
      </c>
      <c r="G18" s="184" t="s">
        <v>88</v>
      </c>
      <c r="H18" s="184" t="s">
        <v>13</v>
      </c>
      <c r="I18" s="185" t="s">
        <v>660</v>
      </c>
      <c r="J18" s="186" t="s">
        <v>661</v>
      </c>
      <c r="K18" s="185" t="s">
        <v>692</v>
      </c>
      <c r="L18" s="186" t="s">
        <v>661</v>
      </c>
      <c r="M18" s="124" t="s">
        <v>291</v>
      </c>
      <c r="N18" s="84" t="s">
        <v>17</v>
      </c>
      <c r="O18" s="164"/>
      <c r="P18" s="112" t="s">
        <v>151</v>
      </c>
      <c r="Q18" s="123" t="s">
        <v>663</v>
      </c>
      <c r="R18" s="112"/>
      <c r="S18" s="123"/>
    </row>
    <row r="19" spans="1:19" ht="15.95" customHeight="1" x14ac:dyDescent="0.2">
      <c r="A19" s="113">
        <v>7</v>
      </c>
      <c r="B19" s="114">
        <v>192</v>
      </c>
      <c r="C19" s="115" t="s">
        <v>393</v>
      </c>
      <c r="D19" s="116" t="s">
        <v>693</v>
      </c>
      <c r="E19" s="187" t="s">
        <v>694</v>
      </c>
      <c r="F19" s="188" t="s">
        <v>3</v>
      </c>
      <c r="G19" s="188" t="s">
        <v>28</v>
      </c>
      <c r="H19" s="188"/>
      <c r="I19" s="287">
        <v>8.4</v>
      </c>
      <c r="J19" s="190">
        <v>0.57799999999999996</v>
      </c>
      <c r="K19" s="189">
        <v>8.27</v>
      </c>
      <c r="L19" s="190">
        <v>0.35799999999999998</v>
      </c>
      <c r="M19" s="119" t="str">
        <f t="shared" ref="M19" si="3">IF(ISBLANK(K19),"",IF(K19&gt;9.04,"",IF(K19&lt;=7.25,"TSM",IF(K19&lt;=7.45,"SM",IF(K19&lt;=7.7,"KSM",IF(K19&lt;=8,"I A",IF(K19&lt;=8.44,"II A",IF(K19&lt;=9.04,"III A"))))))))</f>
        <v>II A</v>
      </c>
      <c r="N19" s="192" t="s">
        <v>448</v>
      </c>
      <c r="P19" s="113">
        <v>4</v>
      </c>
      <c r="Q19" s="113">
        <v>5</v>
      </c>
      <c r="R19" s="113" t="s">
        <v>695</v>
      </c>
      <c r="S19" s="113">
        <v>2</v>
      </c>
    </row>
    <row r="20" spans="1:19" ht="15.95" customHeight="1" x14ac:dyDescent="0.2">
      <c r="A20" s="113">
        <v>8</v>
      </c>
      <c r="B20" s="114">
        <v>189</v>
      </c>
      <c r="C20" s="115" t="s">
        <v>30</v>
      </c>
      <c r="D20" s="116" t="s">
        <v>696</v>
      </c>
      <c r="E20" s="187" t="s">
        <v>697</v>
      </c>
      <c r="F20" s="188" t="s">
        <v>3</v>
      </c>
      <c r="G20" s="188" t="s">
        <v>60</v>
      </c>
      <c r="H20" s="188" t="s">
        <v>28</v>
      </c>
      <c r="I20" s="189">
        <v>8.32</v>
      </c>
      <c r="J20" s="190">
        <v>0.17199999999999999</v>
      </c>
      <c r="K20" s="189">
        <v>8.32</v>
      </c>
      <c r="L20" s="190">
        <v>0.20899999999999999</v>
      </c>
      <c r="M20" s="119" t="str">
        <f t="shared" ref="M20:M24" si="4">IF(ISBLANK(I20),"",IF(I20&gt;9.04,"",IF(I20&lt;=7.25,"TSM",IF(I20&lt;=7.45,"SM",IF(I20&lt;=7.7,"KSM",IF(I20&lt;=8,"I A",IF(I20&lt;=8.44,"II A",IF(I20&lt;=9.04,"III A"))))))))</f>
        <v>II A</v>
      </c>
      <c r="N20" s="192" t="s">
        <v>698</v>
      </c>
      <c r="P20" s="113">
        <v>2</v>
      </c>
      <c r="Q20" s="113">
        <v>3</v>
      </c>
      <c r="R20" s="113" t="s">
        <v>695</v>
      </c>
      <c r="S20" s="113">
        <v>3</v>
      </c>
    </row>
    <row r="21" spans="1:19" ht="15.95" customHeight="1" x14ac:dyDescent="0.2">
      <c r="A21" s="113">
        <v>9</v>
      </c>
      <c r="B21" s="114">
        <v>143</v>
      </c>
      <c r="C21" s="115" t="s">
        <v>42</v>
      </c>
      <c r="D21" s="116" t="s">
        <v>394</v>
      </c>
      <c r="E21" s="187" t="s">
        <v>699</v>
      </c>
      <c r="F21" s="188" t="s">
        <v>3</v>
      </c>
      <c r="G21" s="188" t="s">
        <v>60</v>
      </c>
      <c r="H21" s="188"/>
      <c r="I21" s="189">
        <v>8.33</v>
      </c>
      <c r="J21" s="190">
        <v>0.26600000000000001</v>
      </c>
      <c r="K21" s="287">
        <v>8.3699999999999992</v>
      </c>
      <c r="L21" s="190" t="s">
        <v>700</v>
      </c>
      <c r="M21" s="119" t="str">
        <f t="shared" si="4"/>
        <v>II A</v>
      </c>
      <c r="N21" s="192" t="s">
        <v>701</v>
      </c>
      <c r="P21" s="113">
        <v>3</v>
      </c>
      <c r="Q21" s="113">
        <v>3</v>
      </c>
      <c r="R21" s="113" t="s">
        <v>695</v>
      </c>
      <c r="S21" s="113">
        <v>5</v>
      </c>
    </row>
    <row r="22" spans="1:19" ht="15.95" customHeight="1" x14ac:dyDescent="0.2">
      <c r="A22" s="113">
        <v>10</v>
      </c>
      <c r="B22" s="114">
        <v>199</v>
      </c>
      <c r="C22" s="115" t="s">
        <v>438</v>
      </c>
      <c r="D22" s="116" t="s">
        <v>702</v>
      </c>
      <c r="E22" s="187" t="s">
        <v>703</v>
      </c>
      <c r="F22" s="188" t="s">
        <v>704</v>
      </c>
      <c r="G22" s="188" t="s">
        <v>175</v>
      </c>
      <c r="H22" s="188"/>
      <c r="I22" s="189">
        <v>8.24</v>
      </c>
      <c r="J22" s="190">
        <v>0.20499999999999999</v>
      </c>
      <c r="K22" s="287">
        <v>8.41</v>
      </c>
      <c r="L22" s="190">
        <v>0.27500000000000002</v>
      </c>
      <c r="M22" s="119" t="str">
        <f t="shared" si="4"/>
        <v>II A</v>
      </c>
      <c r="N22" s="192" t="s">
        <v>705</v>
      </c>
      <c r="O22" s="164" t="s">
        <v>706</v>
      </c>
      <c r="P22" s="113">
        <v>5</v>
      </c>
      <c r="Q22" s="113">
        <v>4</v>
      </c>
      <c r="R22" s="113" t="s">
        <v>695</v>
      </c>
      <c r="S22" s="113">
        <v>4</v>
      </c>
    </row>
    <row r="23" spans="1:19" ht="15.95" customHeight="1" x14ac:dyDescent="0.2">
      <c r="A23" s="113">
        <v>11</v>
      </c>
      <c r="B23" s="114">
        <v>173</v>
      </c>
      <c r="C23" s="115" t="s">
        <v>443</v>
      </c>
      <c r="D23" s="116" t="s">
        <v>707</v>
      </c>
      <c r="E23" s="187" t="s">
        <v>708</v>
      </c>
      <c r="F23" s="188" t="s">
        <v>65</v>
      </c>
      <c r="G23" s="188" t="s">
        <v>66</v>
      </c>
      <c r="H23" s="188" t="s">
        <v>67</v>
      </c>
      <c r="I23" s="287">
        <v>8.52</v>
      </c>
      <c r="J23" s="190">
        <v>0.58099999999999996</v>
      </c>
      <c r="K23" s="189">
        <v>8.5</v>
      </c>
      <c r="L23" s="190">
        <v>0.17199999999999999</v>
      </c>
      <c r="M23" s="119" t="str">
        <f t="shared" ref="M23" si="5">IF(ISBLANK(K23),"",IF(K23&gt;9.04,"",IF(K23&lt;=7.25,"TSM",IF(K23&lt;=7.45,"SM",IF(K23&lt;=7.7,"KSM",IF(K23&lt;=8,"I A",IF(K23&lt;=8.44,"II A",IF(K23&lt;=9.04,"III A"))))))))</f>
        <v>III A</v>
      </c>
      <c r="N23" s="192" t="s">
        <v>68</v>
      </c>
      <c r="P23" s="113">
        <v>4</v>
      </c>
      <c r="Q23" s="113">
        <v>1</v>
      </c>
      <c r="R23" s="113" t="s">
        <v>695</v>
      </c>
      <c r="S23" s="113">
        <v>1</v>
      </c>
    </row>
    <row r="24" spans="1:19" ht="15.95" customHeight="1" x14ac:dyDescent="0.2">
      <c r="A24" s="113">
        <v>12</v>
      </c>
      <c r="B24" s="114">
        <v>178</v>
      </c>
      <c r="C24" s="115" t="s">
        <v>709</v>
      </c>
      <c r="D24" s="116" t="s">
        <v>710</v>
      </c>
      <c r="E24" s="187" t="s">
        <v>711</v>
      </c>
      <c r="F24" s="188" t="s">
        <v>3</v>
      </c>
      <c r="G24" s="188" t="s">
        <v>28</v>
      </c>
      <c r="H24" s="188"/>
      <c r="I24" s="189">
        <v>8.51</v>
      </c>
      <c r="J24" s="190">
        <v>0.32500000000000001</v>
      </c>
      <c r="K24" s="191" t="s">
        <v>73</v>
      </c>
      <c r="L24" s="190"/>
      <c r="M24" s="119" t="str">
        <f t="shared" si="4"/>
        <v>III A</v>
      </c>
      <c r="N24" s="192" t="s">
        <v>712</v>
      </c>
      <c r="P24" s="113">
        <v>3</v>
      </c>
      <c r="Q24" s="113">
        <v>5</v>
      </c>
      <c r="R24" s="113" t="s">
        <v>695</v>
      </c>
      <c r="S24" s="113">
        <v>6</v>
      </c>
    </row>
    <row r="25" spans="1:19" ht="9" customHeight="1" thickBot="1" x14ac:dyDescent="0.25">
      <c r="D25" s="51"/>
      <c r="I25" s="65"/>
    </row>
    <row r="26" spans="1:19" s="57" customFormat="1" ht="12" thickBot="1" x14ac:dyDescent="0.25">
      <c r="A26" s="123" t="s">
        <v>6</v>
      </c>
      <c r="B26" s="181" t="s">
        <v>150</v>
      </c>
      <c r="C26" s="182" t="s">
        <v>8</v>
      </c>
      <c r="D26" s="183" t="s">
        <v>9</v>
      </c>
      <c r="E26" s="184" t="s">
        <v>10</v>
      </c>
      <c r="F26" s="184" t="s">
        <v>11</v>
      </c>
      <c r="G26" s="184" t="s">
        <v>88</v>
      </c>
      <c r="H26" s="184" t="s">
        <v>13</v>
      </c>
      <c r="I26" s="185" t="s">
        <v>660</v>
      </c>
      <c r="J26" s="186" t="s">
        <v>661</v>
      </c>
      <c r="K26" s="185" t="s">
        <v>713</v>
      </c>
      <c r="L26" s="186" t="s">
        <v>661</v>
      </c>
      <c r="M26" s="124" t="s">
        <v>291</v>
      </c>
      <c r="N26" s="84" t="s">
        <v>17</v>
      </c>
      <c r="O26" s="164"/>
      <c r="P26" s="112" t="s">
        <v>151</v>
      </c>
      <c r="Q26" s="123" t="s">
        <v>663</v>
      </c>
      <c r="R26" s="112"/>
      <c r="S26" s="123"/>
    </row>
    <row r="27" spans="1:19" ht="15.95" customHeight="1" x14ac:dyDescent="0.2">
      <c r="A27" s="113">
        <v>13</v>
      </c>
      <c r="B27" s="114">
        <v>187</v>
      </c>
      <c r="C27" s="115" t="s">
        <v>714</v>
      </c>
      <c r="D27" s="116" t="s">
        <v>715</v>
      </c>
      <c r="E27" s="187" t="s">
        <v>716</v>
      </c>
      <c r="F27" s="188" t="s">
        <v>3</v>
      </c>
      <c r="G27" s="188" t="s">
        <v>60</v>
      </c>
      <c r="H27" s="188" t="s">
        <v>28</v>
      </c>
      <c r="I27" s="189">
        <v>8.56</v>
      </c>
      <c r="J27" s="190">
        <v>0.52400000000000002</v>
      </c>
      <c r="K27" s="191"/>
      <c r="L27" s="190"/>
      <c r="M27" s="119" t="str">
        <f t="shared" ref="M27:M44" si="6">IF(ISBLANK(I27),"",IF(I27&gt;9.04,"",IF(I27&lt;=7.25,"TSM",IF(I27&lt;=7.45,"SM",IF(I27&lt;=7.7,"KSM",IF(I27&lt;=8,"I A",IF(I27&lt;=8.44,"II A",IF(I27&lt;=9.04,"III A"))))))))</f>
        <v>III A</v>
      </c>
      <c r="N27" s="192" t="s">
        <v>698</v>
      </c>
      <c r="P27" s="113">
        <v>5</v>
      </c>
      <c r="Q27" s="113">
        <v>2</v>
      </c>
      <c r="R27" s="113"/>
      <c r="S27" s="113"/>
    </row>
    <row r="28" spans="1:19" ht="15.95" customHeight="1" x14ac:dyDescent="0.2">
      <c r="A28" s="113">
        <v>14</v>
      </c>
      <c r="B28" s="114">
        <v>301</v>
      </c>
      <c r="C28" s="115" t="s">
        <v>717</v>
      </c>
      <c r="D28" s="116" t="s">
        <v>718</v>
      </c>
      <c r="E28" s="187" t="s">
        <v>719</v>
      </c>
      <c r="F28" s="188" t="s">
        <v>3</v>
      </c>
      <c r="G28" s="188" t="s">
        <v>720</v>
      </c>
      <c r="H28" s="188"/>
      <c r="I28" s="189">
        <v>8.6300000000000008</v>
      </c>
      <c r="J28" s="190" t="s">
        <v>700</v>
      </c>
      <c r="K28" s="191"/>
      <c r="L28" s="190"/>
      <c r="M28" s="119" t="str">
        <f t="shared" si="6"/>
        <v>III A</v>
      </c>
      <c r="N28" s="192" t="s">
        <v>133</v>
      </c>
      <c r="P28" s="113">
        <v>5</v>
      </c>
      <c r="Q28" s="113">
        <v>5</v>
      </c>
      <c r="R28" s="113"/>
      <c r="S28" s="113"/>
    </row>
    <row r="29" spans="1:19" ht="15.95" customHeight="1" x14ac:dyDescent="0.2">
      <c r="A29" s="113">
        <v>15</v>
      </c>
      <c r="B29" s="114">
        <v>195</v>
      </c>
      <c r="C29" s="115" t="s">
        <v>75</v>
      </c>
      <c r="D29" s="116" t="s">
        <v>647</v>
      </c>
      <c r="E29" s="187" t="s">
        <v>648</v>
      </c>
      <c r="F29" s="188" t="s">
        <v>3</v>
      </c>
      <c r="G29" s="188" t="s">
        <v>28</v>
      </c>
      <c r="H29" s="188"/>
      <c r="I29" s="189">
        <v>8.64</v>
      </c>
      <c r="J29" s="190">
        <v>0.245</v>
      </c>
      <c r="K29" s="191"/>
      <c r="L29" s="190"/>
      <c r="M29" s="119" t="str">
        <f t="shared" si="6"/>
        <v>III A</v>
      </c>
      <c r="N29" s="192" t="s">
        <v>448</v>
      </c>
      <c r="P29" s="113">
        <v>2</v>
      </c>
      <c r="Q29" s="113">
        <v>1</v>
      </c>
      <c r="R29" s="113"/>
      <c r="S29" s="113"/>
    </row>
    <row r="30" spans="1:19" ht="15.95" customHeight="1" x14ac:dyDescent="0.2">
      <c r="A30" s="113">
        <v>16</v>
      </c>
      <c r="B30" s="114">
        <v>165</v>
      </c>
      <c r="C30" s="115" t="s">
        <v>721</v>
      </c>
      <c r="D30" s="116" t="s">
        <v>722</v>
      </c>
      <c r="E30" s="187" t="s">
        <v>723</v>
      </c>
      <c r="F30" s="188" t="s">
        <v>65</v>
      </c>
      <c r="G30" s="188" t="s">
        <v>66</v>
      </c>
      <c r="H30" s="188" t="s">
        <v>67</v>
      </c>
      <c r="I30" s="189">
        <v>8.6999999999999993</v>
      </c>
      <c r="J30" s="190">
        <v>0.41599999999999998</v>
      </c>
      <c r="K30" s="191"/>
      <c r="L30" s="190"/>
      <c r="M30" s="119" t="str">
        <f t="shared" si="6"/>
        <v>III A</v>
      </c>
      <c r="N30" s="192" t="s">
        <v>68</v>
      </c>
      <c r="P30" s="113">
        <v>3</v>
      </c>
      <c r="Q30" s="113">
        <v>6</v>
      </c>
      <c r="R30" s="113"/>
      <c r="S30" s="113"/>
    </row>
    <row r="31" spans="1:19" ht="15.95" customHeight="1" x14ac:dyDescent="0.2">
      <c r="A31" s="113">
        <v>17</v>
      </c>
      <c r="B31" s="114">
        <v>47</v>
      </c>
      <c r="C31" s="115" t="s">
        <v>420</v>
      </c>
      <c r="D31" s="116" t="s">
        <v>724</v>
      </c>
      <c r="E31" s="187" t="s">
        <v>725</v>
      </c>
      <c r="F31" s="188" t="s">
        <v>3</v>
      </c>
      <c r="G31" s="188" t="s">
        <v>28</v>
      </c>
      <c r="H31" s="188"/>
      <c r="I31" s="189">
        <v>8.7200000000000006</v>
      </c>
      <c r="J31" s="190">
        <v>0.183</v>
      </c>
      <c r="K31" s="191"/>
      <c r="L31" s="190"/>
      <c r="M31" s="119" t="str">
        <f t="shared" si="6"/>
        <v>III A</v>
      </c>
      <c r="N31" s="192" t="s">
        <v>651</v>
      </c>
      <c r="P31" s="113">
        <v>4</v>
      </c>
      <c r="Q31" s="113">
        <v>2</v>
      </c>
      <c r="R31" s="113"/>
      <c r="S31" s="113"/>
    </row>
    <row r="32" spans="1:19" ht="15.95" customHeight="1" x14ac:dyDescent="0.2">
      <c r="A32" s="113">
        <v>18</v>
      </c>
      <c r="B32" s="114">
        <v>323</v>
      </c>
      <c r="C32" s="115" t="s">
        <v>726</v>
      </c>
      <c r="D32" s="116" t="s">
        <v>727</v>
      </c>
      <c r="E32" s="187" t="s">
        <v>728</v>
      </c>
      <c r="F32" s="188" t="s">
        <v>127</v>
      </c>
      <c r="G32" s="188" t="s">
        <v>128</v>
      </c>
      <c r="H32" s="188"/>
      <c r="I32" s="189">
        <v>8.77</v>
      </c>
      <c r="J32" s="190">
        <v>0.28799999999999998</v>
      </c>
      <c r="K32" s="191"/>
      <c r="L32" s="190"/>
      <c r="M32" s="119" t="str">
        <f t="shared" si="6"/>
        <v>III A</v>
      </c>
      <c r="N32" s="192" t="s">
        <v>129</v>
      </c>
      <c r="P32" s="113">
        <v>1</v>
      </c>
      <c r="Q32" s="113">
        <v>2</v>
      </c>
      <c r="R32" s="113"/>
      <c r="S32" s="113"/>
    </row>
    <row r="33" spans="1:19" ht="15.95" customHeight="1" x14ac:dyDescent="0.2">
      <c r="A33" s="113">
        <v>18</v>
      </c>
      <c r="B33" s="114">
        <v>299</v>
      </c>
      <c r="C33" s="115" t="s">
        <v>729</v>
      </c>
      <c r="D33" s="116" t="s">
        <v>730</v>
      </c>
      <c r="E33" s="187" t="s">
        <v>731</v>
      </c>
      <c r="F33" s="188" t="s">
        <v>3</v>
      </c>
      <c r="G33" s="188" t="s">
        <v>720</v>
      </c>
      <c r="H33" s="188"/>
      <c r="I33" s="189">
        <v>8.77</v>
      </c>
      <c r="J33" s="190">
        <v>0.20200000000000001</v>
      </c>
      <c r="K33" s="191"/>
      <c r="L33" s="190"/>
      <c r="M33" s="119" t="str">
        <f t="shared" si="6"/>
        <v>III A</v>
      </c>
      <c r="N33" s="192" t="s">
        <v>133</v>
      </c>
      <c r="P33" s="113">
        <v>5</v>
      </c>
      <c r="Q33" s="113">
        <v>3</v>
      </c>
      <c r="R33" s="113"/>
      <c r="S33" s="113"/>
    </row>
    <row r="34" spans="1:19" ht="15.95" customHeight="1" x14ac:dyDescent="0.2">
      <c r="A34" s="113">
        <v>20</v>
      </c>
      <c r="B34" s="114">
        <v>213</v>
      </c>
      <c r="C34" s="115" t="s">
        <v>732</v>
      </c>
      <c r="D34" s="116" t="s">
        <v>733</v>
      </c>
      <c r="E34" s="187" t="s">
        <v>734</v>
      </c>
      <c r="F34" s="188" t="s">
        <v>553</v>
      </c>
      <c r="G34" s="188" t="s">
        <v>554</v>
      </c>
      <c r="H34" s="188"/>
      <c r="I34" s="189">
        <v>8.7799999999999994</v>
      </c>
      <c r="J34" s="190">
        <v>0.34399999999999997</v>
      </c>
      <c r="K34" s="191"/>
      <c r="L34" s="190"/>
      <c r="M34" s="119" t="str">
        <f t="shared" si="6"/>
        <v>III A</v>
      </c>
      <c r="N34" s="192" t="s">
        <v>555</v>
      </c>
      <c r="P34" s="113">
        <v>2</v>
      </c>
      <c r="Q34" s="113">
        <v>6</v>
      </c>
      <c r="R34" s="113"/>
      <c r="S34" s="113"/>
    </row>
    <row r="35" spans="1:19" ht="15.95" customHeight="1" x14ac:dyDescent="0.2">
      <c r="A35" s="113">
        <v>21</v>
      </c>
      <c r="B35" s="114">
        <v>97</v>
      </c>
      <c r="C35" s="115" t="s">
        <v>735</v>
      </c>
      <c r="D35" s="116" t="s">
        <v>736</v>
      </c>
      <c r="E35" s="187" t="s">
        <v>737</v>
      </c>
      <c r="F35" s="188" t="s">
        <v>351</v>
      </c>
      <c r="G35" s="188" t="s">
        <v>352</v>
      </c>
      <c r="H35" s="188"/>
      <c r="I35" s="189">
        <v>8.8800000000000008</v>
      </c>
      <c r="J35" s="190">
        <v>0.221</v>
      </c>
      <c r="K35" s="191"/>
      <c r="L35" s="190"/>
      <c r="M35" s="119" t="str">
        <f t="shared" si="6"/>
        <v>III A</v>
      </c>
      <c r="N35" s="192" t="s">
        <v>353</v>
      </c>
      <c r="P35" s="113">
        <v>3</v>
      </c>
      <c r="Q35" s="113">
        <v>1</v>
      </c>
      <c r="R35" s="113"/>
      <c r="S35" s="113"/>
    </row>
    <row r="36" spans="1:19" ht="15.95" customHeight="1" x14ac:dyDescent="0.2">
      <c r="A36" s="113">
        <v>21</v>
      </c>
      <c r="B36" s="114">
        <v>190</v>
      </c>
      <c r="C36" s="115" t="s">
        <v>738</v>
      </c>
      <c r="D36" s="116" t="s">
        <v>739</v>
      </c>
      <c r="E36" s="187" t="s">
        <v>740</v>
      </c>
      <c r="F36" s="188" t="s">
        <v>3</v>
      </c>
      <c r="G36" s="188" t="s">
        <v>60</v>
      </c>
      <c r="H36" s="188"/>
      <c r="I36" s="189">
        <v>8.8800000000000008</v>
      </c>
      <c r="J36" s="190">
        <v>0.30199999999999999</v>
      </c>
      <c r="K36" s="191"/>
      <c r="L36" s="190"/>
      <c r="M36" s="119" t="str">
        <f t="shared" si="6"/>
        <v>III A</v>
      </c>
      <c r="N36" s="192" t="s">
        <v>698</v>
      </c>
      <c r="P36" s="113">
        <v>4</v>
      </c>
      <c r="Q36" s="113">
        <v>6</v>
      </c>
      <c r="R36" s="113"/>
      <c r="S36" s="113"/>
    </row>
    <row r="37" spans="1:19" ht="15.95" customHeight="1" x14ac:dyDescent="0.2">
      <c r="A37" s="113">
        <v>23</v>
      </c>
      <c r="B37" s="114">
        <v>282</v>
      </c>
      <c r="C37" s="115" t="s">
        <v>413</v>
      </c>
      <c r="D37" s="116" t="s">
        <v>741</v>
      </c>
      <c r="E37" s="187" t="s">
        <v>742</v>
      </c>
      <c r="F37" s="188" t="s">
        <v>3</v>
      </c>
      <c r="G37" s="188" t="s">
        <v>403</v>
      </c>
      <c r="H37" s="188"/>
      <c r="I37" s="189">
        <v>8.9</v>
      </c>
      <c r="J37" s="190">
        <v>0.218</v>
      </c>
      <c r="K37" s="191"/>
      <c r="L37" s="190"/>
      <c r="M37" s="119" t="str">
        <f t="shared" si="6"/>
        <v>III A</v>
      </c>
      <c r="N37" s="192" t="s">
        <v>404</v>
      </c>
      <c r="P37" s="113">
        <v>1</v>
      </c>
      <c r="Q37" s="113">
        <v>3</v>
      </c>
      <c r="R37" s="113"/>
      <c r="S37" s="113"/>
    </row>
    <row r="38" spans="1:19" ht="15.95" customHeight="1" x14ac:dyDescent="0.2">
      <c r="A38" s="113">
        <v>24</v>
      </c>
      <c r="B38" s="114">
        <v>135</v>
      </c>
      <c r="C38" s="115" t="s">
        <v>743</v>
      </c>
      <c r="D38" s="116" t="s">
        <v>744</v>
      </c>
      <c r="E38" s="187" t="s">
        <v>745</v>
      </c>
      <c r="F38" s="188" t="s">
        <v>3</v>
      </c>
      <c r="G38" s="188"/>
      <c r="H38" s="188"/>
      <c r="I38" s="189">
        <v>8.9499999999999993</v>
      </c>
      <c r="J38" s="190">
        <v>0.24199999999999999</v>
      </c>
      <c r="K38" s="191"/>
      <c r="L38" s="190"/>
      <c r="M38" s="119" t="str">
        <f t="shared" si="6"/>
        <v>III A</v>
      </c>
      <c r="N38" s="192" t="s">
        <v>144</v>
      </c>
      <c r="P38" s="113">
        <v>5</v>
      </c>
      <c r="Q38" s="113">
        <v>1</v>
      </c>
      <c r="R38" s="113"/>
      <c r="S38" s="113"/>
    </row>
    <row r="39" spans="1:19" ht="9" customHeight="1" thickBot="1" x14ac:dyDescent="0.25">
      <c r="D39" s="51"/>
      <c r="I39" s="65"/>
    </row>
    <row r="40" spans="1:19" s="57" customFormat="1" ht="12" thickBot="1" x14ac:dyDescent="0.25">
      <c r="A40" s="123" t="s">
        <v>6</v>
      </c>
      <c r="B40" s="181" t="s">
        <v>150</v>
      </c>
      <c r="C40" s="182" t="s">
        <v>8</v>
      </c>
      <c r="D40" s="183" t="s">
        <v>9</v>
      </c>
      <c r="E40" s="184" t="s">
        <v>10</v>
      </c>
      <c r="F40" s="184" t="s">
        <v>11</v>
      </c>
      <c r="G40" s="184" t="s">
        <v>88</v>
      </c>
      <c r="H40" s="184" t="s">
        <v>13</v>
      </c>
      <c r="I40" s="185" t="s">
        <v>660</v>
      </c>
      <c r="J40" s="186" t="s">
        <v>661</v>
      </c>
      <c r="K40" s="185" t="s">
        <v>713</v>
      </c>
      <c r="L40" s="186" t="s">
        <v>661</v>
      </c>
      <c r="M40" s="124" t="s">
        <v>291</v>
      </c>
      <c r="N40" s="84" t="s">
        <v>17</v>
      </c>
      <c r="O40" s="164"/>
      <c r="P40" s="112" t="s">
        <v>151</v>
      </c>
      <c r="Q40" s="123" t="s">
        <v>663</v>
      </c>
      <c r="R40" s="112"/>
      <c r="S40" s="123"/>
    </row>
    <row r="41" spans="1:19" ht="15.95" customHeight="1" x14ac:dyDescent="0.2">
      <c r="A41" s="113">
        <v>25</v>
      </c>
      <c r="B41" s="114">
        <v>148</v>
      </c>
      <c r="C41" s="115" t="s">
        <v>746</v>
      </c>
      <c r="D41" s="116" t="s">
        <v>747</v>
      </c>
      <c r="E41" s="187" t="s">
        <v>748</v>
      </c>
      <c r="F41" s="188" t="s">
        <v>749</v>
      </c>
      <c r="G41" s="188" t="s">
        <v>521</v>
      </c>
      <c r="H41" s="188"/>
      <c r="I41" s="189">
        <v>9.0399999999999991</v>
      </c>
      <c r="J41" s="190">
        <v>0.221</v>
      </c>
      <c r="K41" s="191"/>
      <c r="L41" s="190"/>
      <c r="M41" s="119" t="str">
        <f t="shared" si="6"/>
        <v>III A</v>
      </c>
      <c r="N41" s="192" t="s">
        <v>522</v>
      </c>
      <c r="P41" s="113">
        <v>1</v>
      </c>
      <c r="Q41" s="113">
        <v>1</v>
      </c>
      <c r="R41" s="113"/>
      <c r="S41" s="113"/>
    </row>
    <row r="42" spans="1:19" ht="15.95" customHeight="1" x14ac:dyDescent="0.2">
      <c r="A42" s="113">
        <v>26</v>
      </c>
      <c r="B42" s="114">
        <v>326</v>
      </c>
      <c r="C42" s="115" t="s">
        <v>750</v>
      </c>
      <c r="D42" s="116" t="s">
        <v>751</v>
      </c>
      <c r="E42" s="187" t="s">
        <v>752</v>
      </c>
      <c r="F42" s="188" t="s">
        <v>78</v>
      </c>
      <c r="G42" s="188" t="s">
        <v>79</v>
      </c>
      <c r="H42" s="188" t="s">
        <v>80</v>
      </c>
      <c r="I42" s="189">
        <v>9.6999999999999993</v>
      </c>
      <c r="J42" s="190">
        <v>0.626</v>
      </c>
      <c r="K42" s="191"/>
      <c r="L42" s="190"/>
      <c r="M42" s="119" t="str">
        <f t="shared" si="6"/>
        <v/>
      </c>
      <c r="N42" s="192" t="s">
        <v>81</v>
      </c>
      <c r="P42" s="113">
        <v>2</v>
      </c>
      <c r="Q42" s="113">
        <v>5</v>
      </c>
      <c r="R42" s="113"/>
      <c r="S42" s="113"/>
    </row>
    <row r="43" spans="1:19" ht="15.95" customHeight="1" x14ac:dyDescent="0.2">
      <c r="A43" s="113">
        <v>27</v>
      </c>
      <c r="B43" s="114">
        <v>132</v>
      </c>
      <c r="C43" s="115" t="s">
        <v>753</v>
      </c>
      <c r="D43" s="116" t="s">
        <v>754</v>
      </c>
      <c r="E43" s="187" t="s">
        <v>684</v>
      </c>
      <c r="F43" s="188" t="s">
        <v>3</v>
      </c>
      <c r="G43" s="188"/>
      <c r="H43" s="188"/>
      <c r="I43" s="189">
        <v>9.85</v>
      </c>
      <c r="J43" s="190">
        <v>0.17499999999999999</v>
      </c>
      <c r="K43" s="191"/>
      <c r="L43" s="190"/>
      <c r="M43" s="119" t="str">
        <f t="shared" si="6"/>
        <v/>
      </c>
      <c r="N43" s="192" t="s">
        <v>144</v>
      </c>
      <c r="P43" s="113">
        <v>5</v>
      </c>
      <c r="Q43" s="113">
        <v>6</v>
      </c>
      <c r="R43" s="113"/>
      <c r="S43" s="113"/>
    </row>
    <row r="44" spans="1:19" ht="15.95" customHeight="1" x14ac:dyDescent="0.2">
      <c r="A44" s="113"/>
      <c r="B44" s="114">
        <v>235</v>
      </c>
      <c r="C44" s="115" t="s">
        <v>755</v>
      </c>
      <c r="D44" s="116" t="s">
        <v>756</v>
      </c>
      <c r="E44" s="187" t="s">
        <v>757</v>
      </c>
      <c r="F44" s="188" t="s">
        <v>50</v>
      </c>
      <c r="G44" s="188"/>
      <c r="H44" s="188" t="s">
        <v>51</v>
      </c>
      <c r="I44" s="189" t="s">
        <v>73</v>
      </c>
      <c r="J44" s="190"/>
      <c r="K44" s="191"/>
      <c r="L44" s="190"/>
      <c r="M44" s="119" t="str">
        <f t="shared" si="6"/>
        <v/>
      </c>
      <c r="N44" s="192" t="s">
        <v>758</v>
      </c>
      <c r="O44" s="164" t="s">
        <v>759</v>
      </c>
      <c r="P44" s="113">
        <v>1</v>
      </c>
      <c r="Q44" s="113">
        <v>4</v>
      </c>
      <c r="R44" s="113"/>
      <c r="S44" s="113"/>
    </row>
    <row r="45" spans="1:19" ht="15.95" customHeight="1" x14ac:dyDescent="0.2">
      <c r="A45" s="113"/>
      <c r="B45" s="114">
        <v>107</v>
      </c>
      <c r="C45" s="115" t="s">
        <v>760</v>
      </c>
      <c r="D45" s="116" t="s">
        <v>761</v>
      </c>
      <c r="E45" s="187" t="s">
        <v>762</v>
      </c>
      <c r="F45" s="188" t="s">
        <v>606</v>
      </c>
      <c r="G45" s="188" t="s">
        <v>607</v>
      </c>
      <c r="H45" s="188" t="s">
        <v>40</v>
      </c>
      <c r="I45" s="193" t="s">
        <v>73</v>
      </c>
      <c r="J45" s="190"/>
      <c r="K45" s="193"/>
      <c r="L45" s="190"/>
      <c r="M45" s="119" t="str">
        <f>IF(ISBLANK(I45),"",IF(I45&gt;8.1,"",IF(I45&lt;=6.7,"TSM",IF(I45&lt;=6.84,"SM",IF(I45&lt;=7,"KSM",IF(I45&lt;=7.3,"I A",IF(I45&lt;=7.65,"II A",IF(I45&lt;=8.1,"III A"))))))))</f>
        <v/>
      </c>
      <c r="N45" s="188" t="s">
        <v>763</v>
      </c>
      <c r="O45" s="57"/>
      <c r="P45" s="113">
        <v>1</v>
      </c>
      <c r="Q45" s="113">
        <v>6</v>
      </c>
      <c r="R45" s="113"/>
      <c r="S45" s="113"/>
    </row>
    <row r="46" spans="1:19" ht="15.95" customHeight="1" x14ac:dyDescent="0.2">
      <c r="A46" s="113"/>
      <c r="B46" s="114">
        <v>332</v>
      </c>
      <c r="C46" s="115" t="s">
        <v>755</v>
      </c>
      <c r="D46" s="116" t="s">
        <v>764</v>
      </c>
      <c r="E46" s="187" t="s">
        <v>765</v>
      </c>
      <c r="F46" s="188" t="s">
        <v>78</v>
      </c>
      <c r="G46" s="188" t="s">
        <v>79</v>
      </c>
      <c r="H46" s="188" t="s">
        <v>80</v>
      </c>
      <c r="I46" s="189" t="s">
        <v>73</v>
      </c>
      <c r="J46" s="190"/>
      <c r="K46" s="191"/>
      <c r="L46" s="190"/>
      <c r="M46" s="119" t="str">
        <f>IF(ISBLANK(I46),"",IF(I46&gt;9.04,"",IF(I46&lt;=7.25,"TSM",IF(I46&lt;=7.45,"SM",IF(I46&lt;=7.7,"KSM",IF(I46&lt;=8,"I A",IF(I46&lt;=8.44,"II A",IF(I46&lt;=9.04,"III A"))))))))</f>
        <v/>
      </c>
      <c r="N46" s="192" t="s">
        <v>81</v>
      </c>
      <c r="P46" s="113">
        <v>2</v>
      </c>
      <c r="Q46" s="113">
        <v>2</v>
      </c>
      <c r="R46" s="113"/>
      <c r="S46" s="113"/>
    </row>
    <row r="48" spans="1:19" ht="15.95" customHeight="1" x14ac:dyDescent="0.2">
      <c r="F48" s="65"/>
      <c r="G48" s="65"/>
      <c r="H48" s="65"/>
      <c r="I48" s="65"/>
      <c r="J48" s="65"/>
      <c r="K48" s="65"/>
      <c r="L48" s="65"/>
      <c r="M48" s="65"/>
      <c r="O48" s="65"/>
    </row>
    <row r="49" spans="6:15" ht="15.95" customHeight="1" x14ac:dyDescent="0.2">
      <c r="F49" s="65"/>
      <c r="G49" s="65"/>
      <c r="H49" s="65"/>
      <c r="I49" s="65"/>
      <c r="J49" s="65"/>
      <c r="K49" s="65"/>
      <c r="L49" s="65"/>
      <c r="M49" s="65"/>
      <c r="O49" s="65"/>
    </row>
    <row r="50" spans="6:15" ht="15.95" customHeight="1" x14ac:dyDescent="0.2">
      <c r="F50" s="65"/>
      <c r="G50" s="65"/>
      <c r="H50" s="65"/>
      <c r="I50" s="65"/>
      <c r="J50" s="65"/>
      <c r="K50" s="65"/>
      <c r="L50" s="65"/>
      <c r="M50" s="65"/>
      <c r="O50" s="65"/>
    </row>
    <row r="51" spans="6:15" ht="15.95" customHeight="1" x14ac:dyDescent="0.2">
      <c r="F51" s="65"/>
      <c r="G51" s="65"/>
      <c r="H51" s="65"/>
      <c r="I51" s="65"/>
      <c r="J51" s="65"/>
      <c r="K51" s="65"/>
      <c r="L51" s="65"/>
      <c r="M51" s="65"/>
      <c r="O51" s="65"/>
    </row>
    <row r="52" spans="6:15" ht="15.95" customHeight="1" x14ac:dyDescent="0.2">
      <c r="F52" s="65"/>
      <c r="G52" s="65"/>
      <c r="H52" s="65"/>
      <c r="I52" s="65"/>
      <c r="J52" s="65"/>
      <c r="K52" s="65"/>
      <c r="L52" s="65"/>
      <c r="M52" s="65"/>
      <c r="O52" s="65"/>
    </row>
    <row r="53" spans="6:15" ht="15.95" customHeight="1" x14ac:dyDescent="0.2">
      <c r="F53" s="65"/>
      <c r="G53" s="65"/>
      <c r="H53" s="65"/>
      <c r="I53" s="65"/>
      <c r="J53" s="65"/>
      <c r="K53" s="65"/>
      <c r="L53" s="65"/>
      <c r="M53" s="65"/>
      <c r="O53" s="65"/>
    </row>
    <row r="54" spans="6:15" ht="15.95" customHeight="1" x14ac:dyDescent="0.2">
      <c r="F54" s="65"/>
      <c r="G54" s="65"/>
      <c r="H54" s="65"/>
      <c r="I54" s="65"/>
      <c r="J54" s="65"/>
      <c r="K54" s="65"/>
      <c r="L54" s="65"/>
      <c r="M54" s="65"/>
      <c r="O54" s="65"/>
    </row>
    <row r="55" spans="6:15" ht="15.95" customHeight="1" x14ac:dyDescent="0.2">
      <c r="F55" s="65"/>
      <c r="G55" s="65"/>
      <c r="H55" s="65"/>
      <c r="I55" s="65"/>
      <c r="J55" s="65"/>
      <c r="K55" s="65"/>
      <c r="L55" s="65"/>
      <c r="M55" s="65"/>
      <c r="O55" s="65"/>
    </row>
    <row r="56" spans="6:15" ht="15.95" customHeight="1" x14ac:dyDescent="0.2">
      <c r="F56" s="65"/>
      <c r="G56" s="65"/>
      <c r="H56" s="65"/>
      <c r="I56" s="65"/>
      <c r="J56" s="65"/>
      <c r="K56" s="65"/>
      <c r="L56" s="65"/>
      <c r="M56" s="65"/>
      <c r="O56" s="65"/>
    </row>
    <row r="57" spans="6:15" ht="15.95" customHeight="1" x14ac:dyDescent="0.2">
      <c r="F57" s="65"/>
      <c r="G57" s="65"/>
      <c r="H57" s="65"/>
      <c r="I57" s="65"/>
      <c r="J57" s="65"/>
      <c r="K57" s="65"/>
      <c r="L57" s="65"/>
      <c r="M57" s="65"/>
      <c r="O57" s="65"/>
    </row>
    <row r="58" spans="6:15" ht="15.95" customHeight="1" x14ac:dyDescent="0.2">
      <c r="F58" s="65"/>
      <c r="G58" s="65"/>
      <c r="H58" s="65"/>
      <c r="I58" s="65"/>
      <c r="J58" s="65"/>
      <c r="K58" s="65"/>
      <c r="L58" s="65"/>
      <c r="M58" s="65"/>
      <c r="O58" s="65"/>
    </row>
    <row r="59" spans="6:15" ht="15.95" customHeight="1" x14ac:dyDescent="0.2">
      <c r="F59" s="65"/>
      <c r="G59" s="65"/>
      <c r="H59" s="65"/>
      <c r="I59" s="65"/>
      <c r="J59" s="65"/>
      <c r="K59" s="65"/>
      <c r="L59" s="65"/>
      <c r="M59" s="65"/>
      <c r="O59" s="65"/>
    </row>
    <row r="60" spans="6:15" ht="15.95" customHeight="1" x14ac:dyDescent="0.2">
      <c r="F60" s="65"/>
      <c r="G60" s="65"/>
      <c r="H60" s="65"/>
      <c r="I60" s="65"/>
      <c r="J60" s="65"/>
      <c r="K60" s="65"/>
      <c r="L60" s="65"/>
      <c r="M60" s="65"/>
      <c r="O60" s="65"/>
    </row>
    <row r="61" spans="6:15" ht="15.95" customHeight="1" x14ac:dyDescent="0.2">
      <c r="F61" s="65"/>
      <c r="G61" s="65"/>
      <c r="H61" s="65"/>
      <c r="I61" s="65"/>
      <c r="J61" s="65"/>
      <c r="K61" s="65"/>
      <c r="L61" s="65"/>
      <c r="M61" s="65"/>
      <c r="O61" s="65"/>
    </row>
    <row r="62" spans="6:15" ht="15.95" customHeight="1" x14ac:dyDescent="0.2">
      <c r="F62" s="65"/>
      <c r="G62" s="65"/>
      <c r="H62" s="65"/>
      <c r="I62" s="65"/>
      <c r="J62" s="65"/>
      <c r="K62" s="65"/>
      <c r="L62" s="65"/>
      <c r="M62" s="65"/>
      <c r="O62" s="65"/>
    </row>
    <row r="63" spans="6:15" ht="15.95" customHeight="1" x14ac:dyDescent="0.2">
      <c r="F63" s="65"/>
      <c r="G63" s="65"/>
      <c r="H63" s="65"/>
      <c r="I63" s="65"/>
      <c r="J63" s="65"/>
      <c r="K63" s="65"/>
      <c r="L63" s="65"/>
      <c r="M63" s="65"/>
      <c r="O63" s="65"/>
    </row>
    <row r="64" spans="6:15" ht="15.95" customHeight="1" x14ac:dyDescent="0.2">
      <c r="F64" s="65"/>
      <c r="G64" s="65"/>
      <c r="H64" s="65"/>
      <c r="I64" s="65"/>
      <c r="J64" s="65"/>
      <c r="K64" s="65"/>
      <c r="L64" s="65"/>
      <c r="M64" s="65"/>
      <c r="O64" s="65"/>
    </row>
    <row r="65" spans="6:15" ht="15.95" customHeight="1" x14ac:dyDescent="0.2">
      <c r="F65" s="65"/>
      <c r="G65" s="65"/>
      <c r="H65" s="65"/>
      <c r="I65" s="65"/>
      <c r="J65" s="65"/>
      <c r="K65" s="65"/>
      <c r="L65" s="65"/>
      <c r="M65" s="65"/>
      <c r="O65" s="65"/>
    </row>
    <row r="66" spans="6:15" ht="15.95" customHeight="1" x14ac:dyDescent="0.2">
      <c r="F66" s="65"/>
      <c r="G66" s="65"/>
      <c r="H66" s="65"/>
      <c r="I66" s="65"/>
      <c r="J66" s="65"/>
      <c r="K66" s="65"/>
      <c r="L66" s="65"/>
      <c r="M66" s="65"/>
      <c r="O66" s="65"/>
    </row>
    <row r="67" spans="6:15" ht="15.95" customHeight="1" x14ac:dyDescent="0.2">
      <c r="F67" s="65"/>
      <c r="G67" s="65"/>
      <c r="H67" s="65"/>
      <c r="I67" s="65"/>
      <c r="J67" s="65"/>
      <c r="K67" s="65"/>
      <c r="L67" s="65"/>
      <c r="M67" s="65"/>
      <c r="O67" s="65"/>
    </row>
    <row r="68" spans="6:15" ht="15.95" customHeight="1" x14ac:dyDescent="0.2">
      <c r="F68" s="65"/>
      <c r="G68" s="65"/>
      <c r="H68" s="65"/>
      <c r="I68" s="65"/>
      <c r="J68" s="65"/>
      <c r="K68" s="65"/>
      <c r="L68" s="65"/>
      <c r="M68" s="65"/>
      <c r="O68" s="65"/>
    </row>
    <row r="69" spans="6:15" ht="15.95" customHeight="1" x14ac:dyDescent="0.2">
      <c r="F69" s="65"/>
      <c r="G69" s="65"/>
      <c r="H69" s="65"/>
      <c r="I69" s="65"/>
      <c r="J69" s="65"/>
      <c r="K69" s="65"/>
      <c r="L69" s="65"/>
      <c r="M69" s="65"/>
      <c r="O69" s="65"/>
    </row>
    <row r="70" spans="6:15" ht="15.95" customHeight="1" x14ac:dyDescent="0.2">
      <c r="F70" s="65"/>
      <c r="G70" s="65"/>
      <c r="H70" s="65"/>
      <c r="I70" s="65"/>
      <c r="J70" s="65"/>
      <c r="K70" s="65"/>
      <c r="L70" s="65"/>
      <c r="M70" s="65"/>
      <c r="O70" s="65"/>
    </row>
    <row r="71" spans="6:15" ht="15.95" customHeight="1" x14ac:dyDescent="0.2">
      <c r="F71" s="65"/>
      <c r="G71" s="65"/>
      <c r="H71" s="65"/>
      <c r="I71" s="65"/>
      <c r="J71" s="65"/>
      <c r="K71" s="65"/>
      <c r="L71" s="65"/>
      <c r="M71" s="65"/>
      <c r="O71" s="65"/>
    </row>
  </sheetData>
  <printOptions horizontalCentered="1"/>
  <pageMargins left="0.39370078740157483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9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5" customWidth="1"/>
    <col min="2" max="2" width="4" style="65" customWidth="1"/>
    <col min="3" max="3" width="11.7109375" style="65" customWidth="1"/>
    <col min="4" max="4" width="15.28515625" style="65" customWidth="1"/>
    <col min="5" max="5" width="8.85546875" style="178" customWidth="1"/>
    <col min="6" max="8" width="9.42578125" style="178" customWidth="1"/>
    <col min="9" max="9" width="6.85546875" style="53" bestFit="1" customWidth="1"/>
    <col min="10" max="10" width="5.140625" style="179" bestFit="1" customWidth="1"/>
    <col min="11" max="11" width="6.85546875" style="53" hidden="1" customWidth="1"/>
    <col min="12" max="12" width="4.140625" style="179" hidden="1" customWidth="1"/>
    <col min="13" max="13" width="5" style="122" bestFit="1" customWidth="1"/>
    <col min="14" max="14" width="29.28515625" style="65" customWidth="1"/>
    <col min="15" max="15" width="4.7109375" style="164" hidden="1" customWidth="1"/>
    <col min="16" max="16" width="5.7109375" style="65" hidden="1" customWidth="1"/>
    <col min="17" max="17" width="4.5703125" style="65" hidden="1" customWidth="1"/>
    <col min="18" max="16384" width="9.140625" style="65"/>
  </cols>
  <sheetData>
    <row r="1" spans="1:17" s="51" customFormat="1" ht="14.25" x14ac:dyDescent="0.2">
      <c r="A1" s="50" t="s">
        <v>0</v>
      </c>
      <c r="B1" s="50"/>
      <c r="E1" s="52"/>
      <c r="F1" s="52"/>
      <c r="G1" s="52"/>
      <c r="H1" s="52"/>
      <c r="I1" s="53"/>
      <c r="J1" s="54"/>
      <c r="K1" s="53"/>
      <c r="L1" s="54"/>
      <c r="M1" s="53"/>
      <c r="N1" s="56" t="s">
        <v>1</v>
      </c>
      <c r="O1" s="163"/>
      <c r="Q1" s="50"/>
    </row>
    <row r="2" spans="1:17" s="57" customFormat="1" ht="15.75" customHeight="1" x14ac:dyDescent="0.2">
      <c r="A2" s="50" t="s">
        <v>2</v>
      </c>
      <c r="B2" s="50"/>
      <c r="D2" s="51"/>
      <c r="E2" s="52"/>
      <c r="F2" s="52"/>
      <c r="G2" s="52"/>
      <c r="H2" s="52"/>
      <c r="I2" s="58"/>
      <c r="J2" s="54"/>
      <c r="K2" s="58"/>
      <c r="L2" s="54"/>
      <c r="M2" s="175"/>
      <c r="N2" s="60" t="s">
        <v>3</v>
      </c>
      <c r="O2" s="164"/>
      <c r="Q2" s="50"/>
    </row>
    <row r="3" spans="1:17" ht="10.5" customHeight="1" x14ac:dyDescent="0.25">
      <c r="C3" s="176"/>
    </row>
    <row r="4" spans="1:17" ht="15.75" x14ac:dyDescent="0.25">
      <c r="C4" s="180" t="s">
        <v>767</v>
      </c>
      <c r="D4" s="51"/>
      <c r="F4" s="132"/>
      <c r="G4" s="132"/>
      <c r="H4" s="132"/>
    </row>
    <row r="5" spans="1:17" ht="9" customHeight="1" x14ac:dyDescent="0.2">
      <c r="D5" s="51"/>
    </row>
    <row r="6" spans="1:17" x14ac:dyDescent="0.2">
      <c r="B6" s="51">
        <v>1</v>
      </c>
      <c r="C6" s="52" t="s">
        <v>922</v>
      </c>
      <c r="D6" s="52"/>
      <c r="F6" s="132"/>
      <c r="G6" s="132"/>
      <c r="H6" s="132"/>
      <c r="J6" s="137"/>
      <c r="L6" s="137"/>
    </row>
    <row r="7" spans="1:17" ht="9" customHeight="1" thickBot="1" x14ac:dyDescent="0.25">
      <c r="D7" s="51"/>
    </row>
    <row r="8" spans="1:17" s="57" customFormat="1" ht="12" thickBot="1" x14ac:dyDescent="0.25">
      <c r="A8" s="123" t="s">
        <v>6</v>
      </c>
      <c r="B8" s="181" t="s">
        <v>150</v>
      </c>
      <c r="C8" s="182" t="s">
        <v>8</v>
      </c>
      <c r="D8" s="183" t="s">
        <v>9</v>
      </c>
      <c r="E8" s="184" t="s">
        <v>10</v>
      </c>
      <c r="F8" s="184" t="s">
        <v>11</v>
      </c>
      <c r="G8" s="184" t="s">
        <v>88</v>
      </c>
      <c r="H8" s="184" t="s">
        <v>13</v>
      </c>
      <c r="I8" s="185" t="s">
        <v>660</v>
      </c>
      <c r="J8" s="186" t="s">
        <v>661</v>
      </c>
      <c r="K8" s="185" t="s">
        <v>713</v>
      </c>
      <c r="L8" s="186" t="s">
        <v>661</v>
      </c>
      <c r="M8" s="124" t="s">
        <v>291</v>
      </c>
      <c r="N8" s="84" t="s">
        <v>17</v>
      </c>
      <c r="O8" s="164"/>
      <c r="P8" s="112" t="s">
        <v>151</v>
      </c>
      <c r="Q8" s="123" t="s">
        <v>663</v>
      </c>
    </row>
    <row r="9" spans="1:17" ht="15.95" customHeight="1" x14ac:dyDescent="0.2">
      <c r="A9" s="113">
        <v>1</v>
      </c>
      <c r="B9" s="114">
        <v>128</v>
      </c>
      <c r="C9" s="115" t="s">
        <v>819</v>
      </c>
      <c r="D9" s="116" t="s">
        <v>820</v>
      </c>
      <c r="E9" s="200" t="s">
        <v>821</v>
      </c>
      <c r="F9" s="188" t="s">
        <v>3</v>
      </c>
      <c r="G9" s="188" t="s">
        <v>33</v>
      </c>
      <c r="H9" s="188"/>
      <c r="I9" s="193">
        <v>7.33</v>
      </c>
      <c r="J9" s="190">
        <v>0.435</v>
      </c>
      <c r="K9" s="193"/>
      <c r="L9" s="190"/>
      <c r="M9" s="119" t="str">
        <f t="shared" ref="M9:M14" si="0">IF(ISBLANK(I9),"",IF(I9&gt;8.1,"",IF(I9&lt;=6.7,"TSM",IF(I9&lt;=6.84,"SM",IF(I9&lt;=7,"KSM",IF(I9&lt;=7.3,"I A",IF(I9&lt;=7.65,"II A",IF(I9&lt;=8.1,"III A"))))))))</f>
        <v>II A</v>
      </c>
      <c r="N9" s="188" t="s">
        <v>822</v>
      </c>
      <c r="P9" s="113">
        <v>1</v>
      </c>
      <c r="Q9" s="113">
        <v>2</v>
      </c>
    </row>
    <row r="10" spans="1:17" ht="15.95" customHeight="1" x14ac:dyDescent="0.2">
      <c r="A10" s="113">
        <v>2</v>
      </c>
      <c r="B10" s="114">
        <v>237</v>
      </c>
      <c r="C10" s="115" t="s">
        <v>829</v>
      </c>
      <c r="D10" s="116" t="s">
        <v>830</v>
      </c>
      <c r="E10" s="200" t="s">
        <v>831</v>
      </c>
      <c r="F10" s="188" t="s">
        <v>50</v>
      </c>
      <c r="G10" s="188" t="s">
        <v>51</v>
      </c>
      <c r="H10" s="188"/>
      <c r="I10" s="193">
        <v>7.41</v>
      </c>
      <c r="J10" s="190">
        <v>0.20200000000000001</v>
      </c>
      <c r="K10" s="193"/>
      <c r="L10" s="190"/>
      <c r="M10" s="119" t="str">
        <f t="shared" si="0"/>
        <v>II A</v>
      </c>
      <c r="N10" s="188" t="s">
        <v>832</v>
      </c>
      <c r="P10" s="113">
        <v>1</v>
      </c>
      <c r="Q10" s="113">
        <v>3</v>
      </c>
    </row>
    <row r="11" spans="1:17" ht="15.95" customHeight="1" x14ac:dyDescent="0.2">
      <c r="A11" s="113">
        <v>3</v>
      </c>
      <c r="B11" s="114">
        <v>111</v>
      </c>
      <c r="C11" s="115" t="s">
        <v>117</v>
      </c>
      <c r="D11" s="116" t="s">
        <v>856</v>
      </c>
      <c r="E11" s="200" t="s">
        <v>857</v>
      </c>
      <c r="F11" s="188" t="s">
        <v>200</v>
      </c>
      <c r="G11" s="188" t="s">
        <v>201</v>
      </c>
      <c r="H11" s="188" t="s">
        <v>202</v>
      </c>
      <c r="I11" s="193">
        <v>7.6</v>
      </c>
      <c r="J11" s="190">
        <v>0.246</v>
      </c>
      <c r="K11" s="193"/>
      <c r="L11" s="190"/>
      <c r="M11" s="119" t="str">
        <f t="shared" si="0"/>
        <v>II A</v>
      </c>
      <c r="N11" s="188" t="s">
        <v>230</v>
      </c>
      <c r="P11" s="113">
        <v>1</v>
      </c>
      <c r="Q11" s="113">
        <v>5</v>
      </c>
    </row>
    <row r="12" spans="1:17" ht="15.95" customHeight="1" x14ac:dyDescent="0.2">
      <c r="A12" s="113">
        <v>4</v>
      </c>
      <c r="B12" s="114">
        <v>220</v>
      </c>
      <c r="C12" s="115" t="s">
        <v>867</v>
      </c>
      <c r="D12" s="116" t="s">
        <v>868</v>
      </c>
      <c r="E12" s="200" t="s">
        <v>869</v>
      </c>
      <c r="F12" s="188" t="s">
        <v>3</v>
      </c>
      <c r="G12" s="188" t="s">
        <v>870</v>
      </c>
      <c r="H12" s="188" t="s">
        <v>871</v>
      </c>
      <c r="I12" s="193">
        <v>7.65</v>
      </c>
      <c r="J12" s="190">
        <v>0.17499999999999999</v>
      </c>
      <c r="K12" s="193"/>
      <c r="L12" s="190"/>
      <c r="M12" s="119" t="str">
        <f t="shared" si="0"/>
        <v>II A</v>
      </c>
      <c r="N12" s="188" t="s">
        <v>802</v>
      </c>
      <c r="P12" s="113">
        <v>1</v>
      </c>
      <c r="Q12" s="113">
        <v>4</v>
      </c>
    </row>
    <row r="13" spans="1:17" ht="15.95" customHeight="1" x14ac:dyDescent="0.2">
      <c r="A13" s="113">
        <v>5</v>
      </c>
      <c r="B13" s="114">
        <v>186</v>
      </c>
      <c r="C13" s="115" t="s">
        <v>900</v>
      </c>
      <c r="D13" s="116" t="s">
        <v>901</v>
      </c>
      <c r="E13" s="200" t="s">
        <v>902</v>
      </c>
      <c r="F13" s="188" t="s">
        <v>3</v>
      </c>
      <c r="G13" s="188" t="s">
        <v>60</v>
      </c>
      <c r="H13" s="188"/>
      <c r="I13" s="193">
        <v>7.89</v>
      </c>
      <c r="J13" s="190">
        <v>0.23100000000000001</v>
      </c>
      <c r="K13" s="193"/>
      <c r="L13" s="190"/>
      <c r="M13" s="119" t="str">
        <f t="shared" si="0"/>
        <v>III A</v>
      </c>
      <c r="N13" s="188" t="s">
        <v>698</v>
      </c>
      <c r="P13" s="113">
        <v>1</v>
      </c>
      <c r="Q13" s="113">
        <v>1</v>
      </c>
    </row>
    <row r="14" spans="1:17" ht="15.95" customHeight="1" x14ac:dyDescent="0.2">
      <c r="A14" s="113"/>
      <c r="B14" s="114">
        <v>32</v>
      </c>
      <c r="C14" s="115" t="s">
        <v>141</v>
      </c>
      <c r="D14" s="116" t="s">
        <v>920</v>
      </c>
      <c r="E14" s="200" t="s">
        <v>921</v>
      </c>
      <c r="F14" s="188" t="s">
        <v>3</v>
      </c>
      <c r="G14" s="188" t="s">
        <v>28</v>
      </c>
      <c r="H14" s="188"/>
      <c r="I14" s="193" t="s">
        <v>73</v>
      </c>
      <c r="J14" s="190"/>
      <c r="K14" s="193"/>
      <c r="L14" s="190"/>
      <c r="M14" s="119" t="str">
        <f t="shared" si="0"/>
        <v/>
      </c>
      <c r="N14" s="188" t="s">
        <v>778</v>
      </c>
      <c r="P14" s="113">
        <v>1</v>
      </c>
      <c r="Q14" s="113">
        <v>6</v>
      </c>
    </row>
    <row r="15" spans="1:17" ht="9" customHeight="1" x14ac:dyDescent="0.2">
      <c r="D15" s="51"/>
    </row>
    <row r="16" spans="1:17" x14ac:dyDescent="0.2">
      <c r="B16" s="51">
        <v>2</v>
      </c>
      <c r="C16" s="52" t="s">
        <v>922</v>
      </c>
      <c r="D16" s="52"/>
      <c r="F16" s="132"/>
      <c r="G16" s="132"/>
      <c r="H16" s="132"/>
      <c r="J16" s="137"/>
      <c r="L16" s="137"/>
    </row>
    <row r="17" spans="1:17" ht="9" customHeight="1" thickBot="1" x14ac:dyDescent="0.25">
      <c r="D17" s="51"/>
    </row>
    <row r="18" spans="1:17" s="57" customFormat="1" ht="12" thickBot="1" x14ac:dyDescent="0.25">
      <c r="A18" s="123" t="s">
        <v>6</v>
      </c>
      <c r="B18" s="181" t="s">
        <v>150</v>
      </c>
      <c r="C18" s="182" t="s">
        <v>8</v>
      </c>
      <c r="D18" s="183" t="s">
        <v>9</v>
      </c>
      <c r="E18" s="184" t="s">
        <v>10</v>
      </c>
      <c r="F18" s="184" t="s">
        <v>11</v>
      </c>
      <c r="G18" s="184" t="s">
        <v>88</v>
      </c>
      <c r="H18" s="184" t="s">
        <v>13</v>
      </c>
      <c r="I18" s="185" t="s">
        <v>660</v>
      </c>
      <c r="J18" s="186" t="s">
        <v>661</v>
      </c>
      <c r="K18" s="185" t="s">
        <v>713</v>
      </c>
      <c r="L18" s="186" t="s">
        <v>661</v>
      </c>
      <c r="M18" s="124" t="s">
        <v>291</v>
      </c>
      <c r="N18" s="84" t="s">
        <v>17</v>
      </c>
      <c r="O18" s="164"/>
      <c r="P18" s="112" t="s">
        <v>151</v>
      </c>
      <c r="Q18" s="123" t="s">
        <v>663</v>
      </c>
    </row>
    <row r="19" spans="1:17" ht="15.95" customHeight="1" x14ac:dyDescent="0.2">
      <c r="A19" s="113">
        <v>1</v>
      </c>
      <c r="B19" s="114">
        <v>83</v>
      </c>
      <c r="C19" s="115" t="s">
        <v>121</v>
      </c>
      <c r="D19" s="116" t="s">
        <v>789</v>
      </c>
      <c r="E19" s="200" t="s">
        <v>790</v>
      </c>
      <c r="F19" s="188" t="s">
        <v>50</v>
      </c>
      <c r="G19" s="188" t="s">
        <v>241</v>
      </c>
      <c r="H19" s="188"/>
      <c r="I19" s="193">
        <v>7.15</v>
      </c>
      <c r="J19" s="190">
        <v>0.18</v>
      </c>
      <c r="K19" s="193"/>
      <c r="L19" s="190"/>
      <c r="M19" s="119" t="str">
        <f t="shared" ref="M19:M24" si="1">IF(ISBLANK(I19),"",IF(I19&gt;8.1,"",IF(I19&lt;=6.7,"TSM",IF(I19&lt;=6.84,"SM",IF(I19&lt;=7,"KSM",IF(I19&lt;=7.3,"I A",IF(I19&lt;=7.65,"II A",IF(I19&lt;=8.1,"III A"))))))))</f>
        <v>I A</v>
      </c>
      <c r="N19" s="188" t="s">
        <v>791</v>
      </c>
      <c r="O19" s="164" t="s">
        <v>783</v>
      </c>
      <c r="P19" s="113">
        <v>2</v>
      </c>
      <c r="Q19" s="113">
        <v>4</v>
      </c>
    </row>
    <row r="20" spans="1:17" ht="15.95" customHeight="1" x14ac:dyDescent="0.2">
      <c r="A20" s="113">
        <v>2</v>
      </c>
      <c r="B20" s="114">
        <v>91</v>
      </c>
      <c r="C20" s="115" t="s">
        <v>621</v>
      </c>
      <c r="D20" s="116" t="s">
        <v>806</v>
      </c>
      <c r="E20" s="200" t="s">
        <v>828</v>
      </c>
      <c r="F20" s="188" t="s">
        <v>351</v>
      </c>
      <c r="G20" s="188" t="s">
        <v>352</v>
      </c>
      <c r="H20" s="188"/>
      <c r="I20" s="193">
        <v>7.39</v>
      </c>
      <c r="J20" s="190">
        <v>0.16800000000000001</v>
      </c>
      <c r="K20" s="193"/>
      <c r="L20" s="190"/>
      <c r="M20" s="119" t="str">
        <f t="shared" si="1"/>
        <v>II A</v>
      </c>
      <c r="N20" s="188" t="s">
        <v>353</v>
      </c>
      <c r="P20" s="113">
        <v>2</v>
      </c>
      <c r="Q20" s="113">
        <v>5</v>
      </c>
    </row>
    <row r="21" spans="1:17" ht="15.95" customHeight="1" x14ac:dyDescent="0.2">
      <c r="A21" s="113">
        <v>3</v>
      </c>
      <c r="B21" s="114">
        <v>106</v>
      </c>
      <c r="C21" s="115" t="s">
        <v>331</v>
      </c>
      <c r="D21" s="116" t="s">
        <v>575</v>
      </c>
      <c r="E21" s="200" t="s">
        <v>849</v>
      </c>
      <c r="F21" s="188" t="s">
        <v>606</v>
      </c>
      <c r="G21" s="188" t="s">
        <v>607</v>
      </c>
      <c r="H21" s="188" t="s">
        <v>40</v>
      </c>
      <c r="I21" s="193">
        <v>7.55</v>
      </c>
      <c r="J21" s="190">
        <v>0.155</v>
      </c>
      <c r="K21" s="193"/>
      <c r="L21" s="190"/>
      <c r="M21" s="119" t="str">
        <f t="shared" si="1"/>
        <v>II A</v>
      </c>
      <c r="N21" s="188" t="s">
        <v>763</v>
      </c>
      <c r="P21" s="113">
        <v>2</v>
      </c>
      <c r="Q21" s="113">
        <v>3</v>
      </c>
    </row>
    <row r="22" spans="1:17" ht="15.95" customHeight="1" x14ac:dyDescent="0.2">
      <c r="A22" s="113">
        <v>4</v>
      </c>
      <c r="B22" s="114">
        <v>352</v>
      </c>
      <c r="C22" s="115" t="s">
        <v>872</v>
      </c>
      <c r="D22" s="116" t="s">
        <v>873</v>
      </c>
      <c r="E22" s="200" t="s">
        <v>562</v>
      </c>
      <c r="F22" s="188" t="s">
        <v>3</v>
      </c>
      <c r="G22" s="188"/>
      <c r="H22" s="188"/>
      <c r="I22" s="193">
        <v>7.65</v>
      </c>
      <c r="J22" s="190">
        <v>0.16500000000000001</v>
      </c>
      <c r="K22" s="193"/>
      <c r="L22" s="190"/>
      <c r="M22" s="119" t="str">
        <f t="shared" si="1"/>
        <v>II A</v>
      </c>
      <c r="N22" s="188" t="s">
        <v>667</v>
      </c>
      <c r="P22" s="113">
        <v>2</v>
      </c>
      <c r="Q22" s="113">
        <v>6</v>
      </c>
    </row>
    <row r="23" spans="1:17" ht="15.95" customHeight="1" x14ac:dyDescent="0.2">
      <c r="A23" s="113">
        <v>5</v>
      </c>
      <c r="B23" s="114">
        <v>51</v>
      </c>
      <c r="C23" s="115" t="s">
        <v>117</v>
      </c>
      <c r="D23" s="116" t="s">
        <v>877</v>
      </c>
      <c r="E23" s="200" t="s">
        <v>878</v>
      </c>
      <c r="F23" s="188" t="s">
        <v>3</v>
      </c>
      <c r="G23" s="188"/>
      <c r="H23" s="188"/>
      <c r="I23" s="193">
        <v>7.69</v>
      </c>
      <c r="J23" s="190">
        <v>0.314</v>
      </c>
      <c r="K23" s="193"/>
      <c r="L23" s="190"/>
      <c r="M23" s="119" t="str">
        <f t="shared" si="1"/>
        <v>III A</v>
      </c>
      <c r="N23" s="188" t="s">
        <v>879</v>
      </c>
      <c r="P23" s="113">
        <v>2</v>
      </c>
      <c r="Q23" s="113">
        <v>2</v>
      </c>
    </row>
    <row r="24" spans="1:17" ht="15.95" customHeight="1" x14ac:dyDescent="0.2">
      <c r="A24" s="113"/>
      <c r="B24" s="114">
        <v>29</v>
      </c>
      <c r="C24" s="115" t="s">
        <v>130</v>
      </c>
      <c r="D24" s="116" t="s">
        <v>916</v>
      </c>
      <c r="E24" s="200" t="s">
        <v>859</v>
      </c>
      <c r="F24" s="188" t="s">
        <v>749</v>
      </c>
      <c r="G24" s="188" t="s">
        <v>917</v>
      </c>
      <c r="H24" s="188"/>
      <c r="I24" s="193" t="s">
        <v>73</v>
      </c>
      <c r="J24" s="190"/>
      <c r="K24" s="193"/>
      <c r="L24" s="190"/>
      <c r="M24" s="119" t="str">
        <f t="shared" si="1"/>
        <v/>
      </c>
      <c r="N24" s="188" t="s">
        <v>778</v>
      </c>
      <c r="P24" s="113">
        <v>2</v>
      </c>
      <c r="Q24" s="113">
        <v>1</v>
      </c>
    </row>
    <row r="25" spans="1:17" ht="9" customHeight="1" x14ac:dyDescent="0.2">
      <c r="D25" s="51"/>
    </row>
    <row r="26" spans="1:17" x14ac:dyDescent="0.2">
      <c r="B26" s="51">
        <v>3</v>
      </c>
      <c r="C26" s="52" t="s">
        <v>922</v>
      </c>
      <c r="D26" s="52"/>
      <c r="F26" s="132"/>
      <c r="G26" s="132"/>
      <c r="H26" s="132"/>
      <c r="J26" s="137"/>
      <c r="L26" s="137"/>
    </row>
    <row r="27" spans="1:17" ht="9" customHeight="1" thickBot="1" x14ac:dyDescent="0.25">
      <c r="D27" s="51"/>
    </row>
    <row r="28" spans="1:17" s="57" customFormat="1" ht="12" thickBot="1" x14ac:dyDescent="0.25">
      <c r="A28" s="123" t="s">
        <v>6</v>
      </c>
      <c r="B28" s="181" t="s">
        <v>150</v>
      </c>
      <c r="C28" s="182" t="s">
        <v>8</v>
      </c>
      <c r="D28" s="183" t="s">
        <v>9</v>
      </c>
      <c r="E28" s="184" t="s">
        <v>10</v>
      </c>
      <c r="F28" s="184" t="s">
        <v>11</v>
      </c>
      <c r="G28" s="184" t="s">
        <v>88</v>
      </c>
      <c r="H28" s="184" t="s">
        <v>13</v>
      </c>
      <c r="I28" s="185" t="s">
        <v>660</v>
      </c>
      <c r="J28" s="186" t="s">
        <v>661</v>
      </c>
      <c r="K28" s="185" t="s">
        <v>713</v>
      </c>
      <c r="L28" s="186" t="s">
        <v>661</v>
      </c>
      <c r="M28" s="124" t="s">
        <v>291</v>
      </c>
      <c r="N28" s="84" t="s">
        <v>17</v>
      </c>
      <c r="O28" s="164"/>
      <c r="P28" s="112" t="s">
        <v>151</v>
      </c>
      <c r="Q28" s="123" t="s">
        <v>663</v>
      </c>
    </row>
    <row r="29" spans="1:17" ht="15.95" customHeight="1" x14ac:dyDescent="0.2">
      <c r="A29" s="113">
        <v>1</v>
      </c>
      <c r="B29" s="114">
        <v>191</v>
      </c>
      <c r="C29" s="115" t="s">
        <v>792</v>
      </c>
      <c r="D29" s="116" t="s">
        <v>793</v>
      </c>
      <c r="E29" s="200" t="s">
        <v>794</v>
      </c>
      <c r="F29" s="188" t="s">
        <v>3</v>
      </c>
      <c r="G29" s="188" t="s">
        <v>28</v>
      </c>
      <c r="H29" s="188"/>
      <c r="I29" s="193">
        <v>7.22</v>
      </c>
      <c r="J29" s="190">
        <v>0.17399999999999999</v>
      </c>
      <c r="K29" s="193"/>
      <c r="L29" s="190"/>
      <c r="M29" s="119" t="str">
        <f t="shared" ref="M29:M34" si="2">IF(ISBLANK(I29),"",IF(I29&gt;8.1,"",IF(I29&lt;=6.7,"TSM",IF(I29&lt;=6.84,"SM",IF(I29&lt;=7,"KSM",IF(I29&lt;=7.3,"I A",IF(I29&lt;=7.65,"II A",IF(I29&lt;=8.1,"III A"))))))))</f>
        <v>I A</v>
      </c>
      <c r="N29" s="188" t="s">
        <v>448</v>
      </c>
      <c r="O29" s="164" t="s">
        <v>795</v>
      </c>
      <c r="P29" s="113">
        <v>3</v>
      </c>
      <c r="Q29" s="113">
        <v>4</v>
      </c>
    </row>
    <row r="30" spans="1:17" ht="15.95" customHeight="1" x14ac:dyDescent="0.2">
      <c r="A30" s="113">
        <v>2</v>
      </c>
      <c r="B30" s="114">
        <v>217</v>
      </c>
      <c r="C30" s="115" t="s">
        <v>799</v>
      </c>
      <c r="D30" s="116" t="s">
        <v>800</v>
      </c>
      <c r="E30" s="200" t="s">
        <v>801</v>
      </c>
      <c r="F30" s="188" t="s">
        <v>3</v>
      </c>
      <c r="G30" s="188" t="s">
        <v>60</v>
      </c>
      <c r="H30" s="188"/>
      <c r="I30" s="193">
        <v>7.26</v>
      </c>
      <c r="J30" s="190">
        <v>0.125</v>
      </c>
      <c r="K30" s="193"/>
      <c r="L30" s="190"/>
      <c r="M30" s="119" t="str">
        <f t="shared" si="2"/>
        <v>I A</v>
      </c>
      <c r="N30" s="188" t="s">
        <v>802</v>
      </c>
      <c r="P30" s="113">
        <v>3</v>
      </c>
      <c r="Q30" s="113">
        <v>3</v>
      </c>
    </row>
    <row r="31" spans="1:17" ht="15.95" customHeight="1" x14ac:dyDescent="0.2">
      <c r="A31" s="113">
        <v>3</v>
      </c>
      <c r="B31" s="114">
        <v>164</v>
      </c>
      <c r="C31" s="115" t="s">
        <v>476</v>
      </c>
      <c r="D31" s="116" t="s">
        <v>833</v>
      </c>
      <c r="E31" s="200" t="s">
        <v>834</v>
      </c>
      <c r="F31" s="188" t="s">
        <v>254</v>
      </c>
      <c r="G31" s="188"/>
      <c r="H31" s="188" t="s">
        <v>399</v>
      </c>
      <c r="I31" s="193">
        <v>7.43</v>
      </c>
      <c r="J31" s="190">
        <v>0.17100000000000001</v>
      </c>
      <c r="K31" s="193"/>
      <c r="L31" s="190"/>
      <c r="M31" s="119" t="str">
        <f t="shared" si="2"/>
        <v>II A</v>
      </c>
      <c r="N31" s="188" t="s">
        <v>400</v>
      </c>
      <c r="P31" s="113">
        <v>3</v>
      </c>
      <c r="Q31" s="113">
        <v>2</v>
      </c>
    </row>
    <row r="32" spans="1:17" ht="15.95" customHeight="1" x14ac:dyDescent="0.2">
      <c r="A32" s="113">
        <v>4</v>
      </c>
      <c r="B32" s="114">
        <v>238</v>
      </c>
      <c r="C32" s="115" t="s">
        <v>556</v>
      </c>
      <c r="D32" s="116" t="s">
        <v>844</v>
      </c>
      <c r="E32" s="200" t="s">
        <v>845</v>
      </c>
      <c r="F32" s="188" t="s">
        <v>50</v>
      </c>
      <c r="G32" s="188" t="s">
        <v>51</v>
      </c>
      <c r="H32" s="188"/>
      <c r="I32" s="193">
        <v>7.51</v>
      </c>
      <c r="J32" s="190">
        <v>0.13900000000000001</v>
      </c>
      <c r="K32" s="193"/>
      <c r="L32" s="190"/>
      <c r="M32" s="119" t="str">
        <f t="shared" si="2"/>
        <v>II A</v>
      </c>
      <c r="N32" s="188" t="s">
        <v>815</v>
      </c>
      <c r="P32" s="113">
        <v>3</v>
      </c>
      <c r="Q32" s="113">
        <v>5</v>
      </c>
    </row>
    <row r="33" spans="1:17" ht="15.95" customHeight="1" x14ac:dyDescent="0.2">
      <c r="A33" s="113">
        <v>5</v>
      </c>
      <c r="B33" s="114">
        <v>386</v>
      </c>
      <c r="C33" s="115" t="s">
        <v>861</v>
      </c>
      <c r="D33" s="116" t="s">
        <v>862</v>
      </c>
      <c r="E33" s="200" t="s">
        <v>863</v>
      </c>
      <c r="F33" s="188" t="s">
        <v>3</v>
      </c>
      <c r="G33" s="188" t="s">
        <v>45</v>
      </c>
      <c r="H33" s="188"/>
      <c r="I33" s="193">
        <v>7.62</v>
      </c>
      <c r="J33" s="190">
        <v>0.157</v>
      </c>
      <c r="K33" s="193"/>
      <c r="L33" s="190"/>
      <c r="M33" s="119" t="str">
        <f t="shared" si="2"/>
        <v>II A</v>
      </c>
      <c r="N33" s="188" t="s">
        <v>56</v>
      </c>
      <c r="P33" s="113">
        <v>3</v>
      </c>
      <c r="Q33" s="113">
        <v>6</v>
      </c>
    </row>
    <row r="34" spans="1:17" ht="15.95" customHeight="1" x14ac:dyDescent="0.2">
      <c r="A34" s="113"/>
      <c r="B34" s="114"/>
      <c r="C34" s="115"/>
      <c r="D34" s="116"/>
      <c r="E34" s="200"/>
      <c r="F34" s="188"/>
      <c r="G34" s="188"/>
      <c r="H34" s="188"/>
      <c r="I34" s="193"/>
      <c r="J34" s="190"/>
      <c r="K34" s="193"/>
      <c r="L34" s="190"/>
      <c r="M34" s="119" t="str">
        <f t="shared" si="2"/>
        <v/>
      </c>
      <c r="N34" s="188"/>
      <c r="P34" s="113">
        <v>3</v>
      </c>
      <c r="Q34" s="113">
        <v>1</v>
      </c>
    </row>
    <row r="35" spans="1:17" ht="15.95" customHeight="1" x14ac:dyDescent="0.2">
      <c r="A35" s="167"/>
      <c r="B35" s="167"/>
      <c r="C35" s="171"/>
      <c r="D35" s="172"/>
      <c r="E35" s="201"/>
      <c r="F35" s="195"/>
      <c r="G35" s="195"/>
      <c r="H35" s="195"/>
      <c r="I35" s="202"/>
      <c r="J35" s="197"/>
      <c r="K35" s="202"/>
      <c r="L35" s="197"/>
      <c r="M35" s="170"/>
      <c r="N35" s="195"/>
      <c r="P35" s="167"/>
      <c r="Q35" s="167"/>
    </row>
    <row r="36" spans="1:17" ht="15.95" customHeight="1" x14ac:dyDescent="0.2">
      <c r="A36" s="167"/>
      <c r="B36" s="167"/>
      <c r="C36" s="171"/>
      <c r="D36" s="172"/>
      <c r="E36" s="201"/>
      <c r="F36" s="195"/>
      <c r="G36" s="195"/>
      <c r="H36" s="195"/>
      <c r="I36" s="202"/>
      <c r="J36" s="197"/>
      <c r="K36" s="202"/>
      <c r="L36" s="197"/>
      <c r="M36" s="170"/>
      <c r="N36" s="195"/>
      <c r="P36" s="167"/>
      <c r="Q36" s="167"/>
    </row>
    <row r="37" spans="1:17" ht="15.95" customHeight="1" x14ac:dyDescent="0.2">
      <c r="A37" s="167"/>
      <c r="B37" s="167"/>
      <c r="C37" s="171"/>
      <c r="D37" s="172"/>
      <c r="E37" s="201"/>
      <c r="F37" s="195"/>
      <c r="G37" s="195"/>
      <c r="H37" s="195"/>
      <c r="I37" s="202"/>
      <c r="J37" s="197"/>
      <c r="K37" s="202"/>
      <c r="L37" s="197"/>
      <c r="M37" s="170"/>
      <c r="N37" s="195"/>
      <c r="P37" s="167"/>
      <c r="Q37" s="167"/>
    </row>
    <row r="38" spans="1:17" ht="15.95" customHeight="1" x14ac:dyDescent="0.2">
      <c r="A38" s="167"/>
      <c r="B38" s="167"/>
      <c r="C38" s="171"/>
      <c r="D38" s="172"/>
      <c r="E38" s="201"/>
      <c r="F38" s="195"/>
      <c r="G38" s="195"/>
      <c r="H38" s="195"/>
      <c r="I38" s="202"/>
      <c r="J38" s="197"/>
      <c r="K38" s="202"/>
      <c r="L38" s="197"/>
      <c r="M38" s="170"/>
      <c r="N38" s="195"/>
      <c r="P38" s="167"/>
      <c r="Q38" s="167"/>
    </row>
    <row r="39" spans="1:17" ht="15.95" customHeight="1" x14ac:dyDescent="0.2">
      <c r="A39" s="167"/>
      <c r="B39" s="167"/>
      <c r="C39" s="171"/>
      <c r="D39" s="172"/>
      <c r="E39" s="201"/>
      <c r="F39" s="195"/>
      <c r="G39" s="195"/>
      <c r="H39" s="195"/>
      <c r="I39" s="202"/>
      <c r="J39" s="197"/>
      <c r="K39" s="202"/>
      <c r="L39" s="197"/>
      <c r="M39" s="170"/>
      <c r="N39" s="195"/>
      <c r="P39" s="167"/>
      <c r="Q39" s="167"/>
    </row>
    <row r="40" spans="1:17" ht="9" customHeight="1" x14ac:dyDescent="0.2">
      <c r="D40" s="51"/>
    </row>
    <row r="41" spans="1:17" x14ac:dyDescent="0.2">
      <c r="B41" s="51">
        <v>4</v>
      </c>
      <c r="C41" s="52" t="s">
        <v>922</v>
      </c>
      <c r="D41" s="52"/>
      <c r="F41" s="132"/>
      <c r="G41" s="132"/>
      <c r="H41" s="132"/>
      <c r="J41" s="137"/>
      <c r="L41" s="137"/>
    </row>
    <row r="42" spans="1:17" ht="9" customHeight="1" thickBot="1" x14ac:dyDescent="0.25">
      <c r="D42" s="51"/>
    </row>
    <row r="43" spans="1:17" s="57" customFormat="1" ht="12" thickBot="1" x14ac:dyDescent="0.25">
      <c r="A43" s="123" t="s">
        <v>6</v>
      </c>
      <c r="B43" s="181" t="s">
        <v>150</v>
      </c>
      <c r="C43" s="182" t="s">
        <v>8</v>
      </c>
      <c r="D43" s="183" t="s">
        <v>9</v>
      </c>
      <c r="E43" s="184" t="s">
        <v>10</v>
      </c>
      <c r="F43" s="184" t="s">
        <v>11</v>
      </c>
      <c r="G43" s="184" t="s">
        <v>88</v>
      </c>
      <c r="H43" s="184" t="s">
        <v>13</v>
      </c>
      <c r="I43" s="185" t="s">
        <v>660</v>
      </c>
      <c r="J43" s="186" t="s">
        <v>661</v>
      </c>
      <c r="K43" s="185" t="s">
        <v>713</v>
      </c>
      <c r="L43" s="186" t="s">
        <v>661</v>
      </c>
      <c r="M43" s="124" t="s">
        <v>291</v>
      </c>
      <c r="N43" s="84" t="s">
        <v>17</v>
      </c>
      <c r="O43" s="164"/>
      <c r="P43" s="112" t="s">
        <v>151</v>
      </c>
      <c r="Q43" s="123" t="s">
        <v>663</v>
      </c>
    </row>
    <row r="44" spans="1:17" ht="15.95" customHeight="1" x14ac:dyDescent="0.2">
      <c r="A44" s="113">
        <v>1</v>
      </c>
      <c r="B44" s="114">
        <v>196</v>
      </c>
      <c r="C44" s="115" t="s">
        <v>768</v>
      </c>
      <c r="D44" s="116" t="s">
        <v>769</v>
      </c>
      <c r="E44" s="200" t="s">
        <v>770</v>
      </c>
      <c r="F44" s="188" t="s">
        <v>771</v>
      </c>
      <c r="G44" s="188" t="s">
        <v>772</v>
      </c>
      <c r="H44" s="188"/>
      <c r="I44" s="193">
        <v>7.08</v>
      </c>
      <c r="J44" s="190">
        <v>0.16600000000000001</v>
      </c>
      <c r="K44" s="193"/>
      <c r="L44" s="190"/>
      <c r="M44" s="119" t="str">
        <f t="shared" ref="M44:M49" si="3">IF(ISBLANK(I44),"",IF(I44&gt;8.1,"",IF(I44&lt;=6.7,"TSM",IF(I44&lt;=6.84,"SM",IF(I44&lt;=7,"KSM",IF(I44&lt;=7.3,"I A",IF(I44&lt;=7.65,"II A",IF(I44&lt;=8.1,"III A"))))))))</f>
        <v>I A</v>
      </c>
      <c r="N44" s="188" t="s">
        <v>773</v>
      </c>
      <c r="O44" s="164" t="s">
        <v>774</v>
      </c>
      <c r="P44" s="113">
        <v>4</v>
      </c>
      <c r="Q44" s="113">
        <v>4</v>
      </c>
    </row>
    <row r="45" spans="1:17" ht="15.95" customHeight="1" x14ac:dyDescent="0.2">
      <c r="A45" s="113">
        <v>2</v>
      </c>
      <c r="B45" s="114">
        <v>90</v>
      </c>
      <c r="C45" s="115" t="s">
        <v>838</v>
      </c>
      <c r="D45" s="116" t="s">
        <v>839</v>
      </c>
      <c r="E45" s="200" t="s">
        <v>840</v>
      </c>
      <c r="F45" s="188" t="s">
        <v>351</v>
      </c>
      <c r="G45" s="188" t="s">
        <v>352</v>
      </c>
      <c r="H45" s="188"/>
      <c r="I45" s="193">
        <v>7.46</v>
      </c>
      <c r="J45" s="190">
        <v>0.17799999999999999</v>
      </c>
      <c r="K45" s="193"/>
      <c r="L45" s="190"/>
      <c r="M45" s="119" t="str">
        <f t="shared" si="3"/>
        <v>II A</v>
      </c>
      <c r="N45" s="188" t="s">
        <v>353</v>
      </c>
      <c r="P45" s="113">
        <v>4</v>
      </c>
      <c r="Q45" s="113">
        <v>6</v>
      </c>
    </row>
    <row r="46" spans="1:17" ht="15.95" customHeight="1" x14ac:dyDescent="0.2">
      <c r="A46" s="113">
        <v>3</v>
      </c>
      <c r="B46" s="114">
        <v>108</v>
      </c>
      <c r="C46" s="115" t="s">
        <v>864</v>
      </c>
      <c r="D46" s="116" t="s">
        <v>865</v>
      </c>
      <c r="E46" s="200" t="s">
        <v>866</v>
      </c>
      <c r="F46" s="188" t="s">
        <v>606</v>
      </c>
      <c r="G46" s="188" t="s">
        <v>607</v>
      </c>
      <c r="H46" s="188" t="s">
        <v>40</v>
      </c>
      <c r="I46" s="193">
        <v>7.63</v>
      </c>
      <c r="J46" s="190">
        <v>0.155</v>
      </c>
      <c r="K46" s="193"/>
      <c r="L46" s="190"/>
      <c r="M46" s="119" t="str">
        <f t="shared" si="3"/>
        <v>II A</v>
      </c>
      <c r="N46" s="188" t="s">
        <v>763</v>
      </c>
      <c r="P46" s="113">
        <v>4</v>
      </c>
      <c r="Q46" s="113">
        <v>5</v>
      </c>
    </row>
    <row r="47" spans="1:17" ht="15.95" customHeight="1" x14ac:dyDescent="0.2">
      <c r="A47" s="113">
        <v>4</v>
      </c>
      <c r="B47" s="114">
        <v>95</v>
      </c>
      <c r="C47" s="115" t="s">
        <v>880</v>
      </c>
      <c r="D47" s="116" t="s">
        <v>881</v>
      </c>
      <c r="E47" s="200" t="s">
        <v>882</v>
      </c>
      <c r="F47" s="188" t="s">
        <v>351</v>
      </c>
      <c r="G47" s="188" t="s">
        <v>352</v>
      </c>
      <c r="H47" s="188"/>
      <c r="I47" s="193">
        <v>7.72</v>
      </c>
      <c r="J47" s="190">
        <v>0.59899999999999998</v>
      </c>
      <c r="K47" s="193"/>
      <c r="L47" s="190"/>
      <c r="M47" s="119" t="str">
        <f t="shared" si="3"/>
        <v>III A</v>
      </c>
      <c r="N47" s="188" t="s">
        <v>353</v>
      </c>
      <c r="P47" s="113">
        <v>4</v>
      </c>
      <c r="Q47" s="113">
        <v>2</v>
      </c>
    </row>
    <row r="48" spans="1:17" ht="15.95" customHeight="1" x14ac:dyDescent="0.2">
      <c r="A48" s="113"/>
      <c r="B48" s="114">
        <v>258</v>
      </c>
      <c r="C48" s="115" t="s">
        <v>918</v>
      </c>
      <c r="D48" s="116" t="s">
        <v>919</v>
      </c>
      <c r="E48" s="200" t="s">
        <v>407</v>
      </c>
      <c r="F48" s="188" t="s">
        <v>50</v>
      </c>
      <c r="G48" s="188" t="s">
        <v>51</v>
      </c>
      <c r="H48" s="188"/>
      <c r="I48" s="193" t="s">
        <v>73</v>
      </c>
      <c r="J48" s="190"/>
      <c r="K48" s="193"/>
      <c r="L48" s="190"/>
      <c r="M48" s="119" t="str">
        <f t="shared" si="3"/>
        <v/>
      </c>
      <c r="N48" s="188" t="s">
        <v>460</v>
      </c>
      <c r="P48" s="113">
        <v>4</v>
      </c>
      <c r="Q48" s="113">
        <v>3</v>
      </c>
    </row>
    <row r="49" spans="1:17" ht="15.95" customHeight="1" x14ac:dyDescent="0.2">
      <c r="A49" s="113"/>
      <c r="B49" s="114"/>
      <c r="C49" s="115"/>
      <c r="D49" s="116"/>
      <c r="E49" s="200"/>
      <c r="F49" s="188"/>
      <c r="G49" s="188"/>
      <c r="H49" s="188"/>
      <c r="I49" s="193"/>
      <c r="J49" s="190"/>
      <c r="K49" s="193"/>
      <c r="L49" s="190"/>
      <c r="M49" s="119" t="str">
        <f t="shared" si="3"/>
        <v/>
      </c>
      <c r="N49" s="188"/>
      <c r="P49" s="113">
        <v>4</v>
      </c>
      <c r="Q49" s="113">
        <v>1</v>
      </c>
    </row>
    <row r="50" spans="1:17" ht="9" customHeight="1" x14ac:dyDescent="0.2">
      <c r="D50" s="51"/>
    </row>
    <row r="51" spans="1:17" x14ac:dyDescent="0.2">
      <c r="B51" s="51">
        <v>5</v>
      </c>
      <c r="C51" s="52" t="s">
        <v>922</v>
      </c>
      <c r="D51" s="52"/>
      <c r="F51" s="132"/>
      <c r="G51" s="132"/>
      <c r="H51" s="132"/>
      <c r="J51" s="137"/>
      <c r="L51" s="137"/>
    </row>
    <row r="52" spans="1:17" ht="9" customHeight="1" thickBot="1" x14ac:dyDescent="0.25">
      <c r="D52" s="51"/>
    </row>
    <row r="53" spans="1:17" s="57" customFormat="1" ht="12" thickBot="1" x14ac:dyDescent="0.25">
      <c r="A53" s="123" t="s">
        <v>6</v>
      </c>
      <c r="B53" s="181" t="s">
        <v>150</v>
      </c>
      <c r="C53" s="182" t="s">
        <v>8</v>
      </c>
      <c r="D53" s="183" t="s">
        <v>9</v>
      </c>
      <c r="E53" s="184" t="s">
        <v>10</v>
      </c>
      <c r="F53" s="184" t="s">
        <v>11</v>
      </c>
      <c r="G53" s="184" t="s">
        <v>88</v>
      </c>
      <c r="H53" s="184" t="s">
        <v>13</v>
      </c>
      <c r="I53" s="185" t="s">
        <v>660</v>
      </c>
      <c r="J53" s="186" t="s">
        <v>661</v>
      </c>
      <c r="K53" s="185" t="s">
        <v>713</v>
      </c>
      <c r="L53" s="186" t="s">
        <v>661</v>
      </c>
      <c r="M53" s="124" t="s">
        <v>291</v>
      </c>
      <c r="N53" s="84" t="s">
        <v>17</v>
      </c>
      <c r="O53" s="164"/>
      <c r="P53" s="112" t="s">
        <v>151</v>
      </c>
      <c r="Q53" s="123" t="s">
        <v>663</v>
      </c>
    </row>
    <row r="54" spans="1:17" ht="15.95" customHeight="1" x14ac:dyDescent="0.2">
      <c r="A54" s="113">
        <v>1</v>
      </c>
      <c r="B54" s="114">
        <v>185</v>
      </c>
      <c r="C54" s="115" t="s">
        <v>780</v>
      </c>
      <c r="D54" s="116" t="s">
        <v>781</v>
      </c>
      <c r="E54" s="200" t="s">
        <v>782</v>
      </c>
      <c r="F54" s="188" t="s">
        <v>3</v>
      </c>
      <c r="G54" s="188" t="s">
        <v>60</v>
      </c>
      <c r="H54" s="188"/>
      <c r="I54" s="193">
        <v>7.15</v>
      </c>
      <c r="J54" s="190">
        <v>0.18099999999999999</v>
      </c>
      <c r="K54" s="193"/>
      <c r="L54" s="190"/>
      <c r="M54" s="119" t="str">
        <f t="shared" ref="M54:M59" si="4">IF(ISBLANK(I54),"",IF(I54&gt;8.1,"",IF(I54&lt;=6.7,"TSM",IF(I54&lt;=6.84,"SM",IF(I54&lt;=7,"KSM",IF(I54&lt;=7.3,"I A",IF(I54&lt;=7.65,"II A",IF(I54&lt;=8.1,"III A"))))))))</f>
        <v>I A</v>
      </c>
      <c r="N54" s="188" t="s">
        <v>698</v>
      </c>
      <c r="P54" s="113">
        <v>5</v>
      </c>
      <c r="Q54" s="113">
        <v>2</v>
      </c>
    </row>
    <row r="55" spans="1:17" ht="15.95" customHeight="1" x14ac:dyDescent="0.2">
      <c r="A55" s="113">
        <v>2</v>
      </c>
      <c r="B55" s="114">
        <v>236</v>
      </c>
      <c r="C55" s="115" t="s">
        <v>812</v>
      </c>
      <c r="D55" s="116" t="s">
        <v>813</v>
      </c>
      <c r="E55" s="200" t="s">
        <v>814</v>
      </c>
      <c r="F55" s="188" t="s">
        <v>50</v>
      </c>
      <c r="G55" s="188" t="s">
        <v>51</v>
      </c>
      <c r="H55" s="188"/>
      <c r="I55" s="193">
        <v>7.3</v>
      </c>
      <c r="J55" s="190">
        <v>0.13900000000000001</v>
      </c>
      <c r="K55" s="193"/>
      <c r="L55" s="190"/>
      <c r="M55" s="119" t="str">
        <f t="shared" si="4"/>
        <v>I A</v>
      </c>
      <c r="N55" s="188" t="s">
        <v>815</v>
      </c>
      <c r="O55" s="164" t="s">
        <v>816</v>
      </c>
      <c r="P55" s="113">
        <v>5</v>
      </c>
      <c r="Q55" s="113">
        <v>4</v>
      </c>
    </row>
    <row r="56" spans="1:17" ht="15.95" customHeight="1" x14ac:dyDescent="0.2">
      <c r="A56" s="113">
        <v>3</v>
      </c>
      <c r="B56" s="114">
        <v>129</v>
      </c>
      <c r="C56" s="115" t="s">
        <v>835</v>
      </c>
      <c r="D56" s="116" t="s">
        <v>836</v>
      </c>
      <c r="E56" s="200" t="s">
        <v>123</v>
      </c>
      <c r="F56" s="188" t="s">
        <v>3</v>
      </c>
      <c r="G56" s="188" t="s">
        <v>28</v>
      </c>
      <c r="H56" s="188"/>
      <c r="I56" s="193">
        <v>7.44</v>
      </c>
      <c r="J56" s="190">
        <v>0.188</v>
      </c>
      <c r="K56" s="193"/>
      <c r="L56" s="190"/>
      <c r="M56" s="119" t="str">
        <f t="shared" si="4"/>
        <v>II A</v>
      </c>
      <c r="N56" s="188" t="s">
        <v>837</v>
      </c>
      <c r="P56" s="113">
        <v>5</v>
      </c>
      <c r="Q56" s="113">
        <v>5</v>
      </c>
    </row>
    <row r="57" spans="1:17" ht="15.95" customHeight="1" x14ac:dyDescent="0.2">
      <c r="A57" s="113">
        <v>4</v>
      </c>
      <c r="B57" s="114">
        <v>14</v>
      </c>
      <c r="C57" s="115" t="s">
        <v>908</v>
      </c>
      <c r="D57" s="116" t="s">
        <v>909</v>
      </c>
      <c r="E57" s="200" t="s">
        <v>910</v>
      </c>
      <c r="F57" s="188" t="s">
        <v>3</v>
      </c>
      <c r="G57" s="188"/>
      <c r="H57" s="188" t="s">
        <v>369</v>
      </c>
      <c r="I57" s="193">
        <v>8.36</v>
      </c>
      <c r="J57" s="190">
        <v>0.22700000000000001</v>
      </c>
      <c r="K57" s="193"/>
      <c r="L57" s="190"/>
      <c r="M57" s="119" t="str">
        <f t="shared" si="4"/>
        <v/>
      </c>
      <c r="N57" s="188" t="s">
        <v>474</v>
      </c>
      <c r="P57" s="113">
        <v>5</v>
      </c>
      <c r="Q57" s="113">
        <v>3</v>
      </c>
    </row>
    <row r="58" spans="1:17" ht="15.95" customHeight="1" x14ac:dyDescent="0.2">
      <c r="A58" s="113"/>
      <c r="B58" s="114">
        <v>239</v>
      </c>
      <c r="C58" s="115" t="s">
        <v>145</v>
      </c>
      <c r="D58" s="116" t="s">
        <v>146</v>
      </c>
      <c r="E58" s="200" t="s">
        <v>147</v>
      </c>
      <c r="F58" s="188" t="s">
        <v>50</v>
      </c>
      <c r="G58" s="188" t="s">
        <v>51</v>
      </c>
      <c r="H58" s="188"/>
      <c r="I58" s="193" t="s">
        <v>73</v>
      </c>
      <c r="J58" s="190"/>
      <c r="K58" s="193"/>
      <c r="L58" s="190"/>
      <c r="M58" s="119" t="str">
        <f t="shared" si="4"/>
        <v/>
      </c>
      <c r="N58" s="188" t="s">
        <v>148</v>
      </c>
      <c r="P58" s="113">
        <v>5</v>
      </c>
      <c r="Q58" s="113">
        <v>6</v>
      </c>
    </row>
    <row r="59" spans="1:17" ht="15.95" customHeight="1" x14ac:dyDescent="0.2">
      <c r="A59" s="113"/>
      <c r="B59" s="114"/>
      <c r="C59" s="115"/>
      <c r="D59" s="116"/>
      <c r="E59" s="200"/>
      <c r="F59" s="188"/>
      <c r="G59" s="188"/>
      <c r="H59" s="188"/>
      <c r="I59" s="193"/>
      <c r="J59" s="190"/>
      <c r="K59" s="193"/>
      <c r="L59" s="190"/>
      <c r="M59" s="119" t="str">
        <f t="shared" si="4"/>
        <v/>
      </c>
      <c r="N59" s="188"/>
      <c r="P59" s="113">
        <v>5</v>
      </c>
      <c r="Q59" s="113">
        <v>1</v>
      </c>
    </row>
    <row r="60" spans="1:17" ht="9" customHeight="1" x14ac:dyDescent="0.2">
      <c r="D60" s="51"/>
    </row>
    <row r="61" spans="1:17" x14ac:dyDescent="0.2">
      <c r="B61" s="51">
        <v>6</v>
      </c>
      <c r="C61" s="52" t="s">
        <v>922</v>
      </c>
      <c r="D61" s="52"/>
      <c r="F61" s="132"/>
      <c r="G61" s="132"/>
      <c r="H61" s="132"/>
      <c r="J61" s="137"/>
      <c r="L61" s="137"/>
    </row>
    <row r="62" spans="1:17" ht="9" customHeight="1" thickBot="1" x14ac:dyDescent="0.25">
      <c r="D62" s="51"/>
    </row>
    <row r="63" spans="1:17" s="57" customFormat="1" ht="12" thickBot="1" x14ac:dyDescent="0.25">
      <c r="A63" s="123" t="s">
        <v>6</v>
      </c>
      <c r="B63" s="181" t="s">
        <v>150</v>
      </c>
      <c r="C63" s="182" t="s">
        <v>8</v>
      </c>
      <c r="D63" s="183" t="s">
        <v>9</v>
      </c>
      <c r="E63" s="184" t="s">
        <v>10</v>
      </c>
      <c r="F63" s="184" t="s">
        <v>11</v>
      </c>
      <c r="G63" s="184" t="s">
        <v>88</v>
      </c>
      <c r="H63" s="184" t="s">
        <v>13</v>
      </c>
      <c r="I63" s="185" t="s">
        <v>660</v>
      </c>
      <c r="J63" s="186" t="s">
        <v>661</v>
      </c>
      <c r="K63" s="185" t="s">
        <v>713</v>
      </c>
      <c r="L63" s="186" t="s">
        <v>661</v>
      </c>
      <c r="M63" s="124" t="s">
        <v>291</v>
      </c>
      <c r="N63" s="84" t="s">
        <v>17</v>
      </c>
      <c r="O63" s="164"/>
      <c r="P63" s="112" t="s">
        <v>151</v>
      </c>
      <c r="Q63" s="123" t="s">
        <v>663</v>
      </c>
    </row>
    <row r="64" spans="1:17" ht="15.95" customHeight="1" x14ac:dyDescent="0.2">
      <c r="A64" s="113">
        <v>1</v>
      </c>
      <c r="B64" s="114">
        <v>27</v>
      </c>
      <c r="C64" s="115" t="s">
        <v>775</v>
      </c>
      <c r="D64" s="116" t="s">
        <v>776</v>
      </c>
      <c r="E64" s="200" t="s">
        <v>777</v>
      </c>
      <c r="F64" s="188" t="s">
        <v>3</v>
      </c>
      <c r="G64" s="188" t="s">
        <v>28</v>
      </c>
      <c r="H64" s="188"/>
      <c r="I64" s="193">
        <v>7.03</v>
      </c>
      <c r="J64" s="190">
        <v>0.13</v>
      </c>
      <c r="K64" s="193"/>
      <c r="L64" s="190"/>
      <c r="M64" s="119" t="str">
        <f t="shared" ref="M64:M69" si="5">IF(ISBLANK(I64),"",IF(I64&gt;8.1,"",IF(I64&lt;=6.7,"TSM",IF(I64&lt;=6.84,"SM",IF(I64&lt;=7,"KSM",IF(I64&lt;=7.3,"I A",IF(I64&lt;=7.65,"II A",IF(I64&lt;=8.1,"III A"))))))))</f>
        <v>I A</v>
      </c>
      <c r="N64" s="188" t="s">
        <v>778</v>
      </c>
      <c r="O64" s="164" t="s">
        <v>779</v>
      </c>
      <c r="P64" s="113">
        <v>6</v>
      </c>
      <c r="Q64" s="113">
        <v>4</v>
      </c>
    </row>
    <row r="65" spans="1:17" ht="15.95" customHeight="1" x14ac:dyDescent="0.2">
      <c r="A65" s="113">
        <v>2</v>
      </c>
      <c r="B65" s="114">
        <v>264</v>
      </c>
      <c r="C65" s="115" t="s">
        <v>598</v>
      </c>
      <c r="D65" s="116" t="s">
        <v>810</v>
      </c>
      <c r="E65" s="200" t="s">
        <v>811</v>
      </c>
      <c r="F65" s="188" t="s">
        <v>50</v>
      </c>
      <c r="G65" s="188" t="s">
        <v>51</v>
      </c>
      <c r="H65" s="188"/>
      <c r="I65" s="193">
        <v>7.21</v>
      </c>
      <c r="J65" s="190">
        <v>0.17399999999999999</v>
      </c>
      <c r="K65" s="193"/>
      <c r="L65" s="190"/>
      <c r="M65" s="119" t="str">
        <f t="shared" si="5"/>
        <v>I A</v>
      </c>
      <c r="N65" s="188" t="s">
        <v>460</v>
      </c>
      <c r="P65" s="113">
        <v>6</v>
      </c>
      <c r="Q65" s="113">
        <v>3</v>
      </c>
    </row>
    <row r="66" spans="1:17" ht="15.95" customHeight="1" x14ac:dyDescent="0.2">
      <c r="A66" s="113">
        <v>3</v>
      </c>
      <c r="B66" s="114">
        <v>87</v>
      </c>
      <c r="C66" s="115" t="s">
        <v>886</v>
      </c>
      <c r="D66" s="116" t="s">
        <v>887</v>
      </c>
      <c r="E66" s="200" t="s">
        <v>888</v>
      </c>
      <c r="F66" s="188" t="s">
        <v>50</v>
      </c>
      <c r="G66" s="188" t="s">
        <v>241</v>
      </c>
      <c r="H66" s="188"/>
      <c r="I66" s="193">
        <v>7.73</v>
      </c>
      <c r="J66" s="190">
        <v>0.14000000000000001</v>
      </c>
      <c r="K66" s="193"/>
      <c r="L66" s="190"/>
      <c r="M66" s="119" t="str">
        <f t="shared" si="5"/>
        <v>III A</v>
      </c>
      <c r="N66" s="188" t="s">
        <v>889</v>
      </c>
      <c r="P66" s="113">
        <v>6</v>
      </c>
      <c r="Q66" s="113">
        <v>5</v>
      </c>
    </row>
    <row r="67" spans="1:17" ht="15.95" customHeight="1" x14ac:dyDescent="0.2">
      <c r="A67" s="113">
        <v>4</v>
      </c>
      <c r="B67" s="114">
        <v>180</v>
      </c>
      <c r="C67" s="115" t="s">
        <v>528</v>
      </c>
      <c r="D67" s="116" t="s">
        <v>895</v>
      </c>
      <c r="E67" s="200" t="s">
        <v>896</v>
      </c>
      <c r="F67" s="188" t="s">
        <v>3</v>
      </c>
      <c r="G67" s="188" t="s">
        <v>28</v>
      </c>
      <c r="H67" s="188"/>
      <c r="I67" s="193">
        <v>7.87</v>
      </c>
      <c r="J67" s="190">
        <v>0.16200000000000001</v>
      </c>
      <c r="K67" s="193"/>
      <c r="L67" s="190"/>
      <c r="M67" s="119" t="str">
        <f t="shared" si="5"/>
        <v>III A</v>
      </c>
      <c r="N67" s="188" t="s">
        <v>421</v>
      </c>
      <c r="P67" s="113">
        <v>6</v>
      </c>
      <c r="Q67" s="113">
        <v>6</v>
      </c>
    </row>
    <row r="68" spans="1:17" ht="15.95" customHeight="1" x14ac:dyDescent="0.2">
      <c r="A68" s="113">
        <v>5</v>
      </c>
      <c r="B68" s="114">
        <v>222</v>
      </c>
      <c r="C68" s="115" t="s">
        <v>903</v>
      </c>
      <c r="D68" s="116" t="s">
        <v>904</v>
      </c>
      <c r="E68" s="200" t="s">
        <v>905</v>
      </c>
      <c r="F68" s="188" t="s">
        <v>3</v>
      </c>
      <c r="G68" s="188"/>
      <c r="H68" s="188"/>
      <c r="I68" s="193">
        <v>8.07</v>
      </c>
      <c r="J68" s="190">
        <v>0.17</v>
      </c>
      <c r="K68" s="193"/>
      <c r="L68" s="190"/>
      <c r="M68" s="119" t="str">
        <f t="shared" si="5"/>
        <v>III A</v>
      </c>
      <c r="N68" s="188" t="s">
        <v>802</v>
      </c>
      <c r="P68" s="113">
        <v>6</v>
      </c>
      <c r="Q68" s="113">
        <v>2</v>
      </c>
    </row>
    <row r="69" spans="1:17" ht="15.95" customHeight="1" x14ac:dyDescent="0.2">
      <c r="A69" s="113"/>
      <c r="B69" s="114"/>
      <c r="C69" s="115"/>
      <c r="D69" s="116"/>
      <c r="E69" s="200"/>
      <c r="F69" s="188"/>
      <c r="G69" s="188"/>
      <c r="H69" s="188"/>
      <c r="I69" s="193"/>
      <c r="J69" s="190"/>
      <c r="K69" s="193"/>
      <c r="L69" s="190"/>
      <c r="M69" s="119" t="str">
        <f t="shared" si="5"/>
        <v/>
      </c>
      <c r="N69" s="188"/>
      <c r="P69" s="113">
        <v>6</v>
      </c>
      <c r="Q69" s="113">
        <v>1</v>
      </c>
    </row>
    <row r="70" spans="1:17" ht="9" customHeight="1" x14ac:dyDescent="0.2">
      <c r="D70" s="51"/>
    </row>
    <row r="71" spans="1:17" x14ac:dyDescent="0.2">
      <c r="B71" s="51">
        <v>7</v>
      </c>
      <c r="C71" s="52" t="s">
        <v>922</v>
      </c>
      <c r="D71" s="52"/>
      <c r="F71" s="132"/>
      <c r="G71" s="132"/>
      <c r="H71" s="132"/>
      <c r="J71" s="137"/>
      <c r="L71" s="137"/>
    </row>
    <row r="72" spans="1:17" ht="9" customHeight="1" thickBot="1" x14ac:dyDescent="0.25">
      <c r="D72" s="51"/>
    </row>
    <row r="73" spans="1:17" s="57" customFormat="1" ht="12" thickBot="1" x14ac:dyDescent="0.25">
      <c r="A73" s="123" t="s">
        <v>6</v>
      </c>
      <c r="B73" s="181" t="s">
        <v>150</v>
      </c>
      <c r="C73" s="182" t="s">
        <v>8</v>
      </c>
      <c r="D73" s="183" t="s">
        <v>9</v>
      </c>
      <c r="E73" s="184" t="s">
        <v>10</v>
      </c>
      <c r="F73" s="184" t="s">
        <v>11</v>
      </c>
      <c r="G73" s="184" t="s">
        <v>88</v>
      </c>
      <c r="H73" s="184" t="s">
        <v>13</v>
      </c>
      <c r="I73" s="185" t="s">
        <v>660</v>
      </c>
      <c r="J73" s="186" t="s">
        <v>661</v>
      </c>
      <c r="K73" s="185" t="s">
        <v>713</v>
      </c>
      <c r="L73" s="186" t="s">
        <v>661</v>
      </c>
      <c r="M73" s="124" t="s">
        <v>291</v>
      </c>
      <c r="N73" s="84" t="s">
        <v>17</v>
      </c>
      <c r="O73" s="164"/>
      <c r="P73" s="112" t="s">
        <v>151</v>
      </c>
      <c r="Q73" s="123" t="s">
        <v>663</v>
      </c>
    </row>
    <row r="74" spans="1:17" ht="15.95" customHeight="1" x14ac:dyDescent="0.2">
      <c r="A74" s="113">
        <v>1</v>
      </c>
      <c r="B74" s="114">
        <v>80</v>
      </c>
      <c r="C74" s="115" t="s">
        <v>340</v>
      </c>
      <c r="D74" s="116" t="s">
        <v>806</v>
      </c>
      <c r="E74" s="200" t="s">
        <v>807</v>
      </c>
      <c r="F74" s="188" t="s">
        <v>50</v>
      </c>
      <c r="G74" s="188" t="s">
        <v>241</v>
      </c>
      <c r="H74" s="188"/>
      <c r="I74" s="193">
        <v>7.24</v>
      </c>
      <c r="J74" s="190">
        <v>0.115</v>
      </c>
      <c r="K74" s="193"/>
      <c r="L74" s="190"/>
      <c r="M74" s="119" t="str">
        <f t="shared" ref="M74:M79" si="6">IF(ISBLANK(I74),"",IF(I74&gt;8.1,"",IF(I74&lt;=6.7,"TSM",IF(I74&lt;=6.84,"SM",IF(I74&lt;=7,"KSM",IF(I74&lt;=7.3,"I A",IF(I74&lt;=7.65,"II A",IF(I74&lt;=8.1,"III A"))))))))</f>
        <v>I A</v>
      </c>
      <c r="N74" s="188" t="s">
        <v>808</v>
      </c>
      <c r="O74" s="164" t="s">
        <v>809</v>
      </c>
      <c r="P74" s="113">
        <v>7</v>
      </c>
      <c r="Q74" s="113">
        <v>4</v>
      </c>
    </row>
    <row r="75" spans="1:17" ht="15.95" customHeight="1" x14ac:dyDescent="0.2">
      <c r="A75" s="113">
        <v>2</v>
      </c>
      <c r="B75" s="114">
        <v>74</v>
      </c>
      <c r="C75" s="115" t="s">
        <v>178</v>
      </c>
      <c r="D75" s="116" t="s">
        <v>826</v>
      </c>
      <c r="E75" s="200" t="s">
        <v>827</v>
      </c>
      <c r="F75" s="188" t="s">
        <v>50</v>
      </c>
      <c r="G75" s="188" t="s">
        <v>194</v>
      </c>
      <c r="H75" s="188"/>
      <c r="I75" s="193">
        <v>7.37</v>
      </c>
      <c r="J75" s="190">
        <v>0.17699999999999999</v>
      </c>
      <c r="K75" s="193"/>
      <c r="L75" s="190"/>
      <c r="M75" s="119" t="str">
        <f t="shared" si="6"/>
        <v>II A</v>
      </c>
      <c r="N75" s="188" t="s">
        <v>258</v>
      </c>
      <c r="P75" s="113">
        <v>7</v>
      </c>
      <c r="Q75" s="113">
        <v>3</v>
      </c>
    </row>
    <row r="76" spans="1:17" ht="15.95" customHeight="1" x14ac:dyDescent="0.2">
      <c r="A76" s="113">
        <v>3</v>
      </c>
      <c r="B76" s="114">
        <v>320</v>
      </c>
      <c r="C76" s="115" t="s">
        <v>499</v>
      </c>
      <c r="D76" s="116" t="s">
        <v>817</v>
      </c>
      <c r="E76" s="200" t="s">
        <v>818</v>
      </c>
      <c r="F76" s="188" t="s">
        <v>127</v>
      </c>
      <c r="G76" s="188" t="s">
        <v>128</v>
      </c>
      <c r="H76" s="188"/>
      <c r="I76" s="193">
        <v>7.5</v>
      </c>
      <c r="J76" s="190">
        <v>0.161</v>
      </c>
      <c r="K76" s="193"/>
      <c r="L76" s="190"/>
      <c r="M76" s="119" t="str">
        <f t="shared" si="6"/>
        <v>II A</v>
      </c>
      <c r="N76" s="188" t="s">
        <v>129</v>
      </c>
      <c r="P76" s="113">
        <v>7</v>
      </c>
      <c r="Q76" s="113">
        <v>2</v>
      </c>
    </row>
    <row r="77" spans="1:17" ht="15.95" customHeight="1" x14ac:dyDescent="0.2">
      <c r="A77" s="113">
        <v>4</v>
      </c>
      <c r="B77" s="114">
        <v>383</v>
      </c>
      <c r="C77" s="115" t="s">
        <v>850</v>
      </c>
      <c r="D77" s="116" t="s">
        <v>851</v>
      </c>
      <c r="E77" s="200" t="s">
        <v>852</v>
      </c>
      <c r="F77" s="188" t="s">
        <v>3</v>
      </c>
      <c r="G77" s="188" t="s">
        <v>45</v>
      </c>
      <c r="H77" s="188"/>
      <c r="I77" s="193">
        <v>7.57</v>
      </c>
      <c r="J77" s="190">
        <v>0.13900000000000001</v>
      </c>
      <c r="K77" s="193"/>
      <c r="L77" s="190"/>
      <c r="M77" s="119" t="str">
        <f t="shared" si="6"/>
        <v>II A</v>
      </c>
      <c r="N77" s="188" t="s">
        <v>56</v>
      </c>
      <c r="P77" s="113">
        <v>7</v>
      </c>
      <c r="Q77" s="113">
        <v>5</v>
      </c>
    </row>
    <row r="78" spans="1:17" ht="15.95" customHeight="1" x14ac:dyDescent="0.2">
      <c r="A78" s="113">
        <v>5</v>
      </c>
      <c r="B78" s="114">
        <v>152</v>
      </c>
      <c r="C78" s="115" t="s">
        <v>130</v>
      </c>
      <c r="D78" s="116" t="s">
        <v>858</v>
      </c>
      <c r="E78" s="200" t="s">
        <v>859</v>
      </c>
      <c r="F78" s="188" t="s">
        <v>749</v>
      </c>
      <c r="G78" s="188" t="s">
        <v>521</v>
      </c>
      <c r="H78" s="188"/>
      <c r="I78" s="193">
        <v>7.61</v>
      </c>
      <c r="J78" s="190">
        <v>0.19</v>
      </c>
      <c r="K78" s="193"/>
      <c r="L78" s="190"/>
      <c r="M78" s="119" t="str">
        <f t="shared" si="6"/>
        <v>II A</v>
      </c>
      <c r="N78" s="188" t="s">
        <v>860</v>
      </c>
      <c r="P78" s="113">
        <v>7</v>
      </c>
      <c r="Q78" s="113">
        <v>6</v>
      </c>
    </row>
    <row r="79" spans="1:17" ht="15.95" customHeight="1" x14ac:dyDescent="0.2">
      <c r="A79" s="113"/>
      <c r="B79" s="114"/>
      <c r="C79" s="115"/>
      <c r="D79" s="116"/>
      <c r="E79" s="200"/>
      <c r="F79" s="188"/>
      <c r="G79" s="188"/>
      <c r="H79" s="188"/>
      <c r="I79" s="193"/>
      <c r="J79" s="190"/>
      <c r="K79" s="193"/>
      <c r="L79" s="190"/>
      <c r="M79" s="119" t="str">
        <f t="shared" si="6"/>
        <v/>
      </c>
      <c r="N79" s="188"/>
      <c r="P79" s="113">
        <v>7</v>
      </c>
      <c r="Q79" s="113">
        <v>1</v>
      </c>
    </row>
    <row r="80" spans="1:17" ht="9" customHeight="1" x14ac:dyDescent="0.2">
      <c r="D80" s="51"/>
    </row>
    <row r="81" spans="1:17" x14ac:dyDescent="0.2">
      <c r="B81" s="51">
        <v>8</v>
      </c>
      <c r="C81" s="52" t="s">
        <v>922</v>
      </c>
      <c r="D81" s="52"/>
      <c r="F81" s="132"/>
      <c r="G81" s="132"/>
      <c r="H81" s="132"/>
      <c r="J81" s="137"/>
      <c r="L81" s="137"/>
    </row>
    <row r="82" spans="1:17" ht="9" customHeight="1" thickBot="1" x14ac:dyDescent="0.25">
      <c r="D82" s="51"/>
    </row>
    <row r="83" spans="1:17" s="57" customFormat="1" ht="12" thickBot="1" x14ac:dyDescent="0.25">
      <c r="A83" s="123" t="s">
        <v>6</v>
      </c>
      <c r="B83" s="181" t="s">
        <v>150</v>
      </c>
      <c r="C83" s="182" t="s">
        <v>8</v>
      </c>
      <c r="D83" s="183" t="s">
        <v>9</v>
      </c>
      <c r="E83" s="184" t="s">
        <v>10</v>
      </c>
      <c r="F83" s="184" t="s">
        <v>11</v>
      </c>
      <c r="G83" s="184" t="s">
        <v>88</v>
      </c>
      <c r="H83" s="184" t="s">
        <v>13</v>
      </c>
      <c r="I83" s="185" t="s">
        <v>660</v>
      </c>
      <c r="J83" s="186" t="s">
        <v>661</v>
      </c>
      <c r="K83" s="185" t="s">
        <v>713</v>
      </c>
      <c r="L83" s="186" t="s">
        <v>661</v>
      </c>
      <c r="M83" s="124" t="s">
        <v>291</v>
      </c>
      <c r="N83" s="84" t="s">
        <v>17</v>
      </c>
      <c r="O83" s="164"/>
      <c r="P83" s="112" t="s">
        <v>151</v>
      </c>
      <c r="Q83" s="123" t="s">
        <v>663</v>
      </c>
    </row>
    <row r="84" spans="1:17" ht="15.95" customHeight="1" x14ac:dyDescent="0.2">
      <c r="A84" s="113">
        <v>1</v>
      </c>
      <c r="B84" s="114">
        <v>149</v>
      </c>
      <c r="C84" s="115" t="s">
        <v>784</v>
      </c>
      <c r="D84" s="116" t="s">
        <v>785</v>
      </c>
      <c r="E84" s="200" t="s">
        <v>786</v>
      </c>
      <c r="F84" s="188" t="s">
        <v>109</v>
      </c>
      <c r="G84" s="188" t="s">
        <v>110</v>
      </c>
      <c r="H84" s="188"/>
      <c r="I84" s="193">
        <v>7.08</v>
      </c>
      <c r="J84" s="190">
        <v>0.14499999999999999</v>
      </c>
      <c r="K84" s="193"/>
      <c r="L84" s="190"/>
      <c r="M84" s="119" t="str">
        <f t="shared" ref="M84:M89" si="7">IF(ISBLANK(I84),"",IF(I84&gt;8.1,"",IF(I84&lt;=6.7,"TSM",IF(I84&lt;=6.84,"SM",IF(I84&lt;=7,"KSM",IF(I84&lt;=7.3,"I A",IF(I84&lt;=7.65,"II A",IF(I84&lt;=8.1,"III A"))))))))</f>
        <v>I A</v>
      </c>
      <c r="N84" s="188" t="s">
        <v>787</v>
      </c>
      <c r="O84" s="164" t="s">
        <v>788</v>
      </c>
      <c r="P84" s="113">
        <v>8</v>
      </c>
      <c r="Q84" s="113">
        <v>4</v>
      </c>
    </row>
    <row r="85" spans="1:17" ht="15.95" customHeight="1" x14ac:dyDescent="0.2">
      <c r="A85" s="113">
        <v>2</v>
      </c>
      <c r="B85" s="114">
        <v>197</v>
      </c>
      <c r="C85" s="115" t="s">
        <v>117</v>
      </c>
      <c r="D85" s="116" t="s">
        <v>846</v>
      </c>
      <c r="E85" s="200" t="s">
        <v>847</v>
      </c>
      <c r="F85" s="188" t="s">
        <v>3</v>
      </c>
      <c r="G85" s="188" t="s">
        <v>28</v>
      </c>
      <c r="H85" s="188"/>
      <c r="I85" s="193">
        <v>7.51</v>
      </c>
      <c r="J85" s="190">
        <v>0.17899999999999999</v>
      </c>
      <c r="K85" s="193"/>
      <c r="L85" s="190"/>
      <c r="M85" s="119" t="str">
        <f t="shared" si="7"/>
        <v>II A</v>
      </c>
      <c r="N85" s="188" t="s">
        <v>848</v>
      </c>
      <c r="P85" s="113">
        <v>8</v>
      </c>
      <c r="Q85" s="113">
        <v>5</v>
      </c>
    </row>
    <row r="86" spans="1:17" ht="15.95" customHeight="1" x14ac:dyDescent="0.2">
      <c r="A86" s="113">
        <v>3</v>
      </c>
      <c r="B86" s="114">
        <v>147</v>
      </c>
      <c r="C86" s="115" t="s">
        <v>612</v>
      </c>
      <c r="D86" s="116" t="s">
        <v>906</v>
      </c>
      <c r="E86" s="200" t="s">
        <v>907</v>
      </c>
      <c r="F86" s="188" t="s">
        <v>749</v>
      </c>
      <c r="G86" s="188" t="s">
        <v>521</v>
      </c>
      <c r="H86" s="188"/>
      <c r="I86" s="193">
        <v>8.1999999999999993</v>
      </c>
      <c r="J86" s="190">
        <v>0.219</v>
      </c>
      <c r="K86" s="193"/>
      <c r="L86" s="190"/>
      <c r="M86" s="119" t="str">
        <f t="shared" si="7"/>
        <v/>
      </c>
      <c r="N86" s="188" t="s">
        <v>522</v>
      </c>
      <c r="P86" s="113">
        <v>8</v>
      </c>
      <c r="Q86" s="113">
        <v>2</v>
      </c>
    </row>
    <row r="87" spans="1:17" ht="15.95" customHeight="1" x14ac:dyDescent="0.2">
      <c r="A87" s="113"/>
      <c r="B87" s="114">
        <v>127</v>
      </c>
      <c r="C87" s="115" t="s">
        <v>911</v>
      </c>
      <c r="D87" s="116" t="s">
        <v>912</v>
      </c>
      <c r="E87" s="200" t="s">
        <v>913</v>
      </c>
      <c r="F87" s="188" t="s">
        <v>3</v>
      </c>
      <c r="G87" s="188" t="s">
        <v>28</v>
      </c>
      <c r="H87" s="188"/>
      <c r="I87" s="193" t="s">
        <v>73</v>
      </c>
      <c r="J87" s="190"/>
      <c r="K87" s="193"/>
      <c r="L87" s="190"/>
      <c r="M87" s="119" t="str">
        <f t="shared" si="7"/>
        <v/>
      </c>
      <c r="N87" s="188" t="s">
        <v>186</v>
      </c>
      <c r="P87" s="113">
        <v>8</v>
      </c>
      <c r="Q87" s="113">
        <v>3</v>
      </c>
    </row>
    <row r="88" spans="1:17" ht="15.95" customHeight="1" x14ac:dyDescent="0.2">
      <c r="A88" s="113"/>
      <c r="B88" s="114">
        <v>240</v>
      </c>
      <c r="C88" s="115" t="s">
        <v>499</v>
      </c>
      <c r="D88" s="116" t="s">
        <v>914</v>
      </c>
      <c r="E88" s="200" t="s">
        <v>915</v>
      </c>
      <c r="F88" s="188" t="s">
        <v>50</v>
      </c>
      <c r="G88" s="188" t="s">
        <v>51</v>
      </c>
      <c r="H88" s="188"/>
      <c r="I88" s="193" t="s">
        <v>73</v>
      </c>
      <c r="J88" s="190"/>
      <c r="K88" s="193"/>
      <c r="L88" s="190"/>
      <c r="M88" s="119" t="str">
        <f t="shared" si="7"/>
        <v/>
      </c>
      <c r="N88" s="188" t="s">
        <v>460</v>
      </c>
      <c r="P88" s="113">
        <v>8</v>
      </c>
      <c r="Q88" s="113">
        <v>6</v>
      </c>
    </row>
    <row r="89" spans="1:17" ht="15.95" customHeight="1" x14ac:dyDescent="0.2">
      <c r="A89" s="113"/>
      <c r="B89" s="114"/>
      <c r="C89" s="115"/>
      <c r="D89" s="116"/>
      <c r="E89" s="200"/>
      <c r="F89" s="188"/>
      <c r="G89" s="188"/>
      <c r="H89" s="188"/>
      <c r="I89" s="193"/>
      <c r="J89" s="190"/>
      <c r="K89" s="193"/>
      <c r="L89" s="190"/>
      <c r="M89" s="119" t="str">
        <f t="shared" si="7"/>
        <v/>
      </c>
      <c r="N89" s="188"/>
      <c r="P89" s="113">
        <v>8</v>
      </c>
      <c r="Q89" s="113">
        <v>1</v>
      </c>
    </row>
    <row r="90" spans="1:17" ht="9" customHeight="1" x14ac:dyDescent="0.2">
      <c r="D90" s="51"/>
    </row>
    <row r="91" spans="1:17" x14ac:dyDescent="0.2">
      <c r="B91" s="51">
        <v>9</v>
      </c>
      <c r="C91" s="52" t="s">
        <v>922</v>
      </c>
      <c r="D91" s="52"/>
      <c r="F91" s="132"/>
      <c r="G91" s="132"/>
      <c r="H91" s="132"/>
      <c r="J91" s="137"/>
      <c r="L91" s="137"/>
    </row>
    <row r="92" spans="1:17" ht="9" customHeight="1" thickBot="1" x14ac:dyDescent="0.25">
      <c r="D92" s="51"/>
    </row>
    <row r="93" spans="1:17" s="57" customFormat="1" ht="12" thickBot="1" x14ac:dyDescent="0.25">
      <c r="A93" s="123" t="s">
        <v>6</v>
      </c>
      <c r="B93" s="181" t="s">
        <v>150</v>
      </c>
      <c r="C93" s="182" t="s">
        <v>8</v>
      </c>
      <c r="D93" s="183" t="s">
        <v>9</v>
      </c>
      <c r="E93" s="184" t="s">
        <v>10</v>
      </c>
      <c r="F93" s="184" t="s">
        <v>11</v>
      </c>
      <c r="G93" s="184" t="s">
        <v>88</v>
      </c>
      <c r="H93" s="184" t="s">
        <v>13</v>
      </c>
      <c r="I93" s="185" t="s">
        <v>660</v>
      </c>
      <c r="J93" s="186" t="s">
        <v>661</v>
      </c>
      <c r="K93" s="185" t="s">
        <v>713</v>
      </c>
      <c r="L93" s="186" t="s">
        <v>661</v>
      </c>
      <c r="M93" s="124" t="s">
        <v>291</v>
      </c>
      <c r="N93" s="84" t="s">
        <v>17</v>
      </c>
      <c r="O93" s="164"/>
      <c r="P93" s="112" t="s">
        <v>151</v>
      </c>
      <c r="Q93" s="123" t="s">
        <v>663</v>
      </c>
    </row>
    <row r="94" spans="1:17" ht="15.95" customHeight="1" x14ac:dyDescent="0.2">
      <c r="A94" s="113">
        <v>1</v>
      </c>
      <c r="B94" s="114">
        <v>52</v>
      </c>
      <c r="C94" s="115" t="s">
        <v>112</v>
      </c>
      <c r="D94" s="116" t="s">
        <v>113</v>
      </c>
      <c r="E94" s="200" t="s">
        <v>114</v>
      </c>
      <c r="F94" s="188" t="s">
        <v>3</v>
      </c>
      <c r="G94" s="188" t="s">
        <v>28</v>
      </c>
      <c r="H94" s="188" t="s">
        <v>115</v>
      </c>
      <c r="I94" s="193">
        <v>7.13</v>
      </c>
      <c r="J94" s="190">
        <v>0.17899999999999999</v>
      </c>
      <c r="K94" s="193"/>
      <c r="L94" s="190"/>
      <c r="M94" s="119" t="str">
        <f t="shared" ref="M94:M99" si="8">IF(ISBLANK(I94),"",IF(I94&gt;8.1,"",IF(I94&lt;=6.7,"TSM",IF(I94&lt;=6.84,"SM",IF(I94&lt;=7,"KSM",IF(I94&lt;=7.3,"I A",IF(I94&lt;=7.65,"II A",IF(I94&lt;=8.1,"III A"))))))))</f>
        <v>I A</v>
      </c>
      <c r="N94" s="188" t="s">
        <v>116</v>
      </c>
      <c r="O94" s="164" t="s">
        <v>783</v>
      </c>
      <c r="P94" s="113">
        <v>9</v>
      </c>
      <c r="Q94" s="113">
        <v>4</v>
      </c>
    </row>
    <row r="95" spans="1:17" ht="15.95" customHeight="1" x14ac:dyDescent="0.2">
      <c r="A95" s="113">
        <v>2</v>
      </c>
      <c r="B95" s="114">
        <v>184</v>
      </c>
      <c r="C95" s="115" t="s">
        <v>796</v>
      </c>
      <c r="D95" s="116" t="s">
        <v>797</v>
      </c>
      <c r="E95" s="200" t="s">
        <v>798</v>
      </c>
      <c r="F95" s="188" t="s">
        <v>3</v>
      </c>
      <c r="G95" s="188" t="s">
        <v>60</v>
      </c>
      <c r="H95" s="188"/>
      <c r="I95" s="193">
        <v>7.25</v>
      </c>
      <c r="J95" s="190">
        <v>0.151</v>
      </c>
      <c r="K95" s="193"/>
      <c r="L95" s="190"/>
      <c r="M95" s="119" t="str">
        <f t="shared" si="8"/>
        <v>I A</v>
      </c>
      <c r="N95" s="188" t="s">
        <v>698</v>
      </c>
      <c r="P95" s="113">
        <v>9</v>
      </c>
      <c r="Q95" s="113">
        <v>5</v>
      </c>
    </row>
    <row r="96" spans="1:17" ht="15.95" customHeight="1" x14ac:dyDescent="0.2">
      <c r="A96" s="113">
        <v>3</v>
      </c>
      <c r="B96" s="114">
        <v>67</v>
      </c>
      <c r="C96" s="115" t="s">
        <v>841</v>
      </c>
      <c r="D96" s="116" t="s">
        <v>842</v>
      </c>
      <c r="E96" s="200" t="s">
        <v>843</v>
      </c>
      <c r="F96" s="188" t="s">
        <v>50</v>
      </c>
      <c r="G96" s="188" t="s">
        <v>194</v>
      </c>
      <c r="H96" s="188"/>
      <c r="I96" s="193">
        <v>7.49</v>
      </c>
      <c r="J96" s="190">
        <v>0.17699999999999999</v>
      </c>
      <c r="K96" s="193"/>
      <c r="L96" s="190"/>
      <c r="M96" s="119" t="str">
        <f t="shared" si="8"/>
        <v>II A</v>
      </c>
      <c r="N96" s="188" t="s">
        <v>258</v>
      </c>
      <c r="P96" s="113">
        <v>9</v>
      </c>
      <c r="Q96" s="113">
        <v>2</v>
      </c>
    </row>
    <row r="97" spans="1:17" ht="15.95" customHeight="1" x14ac:dyDescent="0.2">
      <c r="A97" s="113">
        <v>4</v>
      </c>
      <c r="B97" s="114">
        <v>166</v>
      </c>
      <c r="C97" s="115" t="s">
        <v>883</v>
      </c>
      <c r="D97" s="116" t="s">
        <v>884</v>
      </c>
      <c r="E97" s="200" t="s">
        <v>885</v>
      </c>
      <c r="F97" s="188" t="s">
        <v>65</v>
      </c>
      <c r="G97" s="188" t="s">
        <v>66</v>
      </c>
      <c r="H97" s="188" t="s">
        <v>67</v>
      </c>
      <c r="I97" s="193">
        <v>7.72</v>
      </c>
      <c r="J97" s="190">
        <v>0.14899999999999999</v>
      </c>
      <c r="K97" s="193"/>
      <c r="L97" s="190"/>
      <c r="M97" s="119" t="str">
        <f t="shared" si="8"/>
        <v>III A</v>
      </c>
      <c r="N97" s="188" t="s">
        <v>68</v>
      </c>
      <c r="P97" s="113">
        <v>9</v>
      </c>
      <c r="Q97" s="113">
        <v>1</v>
      </c>
    </row>
    <row r="98" spans="1:17" ht="15.95" customHeight="1" x14ac:dyDescent="0.2">
      <c r="A98" s="113">
        <v>5</v>
      </c>
      <c r="B98" s="114">
        <v>130</v>
      </c>
      <c r="C98" s="115" t="s">
        <v>569</v>
      </c>
      <c r="D98" s="116" t="s">
        <v>890</v>
      </c>
      <c r="E98" s="200" t="s">
        <v>891</v>
      </c>
      <c r="F98" s="188" t="s">
        <v>3</v>
      </c>
      <c r="G98" s="188" t="s">
        <v>28</v>
      </c>
      <c r="H98" s="188"/>
      <c r="I98" s="193">
        <v>7.78</v>
      </c>
      <c r="J98" s="190">
        <v>0.26500000000000001</v>
      </c>
      <c r="K98" s="193"/>
      <c r="L98" s="190"/>
      <c r="M98" s="119" t="str">
        <f t="shared" si="8"/>
        <v>III A</v>
      </c>
      <c r="N98" s="188" t="s">
        <v>186</v>
      </c>
      <c r="P98" s="113">
        <v>9</v>
      </c>
      <c r="Q98" s="113">
        <v>3</v>
      </c>
    </row>
    <row r="99" spans="1:17" ht="15.95" customHeight="1" x14ac:dyDescent="0.2">
      <c r="A99" s="113">
        <v>6</v>
      </c>
      <c r="B99" s="114">
        <v>38</v>
      </c>
      <c r="C99" s="115" t="s">
        <v>569</v>
      </c>
      <c r="D99" s="116" t="s">
        <v>897</v>
      </c>
      <c r="E99" s="200" t="s">
        <v>898</v>
      </c>
      <c r="F99" s="188" t="s">
        <v>343</v>
      </c>
      <c r="G99" s="188" t="s">
        <v>899</v>
      </c>
      <c r="H99" s="188" t="s">
        <v>211</v>
      </c>
      <c r="I99" s="193">
        <v>7.87</v>
      </c>
      <c r="J99" s="190">
        <v>0.14299999999999999</v>
      </c>
      <c r="K99" s="193"/>
      <c r="L99" s="190"/>
      <c r="M99" s="119" t="str">
        <f t="shared" si="8"/>
        <v>III A</v>
      </c>
      <c r="N99" s="188" t="s">
        <v>212</v>
      </c>
      <c r="P99" s="113">
        <v>9</v>
      </c>
      <c r="Q99" s="113">
        <v>6</v>
      </c>
    </row>
    <row r="100" spans="1:17" ht="9" customHeight="1" x14ac:dyDescent="0.2">
      <c r="D100" s="51"/>
    </row>
    <row r="101" spans="1:17" x14ac:dyDescent="0.2">
      <c r="B101" s="51">
        <v>10</v>
      </c>
      <c r="C101" s="52" t="s">
        <v>922</v>
      </c>
      <c r="D101" s="52"/>
      <c r="F101" s="132"/>
      <c r="G101" s="132"/>
      <c r="H101" s="132"/>
      <c r="J101" s="137"/>
      <c r="L101" s="137"/>
    </row>
    <row r="102" spans="1:17" ht="9" customHeight="1" thickBot="1" x14ac:dyDescent="0.25">
      <c r="D102" s="51"/>
    </row>
    <row r="103" spans="1:17" s="57" customFormat="1" ht="12" thickBot="1" x14ac:dyDescent="0.25">
      <c r="A103" s="123" t="s">
        <v>6</v>
      </c>
      <c r="B103" s="181" t="s">
        <v>150</v>
      </c>
      <c r="C103" s="182" t="s">
        <v>8</v>
      </c>
      <c r="D103" s="183" t="s">
        <v>9</v>
      </c>
      <c r="E103" s="184" t="s">
        <v>10</v>
      </c>
      <c r="F103" s="184" t="s">
        <v>11</v>
      </c>
      <c r="G103" s="184" t="s">
        <v>88</v>
      </c>
      <c r="H103" s="184" t="s">
        <v>13</v>
      </c>
      <c r="I103" s="185" t="s">
        <v>660</v>
      </c>
      <c r="J103" s="186" t="s">
        <v>661</v>
      </c>
      <c r="K103" s="185" t="s">
        <v>713</v>
      </c>
      <c r="L103" s="186" t="s">
        <v>661</v>
      </c>
      <c r="M103" s="124" t="s">
        <v>291</v>
      </c>
      <c r="N103" s="84" t="s">
        <v>17</v>
      </c>
      <c r="O103" s="164"/>
      <c r="P103" s="112" t="s">
        <v>151</v>
      </c>
      <c r="Q103" s="123" t="s">
        <v>663</v>
      </c>
    </row>
    <row r="104" spans="1:17" ht="15.95" customHeight="1" x14ac:dyDescent="0.2">
      <c r="A104" s="113">
        <v>1</v>
      </c>
      <c r="B104" s="114">
        <v>75</v>
      </c>
      <c r="C104" s="115" t="s">
        <v>803</v>
      </c>
      <c r="D104" s="116" t="s">
        <v>804</v>
      </c>
      <c r="E104" s="200" t="s">
        <v>805</v>
      </c>
      <c r="F104" s="188" t="s">
        <v>50</v>
      </c>
      <c r="G104" s="188" t="s">
        <v>194</v>
      </c>
      <c r="H104" s="188"/>
      <c r="I104" s="193">
        <v>7.25</v>
      </c>
      <c r="J104" s="190">
        <v>0.17100000000000001</v>
      </c>
      <c r="K104" s="193"/>
      <c r="L104" s="190"/>
      <c r="M104" s="119" t="str">
        <f t="shared" ref="M104:M109" si="9">IF(ISBLANK(I104),"",IF(I104&gt;8.1,"",IF(I104&lt;=6.7,"TSM",IF(I104&lt;=6.84,"SM",IF(I104&lt;=7,"KSM",IF(I104&lt;=7.3,"I A",IF(I104&lt;=7.65,"II A",IF(I104&lt;=8.1,"III A"))))))))</f>
        <v>I A</v>
      </c>
      <c r="N104" s="188" t="s">
        <v>234</v>
      </c>
      <c r="P104" s="113">
        <v>10</v>
      </c>
      <c r="Q104" s="113">
        <v>4</v>
      </c>
    </row>
    <row r="105" spans="1:17" ht="15.95" customHeight="1" x14ac:dyDescent="0.2">
      <c r="A105" s="113">
        <v>2</v>
      </c>
      <c r="B105" s="114">
        <v>318</v>
      </c>
      <c r="C105" s="115" t="s">
        <v>152</v>
      </c>
      <c r="D105" s="116" t="s">
        <v>817</v>
      </c>
      <c r="E105" s="200" t="s">
        <v>818</v>
      </c>
      <c r="F105" s="188" t="s">
        <v>127</v>
      </c>
      <c r="G105" s="188" t="s">
        <v>128</v>
      </c>
      <c r="H105" s="188"/>
      <c r="I105" s="193">
        <v>7.31</v>
      </c>
      <c r="J105" s="190">
        <v>0.16300000000000001</v>
      </c>
      <c r="K105" s="193"/>
      <c r="L105" s="190"/>
      <c r="M105" s="119" t="str">
        <f t="shared" si="9"/>
        <v>II A</v>
      </c>
      <c r="N105" s="188" t="s">
        <v>129</v>
      </c>
      <c r="P105" s="113">
        <v>10</v>
      </c>
      <c r="Q105" s="113">
        <v>3</v>
      </c>
    </row>
    <row r="106" spans="1:17" ht="15.95" customHeight="1" x14ac:dyDescent="0.2">
      <c r="A106" s="113">
        <v>3</v>
      </c>
      <c r="B106" s="114">
        <v>303</v>
      </c>
      <c r="C106" s="115" t="s">
        <v>823</v>
      </c>
      <c r="D106" s="116" t="s">
        <v>824</v>
      </c>
      <c r="E106" s="200" t="s">
        <v>825</v>
      </c>
      <c r="F106" s="188" t="s">
        <v>3</v>
      </c>
      <c r="G106" s="188" t="s">
        <v>720</v>
      </c>
      <c r="H106" s="188"/>
      <c r="I106" s="193">
        <v>7.33</v>
      </c>
      <c r="J106" s="190">
        <v>0.14699999999999999</v>
      </c>
      <c r="K106" s="193"/>
      <c r="L106" s="190"/>
      <c r="M106" s="119" t="str">
        <f t="shared" si="9"/>
        <v>II A</v>
      </c>
      <c r="N106" s="188" t="s">
        <v>133</v>
      </c>
      <c r="P106" s="113">
        <v>10</v>
      </c>
      <c r="Q106" s="113">
        <v>6</v>
      </c>
    </row>
    <row r="107" spans="1:17" ht="15.95" customHeight="1" x14ac:dyDescent="0.2">
      <c r="A107" s="113">
        <v>4</v>
      </c>
      <c r="B107" s="114">
        <v>84</v>
      </c>
      <c r="C107" s="115" t="s">
        <v>853</v>
      </c>
      <c r="D107" s="116" t="s">
        <v>854</v>
      </c>
      <c r="E107" s="200" t="s">
        <v>827</v>
      </c>
      <c r="F107" s="188" t="s">
        <v>50</v>
      </c>
      <c r="G107" s="188" t="s">
        <v>241</v>
      </c>
      <c r="H107" s="188"/>
      <c r="I107" s="193">
        <v>7.59</v>
      </c>
      <c r="J107" s="190">
        <v>180</v>
      </c>
      <c r="K107" s="193"/>
      <c r="L107" s="190"/>
      <c r="M107" s="119" t="str">
        <f t="shared" si="9"/>
        <v>II A</v>
      </c>
      <c r="N107" s="188" t="s">
        <v>855</v>
      </c>
      <c r="P107" s="113">
        <v>10</v>
      </c>
      <c r="Q107" s="113">
        <v>5</v>
      </c>
    </row>
    <row r="108" spans="1:17" ht="15.95" customHeight="1" x14ac:dyDescent="0.2">
      <c r="A108" s="113">
        <v>5</v>
      </c>
      <c r="B108" s="114">
        <v>163</v>
      </c>
      <c r="C108" s="115" t="s">
        <v>874</v>
      </c>
      <c r="D108" s="116" t="s">
        <v>875</v>
      </c>
      <c r="E108" s="200" t="s">
        <v>876</v>
      </c>
      <c r="F108" s="188" t="s">
        <v>254</v>
      </c>
      <c r="G108" s="188"/>
      <c r="H108" s="188" t="s">
        <v>399</v>
      </c>
      <c r="I108" s="193">
        <v>7.65</v>
      </c>
      <c r="J108" s="190">
        <v>0.19900000000000001</v>
      </c>
      <c r="K108" s="193"/>
      <c r="L108" s="190"/>
      <c r="M108" s="119" t="str">
        <f t="shared" si="9"/>
        <v>II A</v>
      </c>
      <c r="N108" s="188" t="s">
        <v>400</v>
      </c>
      <c r="P108" s="113">
        <v>10</v>
      </c>
      <c r="Q108" s="113">
        <v>2</v>
      </c>
    </row>
    <row r="109" spans="1:17" ht="15.95" customHeight="1" x14ac:dyDescent="0.2">
      <c r="A109" s="113">
        <v>6</v>
      </c>
      <c r="B109" s="114">
        <v>102</v>
      </c>
      <c r="C109" s="115" t="s">
        <v>892</v>
      </c>
      <c r="D109" s="116" t="s">
        <v>893</v>
      </c>
      <c r="E109" s="200" t="s">
        <v>894</v>
      </c>
      <c r="F109" s="188" t="s">
        <v>351</v>
      </c>
      <c r="G109" s="188" t="s">
        <v>352</v>
      </c>
      <c r="H109" s="188"/>
      <c r="I109" s="193">
        <v>7.82</v>
      </c>
      <c r="J109" s="190">
        <v>0.193</v>
      </c>
      <c r="K109" s="193"/>
      <c r="L109" s="190"/>
      <c r="M109" s="119" t="str">
        <f t="shared" si="9"/>
        <v>III A</v>
      </c>
      <c r="N109" s="188" t="s">
        <v>353</v>
      </c>
      <c r="P109" s="113">
        <v>10</v>
      </c>
      <c r="Q109" s="113">
        <v>1</v>
      </c>
    </row>
  </sheetData>
  <printOptions horizontalCentered="1"/>
  <pageMargins left="0.39370078740157483" right="0.39370078740157483" top="0.78740157480314965" bottom="0.19685039370078741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S69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5" customWidth="1"/>
    <col min="2" max="2" width="4" style="65" customWidth="1"/>
    <col min="3" max="3" width="11.7109375" style="65" customWidth="1"/>
    <col min="4" max="4" width="15.28515625" style="65" customWidth="1"/>
    <col min="5" max="5" width="8.85546875" style="178" customWidth="1"/>
    <col min="6" max="8" width="9.42578125" style="178" customWidth="1"/>
    <col min="9" max="9" width="6.85546875" style="53" bestFit="1" customWidth="1"/>
    <col min="10" max="10" width="5.140625" style="179" bestFit="1" customWidth="1"/>
    <col min="11" max="11" width="6.85546875" style="53" customWidth="1"/>
    <col min="12" max="12" width="4.7109375" style="179" customWidth="1"/>
    <col min="13" max="13" width="5" style="122" bestFit="1" customWidth="1"/>
    <col min="14" max="14" width="29.28515625" style="65" customWidth="1"/>
    <col min="15" max="15" width="4.7109375" style="164" hidden="1" customWidth="1"/>
    <col min="16" max="16" width="5.7109375" style="65" hidden="1" customWidth="1"/>
    <col min="17" max="17" width="4.5703125" style="65" hidden="1" customWidth="1"/>
    <col min="18" max="18" width="5.7109375" style="65" hidden="1" customWidth="1"/>
    <col min="19" max="19" width="4.5703125" style="65" hidden="1" customWidth="1"/>
    <col min="20" max="16384" width="9.140625" style="65"/>
  </cols>
  <sheetData>
    <row r="1" spans="1:19" s="51" customFormat="1" ht="14.25" x14ac:dyDescent="0.2">
      <c r="A1" s="50" t="s">
        <v>0</v>
      </c>
      <c r="B1" s="50"/>
      <c r="E1" s="52"/>
      <c r="F1" s="52"/>
      <c r="G1" s="52"/>
      <c r="H1" s="52"/>
      <c r="I1" s="53"/>
      <c r="J1" s="54"/>
      <c r="K1" s="53"/>
      <c r="L1" s="54"/>
      <c r="M1" s="53"/>
      <c r="N1" s="56" t="s">
        <v>1</v>
      </c>
      <c r="O1" s="163"/>
      <c r="Q1" s="50"/>
      <c r="S1" s="50"/>
    </row>
    <row r="2" spans="1:19" s="57" customFormat="1" ht="15.75" customHeight="1" x14ac:dyDescent="0.2">
      <c r="A2" s="50" t="s">
        <v>2</v>
      </c>
      <c r="B2" s="50"/>
      <c r="D2" s="51"/>
      <c r="E2" s="52"/>
      <c r="F2" s="52"/>
      <c r="G2" s="52"/>
      <c r="H2" s="52"/>
      <c r="I2" s="58"/>
      <c r="J2" s="54"/>
      <c r="K2" s="58"/>
      <c r="L2" s="54"/>
      <c r="M2" s="175"/>
      <c r="N2" s="60" t="s">
        <v>3</v>
      </c>
      <c r="O2" s="164"/>
      <c r="Q2" s="50"/>
      <c r="S2" s="50"/>
    </row>
    <row r="3" spans="1:19" ht="10.5" customHeight="1" x14ac:dyDescent="0.25">
      <c r="C3" s="176"/>
    </row>
    <row r="4" spans="1:19" ht="15.75" x14ac:dyDescent="0.25">
      <c r="C4" s="180" t="s">
        <v>767</v>
      </c>
      <c r="D4" s="51"/>
      <c r="F4" s="132"/>
      <c r="G4" s="132"/>
      <c r="H4" s="132"/>
    </row>
    <row r="5" spans="1:19" ht="9" customHeight="1" x14ac:dyDescent="0.2">
      <c r="D5" s="51"/>
    </row>
    <row r="6" spans="1:19" x14ac:dyDescent="0.2">
      <c r="B6" s="51"/>
      <c r="C6" s="52" t="s">
        <v>659</v>
      </c>
      <c r="D6" s="52"/>
      <c r="F6" s="132"/>
      <c r="G6" s="132"/>
      <c r="H6" s="132"/>
      <c r="J6" s="137"/>
      <c r="O6" s="65"/>
    </row>
    <row r="7" spans="1:19" ht="9" customHeight="1" thickBot="1" x14ac:dyDescent="0.25">
      <c r="D7" s="51"/>
    </row>
    <row r="8" spans="1:19" s="57" customFormat="1" ht="12" thickBot="1" x14ac:dyDescent="0.25">
      <c r="A8" s="123" t="s">
        <v>6</v>
      </c>
      <c r="B8" s="181" t="s">
        <v>150</v>
      </c>
      <c r="C8" s="182" t="s">
        <v>8</v>
      </c>
      <c r="D8" s="183" t="s">
        <v>9</v>
      </c>
      <c r="E8" s="184" t="s">
        <v>10</v>
      </c>
      <c r="F8" s="184" t="s">
        <v>11</v>
      </c>
      <c r="G8" s="184" t="s">
        <v>88</v>
      </c>
      <c r="H8" s="184" t="s">
        <v>13</v>
      </c>
      <c r="I8" s="185" t="s">
        <v>660</v>
      </c>
      <c r="J8" s="186" t="s">
        <v>661</v>
      </c>
      <c r="K8" s="185" t="s">
        <v>713</v>
      </c>
      <c r="L8" s="186" t="s">
        <v>661</v>
      </c>
      <c r="M8" s="124" t="s">
        <v>291</v>
      </c>
      <c r="N8" s="84" t="s">
        <v>17</v>
      </c>
      <c r="O8" s="164"/>
      <c r="P8" s="112" t="s">
        <v>151</v>
      </c>
      <c r="Q8" s="123" t="s">
        <v>663</v>
      </c>
      <c r="R8" s="112"/>
      <c r="S8" s="123"/>
    </row>
    <row r="9" spans="1:19" ht="15.95" customHeight="1" x14ac:dyDescent="0.2">
      <c r="A9" s="113">
        <v>1</v>
      </c>
      <c r="B9" s="114">
        <v>196</v>
      </c>
      <c r="C9" s="115" t="s">
        <v>768</v>
      </c>
      <c r="D9" s="116" t="s">
        <v>769</v>
      </c>
      <c r="E9" s="200" t="s">
        <v>770</v>
      </c>
      <c r="F9" s="188" t="s">
        <v>771</v>
      </c>
      <c r="G9" s="188" t="s">
        <v>772</v>
      </c>
      <c r="H9" s="188"/>
      <c r="I9" s="288">
        <v>7.08</v>
      </c>
      <c r="J9" s="190">
        <v>0.16600000000000001</v>
      </c>
      <c r="K9" s="193">
        <v>6.94</v>
      </c>
      <c r="L9" s="190">
        <v>0.16300000000000001</v>
      </c>
      <c r="M9" s="119" t="str">
        <f t="shared" ref="M9:M12" si="0">IF(ISBLANK(K9),"",IF(K9&gt;8.1,"",IF(K9&lt;=6.7,"TSM",IF(K9&lt;=6.84,"SM",IF(K9&lt;=7,"KSM",IF(K9&lt;=7.3,"I A",IF(K9&lt;=7.65,"II A",IF(K9&lt;=8.1,"III A"))))))))</f>
        <v>KSM</v>
      </c>
      <c r="N9" s="188" t="s">
        <v>773</v>
      </c>
      <c r="O9" s="164" t="s">
        <v>774</v>
      </c>
      <c r="P9" s="113">
        <v>4</v>
      </c>
      <c r="Q9" s="113">
        <v>4</v>
      </c>
      <c r="R9" s="113" t="s">
        <v>669</v>
      </c>
      <c r="S9" s="113">
        <v>4</v>
      </c>
    </row>
    <row r="10" spans="1:19" ht="15.95" customHeight="1" x14ac:dyDescent="0.2">
      <c r="A10" s="113">
        <v>2</v>
      </c>
      <c r="B10" s="114">
        <v>27</v>
      </c>
      <c r="C10" s="115" t="s">
        <v>775</v>
      </c>
      <c r="D10" s="116" t="s">
        <v>776</v>
      </c>
      <c r="E10" s="200" t="s">
        <v>777</v>
      </c>
      <c r="F10" s="188" t="s">
        <v>3</v>
      </c>
      <c r="G10" s="188" t="s">
        <v>28</v>
      </c>
      <c r="H10" s="188"/>
      <c r="I10" s="288">
        <v>7.03</v>
      </c>
      <c r="J10" s="190">
        <v>0.13</v>
      </c>
      <c r="K10" s="193">
        <v>6.98</v>
      </c>
      <c r="L10" s="190">
        <v>0.13800000000000001</v>
      </c>
      <c r="M10" s="119" t="str">
        <f t="shared" si="0"/>
        <v>KSM</v>
      </c>
      <c r="N10" s="188" t="s">
        <v>778</v>
      </c>
      <c r="O10" s="164" t="s">
        <v>779</v>
      </c>
      <c r="P10" s="113">
        <v>6</v>
      </c>
      <c r="Q10" s="113">
        <v>4</v>
      </c>
      <c r="R10" s="113" t="s">
        <v>669</v>
      </c>
      <c r="S10" s="113">
        <v>3</v>
      </c>
    </row>
    <row r="11" spans="1:19" ht="15.95" customHeight="1" x14ac:dyDescent="0.2">
      <c r="A11" s="113">
        <v>3</v>
      </c>
      <c r="B11" s="114">
        <v>185</v>
      </c>
      <c r="C11" s="115" t="s">
        <v>780</v>
      </c>
      <c r="D11" s="116" t="s">
        <v>781</v>
      </c>
      <c r="E11" s="200" t="s">
        <v>782</v>
      </c>
      <c r="F11" s="188" t="s">
        <v>3</v>
      </c>
      <c r="G11" s="188" t="s">
        <v>60</v>
      </c>
      <c r="H11" s="188"/>
      <c r="I11" s="288">
        <v>7.15</v>
      </c>
      <c r="J11" s="190">
        <v>0.18099999999999999</v>
      </c>
      <c r="K11" s="193">
        <v>7.06</v>
      </c>
      <c r="L11" s="190">
        <v>0.152</v>
      </c>
      <c r="M11" s="119" t="str">
        <f t="shared" si="0"/>
        <v>I A</v>
      </c>
      <c r="N11" s="188" t="s">
        <v>698</v>
      </c>
      <c r="P11" s="113">
        <v>5</v>
      </c>
      <c r="Q11" s="113">
        <v>2</v>
      </c>
      <c r="R11" s="113" t="s">
        <v>669</v>
      </c>
      <c r="S11" s="113">
        <v>1</v>
      </c>
    </row>
    <row r="12" spans="1:19" ht="15.95" customHeight="1" x14ac:dyDescent="0.2">
      <c r="A12" s="113">
        <v>4</v>
      </c>
      <c r="B12" s="114">
        <v>52</v>
      </c>
      <c r="C12" s="115" t="s">
        <v>112</v>
      </c>
      <c r="D12" s="116" t="s">
        <v>113</v>
      </c>
      <c r="E12" s="200" t="s">
        <v>114</v>
      </c>
      <c r="F12" s="188" t="s">
        <v>3</v>
      </c>
      <c r="G12" s="188" t="s">
        <v>28</v>
      </c>
      <c r="H12" s="188" t="s">
        <v>115</v>
      </c>
      <c r="I12" s="288">
        <v>7.13</v>
      </c>
      <c r="J12" s="190">
        <v>0.17899999999999999</v>
      </c>
      <c r="K12" s="193">
        <v>7.08</v>
      </c>
      <c r="L12" s="190">
        <v>0.16</v>
      </c>
      <c r="M12" s="119" t="str">
        <f t="shared" si="0"/>
        <v>I A</v>
      </c>
      <c r="N12" s="188" t="s">
        <v>116</v>
      </c>
      <c r="O12" s="164" t="s">
        <v>783</v>
      </c>
      <c r="P12" s="113">
        <v>9</v>
      </c>
      <c r="Q12" s="113">
        <v>4</v>
      </c>
      <c r="R12" s="113" t="s">
        <v>669</v>
      </c>
      <c r="S12" s="113">
        <v>5</v>
      </c>
    </row>
    <row r="13" spans="1:19" ht="15.95" customHeight="1" x14ac:dyDescent="0.2">
      <c r="A13" s="113">
        <v>5</v>
      </c>
      <c r="B13" s="114">
        <v>149</v>
      </c>
      <c r="C13" s="115" t="s">
        <v>784</v>
      </c>
      <c r="D13" s="116" t="s">
        <v>785</v>
      </c>
      <c r="E13" s="200" t="s">
        <v>786</v>
      </c>
      <c r="F13" s="188" t="s">
        <v>109</v>
      </c>
      <c r="G13" s="188" t="s">
        <v>110</v>
      </c>
      <c r="H13" s="188"/>
      <c r="I13" s="193">
        <v>7.08</v>
      </c>
      <c r="J13" s="190">
        <v>0.14499999999999999</v>
      </c>
      <c r="K13" s="288">
        <v>7.13</v>
      </c>
      <c r="L13" s="190">
        <v>0.16</v>
      </c>
      <c r="M13" s="119" t="str">
        <f t="shared" ref="M13:M14" si="1">IF(ISBLANK(I13),"",IF(I13&gt;8.1,"",IF(I13&lt;=6.7,"TSM",IF(I13&lt;=6.84,"SM",IF(I13&lt;=7,"KSM",IF(I13&lt;=7.3,"I A",IF(I13&lt;=7.65,"II A",IF(I13&lt;=8.1,"III A"))))))))</f>
        <v>I A</v>
      </c>
      <c r="N13" s="188" t="s">
        <v>787</v>
      </c>
      <c r="O13" s="164" t="s">
        <v>788</v>
      </c>
      <c r="P13" s="113">
        <v>8</v>
      </c>
      <c r="Q13" s="113">
        <v>4</v>
      </c>
      <c r="R13" s="113" t="s">
        <v>669</v>
      </c>
      <c r="S13" s="113">
        <v>2</v>
      </c>
    </row>
    <row r="14" spans="1:19" ht="15.95" customHeight="1" x14ac:dyDescent="0.2">
      <c r="A14" s="113">
        <v>6</v>
      </c>
      <c r="B14" s="114">
        <v>83</v>
      </c>
      <c r="C14" s="115" t="s">
        <v>121</v>
      </c>
      <c r="D14" s="116" t="s">
        <v>789</v>
      </c>
      <c r="E14" s="200" t="s">
        <v>790</v>
      </c>
      <c r="F14" s="188" t="s">
        <v>50</v>
      </c>
      <c r="G14" s="188" t="s">
        <v>241</v>
      </c>
      <c r="H14" s="188"/>
      <c r="I14" s="193">
        <v>7.15</v>
      </c>
      <c r="J14" s="190">
        <v>0.18</v>
      </c>
      <c r="K14" s="193" t="s">
        <v>572</v>
      </c>
      <c r="L14" s="190">
        <v>-0.23799999999999999</v>
      </c>
      <c r="M14" s="119" t="str">
        <f t="shared" si="1"/>
        <v>I A</v>
      </c>
      <c r="N14" s="188" t="s">
        <v>791</v>
      </c>
      <c r="O14" s="164" t="s">
        <v>783</v>
      </c>
      <c r="P14" s="113">
        <v>2</v>
      </c>
      <c r="Q14" s="113">
        <v>4</v>
      </c>
      <c r="R14" s="113" t="s">
        <v>669</v>
      </c>
      <c r="S14" s="113">
        <v>6</v>
      </c>
    </row>
    <row r="15" spans="1:19" ht="9" customHeight="1" x14ac:dyDescent="0.2">
      <c r="D15" s="51"/>
    </row>
    <row r="16" spans="1:19" x14ac:dyDescent="0.2">
      <c r="B16" s="51"/>
      <c r="C16" s="52" t="s">
        <v>691</v>
      </c>
      <c r="D16" s="52"/>
      <c r="F16" s="132"/>
      <c r="G16" s="132"/>
      <c r="H16" s="132"/>
      <c r="J16" s="137"/>
      <c r="L16" s="137"/>
    </row>
    <row r="17" spans="1:19" ht="9" customHeight="1" thickBot="1" x14ac:dyDescent="0.25">
      <c r="D17" s="51"/>
    </row>
    <row r="18" spans="1:19" s="57" customFormat="1" ht="12" thickBot="1" x14ac:dyDescent="0.25">
      <c r="A18" s="123" t="s">
        <v>6</v>
      </c>
      <c r="B18" s="181" t="s">
        <v>150</v>
      </c>
      <c r="C18" s="182" t="s">
        <v>8</v>
      </c>
      <c r="D18" s="183" t="s">
        <v>9</v>
      </c>
      <c r="E18" s="184" t="s">
        <v>10</v>
      </c>
      <c r="F18" s="184" t="s">
        <v>11</v>
      </c>
      <c r="G18" s="184" t="s">
        <v>88</v>
      </c>
      <c r="H18" s="184" t="s">
        <v>13</v>
      </c>
      <c r="I18" s="185" t="s">
        <v>660</v>
      </c>
      <c r="J18" s="186" t="s">
        <v>661</v>
      </c>
      <c r="K18" s="185" t="s">
        <v>713</v>
      </c>
      <c r="L18" s="186" t="s">
        <v>661</v>
      </c>
      <c r="M18" s="124" t="s">
        <v>291</v>
      </c>
      <c r="N18" s="84" t="s">
        <v>17</v>
      </c>
      <c r="O18" s="164"/>
      <c r="P18" s="112" t="s">
        <v>151</v>
      </c>
      <c r="Q18" s="123" t="s">
        <v>663</v>
      </c>
      <c r="R18" s="112"/>
      <c r="S18" s="123"/>
    </row>
    <row r="19" spans="1:19" ht="15.95" customHeight="1" x14ac:dyDescent="0.2">
      <c r="A19" s="113">
        <v>7</v>
      </c>
      <c r="B19" s="114">
        <v>191</v>
      </c>
      <c r="C19" s="115" t="s">
        <v>792</v>
      </c>
      <c r="D19" s="116" t="s">
        <v>793</v>
      </c>
      <c r="E19" s="200" t="s">
        <v>794</v>
      </c>
      <c r="F19" s="188" t="s">
        <v>3</v>
      </c>
      <c r="G19" s="188" t="s">
        <v>28</v>
      </c>
      <c r="H19" s="188"/>
      <c r="I19" s="288">
        <v>7.22</v>
      </c>
      <c r="J19" s="190">
        <v>0.17399999999999999</v>
      </c>
      <c r="K19" s="193">
        <v>7.13</v>
      </c>
      <c r="L19" s="190">
        <v>0.14000000000000001</v>
      </c>
      <c r="M19" s="119" t="str">
        <f t="shared" ref="M19" si="2">IF(ISBLANK(K19),"",IF(K19&gt;8.1,"",IF(K19&lt;=6.7,"TSM",IF(K19&lt;=6.84,"SM",IF(K19&lt;=7,"KSM",IF(K19&lt;=7.3,"I A",IF(K19&lt;=7.65,"II A",IF(K19&lt;=8.1,"III A"))))))))</f>
        <v>I A</v>
      </c>
      <c r="N19" s="188" t="s">
        <v>448</v>
      </c>
      <c r="O19" s="164" t="s">
        <v>795</v>
      </c>
      <c r="P19" s="113">
        <v>3</v>
      </c>
      <c r="Q19" s="113">
        <v>4</v>
      </c>
      <c r="R19" s="113" t="s">
        <v>695</v>
      </c>
      <c r="S19" s="113">
        <v>4</v>
      </c>
    </row>
    <row r="20" spans="1:19" ht="15.95" customHeight="1" x14ac:dyDescent="0.2">
      <c r="A20" s="113">
        <v>8</v>
      </c>
      <c r="B20" s="114">
        <v>184</v>
      </c>
      <c r="C20" s="115" t="s">
        <v>796</v>
      </c>
      <c r="D20" s="116" t="s">
        <v>797</v>
      </c>
      <c r="E20" s="200" t="s">
        <v>798</v>
      </c>
      <c r="F20" s="188" t="s">
        <v>3</v>
      </c>
      <c r="G20" s="188" t="s">
        <v>60</v>
      </c>
      <c r="H20" s="188"/>
      <c r="I20" s="193">
        <v>7.25</v>
      </c>
      <c r="J20" s="190">
        <v>0.151</v>
      </c>
      <c r="K20" s="288">
        <v>7.28</v>
      </c>
      <c r="L20" s="190">
        <v>0.13600000000000001</v>
      </c>
      <c r="M20" s="119" t="str">
        <f t="shared" ref="M20" si="3">IF(ISBLANK(I20),"",IF(I20&gt;8.1,"",IF(I20&lt;=6.7,"TSM",IF(I20&lt;=6.84,"SM",IF(I20&lt;=7,"KSM",IF(I20&lt;=7.3,"I A",IF(I20&lt;=7.65,"II A",IF(I20&lt;=8.1,"III A"))))))))</f>
        <v>I A</v>
      </c>
      <c r="N20" s="188" t="s">
        <v>698</v>
      </c>
      <c r="P20" s="113">
        <v>9</v>
      </c>
      <c r="Q20" s="113">
        <v>5</v>
      </c>
      <c r="R20" s="113" t="s">
        <v>695</v>
      </c>
      <c r="S20" s="113">
        <v>5</v>
      </c>
    </row>
    <row r="21" spans="1:19" ht="15.95" customHeight="1" x14ac:dyDescent="0.2">
      <c r="A21" s="113">
        <v>9</v>
      </c>
      <c r="B21" s="114">
        <v>264</v>
      </c>
      <c r="C21" s="115" t="s">
        <v>598</v>
      </c>
      <c r="D21" s="116" t="s">
        <v>810</v>
      </c>
      <c r="E21" s="200" t="s">
        <v>811</v>
      </c>
      <c r="F21" s="188" t="s">
        <v>50</v>
      </c>
      <c r="G21" s="188" t="s">
        <v>51</v>
      </c>
      <c r="H21" s="188"/>
      <c r="I21" s="193">
        <v>7.21</v>
      </c>
      <c r="J21" s="190">
        <v>0.17399999999999999</v>
      </c>
      <c r="K21" s="193" t="s">
        <v>572</v>
      </c>
      <c r="L21" s="190">
        <v>-0.114</v>
      </c>
      <c r="M21" s="119" t="str">
        <f>IF(ISBLANK(I21),"",IF(I21&gt;8.1,"",IF(I21&lt;=6.7,"TSM",IF(I21&lt;=6.84,"SM",IF(I21&lt;=7,"KSM",IF(I21&lt;=7.3,"I A",IF(I21&lt;=7.65,"II A",IF(I21&lt;=8.1,"III A"))))))))</f>
        <v>I A</v>
      </c>
      <c r="N21" s="188" t="s">
        <v>460</v>
      </c>
      <c r="P21" s="113">
        <v>6</v>
      </c>
      <c r="Q21" s="113">
        <v>3</v>
      </c>
      <c r="R21" s="113" t="s">
        <v>695</v>
      </c>
      <c r="S21" s="113">
        <v>3</v>
      </c>
    </row>
    <row r="22" spans="1:19" ht="15.95" customHeight="1" x14ac:dyDescent="0.2">
      <c r="A22" s="113">
        <v>10</v>
      </c>
      <c r="B22" s="114">
        <v>80</v>
      </c>
      <c r="C22" s="115" t="s">
        <v>340</v>
      </c>
      <c r="D22" s="116" t="s">
        <v>806</v>
      </c>
      <c r="E22" s="200" t="s">
        <v>807</v>
      </c>
      <c r="F22" s="188" t="s">
        <v>50</v>
      </c>
      <c r="G22" s="188" t="s">
        <v>241</v>
      </c>
      <c r="H22" s="188"/>
      <c r="I22" s="193">
        <v>7.24</v>
      </c>
      <c r="J22" s="190">
        <v>0.115</v>
      </c>
      <c r="K22" s="193" t="s">
        <v>572</v>
      </c>
      <c r="L22" s="190">
        <v>6.9000000000000006E-2</v>
      </c>
      <c r="M22" s="119" t="str">
        <f>IF(ISBLANK(I22),"",IF(I22&gt;8.1,"",IF(I22&lt;=6.7,"TSM",IF(I22&lt;=6.84,"SM",IF(I22&lt;=7,"KSM",IF(I22&lt;=7.3,"I A",IF(I22&lt;=7.65,"II A",IF(I22&lt;=8.1,"III A"))))))))</f>
        <v>I A</v>
      </c>
      <c r="N22" s="188" t="s">
        <v>808</v>
      </c>
      <c r="O22" s="164" t="s">
        <v>809</v>
      </c>
      <c r="P22" s="113">
        <v>7</v>
      </c>
      <c r="Q22" s="113">
        <v>4</v>
      </c>
      <c r="R22" s="113" t="s">
        <v>695</v>
      </c>
      <c r="S22" s="113">
        <v>2</v>
      </c>
    </row>
    <row r="23" spans="1:19" ht="15.95" customHeight="1" x14ac:dyDescent="0.2">
      <c r="A23" s="113">
        <v>11</v>
      </c>
      <c r="B23" s="114">
        <v>75</v>
      </c>
      <c r="C23" s="115" t="s">
        <v>803</v>
      </c>
      <c r="D23" s="116" t="s">
        <v>804</v>
      </c>
      <c r="E23" s="200" t="s">
        <v>805</v>
      </c>
      <c r="F23" s="188" t="s">
        <v>50</v>
      </c>
      <c r="G23" s="188" t="s">
        <v>194</v>
      </c>
      <c r="H23" s="188"/>
      <c r="I23" s="193">
        <v>7.25</v>
      </c>
      <c r="J23" s="190">
        <v>0.17100000000000001</v>
      </c>
      <c r="K23" s="193" t="s">
        <v>73</v>
      </c>
      <c r="L23" s="190"/>
      <c r="M23" s="119" t="str">
        <f>IF(ISBLANK(I23),"",IF(I23&gt;8.1,"",IF(I23&lt;=6.7,"TSM",IF(I23&lt;=6.84,"SM",IF(I23&lt;=7,"KSM",IF(I23&lt;=7.3,"I A",IF(I23&lt;=7.65,"II A",IF(I23&lt;=8.1,"III A"))))))))</f>
        <v>I A</v>
      </c>
      <c r="N23" s="188" t="s">
        <v>234</v>
      </c>
      <c r="P23" s="113">
        <v>10</v>
      </c>
      <c r="Q23" s="113">
        <v>4</v>
      </c>
      <c r="R23" s="113" t="s">
        <v>695</v>
      </c>
      <c r="S23" s="113">
        <v>6</v>
      </c>
    </row>
    <row r="24" spans="1:19" ht="15.95" customHeight="1" x14ac:dyDescent="0.2">
      <c r="A24" s="113">
        <v>12</v>
      </c>
      <c r="B24" s="114">
        <v>217</v>
      </c>
      <c r="C24" s="115" t="s">
        <v>799</v>
      </c>
      <c r="D24" s="116" t="s">
        <v>800</v>
      </c>
      <c r="E24" s="200" t="s">
        <v>801</v>
      </c>
      <c r="F24" s="188" t="s">
        <v>3</v>
      </c>
      <c r="G24" s="188" t="s">
        <v>60</v>
      </c>
      <c r="H24" s="188"/>
      <c r="I24" s="193">
        <v>7.26</v>
      </c>
      <c r="J24" s="190">
        <v>0.125</v>
      </c>
      <c r="K24" s="193" t="s">
        <v>73</v>
      </c>
      <c r="L24" s="190"/>
      <c r="M24" s="119" t="str">
        <f>IF(ISBLANK(I24),"",IF(I24&gt;8.1,"",IF(I24&lt;=6.7,"TSM",IF(I24&lt;=6.84,"SM",IF(I24&lt;=7,"KSM",IF(I24&lt;=7.3,"I A",IF(I24&lt;=7.65,"II A",IF(I24&lt;=8.1,"III A"))))))))</f>
        <v>I A</v>
      </c>
      <c r="N24" s="188" t="s">
        <v>802</v>
      </c>
      <c r="P24" s="113">
        <v>3</v>
      </c>
      <c r="Q24" s="113">
        <v>3</v>
      </c>
      <c r="R24" s="113" t="s">
        <v>695</v>
      </c>
      <c r="S24" s="113">
        <v>1</v>
      </c>
    </row>
    <row r="25" spans="1:19" ht="9" customHeight="1" thickBot="1" x14ac:dyDescent="0.25">
      <c r="D25" s="51"/>
    </row>
    <row r="26" spans="1:19" s="57" customFormat="1" ht="12" thickBot="1" x14ac:dyDescent="0.25">
      <c r="A26" s="123" t="s">
        <v>6</v>
      </c>
      <c r="B26" s="181" t="s">
        <v>150</v>
      </c>
      <c r="C26" s="182" t="s">
        <v>8</v>
      </c>
      <c r="D26" s="183" t="s">
        <v>9</v>
      </c>
      <c r="E26" s="184" t="s">
        <v>10</v>
      </c>
      <c r="F26" s="184" t="s">
        <v>11</v>
      </c>
      <c r="G26" s="184" t="s">
        <v>88</v>
      </c>
      <c r="H26" s="184" t="s">
        <v>13</v>
      </c>
      <c r="I26" s="185" t="s">
        <v>660</v>
      </c>
      <c r="J26" s="186" t="s">
        <v>661</v>
      </c>
      <c r="K26" s="185" t="s">
        <v>713</v>
      </c>
      <c r="L26" s="186" t="s">
        <v>661</v>
      </c>
      <c r="M26" s="124" t="s">
        <v>291</v>
      </c>
      <c r="N26" s="84" t="s">
        <v>17</v>
      </c>
      <c r="O26" s="164"/>
      <c r="P26" s="112" t="s">
        <v>151</v>
      </c>
      <c r="Q26" s="123" t="s">
        <v>663</v>
      </c>
      <c r="R26" s="112"/>
      <c r="S26" s="123"/>
    </row>
    <row r="27" spans="1:19" ht="15.95" customHeight="1" x14ac:dyDescent="0.2">
      <c r="A27" s="113">
        <v>13</v>
      </c>
      <c r="B27" s="114">
        <v>236</v>
      </c>
      <c r="C27" s="115" t="s">
        <v>812</v>
      </c>
      <c r="D27" s="116" t="s">
        <v>813</v>
      </c>
      <c r="E27" s="200" t="s">
        <v>814</v>
      </c>
      <c r="F27" s="188" t="s">
        <v>50</v>
      </c>
      <c r="G27" s="188" t="s">
        <v>51</v>
      </c>
      <c r="H27" s="188"/>
      <c r="I27" s="193">
        <v>7.3</v>
      </c>
      <c r="J27" s="190">
        <v>0.13900000000000001</v>
      </c>
      <c r="K27" s="193"/>
      <c r="L27" s="190"/>
      <c r="M27" s="119" t="str">
        <f t="shared" ref="M27:M69" si="4">IF(ISBLANK(I27),"",IF(I27&gt;8.1,"",IF(I27&lt;=6.7,"TSM",IF(I27&lt;=6.84,"SM",IF(I27&lt;=7,"KSM",IF(I27&lt;=7.3,"I A",IF(I27&lt;=7.65,"II A",IF(I27&lt;=8.1,"III A"))))))))</f>
        <v>I A</v>
      </c>
      <c r="N27" s="188" t="s">
        <v>815</v>
      </c>
      <c r="O27" s="164" t="s">
        <v>816</v>
      </c>
      <c r="P27" s="113">
        <v>5</v>
      </c>
      <c r="Q27" s="113">
        <v>4</v>
      </c>
      <c r="R27" s="113"/>
      <c r="S27" s="113"/>
    </row>
    <row r="28" spans="1:19" ht="15.95" customHeight="1" x14ac:dyDescent="0.2">
      <c r="A28" s="113">
        <v>14</v>
      </c>
      <c r="B28" s="114">
        <v>318</v>
      </c>
      <c r="C28" s="115" t="s">
        <v>152</v>
      </c>
      <c r="D28" s="116" t="s">
        <v>817</v>
      </c>
      <c r="E28" s="200" t="s">
        <v>818</v>
      </c>
      <c r="F28" s="188" t="s">
        <v>127</v>
      </c>
      <c r="G28" s="188" t="s">
        <v>128</v>
      </c>
      <c r="H28" s="188"/>
      <c r="I28" s="193">
        <v>7.31</v>
      </c>
      <c r="J28" s="190">
        <v>0.16300000000000001</v>
      </c>
      <c r="K28" s="193"/>
      <c r="L28" s="190"/>
      <c r="M28" s="119" t="str">
        <f t="shared" si="4"/>
        <v>II A</v>
      </c>
      <c r="N28" s="188" t="s">
        <v>129</v>
      </c>
      <c r="P28" s="113">
        <v>10</v>
      </c>
      <c r="Q28" s="113">
        <v>3</v>
      </c>
      <c r="R28" s="113"/>
      <c r="S28" s="113"/>
    </row>
    <row r="29" spans="1:19" ht="15.95" customHeight="1" x14ac:dyDescent="0.2">
      <c r="A29" s="113">
        <v>15</v>
      </c>
      <c r="B29" s="114">
        <v>128</v>
      </c>
      <c r="C29" s="115" t="s">
        <v>819</v>
      </c>
      <c r="D29" s="116" t="s">
        <v>820</v>
      </c>
      <c r="E29" s="200" t="s">
        <v>821</v>
      </c>
      <c r="F29" s="188" t="s">
        <v>3</v>
      </c>
      <c r="G29" s="188" t="s">
        <v>33</v>
      </c>
      <c r="H29" s="188"/>
      <c r="I29" s="193">
        <v>7.33</v>
      </c>
      <c r="J29" s="190">
        <v>0.435</v>
      </c>
      <c r="K29" s="193"/>
      <c r="L29" s="190"/>
      <c r="M29" s="119" t="str">
        <f t="shared" si="4"/>
        <v>II A</v>
      </c>
      <c r="N29" s="188" t="s">
        <v>822</v>
      </c>
      <c r="P29" s="113">
        <v>1</v>
      </c>
      <c r="Q29" s="113">
        <v>2</v>
      </c>
      <c r="R29" s="113"/>
      <c r="S29" s="113"/>
    </row>
    <row r="30" spans="1:19" ht="15.95" customHeight="1" x14ac:dyDescent="0.2">
      <c r="A30" s="113">
        <v>15</v>
      </c>
      <c r="B30" s="114">
        <v>303</v>
      </c>
      <c r="C30" s="115" t="s">
        <v>823</v>
      </c>
      <c r="D30" s="116" t="s">
        <v>824</v>
      </c>
      <c r="E30" s="200" t="s">
        <v>825</v>
      </c>
      <c r="F30" s="188" t="s">
        <v>3</v>
      </c>
      <c r="G30" s="188" t="s">
        <v>720</v>
      </c>
      <c r="H30" s="188"/>
      <c r="I30" s="193">
        <v>7.33</v>
      </c>
      <c r="J30" s="190">
        <v>0.14699999999999999</v>
      </c>
      <c r="K30" s="193"/>
      <c r="L30" s="190"/>
      <c r="M30" s="119" t="str">
        <f t="shared" si="4"/>
        <v>II A</v>
      </c>
      <c r="N30" s="188" t="s">
        <v>133</v>
      </c>
      <c r="P30" s="113">
        <v>10</v>
      </c>
      <c r="Q30" s="113">
        <v>6</v>
      </c>
      <c r="R30" s="113"/>
      <c r="S30" s="113"/>
    </row>
    <row r="31" spans="1:19" ht="15.95" customHeight="1" x14ac:dyDescent="0.2">
      <c r="A31" s="113">
        <v>17</v>
      </c>
      <c r="B31" s="114">
        <v>74</v>
      </c>
      <c r="C31" s="115" t="s">
        <v>178</v>
      </c>
      <c r="D31" s="116" t="s">
        <v>826</v>
      </c>
      <c r="E31" s="200" t="s">
        <v>827</v>
      </c>
      <c r="F31" s="188" t="s">
        <v>50</v>
      </c>
      <c r="G31" s="188" t="s">
        <v>194</v>
      </c>
      <c r="H31" s="188"/>
      <c r="I31" s="193">
        <v>7.37</v>
      </c>
      <c r="J31" s="190">
        <v>0.17699999999999999</v>
      </c>
      <c r="K31" s="193"/>
      <c r="L31" s="190"/>
      <c r="M31" s="119" t="str">
        <f t="shared" si="4"/>
        <v>II A</v>
      </c>
      <c r="N31" s="188" t="s">
        <v>258</v>
      </c>
      <c r="P31" s="113">
        <v>7</v>
      </c>
      <c r="Q31" s="113">
        <v>3</v>
      </c>
      <c r="R31" s="113"/>
      <c r="S31" s="113"/>
    </row>
    <row r="32" spans="1:19" ht="15.95" customHeight="1" x14ac:dyDescent="0.2">
      <c r="A32" s="113">
        <v>18</v>
      </c>
      <c r="B32" s="114">
        <v>91</v>
      </c>
      <c r="C32" s="115" t="s">
        <v>621</v>
      </c>
      <c r="D32" s="116" t="s">
        <v>806</v>
      </c>
      <c r="E32" s="200" t="s">
        <v>828</v>
      </c>
      <c r="F32" s="188" t="s">
        <v>351</v>
      </c>
      <c r="G32" s="188" t="s">
        <v>352</v>
      </c>
      <c r="H32" s="188"/>
      <c r="I32" s="193">
        <v>7.39</v>
      </c>
      <c r="J32" s="190">
        <v>0.16800000000000001</v>
      </c>
      <c r="K32" s="193"/>
      <c r="L32" s="190"/>
      <c r="M32" s="119" t="str">
        <f t="shared" si="4"/>
        <v>II A</v>
      </c>
      <c r="N32" s="188" t="s">
        <v>353</v>
      </c>
      <c r="P32" s="113">
        <v>2</v>
      </c>
      <c r="Q32" s="113">
        <v>5</v>
      </c>
      <c r="R32" s="113"/>
      <c r="S32" s="113"/>
    </row>
    <row r="33" spans="1:19" ht="15.95" customHeight="1" x14ac:dyDescent="0.2">
      <c r="A33" s="113">
        <v>19</v>
      </c>
      <c r="B33" s="114">
        <v>237</v>
      </c>
      <c r="C33" s="115" t="s">
        <v>829</v>
      </c>
      <c r="D33" s="116" t="s">
        <v>830</v>
      </c>
      <c r="E33" s="200" t="s">
        <v>831</v>
      </c>
      <c r="F33" s="188" t="s">
        <v>50</v>
      </c>
      <c r="G33" s="188" t="s">
        <v>51</v>
      </c>
      <c r="H33" s="188"/>
      <c r="I33" s="193">
        <v>7.41</v>
      </c>
      <c r="J33" s="190">
        <v>0.20200000000000001</v>
      </c>
      <c r="K33" s="193"/>
      <c r="L33" s="190"/>
      <c r="M33" s="119" t="str">
        <f t="shared" si="4"/>
        <v>II A</v>
      </c>
      <c r="N33" s="188" t="s">
        <v>832</v>
      </c>
      <c r="P33" s="113">
        <v>1</v>
      </c>
      <c r="Q33" s="113">
        <v>3</v>
      </c>
      <c r="R33" s="113"/>
      <c r="S33" s="113"/>
    </row>
    <row r="34" spans="1:19" ht="15.95" customHeight="1" x14ac:dyDescent="0.2">
      <c r="A34" s="113">
        <v>20</v>
      </c>
      <c r="B34" s="114">
        <v>164</v>
      </c>
      <c r="C34" s="115" t="s">
        <v>476</v>
      </c>
      <c r="D34" s="116" t="s">
        <v>833</v>
      </c>
      <c r="E34" s="200" t="s">
        <v>834</v>
      </c>
      <c r="F34" s="188" t="s">
        <v>254</v>
      </c>
      <c r="G34" s="188"/>
      <c r="H34" s="188" t="s">
        <v>399</v>
      </c>
      <c r="I34" s="193">
        <v>7.43</v>
      </c>
      <c r="J34" s="190">
        <v>0.17100000000000001</v>
      </c>
      <c r="K34" s="193"/>
      <c r="L34" s="190"/>
      <c r="M34" s="119" t="str">
        <f t="shared" si="4"/>
        <v>II A</v>
      </c>
      <c r="N34" s="188" t="s">
        <v>400</v>
      </c>
      <c r="P34" s="113">
        <v>3</v>
      </c>
      <c r="Q34" s="113">
        <v>2</v>
      </c>
      <c r="R34" s="113"/>
      <c r="S34" s="113"/>
    </row>
    <row r="35" spans="1:19" ht="15.95" customHeight="1" x14ac:dyDescent="0.2">
      <c r="A35" s="113">
        <v>21</v>
      </c>
      <c r="B35" s="114">
        <v>129</v>
      </c>
      <c r="C35" s="115" t="s">
        <v>835</v>
      </c>
      <c r="D35" s="116" t="s">
        <v>836</v>
      </c>
      <c r="E35" s="200" t="s">
        <v>123</v>
      </c>
      <c r="F35" s="188" t="s">
        <v>3</v>
      </c>
      <c r="G35" s="188" t="s">
        <v>28</v>
      </c>
      <c r="H35" s="188"/>
      <c r="I35" s="193">
        <v>7.44</v>
      </c>
      <c r="J35" s="190">
        <v>0.188</v>
      </c>
      <c r="K35" s="193"/>
      <c r="L35" s="190"/>
      <c r="M35" s="119" t="str">
        <f t="shared" si="4"/>
        <v>II A</v>
      </c>
      <c r="N35" s="188" t="s">
        <v>837</v>
      </c>
      <c r="P35" s="113">
        <v>5</v>
      </c>
      <c r="Q35" s="113">
        <v>5</v>
      </c>
      <c r="R35" s="113"/>
      <c r="S35" s="113"/>
    </row>
    <row r="36" spans="1:19" ht="15.95" customHeight="1" x14ac:dyDescent="0.2">
      <c r="A36" s="113">
        <v>22</v>
      </c>
      <c r="B36" s="114">
        <v>90</v>
      </c>
      <c r="C36" s="115" t="s">
        <v>838</v>
      </c>
      <c r="D36" s="116" t="s">
        <v>839</v>
      </c>
      <c r="E36" s="200" t="s">
        <v>840</v>
      </c>
      <c r="F36" s="188" t="s">
        <v>351</v>
      </c>
      <c r="G36" s="188" t="s">
        <v>352</v>
      </c>
      <c r="H36" s="188"/>
      <c r="I36" s="193">
        <v>7.46</v>
      </c>
      <c r="J36" s="190">
        <v>0.17799999999999999</v>
      </c>
      <c r="K36" s="193"/>
      <c r="L36" s="190"/>
      <c r="M36" s="119" t="str">
        <f t="shared" si="4"/>
        <v>II A</v>
      </c>
      <c r="N36" s="188" t="s">
        <v>353</v>
      </c>
      <c r="P36" s="113">
        <v>4</v>
      </c>
      <c r="Q36" s="113">
        <v>6</v>
      </c>
      <c r="R36" s="113"/>
      <c r="S36" s="113"/>
    </row>
    <row r="37" spans="1:19" ht="15.95" customHeight="1" x14ac:dyDescent="0.2">
      <c r="A37" s="113">
        <v>23</v>
      </c>
      <c r="B37" s="114">
        <v>67</v>
      </c>
      <c r="C37" s="115" t="s">
        <v>841</v>
      </c>
      <c r="D37" s="116" t="s">
        <v>842</v>
      </c>
      <c r="E37" s="200" t="s">
        <v>843</v>
      </c>
      <c r="F37" s="188" t="s">
        <v>50</v>
      </c>
      <c r="G37" s="188" t="s">
        <v>194</v>
      </c>
      <c r="H37" s="188"/>
      <c r="I37" s="193">
        <v>7.49</v>
      </c>
      <c r="J37" s="190">
        <v>0.17699999999999999</v>
      </c>
      <c r="K37" s="193"/>
      <c r="L37" s="190"/>
      <c r="M37" s="119" t="str">
        <f t="shared" si="4"/>
        <v>II A</v>
      </c>
      <c r="N37" s="188" t="s">
        <v>258</v>
      </c>
      <c r="P37" s="113">
        <v>9</v>
      </c>
      <c r="Q37" s="113">
        <v>2</v>
      </c>
      <c r="R37" s="113"/>
      <c r="S37" s="113"/>
    </row>
    <row r="38" spans="1:19" ht="15.95" customHeight="1" x14ac:dyDescent="0.2">
      <c r="A38" s="113">
        <v>24</v>
      </c>
      <c r="B38" s="114">
        <v>320</v>
      </c>
      <c r="C38" s="115" t="s">
        <v>499</v>
      </c>
      <c r="D38" s="116" t="s">
        <v>817</v>
      </c>
      <c r="E38" s="200" t="s">
        <v>818</v>
      </c>
      <c r="F38" s="188" t="s">
        <v>127</v>
      </c>
      <c r="G38" s="188" t="s">
        <v>128</v>
      </c>
      <c r="H38" s="188"/>
      <c r="I38" s="193">
        <v>7.5</v>
      </c>
      <c r="J38" s="190">
        <v>0.161</v>
      </c>
      <c r="K38" s="193"/>
      <c r="L38" s="190"/>
      <c r="M38" s="119" t="str">
        <f t="shared" si="4"/>
        <v>II A</v>
      </c>
      <c r="N38" s="188" t="s">
        <v>129</v>
      </c>
      <c r="P38" s="113">
        <v>7</v>
      </c>
      <c r="Q38" s="113">
        <v>2</v>
      </c>
      <c r="R38" s="113"/>
      <c r="S38" s="113"/>
    </row>
    <row r="39" spans="1:19" ht="15.95" customHeight="1" thickBot="1" x14ac:dyDescent="0.25">
      <c r="A39" s="113">
        <v>25</v>
      </c>
      <c r="B39" s="114">
        <v>238</v>
      </c>
      <c r="C39" s="115" t="s">
        <v>556</v>
      </c>
      <c r="D39" s="116" t="s">
        <v>844</v>
      </c>
      <c r="E39" s="200" t="s">
        <v>845</v>
      </c>
      <c r="F39" s="188" t="s">
        <v>50</v>
      </c>
      <c r="G39" s="188" t="s">
        <v>51</v>
      </c>
      <c r="H39" s="188"/>
      <c r="I39" s="193">
        <v>7.51</v>
      </c>
      <c r="J39" s="190">
        <v>0.13900000000000001</v>
      </c>
      <c r="K39" s="193"/>
      <c r="L39" s="190"/>
      <c r="M39" s="119" t="str">
        <f t="shared" si="4"/>
        <v>II A</v>
      </c>
      <c r="N39" s="188" t="s">
        <v>815</v>
      </c>
      <c r="P39" s="113">
        <v>3</v>
      </c>
      <c r="Q39" s="113">
        <v>5</v>
      </c>
      <c r="R39" s="113"/>
      <c r="S39" s="113"/>
    </row>
    <row r="40" spans="1:19" s="57" customFormat="1" ht="12" thickBot="1" x14ac:dyDescent="0.25">
      <c r="A40" s="123" t="s">
        <v>6</v>
      </c>
      <c r="B40" s="181" t="s">
        <v>150</v>
      </c>
      <c r="C40" s="182" t="s">
        <v>8</v>
      </c>
      <c r="D40" s="183" t="s">
        <v>9</v>
      </c>
      <c r="E40" s="184" t="s">
        <v>10</v>
      </c>
      <c r="F40" s="184" t="s">
        <v>11</v>
      </c>
      <c r="G40" s="184" t="s">
        <v>88</v>
      </c>
      <c r="H40" s="184" t="s">
        <v>13</v>
      </c>
      <c r="I40" s="185" t="s">
        <v>660</v>
      </c>
      <c r="J40" s="186" t="s">
        <v>661</v>
      </c>
      <c r="K40" s="185" t="s">
        <v>713</v>
      </c>
      <c r="L40" s="186" t="s">
        <v>661</v>
      </c>
      <c r="M40" s="124" t="s">
        <v>291</v>
      </c>
      <c r="N40" s="84" t="s">
        <v>17</v>
      </c>
      <c r="O40" s="164"/>
      <c r="P40" s="112" t="s">
        <v>151</v>
      </c>
      <c r="Q40" s="123" t="s">
        <v>663</v>
      </c>
      <c r="R40" s="112"/>
      <c r="S40" s="123"/>
    </row>
    <row r="41" spans="1:19" ht="15.95" customHeight="1" x14ac:dyDescent="0.2">
      <c r="A41" s="113">
        <v>25</v>
      </c>
      <c r="B41" s="114">
        <v>197</v>
      </c>
      <c r="C41" s="115" t="s">
        <v>117</v>
      </c>
      <c r="D41" s="116" t="s">
        <v>846</v>
      </c>
      <c r="E41" s="200" t="s">
        <v>847</v>
      </c>
      <c r="F41" s="188" t="s">
        <v>3</v>
      </c>
      <c r="G41" s="188" t="s">
        <v>28</v>
      </c>
      <c r="H41" s="188"/>
      <c r="I41" s="193">
        <v>7.51</v>
      </c>
      <c r="J41" s="190">
        <v>0.17899999999999999</v>
      </c>
      <c r="K41" s="193"/>
      <c r="L41" s="190"/>
      <c r="M41" s="119" t="str">
        <f t="shared" si="4"/>
        <v>II A</v>
      </c>
      <c r="N41" s="188" t="s">
        <v>848</v>
      </c>
      <c r="P41" s="113">
        <v>8</v>
      </c>
      <c r="Q41" s="113">
        <v>5</v>
      </c>
      <c r="R41" s="113"/>
      <c r="S41" s="113"/>
    </row>
    <row r="42" spans="1:19" ht="15.95" customHeight="1" x14ac:dyDescent="0.2">
      <c r="A42" s="113">
        <v>27</v>
      </c>
      <c r="B42" s="114">
        <v>106</v>
      </c>
      <c r="C42" s="115" t="s">
        <v>331</v>
      </c>
      <c r="D42" s="116" t="s">
        <v>575</v>
      </c>
      <c r="E42" s="200" t="s">
        <v>849</v>
      </c>
      <c r="F42" s="188" t="s">
        <v>606</v>
      </c>
      <c r="G42" s="188" t="s">
        <v>607</v>
      </c>
      <c r="H42" s="188" t="s">
        <v>40</v>
      </c>
      <c r="I42" s="193">
        <v>7.55</v>
      </c>
      <c r="J42" s="190">
        <v>0.155</v>
      </c>
      <c r="K42" s="193"/>
      <c r="L42" s="190"/>
      <c r="M42" s="119" t="str">
        <f t="shared" si="4"/>
        <v>II A</v>
      </c>
      <c r="N42" s="188" t="s">
        <v>763</v>
      </c>
      <c r="P42" s="113">
        <v>2</v>
      </c>
      <c r="Q42" s="113">
        <v>3</v>
      </c>
      <c r="R42" s="113"/>
      <c r="S42" s="113"/>
    </row>
    <row r="43" spans="1:19" ht="15.95" customHeight="1" x14ac:dyDescent="0.2">
      <c r="A43" s="113">
        <v>28</v>
      </c>
      <c r="B43" s="114">
        <v>383</v>
      </c>
      <c r="C43" s="115" t="s">
        <v>850</v>
      </c>
      <c r="D43" s="116" t="s">
        <v>851</v>
      </c>
      <c r="E43" s="200" t="s">
        <v>852</v>
      </c>
      <c r="F43" s="188" t="s">
        <v>3</v>
      </c>
      <c r="G43" s="188" t="s">
        <v>45</v>
      </c>
      <c r="H43" s="188"/>
      <c r="I43" s="193">
        <v>7.57</v>
      </c>
      <c r="J43" s="190">
        <v>0.13900000000000001</v>
      </c>
      <c r="K43" s="193"/>
      <c r="L43" s="190"/>
      <c r="M43" s="119" t="str">
        <f t="shared" si="4"/>
        <v>II A</v>
      </c>
      <c r="N43" s="188" t="s">
        <v>56</v>
      </c>
      <c r="P43" s="113">
        <v>7</v>
      </c>
      <c r="Q43" s="113">
        <v>5</v>
      </c>
      <c r="R43" s="113"/>
      <c r="S43" s="113"/>
    </row>
    <row r="44" spans="1:19" ht="15.95" customHeight="1" x14ac:dyDescent="0.2">
      <c r="A44" s="113">
        <v>29</v>
      </c>
      <c r="B44" s="114">
        <v>84</v>
      </c>
      <c r="C44" s="115" t="s">
        <v>853</v>
      </c>
      <c r="D44" s="116" t="s">
        <v>854</v>
      </c>
      <c r="E44" s="200" t="s">
        <v>827</v>
      </c>
      <c r="F44" s="188" t="s">
        <v>50</v>
      </c>
      <c r="G44" s="188" t="s">
        <v>241</v>
      </c>
      <c r="H44" s="188"/>
      <c r="I44" s="193">
        <v>7.59</v>
      </c>
      <c r="J44" s="190">
        <v>0.18</v>
      </c>
      <c r="K44" s="193"/>
      <c r="L44" s="190"/>
      <c r="M44" s="119" t="str">
        <f t="shared" si="4"/>
        <v>II A</v>
      </c>
      <c r="N44" s="188" t="s">
        <v>855</v>
      </c>
      <c r="P44" s="113">
        <v>10</v>
      </c>
      <c r="Q44" s="113">
        <v>5</v>
      </c>
      <c r="R44" s="113"/>
      <c r="S44" s="113"/>
    </row>
    <row r="45" spans="1:19" ht="15.95" customHeight="1" x14ac:dyDescent="0.2">
      <c r="A45" s="113">
        <v>30</v>
      </c>
      <c r="B45" s="114">
        <v>111</v>
      </c>
      <c r="C45" s="115" t="s">
        <v>117</v>
      </c>
      <c r="D45" s="116" t="s">
        <v>856</v>
      </c>
      <c r="E45" s="200" t="s">
        <v>857</v>
      </c>
      <c r="F45" s="188" t="s">
        <v>200</v>
      </c>
      <c r="G45" s="188" t="s">
        <v>201</v>
      </c>
      <c r="H45" s="188" t="s">
        <v>202</v>
      </c>
      <c r="I45" s="193">
        <v>7.6</v>
      </c>
      <c r="J45" s="190">
        <v>0.246</v>
      </c>
      <c r="K45" s="193"/>
      <c r="L45" s="190"/>
      <c r="M45" s="119" t="str">
        <f t="shared" si="4"/>
        <v>II A</v>
      </c>
      <c r="N45" s="188" t="s">
        <v>230</v>
      </c>
      <c r="P45" s="113">
        <v>1</v>
      </c>
      <c r="Q45" s="113">
        <v>5</v>
      </c>
      <c r="R45" s="113"/>
      <c r="S45" s="113"/>
    </row>
    <row r="46" spans="1:19" ht="15.95" customHeight="1" x14ac:dyDescent="0.2">
      <c r="A46" s="113">
        <v>31</v>
      </c>
      <c r="B46" s="114">
        <v>152</v>
      </c>
      <c r="C46" s="115" t="s">
        <v>130</v>
      </c>
      <c r="D46" s="116" t="s">
        <v>858</v>
      </c>
      <c r="E46" s="200" t="s">
        <v>859</v>
      </c>
      <c r="F46" s="188" t="s">
        <v>749</v>
      </c>
      <c r="G46" s="188" t="s">
        <v>521</v>
      </c>
      <c r="H46" s="188"/>
      <c r="I46" s="193">
        <v>7.61</v>
      </c>
      <c r="J46" s="190">
        <v>0.19</v>
      </c>
      <c r="K46" s="193"/>
      <c r="L46" s="190"/>
      <c r="M46" s="119" t="str">
        <f t="shared" si="4"/>
        <v>II A</v>
      </c>
      <c r="N46" s="188" t="s">
        <v>860</v>
      </c>
      <c r="P46" s="113">
        <v>7</v>
      </c>
      <c r="Q46" s="113">
        <v>6</v>
      </c>
      <c r="R46" s="113"/>
      <c r="S46" s="113"/>
    </row>
    <row r="47" spans="1:19" ht="15.95" customHeight="1" x14ac:dyDescent="0.2">
      <c r="A47" s="113">
        <v>32</v>
      </c>
      <c r="B47" s="114">
        <v>386</v>
      </c>
      <c r="C47" s="115" t="s">
        <v>861</v>
      </c>
      <c r="D47" s="116" t="s">
        <v>862</v>
      </c>
      <c r="E47" s="200" t="s">
        <v>863</v>
      </c>
      <c r="F47" s="188" t="s">
        <v>3</v>
      </c>
      <c r="G47" s="188" t="s">
        <v>45</v>
      </c>
      <c r="H47" s="188"/>
      <c r="I47" s="193">
        <v>7.62</v>
      </c>
      <c r="J47" s="190">
        <v>0.157</v>
      </c>
      <c r="K47" s="193"/>
      <c r="L47" s="190"/>
      <c r="M47" s="119" t="str">
        <f t="shared" si="4"/>
        <v>II A</v>
      </c>
      <c r="N47" s="188" t="s">
        <v>56</v>
      </c>
      <c r="P47" s="113">
        <v>3</v>
      </c>
      <c r="Q47" s="113">
        <v>6</v>
      </c>
      <c r="R47" s="113"/>
      <c r="S47" s="113"/>
    </row>
    <row r="48" spans="1:19" ht="15.95" customHeight="1" x14ac:dyDescent="0.2">
      <c r="A48" s="113">
        <v>33</v>
      </c>
      <c r="B48" s="114">
        <v>108</v>
      </c>
      <c r="C48" s="115" t="s">
        <v>864</v>
      </c>
      <c r="D48" s="116" t="s">
        <v>865</v>
      </c>
      <c r="E48" s="200" t="s">
        <v>866</v>
      </c>
      <c r="F48" s="188" t="s">
        <v>606</v>
      </c>
      <c r="G48" s="188" t="s">
        <v>607</v>
      </c>
      <c r="H48" s="188" t="s">
        <v>40</v>
      </c>
      <c r="I48" s="193">
        <v>7.63</v>
      </c>
      <c r="J48" s="190">
        <v>0.155</v>
      </c>
      <c r="K48" s="193"/>
      <c r="L48" s="190"/>
      <c r="M48" s="119" t="str">
        <f t="shared" si="4"/>
        <v>II A</v>
      </c>
      <c r="N48" s="188" t="s">
        <v>763</v>
      </c>
      <c r="P48" s="113">
        <v>4</v>
      </c>
      <c r="Q48" s="113">
        <v>5</v>
      </c>
      <c r="R48" s="113"/>
      <c r="S48" s="113"/>
    </row>
    <row r="49" spans="1:19" ht="15.95" customHeight="1" x14ac:dyDescent="0.2">
      <c r="A49" s="113">
        <v>34</v>
      </c>
      <c r="B49" s="114">
        <v>220</v>
      </c>
      <c r="C49" s="115" t="s">
        <v>867</v>
      </c>
      <c r="D49" s="116" t="s">
        <v>868</v>
      </c>
      <c r="E49" s="200" t="s">
        <v>869</v>
      </c>
      <c r="F49" s="188" t="s">
        <v>3</v>
      </c>
      <c r="G49" s="188" t="s">
        <v>870</v>
      </c>
      <c r="H49" s="188" t="s">
        <v>871</v>
      </c>
      <c r="I49" s="193">
        <v>7.65</v>
      </c>
      <c r="J49" s="190">
        <v>0.17499999999999999</v>
      </c>
      <c r="K49" s="193"/>
      <c r="L49" s="190"/>
      <c r="M49" s="119" t="str">
        <f t="shared" si="4"/>
        <v>II A</v>
      </c>
      <c r="N49" s="188" t="s">
        <v>802</v>
      </c>
      <c r="P49" s="113">
        <v>1</v>
      </c>
      <c r="Q49" s="113">
        <v>4</v>
      </c>
      <c r="R49" s="113"/>
      <c r="S49" s="113"/>
    </row>
    <row r="50" spans="1:19" ht="15.95" customHeight="1" x14ac:dyDescent="0.2">
      <c r="A50" s="113">
        <v>34</v>
      </c>
      <c r="B50" s="114">
        <v>352</v>
      </c>
      <c r="C50" s="115" t="s">
        <v>872</v>
      </c>
      <c r="D50" s="116" t="s">
        <v>873</v>
      </c>
      <c r="E50" s="200" t="s">
        <v>562</v>
      </c>
      <c r="F50" s="188" t="s">
        <v>3</v>
      </c>
      <c r="G50" s="188"/>
      <c r="H50" s="188"/>
      <c r="I50" s="193">
        <v>7.65</v>
      </c>
      <c r="J50" s="190">
        <v>0.16500000000000001</v>
      </c>
      <c r="K50" s="193"/>
      <c r="L50" s="190"/>
      <c r="M50" s="119" t="str">
        <f t="shared" si="4"/>
        <v>II A</v>
      </c>
      <c r="N50" s="188" t="s">
        <v>667</v>
      </c>
      <c r="P50" s="113">
        <v>2</v>
      </c>
      <c r="Q50" s="113">
        <v>6</v>
      </c>
      <c r="R50" s="113"/>
      <c r="S50" s="113"/>
    </row>
    <row r="51" spans="1:19" ht="15.95" customHeight="1" x14ac:dyDescent="0.2">
      <c r="A51" s="113">
        <v>34</v>
      </c>
      <c r="B51" s="114">
        <v>163</v>
      </c>
      <c r="C51" s="115" t="s">
        <v>874</v>
      </c>
      <c r="D51" s="116" t="s">
        <v>875</v>
      </c>
      <c r="E51" s="200" t="s">
        <v>876</v>
      </c>
      <c r="F51" s="188" t="s">
        <v>254</v>
      </c>
      <c r="G51" s="188"/>
      <c r="H51" s="188" t="s">
        <v>399</v>
      </c>
      <c r="I51" s="193">
        <v>7.65</v>
      </c>
      <c r="J51" s="190">
        <v>0.19900000000000001</v>
      </c>
      <c r="K51" s="193"/>
      <c r="L51" s="190"/>
      <c r="M51" s="119" t="str">
        <f t="shared" si="4"/>
        <v>II A</v>
      </c>
      <c r="N51" s="188" t="s">
        <v>400</v>
      </c>
      <c r="P51" s="113">
        <v>10</v>
      </c>
      <c r="Q51" s="113">
        <v>2</v>
      </c>
      <c r="R51" s="113"/>
      <c r="S51" s="113"/>
    </row>
    <row r="52" spans="1:19" ht="15.95" customHeight="1" x14ac:dyDescent="0.2">
      <c r="A52" s="113">
        <v>37</v>
      </c>
      <c r="B52" s="114">
        <v>51</v>
      </c>
      <c r="C52" s="115" t="s">
        <v>117</v>
      </c>
      <c r="D52" s="116" t="s">
        <v>877</v>
      </c>
      <c r="E52" s="200" t="s">
        <v>878</v>
      </c>
      <c r="F52" s="188" t="s">
        <v>3</v>
      </c>
      <c r="G52" s="188"/>
      <c r="H52" s="188"/>
      <c r="I52" s="193">
        <v>7.69</v>
      </c>
      <c r="J52" s="190">
        <v>0.314</v>
      </c>
      <c r="K52" s="193"/>
      <c r="L52" s="190"/>
      <c r="M52" s="119" t="str">
        <f t="shared" si="4"/>
        <v>III A</v>
      </c>
      <c r="N52" s="188" t="s">
        <v>879</v>
      </c>
      <c r="P52" s="113">
        <v>2</v>
      </c>
      <c r="Q52" s="113">
        <v>2</v>
      </c>
      <c r="R52" s="113"/>
      <c r="S52" s="113"/>
    </row>
    <row r="53" spans="1:19" ht="15.95" customHeight="1" x14ac:dyDescent="0.2">
      <c r="A53" s="113">
        <v>38</v>
      </c>
      <c r="B53" s="114">
        <v>95</v>
      </c>
      <c r="C53" s="115" t="s">
        <v>880</v>
      </c>
      <c r="D53" s="116" t="s">
        <v>881</v>
      </c>
      <c r="E53" s="200" t="s">
        <v>882</v>
      </c>
      <c r="F53" s="188" t="s">
        <v>351</v>
      </c>
      <c r="G53" s="188" t="s">
        <v>352</v>
      </c>
      <c r="H53" s="188"/>
      <c r="I53" s="193">
        <v>7.72</v>
      </c>
      <c r="J53" s="190">
        <v>0.59899999999999998</v>
      </c>
      <c r="K53" s="193"/>
      <c r="L53" s="190"/>
      <c r="M53" s="119" t="str">
        <f t="shared" si="4"/>
        <v>III A</v>
      </c>
      <c r="N53" s="188" t="s">
        <v>353</v>
      </c>
      <c r="P53" s="113">
        <v>4</v>
      </c>
      <c r="Q53" s="113">
        <v>2</v>
      </c>
      <c r="R53" s="113"/>
      <c r="S53" s="113"/>
    </row>
    <row r="54" spans="1:19" ht="15.95" customHeight="1" x14ac:dyDescent="0.2">
      <c r="A54" s="113">
        <v>38</v>
      </c>
      <c r="B54" s="114">
        <v>166</v>
      </c>
      <c r="C54" s="115" t="s">
        <v>883</v>
      </c>
      <c r="D54" s="116" t="s">
        <v>884</v>
      </c>
      <c r="E54" s="200" t="s">
        <v>885</v>
      </c>
      <c r="F54" s="188" t="s">
        <v>65</v>
      </c>
      <c r="G54" s="188" t="s">
        <v>66</v>
      </c>
      <c r="H54" s="188" t="s">
        <v>67</v>
      </c>
      <c r="I54" s="193">
        <v>7.72</v>
      </c>
      <c r="J54" s="190">
        <v>0.14899999999999999</v>
      </c>
      <c r="K54" s="193"/>
      <c r="L54" s="190"/>
      <c r="M54" s="119" t="str">
        <f t="shared" si="4"/>
        <v>III A</v>
      </c>
      <c r="N54" s="188" t="s">
        <v>68</v>
      </c>
      <c r="P54" s="113">
        <v>9</v>
      </c>
      <c r="Q54" s="113">
        <v>1</v>
      </c>
      <c r="R54" s="113"/>
      <c r="S54" s="113"/>
    </row>
    <row r="55" spans="1:19" ht="15.95" customHeight="1" x14ac:dyDescent="0.2">
      <c r="A55" s="113">
        <v>40</v>
      </c>
      <c r="B55" s="114">
        <v>87</v>
      </c>
      <c r="C55" s="115" t="s">
        <v>886</v>
      </c>
      <c r="D55" s="116" t="s">
        <v>887</v>
      </c>
      <c r="E55" s="200" t="s">
        <v>888</v>
      </c>
      <c r="F55" s="188" t="s">
        <v>50</v>
      </c>
      <c r="G55" s="188" t="s">
        <v>241</v>
      </c>
      <c r="H55" s="188"/>
      <c r="I55" s="193">
        <v>7.73</v>
      </c>
      <c r="J55" s="190">
        <v>0.14000000000000001</v>
      </c>
      <c r="K55" s="193"/>
      <c r="L55" s="190"/>
      <c r="M55" s="119" t="str">
        <f t="shared" si="4"/>
        <v>III A</v>
      </c>
      <c r="N55" s="188" t="s">
        <v>889</v>
      </c>
      <c r="P55" s="113">
        <v>6</v>
      </c>
      <c r="Q55" s="113">
        <v>5</v>
      </c>
      <c r="R55" s="113"/>
      <c r="S55" s="113"/>
    </row>
    <row r="56" spans="1:19" ht="15.95" customHeight="1" x14ac:dyDescent="0.2">
      <c r="A56" s="113">
        <v>41</v>
      </c>
      <c r="B56" s="114">
        <v>130</v>
      </c>
      <c r="C56" s="115" t="s">
        <v>569</v>
      </c>
      <c r="D56" s="116" t="s">
        <v>890</v>
      </c>
      <c r="E56" s="200" t="s">
        <v>891</v>
      </c>
      <c r="F56" s="188" t="s">
        <v>3</v>
      </c>
      <c r="G56" s="188" t="s">
        <v>28</v>
      </c>
      <c r="H56" s="188"/>
      <c r="I56" s="193">
        <v>7.78</v>
      </c>
      <c r="J56" s="190">
        <v>0.26500000000000001</v>
      </c>
      <c r="K56" s="193"/>
      <c r="L56" s="190"/>
      <c r="M56" s="119" t="str">
        <f t="shared" si="4"/>
        <v>III A</v>
      </c>
      <c r="N56" s="188" t="s">
        <v>186</v>
      </c>
      <c r="P56" s="113">
        <v>9</v>
      </c>
      <c r="Q56" s="113">
        <v>3</v>
      </c>
      <c r="R56" s="113"/>
      <c r="S56" s="113"/>
    </row>
    <row r="57" spans="1:19" ht="15.95" customHeight="1" x14ac:dyDescent="0.2">
      <c r="A57" s="113">
        <v>42</v>
      </c>
      <c r="B57" s="114">
        <v>102</v>
      </c>
      <c r="C57" s="115" t="s">
        <v>892</v>
      </c>
      <c r="D57" s="116" t="s">
        <v>893</v>
      </c>
      <c r="E57" s="200" t="s">
        <v>894</v>
      </c>
      <c r="F57" s="188" t="s">
        <v>351</v>
      </c>
      <c r="G57" s="188" t="s">
        <v>352</v>
      </c>
      <c r="H57" s="188"/>
      <c r="I57" s="193">
        <v>7.82</v>
      </c>
      <c r="J57" s="190">
        <v>0.193</v>
      </c>
      <c r="K57" s="193"/>
      <c r="L57" s="190"/>
      <c r="M57" s="119" t="str">
        <f t="shared" si="4"/>
        <v>III A</v>
      </c>
      <c r="N57" s="188" t="s">
        <v>353</v>
      </c>
      <c r="P57" s="113">
        <v>10</v>
      </c>
      <c r="Q57" s="113">
        <v>1</v>
      </c>
      <c r="R57" s="113"/>
      <c r="S57" s="113"/>
    </row>
    <row r="58" spans="1:19" ht="15.95" customHeight="1" x14ac:dyDescent="0.2">
      <c r="A58" s="113">
        <v>43</v>
      </c>
      <c r="B58" s="114">
        <v>180</v>
      </c>
      <c r="C58" s="115" t="s">
        <v>528</v>
      </c>
      <c r="D58" s="116" t="s">
        <v>895</v>
      </c>
      <c r="E58" s="200" t="s">
        <v>896</v>
      </c>
      <c r="F58" s="188" t="s">
        <v>3</v>
      </c>
      <c r="G58" s="188" t="s">
        <v>28</v>
      </c>
      <c r="H58" s="188"/>
      <c r="I58" s="193">
        <v>7.87</v>
      </c>
      <c r="J58" s="190">
        <v>0.16200000000000001</v>
      </c>
      <c r="K58" s="193"/>
      <c r="L58" s="190"/>
      <c r="M58" s="119" t="str">
        <f t="shared" si="4"/>
        <v>III A</v>
      </c>
      <c r="N58" s="188" t="s">
        <v>421</v>
      </c>
      <c r="P58" s="113">
        <v>6</v>
      </c>
      <c r="Q58" s="113">
        <v>6</v>
      </c>
      <c r="R58" s="113"/>
      <c r="S58" s="113"/>
    </row>
    <row r="59" spans="1:19" ht="15.95" customHeight="1" x14ac:dyDescent="0.2">
      <c r="A59" s="113">
        <v>43</v>
      </c>
      <c r="B59" s="114">
        <v>38</v>
      </c>
      <c r="C59" s="115" t="s">
        <v>569</v>
      </c>
      <c r="D59" s="116" t="s">
        <v>897</v>
      </c>
      <c r="E59" s="200" t="s">
        <v>898</v>
      </c>
      <c r="F59" s="188" t="s">
        <v>343</v>
      </c>
      <c r="G59" s="188" t="s">
        <v>899</v>
      </c>
      <c r="H59" s="188" t="s">
        <v>211</v>
      </c>
      <c r="I59" s="193">
        <v>7.87</v>
      </c>
      <c r="J59" s="190">
        <v>0.14299999999999999</v>
      </c>
      <c r="K59" s="193"/>
      <c r="L59" s="190"/>
      <c r="M59" s="119" t="str">
        <f t="shared" si="4"/>
        <v>III A</v>
      </c>
      <c r="N59" s="188" t="s">
        <v>212</v>
      </c>
      <c r="P59" s="113">
        <v>9</v>
      </c>
      <c r="Q59" s="113">
        <v>6</v>
      </c>
      <c r="R59" s="113"/>
      <c r="S59" s="113"/>
    </row>
    <row r="60" spans="1:19" ht="15.95" customHeight="1" x14ac:dyDescent="0.2">
      <c r="A60" s="113">
        <v>45</v>
      </c>
      <c r="B60" s="114">
        <v>186</v>
      </c>
      <c r="C60" s="115" t="s">
        <v>900</v>
      </c>
      <c r="D60" s="116" t="s">
        <v>901</v>
      </c>
      <c r="E60" s="200" t="s">
        <v>902</v>
      </c>
      <c r="F60" s="188" t="s">
        <v>3</v>
      </c>
      <c r="G60" s="188" t="s">
        <v>60</v>
      </c>
      <c r="H60" s="188"/>
      <c r="I60" s="193">
        <v>7.89</v>
      </c>
      <c r="J60" s="190">
        <v>0.23100000000000001</v>
      </c>
      <c r="K60" s="193"/>
      <c r="L60" s="190"/>
      <c r="M60" s="119" t="str">
        <f t="shared" si="4"/>
        <v>III A</v>
      </c>
      <c r="N60" s="188" t="s">
        <v>698</v>
      </c>
      <c r="P60" s="113">
        <v>1</v>
      </c>
      <c r="Q60" s="113">
        <v>1</v>
      </c>
      <c r="R60" s="113"/>
      <c r="S60" s="113"/>
    </row>
    <row r="61" spans="1:19" ht="15.95" customHeight="1" x14ac:dyDescent="0.2">
      <c r="A61" s="113">
        <v>46</v>
      </c>
      <c r="B61" s="114">
        <v>222</v>
      </c>
      <c r="C61" s="115" t="s">
        <v>903</v>
      </c>
      <c r="D61" s="116" t="s">
        <v>904</v>
      </c>
      <c r="E61" s="200" t="s">
        <v>905</v>
      </c>
      <c r="F61" s="188" t="s">
        <v>3</v>
      </c>
      <c r="G61" s="188"/>
      <c r="H61" s="188"/>
      <c r="I61" s="193">
        <v>8.07</v>
      </c>
      <c r="J61" s="190">
        <v>0.17</v>
      </c>
      <c r="K61" s="193"/>
      <c r="L61" s="190"/>
      <c r="M61" s="119" t="str">
        <f t="shared" si="4"/>
        <v>III A</v>
      </c>
      <c r="N61" s="188" t="s">
        <v>802</v>
      </c>
      <c r="P61" s="113">
        <v>6</v>
      </c>
      <c r="Q61" s="113">
        <v>2</v>
      </c>
      <c r="R61" s="113"/>
      <c r="S61" s="113"/>
    </row>
    <row r="62" spans="1:19" ht="15.95" customHeight="1" x14ac:dyDescent="0.2">
      <c r="A62" s="113">
        <v>47</v>
      </c>
      <c r="B62" s="114">
        <v>147</v>
      </c>
      <c r="C62" s="115" t="s">
        <v>612</v>
      </c>
      <c r="D62" s="116" t="s">
        <v>906</v>
      </c>
      <c r="E62" s="200" t="s">
        <v>907</v>
      </c>
      <c r="F62" s="188" t="s">
        <v>749</v>
      </c>
      <c r="G62" s="188" t="s">
        <v>521</v>
      </c>
      <c r="H62" s="188"/>
      <c r="I62" s="193">
        <v>8.1999999999999993</v>
      </c>
      <c r="J62" s="190">
        <v>0.219</v>
      </c>
      <c r="K62" s="193"/>
      <c r="L62" s="190"/>
      <c r="M62" s="119" t="str">
        <f t="shared" si="4"/>
        <v/>
      </c>
      <c r="N62" s="188" t="s">
        <v>522</v>
      </c>
      <c r="P62" s="113">
        <v>8</v>
      </c>
      <c r="Q62" s="113">
        <v>2</v>
      </c>
      <c r="R62" s="113"/>
      <c r="S62" s="113"/>
    </row>
    <row r="63" spans="1:19" ht="15.95" customHeight="1" x14ac:dyDescent="0.2">
      <c r="A63" s="113">
        <v>48</v>
      </c>
      <c r="B63" s="114">
        <v>14</v>
      </c>
      <c r="C63" s="115" t="s">
        <v>908</v>
      </c>
      <c r="D63" s="116" t="s">
        <v>909</v>
      </c>
      <c r="E63" s="200" t="s">
        <v>910</v>
      </c>
      <c r="F63" s="188" t="s">
        <v>3</v>
      </c>
      <c r="G63" s="188"/>
      <c r="H63" s="188" t="s">
        <v>369</v>
      </c>
      <c r="I63" s="193">
        <v>8.36</v>
      </c>
      <c r="J63" s="190">
        <v>0.22700000000000001</v>
      </c>
      <c r="K63" s="193"/>
      <c r="L63" s="190"/>
      <c r="M63" s="119" t="str">
        <f t="shared" si="4"/>
        <v/>
      </c>
      <c r="N63" s="188" t="s">
        <v>474</v>
      </c>
      <c r="P63" s="113">
        <v>5</v>
      </c>
      <c r="Q63" s="113">
        <v>3</v>
      </c>
      <c r="R63" s="113"/>
      <c r="S63" s="113"/>
    </row>
    <row r="64" spans="1:19" ht="15.95" customHeight="1" x14ac:dyDescent="0.2">
      <c r="A64" s="113"/>
      <c r="B64" s="114">
        <v>127</v>
      </c>
      <c r="C64" s="115" t="s">
        <v>911</v>
      </c>
      <c r="D64" s="116" t="s">
        <v>912</v>
      </c>
      <c r="E64" s="200" t="s">
        <v>913</v>
      </c>
      <c r="F64" s="188" t="s">
        <v>3</v>
      </c>
      <c r="G64" s="188" t="s">
        <v>28</v>
      </c>
      <c r="H64" s="188"/>
      <c r="I64" s="193" t="s">
        <v>73</v>
      </c>
      <c r="J64" s="190"/>
      <c r="K64" s="193"/>
      <c r="L64" s="190"/>
      <c r="M64" s="119" t="str">
        <f t="shared" si="4"/>
        <v/>
      </c>
      <c r="N64" s="188" t="s">
        <v>186</v>
      </c>
      <c r="P64" s="113">
        <v>8</v>
      </c>
      <c r="Q64" s="113">
        <v>3</v>
      </c>
      <c r="R64" s="113"/>
      <c r="S64" s="113"/>
    </row>
    <row r="65" spans="1:19" ht="15.95" customHeight="1" x14ac:dyDescent="0.2">
      <c r="A65" s="113"/>
      <c r="B65" s="114">
        <v>240</v>
      </c>
      <c r="C65" s="115" t="s">
        <v>499</v>
      </c>
      <c r="D65" s="116" t="s">
        <v>914</v>
      </c>
      <c r="E65" s="200" t="s">
        <v>915</v>
      </c>
      <c r="F65" s="188" t="s">
        <v>50</v>
      </c>
      <c r="G65" s="188" t="s">
        <v>51</v>
      </c>
      <c r="H65" s="188"/>
      <c r="I65" s="193" t="s">
        <v>73</v>
      </c>
      <c r="J65" s="190"/>
      <c r="K65" s="193"/>
      <c r="L65" s="190"/>
      <c r="M65" s="119" t="str">
        <f t="shared" si="4"/>
        <v/>
      </c>
      <c r="N65" s="188" t="s">
        <v>460</v>
      </c>
      <c r="P65" s="113">
        <v>8</v>
      </c>
      <c r="Q65" s="113">
        <v>6</v>
      </c>
      <c r="R65" s="113"/>
      <c r="S65" s="113"/>
    </row>
    <row r="66" spans="1:19" ht="15.95" customHeight="1" x14ac:dyDescent="0.2">
      <c r="A66" s="113"/>
      <c r="B66" s="114">
        <v>29</v>
      </c>
      <c r="C66" s="115" t="s">
        <v>130</v>
      </c>
      <c r="D66" s="116" t="s">
        <v>916</v>
      </c>
      <c r="E66" s="200" t="s">
        <v>859</v>
      </c>
      <c r="F66" s="188" t="s">
        <v>749</v>
      </c>
      <c r="G66" s="188" t="s">
        <v>917</v>
      </c>
      <c r="H66" s="188"/>
      <c r="I66" s="193" t="s">
        <v>73</v>
      </c>
      <c r="J66" s="190"/>
      <c r="K66" s="193"/>
      <c r="L66" s="190"/>
      <c r="M66" s="119" t="str">
        <f t="shared" si="4"/>
        <v/>
      </c>
      <c r="N66" s="188" t="s">
        <v>778</v>
      </c>
      <c r="P66" s="113">
        <v>2</v>
      </c>
      <c r="Q66" s="113">
        <v>1</v>
      </c>
      <c r="R66" s="113"/>
      <c r="S66" s="113"/>
    </row>
    <row r="67" spans="1:19" ht="15.95" customHeight="1" x14ac:dyDescent="0.2">
      <c r="A67" s="113"/>
      <c r="B67" s="114">
        <v>258</v>
      </c>
      <c r="C67" s="115" t="s">
        <v>918</v>
      </c>
      <c r="D67" s="116" t="s">
        <v>919</v>
      </c>
      <c r="E67" s="200" t="s">
        <v>407</v>
      </c>
      <c r="F67" s="188" t="s">
        <v>50</v>
      </c>
      <c r="G67" s="188" t="s">
        <v>51</v>
      </c>
      <c r="H67" s="188"/>
      <c r="I67" s="193" t="s">
        <v>73</v>
      </c>
      <c r="J67" s="190"/>
      <c r="K67" s="193"/>
      <c r="L67" s="190"/>
      <c r="M67" s="119" t="str">
        <f t="shared" si="4"/>
        <v/>
      </c>
      <c r="N67" s="188" t="s">
        <v>460</v>
      </c>
      <c r="P67" s="113">
        <v>4</v>
      </c>
      <c r="Q67" s="113">
        <v>3</v>
      </c>
      <c r="R67" s="113"/>
      <c r="S67" s="113"/>
    </row>
    <row r="68" spans="1:19" ht="15.95" customHeight="1" x14ac:dyDescent="0.2">
      <c r="A68" s="113"/>
      <c r="B68" s="114">
        <v>32</v>
      </c>
      <c r="C68" s="115" t="s">
        <v>141</v>
      </c>
      <c r="D68" s="116" t="s">
        <v>920</v>
      </c>
      <c r="E68" s="200" t="s">
        <v>921</v>
      </c>
      <c r="F68" s="188" t="s">
        <v>3</v>
      </c>
      <c r="G68" s="188" t="s">
        <v>28</v>
      </c>
      <c r="H68" s="188"/>
      <c r="I68" s="193" t="s">
        <v>73</v>
      </c>
      <c r="J68" s="190"/>
      <c r="K68" s="193"/>
      <c r="L68" s="190"/>
      <c r="M68" s="119" t="str">
        <f t="shared" si="4"/>
        <v/>
      </c>
      <c r="N68" s="188" t="s">
        <v>778</v>
      </c>
      <c r="P68" s="113">
        <v>1</v>
      </c>
      <c r="Q68" s="113">
        <v>6</v>
      </c>
      <c r="R68" s="113"/>
      <c r="S68" s="113"/>
    </row>
    <row r="69" spans="1:19" ht="15.95" customHeight="1" x14ac:dyDescent="0.2">
      <c r="A69" s="113"/>
      <c r="B69" s="114">
        <v>239</v>
      </c>
      <c r="C69" s="115" t="s">
        <v>145</v>
      </c>
      <c r="D69" s="116" t="s">
        <v>146</v>
      </c>
      <c r="E69" s="200" t="s">
        <v>147</v>
      </c>
      <c r="F69" s="188" t="s">
        <v>50</v>
      </c>
      <c r="G69" s="188" t="s">
        <v>51</v>
      </c>
      <c r="H69" s="188"/>
      <c r="I69" s="193" t="s">
        <v>73</v>
      </c>
      <c r="J69" s="190"/>
      <c r="K69" s="193"/>
      <c r="L69" s="190"/>
      <c r="M69" s="119" t="str">
        <f t="shared" si="4"/>
        <v/>
      </c>
      <c r="N69" s="188" t="s">
        <v>148</v>
      </c>
      <c r="P69" s="113">
        <v>5</v>
      </c>
      <c r="Q69" s="113">
        <v>6</v>
      </c>
      <c r="R69" s="113"/>
      <c r="S69" s="113"/>
    </row>
  </sheetData>
  <sortState ref="A21:S24">
    <sortCondition ref="I21:I24"/>
  </sortState>
  <printOptions horizontalCentered="1"/>
  <pageMargins left="0.39370078740157483" right="0.39370078740157483" top="0.78740157480314965" bottom="0.19685039370078741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1" customWidth="1"/>
    <col min="2" max="2" width="4" style="61" customWidth="1"/>
    <col min="3" max="3" width="9.7109375" style="61" customWidth="1"/>
    <col min="4" max="4" width="16.42578125" style="61" customWidth="1"/>
    <col min="5" max="5" width="8.85546875" style="63" customWidth="1"/>
    <col min="6" max="6" width="9.5703125" style="63" customWidth="1"/>
    <col min="7" max="7" width="11.28515625" style="63" customWidth="1"/>
    <col min="8" max="8" width="12.7109375" style="63" customWidth="1"/>
    <col min="9" max="9" width="8.140625" style="106" customWidth="1"/>
    <col min="10" max="10" width="4.140625" style="106" customWidth="1"/>
    <col min="11" max="11" width="5" style="107" customWidth="1"/>
    <col min="12" max="12" width="21.85546875" style="61" customWidth="1"/>
    <col min="13" max="13" width="4.28515625" style="217" hidden="1" customWidth="1"/>
    <col min="14" max="14" width="5.7109375" style="65" hidden="1" customWidth="1"/>
    <col min="15" max="15" width="4.5703125" style="65" hidden="1" customWidth="1"/>
    <col min="16" max="16" width="2" style="61" bestFit="1" customWidth="1"/>
    <col min="17" max="16384" width="9.140625" style="61"/>
  </cols>
  <sheetData>
    <row r="1" spans="1:16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K1" s="53"/>
      <c r="L1" s="215" t="s">
        <v>1</v>
      </c>
      <c r="M1" s="216"/>
      <c r="N1" s="51"/>
      <c r="O1" s="50"/>
      <c r="P1" s="53"/>
    </row>
    <row r="2" spans="1:16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K2" s="58"/>
      <c r="L2" s="60" t="s">
        <v>3</v>
      </c>
      <c r="M2" s="217"/>
      <c r="N2" s="57"/>
      <c r="O2" s="50"/>
      <c r="P2" s="175"/>
    </row>
    <row r="3" spans="1:16" ht="10.5" customHeight="1" x14ac:dyDescent="0.25">
      <c r="C3" s="62"/>
    </row>
    <row r="4" spans="1:16" ht="15.75" x14ac:dyDescent="0.25">
      <c r="C4" s="67" t="s">
        <v>951</v>
      </c>
      <c r="D4" s="55"/>
      <c r="F4" s="68"/>
      <c r="G4" s="68"/>
      <c r="H4" s="68"/>
    </row>
    <row r="5" spans="1:16" ht="9" customHeight="1" x14ac:dyDescent="0.2">
      <c r="D5" s="55"/>
    </row>
    <row r="6" spans="1:16" x14ac:dyDescent="0.2">
      <c r="B6" s="51">
        <v>1</v>
      </c>
      <c r="C6" s="52" t="s">
        <v>766</v>
      </c>
      <c r="D6" s="108"/>
      <c r="F6" s="68"/>
      <c r="G6" s="68"/>
      <c r="H6" s="68"/>
    </row>
    <row r="7" spans="1:16" ht="9" customHeight="1" thickBot="1" x14ac:dyDescent="0.25">
      <c r="D7" s="55"/>
    </row>
    <row r="8" spans="1:16" s="59" customFormat="1" ht="12" thickBot="1" x14ac:dyDescent="0.25">
      <c r="A8" s="7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952</v>
      </c>
      <c r="J8" s="186" t="s">
        <v>661</v>
      </c>
      <c r="K8" s="110" t="s">
        <v>291</v>
      </c>
      <c r="L8" s="111" t="s">
        <v>17</v>
      </c>
      <c r="M8" s="217"/>
      <c r="N8" s="112" t="s">
        <v>151</v>
      </c>
      <c r="O8" s="123" t="s">
        <v>663</v>
      </c>
    </row>
    <row r="9" spans="1:16" ht="15.95" customHeight="1" x14ac:dyDescent="0.2">
      <c r="A9" s="129">
        <v>1</v>
      </c>
      <c r="B9" s="125">
        <v>277</v>
      </c>
      <c r="C9" s="88" t="s">
        <v>957</v>
      </c>
      <c r="D9" s="126" t="s">
        <v>958</v>
      </c>
      <c r="E9" s="90" t="s">
        <v>959</v>
      </c>
      <c r="F9" s="117" t="s">
        <v>50</v>
      </c>
      <c r="G9" s="117"/>
      <c r="H9" s="117" t="s">
        <v>51</v>
      </c>
      <c r="I9" s="218">
        <v>44.08</v>
      </c>
      <c r="J9" s="190">
        <v>0.19600000000000001</v>
      </c>
      <c r="K9" s="119" t="str">
        <f>IF(ISBLANK(I9),"",IF(I9&gt;48.34,"",IF(I9&lt;=0,"TSM",IF(I9&lt;=0,"SM",IF(I9&lt;=40.05,"KSM",IF(I9&lt;=42.05,"I A",IF(I9&lt;=44.84,"II A",IF(I9&lt;=48.34,"III A"))))))))</f>
        <v>II A</v>
      </c>
      <c r="L9" s="117" t="s">
        <v>460</v>
      </c>
      <c r="M9" s="217" t="s">
        <v>960</v>
      </c>
      <c r="N9" s="113">
        <v>1</v>
      </c>
      <c r="O9" s="113">
        <v>3</v>
      </c>
    </row>
    <row r="10" spans="1:16" ht="15.95" customHeight="1" x14ac:dyDescent="0.2">
      <c r="A10" s="129">
        <v>2</v>
      </c>
      <c r="B10" s="125">
        <v>234</v>
      </c>
      <c r="C10" s="88" t="s">
        <v>977</v>
      </c>
      <c r="D10" s="126" t="s">
        <v>978</v>
      </c>
      <c r="E10" s="90" t="s">
        <v>979</v>
      </c>
      <c r="F10" s="117" t="s">
        <v>50</v>
      </c>
      <c r="G10" s="117"/>
      <c r="H10" s="117" t="s">
        <v>51</v>
      </c>
      <c r="I10" s="218">
        <v>47.81</v>
      </c>
      <c r="J10" s="190">
        <v>0.14399999999999999</v>
      </c>
      <c r="K10" s="119" t="str">
        <f>IF(ISBLANK(I10),"",IF(I10&gt;48.34,"",IF(I10&lt;=0,"TSM",IF(I10&lt;=0,"SM",IF(I10&lt;=40.05,"KSM",IF(I10&lt;=42.05,"I A",IF(I10&lt;=44.84,"II A",IF(I10&lt;=48.34,"III A"))))))))</f>
        <v>III A</v>
      </c>
      <c r="L10" s="117" t="s">
        <v>815</v>
      </c>
      <c r="M10" s="217" t="s">
        <v>980</v>
      </c>
      <c r="N10" s="113">
        <v>1</v>
      </c>
      <c r="O10" s="113">
        <v>4</v>
      </c>
    </row>
    <row r="11" spans="1:16" ht="15.95" customHeight="1" x14ac:dyDescent="0.2">
      <c r="A11" s="129">
        <v>3</v>
      </c>
      <c r="B11" s="125">
        <v>101</v>
      </c>
      <c r="C11" s="88" t="s">
        <v>275</v>
      </c>
      <c r="D11" s="126" t="s">
        <v>984</v>
      </c>
      <c r="E11" s="90" t="s">
        <v>985</v>
      </c>
      <c r="F11" s="117" t="s">
        <v>351</v>
      </c>
      <c r="G11" s="117" t="s">
        <v>352</v>
      </c>
      <c r="H11" s="117"/>
      <c r="I11" s="218">
        <v>48.21</v>
      </c>
      <c r="J11" s="190">
        <v>0.29499999999999998</v>
      </c>
      <c r="K11" s="119" t="str">
        <f>IF(ISBLANK(I11),"",IF(I11&gt;48.34,"",IF(I11&lt;=0,"TSM",IF(I11&lt;=0,"SM",IF(I11&lt;=40.05,"KSM",IF(I11&lt;=42.05,"I A",IF(I11&lt;=44.84,"II A",IF(I11&lt;=48.34,"III A"))))))))</f>
        <v>III A</v>
      </c>
      <c r="L11" s="117" t="s">
        <v>353</v>
      </c>
      <c r="N11" s="113">
        <v>1</v>
      </c>
      <c r="O11" s="113">
        <v>2</v>
      </c>
    </row>
    <row r="12" spans="1:16" ht="9" customHeight="1" x14ac:dyDescent="0.2">
      <c r="D12" s="55"/>
    </row>
    <row r="13" spans="1:16" x14ac:dyDescent="0.2">
      <c r="B13" s="51">
        <v>2</v>
      </c>
      <c r="C13" s="52" t="s">
        <v>766</v>
      </c>
      <c r="D13" s="108"/>
      <c r="F13" s="68"/>
      <c r="G13" s="68"/>
      <c r="H13" s="68"/>
    </row>
    <row r="14" spans="1:16" ht="9" customHeight="1" thickBot="1" x14ac:dyDescent="0.25">
      <c r="D14" s="55"/>
    </row>
    <row r="15" spans="1:16" s="59" customFormat="1" ht="12" thickBot="1" x14ac:dyDescent="0.25">
      <c r="A15" s="73" t="s">
        <v>6</v>
      </c>
      <c r="B15" s="74" t="s">
        <v>150</v>
      </c>
      <c r="C15" s="75" t="s">
        <v>8</v>
      </c>
      <c r="D15" s="76" t="s">
        <v>9</v>
      </c>
      <c r="E15" s="77" t="s">
        <v>10</v>
      </c>
      <c r="F15" s="77" t="s">
        <v>11</v>
      </c>
      <c r="G15" s="77" t="s">
        <v>88</v>
      </c>
      <c r="H15" s="77" t="s">
        <v>13</v>
      </c>
      <c r="I15" s="109" t="s">
        <v>952</v>
      </c>
      <c r="J15" s="186" t="s">
        <v>661</v>
      </c>
      <c r="K15" s="110" t="s">
        <v>291</v>
      </c>
      <c r="L15" s="111" t="s">
        <v>17</v>
      </c>
      <c r="M15" s="217"/>
      <c r="N15" s="112" t="s">
        <v>151</v>
      </c>
      <c r="O15" s="123" t="s">
        <v>663</v>
      </c>
    </row>
    <row r="16" spans="1:16" ht="15.95" customHeight="1" x14ac:dyDescent="0.2">
      <c r="A16" s="129">
        <v>1</v>
      </c>
      <c r="B16" s="125">
        <v>178</v>
      </c>
      <c r="C16" s="88" t="s">
        <v>709</v>
      </c>
      <c r="D16" s="126" t="s">
        <v>710</v>
      </c>
      <c r="E16" s="90" t="s">
        <v>711</v>
      </c>
      <c r="F16" s="117" t="s">
        <v>3</v>
      </c>
      <c r="G16" s="117" t="s">
        <v>28</v>
      </c>
      <c r="H16" s="117"/>
      <c r="I16" s="218">
        <v>44.45</v>
      </c>
      <c r="J16" s="190">
        <v>0.40799999999999997</v>
      </c>
      <c r="K16" s="119" t="str">
        <f>IF(ISBLANK(I16),"",IF(I16&gt;48.34,"",IF(I16&lt;=0,"TSM",IF(I16&lt;=0,"SM",IF(I16&lt;=40.05,"KSM",IF(I16&lt;=42.05,"I A",IF(I16&lt;=44.84,"II A",IF(I16&lt;=48.34,"III A"))))))))</f>
        <v>II A</v>
      </c>
      <c r="L16" s="117" t="s">
        <v>712</v>
      </c>
      <c r="M16" s="217" t="s">
        <v>961</v>
      </c>
      <c r="N16" s="113">
        <v>2</v>
      </c>
      <c r="O16" s="113">
        <v>4</v>
      </c>
    </row>
    <row r="17" spans="1:15" ht="15.95" customHeight="1" x14ac:dyDescent="0.2">
      <c r="A17" s="129">
        <v>2</v>
      </c>
      <c r="B17" s="125">
        <v>151</v>
      </c>
      <c r="C17" s="88" t="s">
        <v>971</v>
      </c>
      <c r="D17" s="126" t="s">
        <v>972</v>
      </c>
      <c r="E17" s="90" t="s">
        <v>973</v>
      </c>
      <c r="F17" s="117" t="s">
        <v>3</v>
      </c>
      <c r="G17" s="117" t="s">
        <v>1010</v>
      </c>
      <c r="H17" s="117"/>
      <c r="I17" s="218">
        <v>47.54</v>
      </c>
      <c r="J17" s="190">
        <v>0.36899999999999999</v>
      </c>
      <c r="K17" s="119" t="str">
        <f>IF(ISBLANK(I17),"",IF(I17&gt;48.34,"",IF(I17&lt;=0,"TSM",IF(I17&lt;=0,"SM",IF(I17&lt;=40.05,"KSM",IF(I17&lt;=42.05,"I A",IF(I17&lt;=44.84,"II A",IF(I17&lt;=48.34,"III A"))))))))</f>
        <v>III A</v>
      </c>
      <c r="L17" s="117" t="s">
        <v>778</v>
      </c>
      <c r="M17" s="217" t="s">
        <v>974</v>
      </c>
      <c r="N17" s="113">
        <v>2</v>
      </c>
      <c r="O17" s="113">
        <v>3</v>
      </c>
    </row>
    <row r="18" spans="1:15" ht="15.95" customHeight="1" x14ac:dyDescent="0.2">
      <c r="A18" s="129">
        <v>3</v>
      </c>
      <c r="B18" s="125">
        <v>112</v>
      </c>
      <c r="C18" s="88" t="s">
        <v>413</v>
      </c>
      <c r="D18" s="126" t="s">
        <v>975</v>
      </c>
      <c r="E18" s="90" t="s">
        <v>976</v>
      </c>
      <c r="F18" s="117" t="s">
        <v>200</v>
      </c>
      <c r="G18" s="117" t="s">
        <v>201</v>
      </c>
      <c r="H18" s="117" t="s">
        <v>202</v>
      </c>
      <c r="I18" s="218">
        <v>47.62</v>
      </c>
      <c r="J18" s="190">
        <v>0.19500000000000001</v>
      </c>
      <c r="K18" s="119" t="str">
        <f>IF(ISBLANK(I18),"",IF(I18&gt;48.34,"",IF(I18&lt;=0,"TSM",IF(I18&lt;=0,"SM",IF(I18&lt;=40.05,"KSM",IF(I18&lt;=42.05,"I A",IF(I18&lt;=44.84,"II A",IF(I18&lt;=48.34,"III A"))))))))</f>
        <v>III A</v>
      </c>
      <c r="L18" s="117" t="s">
        <v>203</v>
      </c>
      <c r="N18" s="113">
        <v>2</v>
      </c>
      <c r="O18" s="113">
        <v>2</v>
      </c>
    </row>
    <row r="19" spans="1:15" ht="15.95" customHeight="1" x14ac:dyDescent="0.2">
      <c r="A19" s="129">
        <v>4</v>
      </c>
      <c r="B19" s="125">
        <v>165</v>
      </c>
      <c r="C19" s="88" t="s">
        <v>721</v>
      </c>
      <c r="D19" s="126" t="s">
        <v>722</v>
      </c>
      <c r="E19" s="90" t="s">
        <v>723</v>
      </c>
      <c r="F19" s="117" t="s">
        <v>65</v>
      </c>
      <c r="G19" s="117" t="s">
        <v>66</v>
      </c>
      <c r="H19" s="117" t="s">
        <v>67</v>
      </c>
      <c r="I19" s="218">
        <v>48.52</v>
      </c>
      <c r="J19" s="190">
        <v>0.193</v>
      </c>
      <c r="K19" s="119" t="str">
        <f>IF(ISBLANK(I19),"",IF(I19&gt;48.34,"",IF(I19&lt;=0,"TSM",IF(I19&lt;=0,"SM",IF(I19&lt;=40.05,"KSM",IF(I19&lt;=42.05,"I A",IF(I19&lt;=44.84,"II A",IF(I19&lt;=48.34,"III A"))))))))</f>
        <v/>
      </c>
      <c r="L19" s="117" t="s">
        <v>68</v>
      </c>
      <c r="N19" s="113">
        <v>2</v>
      </c>
      <c r="O19" s="113">
        <v>1</v>
      </c>
    </row>
    <row r="21" spans="1:15" ht="9" customHeight="1" x14ac:dyDescent="0.2">
      <c r="D21" s="55"/>
    </row>
    <row r="22" spans="1:15" x14ac:dyDescent="0.2">
      <c r="B22" s="51">
        <v>3</v>
      </c>
      <c r="C22" s="52" t="s">
        <v>766</v>
      </c>
      <c r="D22" s="108"/>
      <c r="F22" s="68"/>
      <c r="G22" s="68"/>
      <c r="H22" s="68"/>
    </row>
    <row r="23" spans="1:15" ht="9" customHeight="1" thickBot="1" x14ac:dyDescent="0.25">
      <c r="D23" s="55"/>
    </row>
    <row r="24" spans="1:15" s="59" customFormat="1" ht="12" thickBot="1" x14ac:dyDescent="0.25">
      <c r="A24" s="73" t="s">
        <v>6</v>
      </c>
      <c r="B24" s="74" t="s">
        <v>150</v>
      </c>
      <c r="C24" s="75" t="s">
        <v>8</v>
      </c>
      <c r="D24" s="76" t="s">
        <v>9</v>
      </c>
      <c r="E24" s="77" t="s">
        <v>10</v>
      </c>
      <c r="F24" s="77" t="s">
        <v>11</v>
      </c>
      <c r="G24" s="77" t="s">
        <v>88</v>
      </c>
      <c r="H24" s="77" t="s">
        <v>13</v>
      </c>
      <c r="I24" s="109" t="s">
        <v>952</v>
      </c>
      <c r="J24" s="186" t="s">
        <v>661</v>
      </c>
      <c r="K24" s="110" t="s">
        <v>291</v>
      </c>
      <c r="L24" s="111" t="s">
        <v>17</v>
      </c>
      <c r="M24" s="217"/>
      <c r="N24" s="112" t="s">
        <v>151</v>
      </c>
      <c r="O24" s="123" t="s">
        <v>663</v>
      </c>
    </row>
    <row r="25" spans="1:15" ht="15.95" customHeight="1" x14ac:dyDescent="0.2">
      <c r="A25" s="129">
        <v>1</v>
      </c>
      <c r="B25" s="125">
        <v>189</v>
      </c>
      <c r="C25" s="88" t="s">
        <v>30</v>
      </c>
      <c r="D25" s="126" t="s">
        <v>696</v>
      </c>
      <c r="E25" s="90" t="s">
        <v>697</v>
      </c>
      <c r="F25" s="117" t="s">
        <v>3</v>
      </c>
      <c r="G25" s="117" t="s">
        <v>60</v>
      </c>
      <c r="H25" s="117" t="s">
        <v>28</v>
      </c>
      <c r="I25" s="218">
        <v>42.46</v>
      </c>
      <c r="J25" s="190">
        <v>0.247</v>
      </c>
      <c r="K25" s="119" t="str">
        <f>IF(ISBLANK(I25),"",IF(I25&gt;48.34,"",IF(I25&lt;=0,"TSM",IF(I25&lt;=0,"SM",IF(I25&lt;=40.05,"KSM",IF(I25&lt;=42.05,"I A",IF(I25&lt;=44.84,"II A",IF(I25&lt;=48.34,"III A"))))))))</f>
        <v>II A</v>
      </c>
      <c r="L25" s="117" t="s">
        <v>698</v>
      </c>
      <c r="M25" s="217" t="s">
        <v>953</v>
      </c>
      <c r="N25" s="113">
        <v>3</v>
      </c>
      <c r="O25" s="113">
        <v>3</v>
      </c>
    </row>
    <row r="26" spans="1:15" ht="15.95" customHeight="1" x14ac:dyDescent="0.2">
      <c r="A26" s="129">
        <v>2</v>
      </c>
      <c r="B26" s="125">
        <v>194</v>
      </c>
      <c r="C26" s="88" t="s">
        <v>42</v>
      </c>
      <c r="D26" s="126" t="s">
        <v>962</v>
      </c>
      <c r="E26" s="90" t="s">
        <v>963</v>
      </c>
      <c r="F26" s="117" t="s">
        <v>381</v>
      </c>
      <c r="G26" s="117" t="s">
        <v>964</v>
      </c>
      <c r="H26" s="117"/>
      <c r="I26" s="218">
        <v>44.57</v>
      </c>
      <c r="J26" s="190">
        <v>0.24</v>
      </c>
      <c r="K26" s="119"/>
      <c r="L26" s="117" t="s">
        <v>965</v>
      </c>
      <c r="M26" s="217" t="s">
        <v>966</v>
      </c>
      <c r="N26" s="113">
        <v>3</v>
      </c>
      <c r="O26" s="113">
        <v>4</v>
      </c>
    </row>
    <row r="27" spans="1:15" ht="15.95" customHeight="1" x14ac:dyDescent="0.2">
      <c r="A27" s="129">
        <v>3</v>
      </c>
      <c r="B27" s="125">
        <v>212</v>
      </c>
      <c r="C27" s="88" t="s">
        <v>967</v>
      </c>
      <c r="D27" s="126" t="s">
        <v>968</v>
      </c>
      <c r="E27" s="90" t="s">
        <v>969</v>
      </c>
      <c r="F27" s="117" t="s">
        <v>553</v>
      </c>
      <c r="G27" s="117" t="s">
        <v>554</v>
      </c>
      <c r="H27" s="117"/>
      <c r="I27" s="218">
        <v>45.59</v>
      </c>
      <c r="J27" s="190">
        <v>0.36199999999999999</v>
      </c>
      <c r="K27" s="119" t="str">
        <f>IF(ISBLANK(I27),"",IF(I27&gt;48.34,"",IF(I27&lt;=0,"TSM",IF(I27&lt;=0,"SM",IF(I27&lt;=40.05,"KSM",IF(I27&lt;=42.05,"I A",IF(I27&lt;=44.84,"II A",IF(I27&lt;=48.34,"III A"))))))))</f>
        <v>III A</v>
      </c>
      <c r="L27" s="117" t="s">
        <v>555</v>
      </c>
      <c r="N27" s="113">
        <v>3</v>
      </c>
      <c r="O27" s="113">
        <v>1</v>
      </c>
    </row>
    <row r="28" spans="1:15" ht="15.95" customHeight="1" x14ac:dyDescent="0.2">
      <c r="A28" s="129">
        <v>4</v>
      </c>
      <c r="B28" s="125">
        <v>379</v>
      </c>
      <c r="C28" s="88" t="s">
        <v>981</v>
      </c>
      <c r="D28" s="126" t="s">
        <v>982</v>
      </c>
      <c r="E28" s="90" t="s">
        <v>983</v>
      </c>
      <c r="F28" s="117" t="s">
        <v>381</v>
      </c>
      <c r="G28" s="117" t="s">
        <v>964</v>
      </c>
      <c r="H28" s="117" t="s">
        <v>249</v>
      </c>
      <c r="I28" s="218">
        <v>47.95</v>
      </c>
      <c r="J28" s="190">
        <v>0.38600000000000001</v>
      </c>
      <c r="K28" s="119" t="str">
        <f>IF(ISBLANK(I28),"",IF(I28&gt;48.34,"",IF(I28&lt;=0,"TSM",IF(I28&lt;=0,"SM",IF(I28&lt;=40.05,"KSM",IF(I28&lt;=42.05,"I A",IF(I28&lt;=44.84,"II A",IF(I28&lt;=48.34,"III A"))))))))</f>
        <v>III A</v>
      </c>
      <c r="L28" s="117" t="s">
        <v>965</v>
      </c>
      <c r="N28" s="113">
        <v>3</v>
      </c>
      <c r="O28" s="113">
        <v>2</v>
      </c>
    </row>
    <row r="30" spans="1:15" ht="9" customHeight="1" x14ac:dyDescent="0.2">
      <c r="D30" s="55"/>
    </row>
    <row r="31" spans="1:15" x14ac:dyDescent="0.2">
      <c r="B31" s="51">
        <v>4</v>
      </c>
      <c r="C31" s="52" t="s">
        <v>766</v>
      </c>
      <c r="D31" s="108"/>
      <c r="F31" s="68"/>
      <c r="G31" s="68"/>
      <c r="H31" s="68"/>
    </row>
    <row r="32" spans="1:15" ht="9" customHeight="1" thickBot="1" x14ac:dyDescent="0.25">
      <c r="D32" s="55"/>
    </row>
    <row r="33" spans="1:15" s="59" customFormat="1" ht="12" thickBot="1" x14ac:dyDescent="0.25">
      <c r="A33" s="73" t="s">
        <v>6</v>
      </c>
      <c r="B33" s="74" t="s">
        <v>150</v>
      </c>
      <c r="C33" s="75" t="s">
        <v>8</v>
      </c>
      <c r="D33" s="76" t="s">
        <v>9</v>
      </c>
      <c r="E33" s="77" t="s">
        <v>10</v>
      </c>
      <c r="F33" s="77" t="s">
        <v>11</v>
      </c>
      <c r="G33" s="77" t="s">
        <v>88</v>
      </c>
      <c r="H33" s="77" t="s">
        <v>13</v>
      </c>
      <c r="I33" s="109" t="s">
        <v>952</v>
      </c>
      <c r="J33" s="186" t="s">
        <v>661</v>
      </c>
      <c r="K33" s="110" t="s">
        <v>291</v>
      </c>
      <c r="L33" s="111" t="s">
        <v>17</v>
      </c>
      <c r="M33" s="217"/>
      <c r="N33" s="112" t="s">
        <v>151</v>
      </c>
      <c r="O33" s="123" t="s">
        <v>663</v>
      </c>
    </row>
    <row r="34" spans="1:15" ht="15.95" customHeight="1" x14ac:dyDescent="0.2">
      <c r="A34" s="129">
        <v>1</v>
      </c>
      <c r="B34" s="125">
        <v>47</v>
      </c>
      <c r="C34" s="88" t="s">
        <v>420</v>
      </c>
      <c r="D34" s="126" t="s">
        <v>724</v>
      </c>
      <c r="E34" s="90" t="s">
        <v>725</v>
      </c>
      <c r="F34" s="117" t="s">
        <v>3</v>
      </c>
      <c r="G34" s="117" t="s">
        <v>28</v>
      </c>
      <c r="H34" s="117"/>
      <c r="I34" s="218">
        <v>48.34</v>
      </c>
      <c r="J34" s="190">
        <v>0.23</v>
      </c>
      <c r="K34" s="119" t="str">
        <f>IF(ISBLANK(I34),"",IF(I34&gt;48.34,"",IF(I34&lt;=0,"TSM",IF(I34&lt;=0,"SM",IF(I34&lt;=40.05,"KSM",IF(I34&lt;=42.05,"I A",IF(I34&lt;=44.84,"II A",IF(I34&lt;=48.34,"III A"))))))))</f>
        <v>III A</v>
      </c>
      <c r="L34" s="117" t="s">
        <v>651</v>
      </c>
      <c r="N34" s="113">
        <v>4</v>
      </c>
      <c r="O34" s="113">
        <v>1</v>
      </c>
    </row>
    <row r="35" spans="1:15" ht="15.95" customHeight="1" x14ac:dyDescent="0.2">
      <c r="A35" s="129"/>
      <c r="B35" s="125">
        <v>198</v>
      </c>
      <c r="C35" s="88" t="s">
        <v>986</v>
      </c>
      <c r="D35" s="126" t="s">
        <v>987</v>
      </c>
      <c r="E35" s="90" t="s">
        <v>55</v>
      </c>
      <c r="F35" s="117" t="s">
        <v>3</v>
      </c>
      <c r="G35" s="117" t="s">
        <v>28</v>
      </c>
      <c r="H35" s="117" t="s">
        <v>988</v>
      </c>
      <c r="I35" s="218" t="s">
        <v>572</v>
      </c>
      <c r="J35" s="190">
        <v>0.216</v>
      </c>
      <c r="K35" s="119" t="str">
        <f>IF(ISBLANK(I35),"",IF(I35&gt;48.34,"",IF(I35&lt;=0,"TSM",IF(I35&lt;=0,"SM",IF(I35&lt;=40.05,"KSM",IF(I35&lt;=42.05,"I A",IF(I35&lt;=44.84,"II A",IF(I35&lt;=48.34,"III A"))))))))</f>
        <v/>
      </c>
      <c r="L35" s="117" t="s">
        <v>848</v>
      </c>
      <c r="M35" s="217" t="s">
        <v>989</v>
      </c>
      <c r="N35" s="113">
        <v>4</v>
      </c>
      <c r="O35" s="113">
        <v>3</v>
      </c>
    </row>
    <row r="36" spans="1:15" ht="15.95" customHeight="1" x14ac:dyDescent="0.2">
      <c r="A36" s="129"/>
      <c r="B36" s="125">
        <v>30</v>
      </c>
      <c r="C36" s="88" t="s">
        <v>971</v>
      </c>
      <c r="D36" s="126" t="s">
        <v>990</v>
      </c>
      <c r="E36" s="90" t="s">
        <v>973</v>
      </c>
      <c r="F36" s="117" t="s">
        <v>3</v>
      </c>
      <c r="G36" s="117" t="s">
        <v>917</v>
      </c>
      <c r="H36" s="117"/>
      <c r="I36" s="218" t="s">
        <v>73</v>
      </c>
      <c r="J36" s="190"/>
      <c r="K36" s="119" t="str">
        <f>IF(ISBLANK(I36),"",IF(I36&gt;48.34,"",IF(I36&lt;=0,"TSM",IF(I36&lt;=0,"SM",IF(I36&lt;=40.05,"KSM",IF(I36&lt;=42.05,"I A",IF(I36&lt;=44.84,"II A",IF(I36&lt;=48.34,"III A"))))))))</f>
        <v/>
      </c>
      <c r="L36" s="117" t="s">
        <v>778</v>
      </c>
      <c r="N36" s="113">
        <v>4</v>
      </c>
      <c r="O36" s="113">
        <v>2</v>
      </c>
    </row>
    <row r="37" spans="1:15" ht="15.95" customHeight="1" x14ac:dyDescent="0.2">
      <c r="A37" s="129"/>
      <c r="B37" s="125">
        <v>31</v>
      </c>
      <c r="C37" s="88" t="s">
        <v>358</v>
      </c>
      <c r="D37" s="126" t="s">
        <v>991</v>
      </c>
      <c r="E37" s="90" t="s">
        <v>992</v>
      </c>
      <c r="F37" s="117" t="s">
        <v>3</v>
      </c>
      <c r="G37" s="117" t="s">
        <v>917</v>
      </c>
      <c r="H37" s="117"/>
      <c r="I37" s="218" t="s">
        <v>73</v>
      </c>
      <c r="J37" s="190"/>
      <c r="K37" s="119" t="str">
        <f>IF(ISBLANK(I37),"",IF(I37&gt;48.34,"",IF(I37&lt;=0,"TSM",IF(I37&lt;=0,"SM",IF(I37&lt;=40.05,"KSM",IF(I37&lt;=42.05,"I A",IF(I37&lt;=44.84,"II A",IF(I37&lt;=48.34,"III A"))))))))</f>
        <v/>
      </c>
      <c r="L37" s="117" t="s">
        <v>778</v>
      </c>
      <c r="M37" s="217" t="s">
        <v>993</v>
      </c>
      <c r="N37" s="113">
        <v>4</v>
      </c>
      <c r="O37" s="113">
        <v>4</v>
      </c>
    </row>
    <row r="41" spans="1:15" ht="9" customHeight="1" x14ac:dyDescent="0.2">
      <c r="D41" s="55"/>
    </row>
    <row r="42" spans="1:15" x14ac:dyDescent="0.2">
      <c r="B42" s="51">
        <v>5</v>
      </c>
      <c r="C42" s="52" t="s">
        <v>766</v>
      </c>
      <c r="D42" s="108"/>
      <c r="F42" s="68"/>
      <c r="G42" s="68"/>
      <c r="H42" s="68"/>
    </row>
    <row r="43" spans="1:15" ht="9" customHeight="1" thickBot="1" x14ac:dyDescent="0.25">
      <c r="D43" s="55"/>
    </row>
    <row r="44" spans="1:15" s="59" customFormat="1" ht="12" thickBot="1" x14ac:dyDescent="0.25">
      <c r="A44" s="73" t="s">
        <v>6</v>
      </c>
      <c r="B44" s="74" t="s">
        <v>150</v>
      </c>
      <c r="C44" s="75" t="s">
        <v>8</v>
      </c>
      <c r="D44" s="76" t="s">
        <v>9</v>
      </c>
      <c r="E44" s="77" t="s">
        <v>10</v>
      </c>
      <c r="F44" s="77" t="s">
        <v>11</v>
      </c>
      <c r="G44" s="77" t="s">
        <v>88</v>
      </c>
      <c r="H44" s="77" t="s">
        <v>13</v>
      </c>
      <c r="I44" s="109" t="s">
        <v>952</v>
      </c>
      <c r="J44" s="186" t="s">
        <v>661</v>
      </c>
      <c r="K44" s="110" t="s">
        <v>291</v>
      </c>
      <c r="L44" s="111" t="s">
        <v>17</v>
      </c>
      <c r="M44" s="217"/>
      <c r="N44" s="112" t="s">
        <v>151</v>
      </c>
      <c r="O44" s="123" t="s">
        <v>663</v>
      </c>
    </row>
    <row r="45" spans="1:15" ht="15.95" customHeight="1" x14ac:dyDescent="0.2">
      <c r="A45" s="129">
        <v>1</v>
      </c>
      <c r="B45" s="125">
        <v>162</v>
      </c>
      <c r="C45" s="88" t="s">
        <v>954</v>
      </c>
      <c r="D45" s="126" t="s">
        <v>252</v>
      </c>
      <c r="E45" s="90" t="s">
        <v>253</v>
      </c>
      <c r="F45" s="117" t="s">
        <v>254</v>
      </c>
      <c r="G45" s="117"/>
      <c r="H45" s="117"/>
      <c r="I45" s="218">
        <v>42.98</v>
      </c>
      <c r="J45" s="190">
        <v>0.19400000000000001</v>
      </c>
      <c r="K45" s="119" t="str">
        <f>IF(ISBLANK(I45),"",IF(I45&gt;48.34,"",IF(I45&lt;=0,"TSM",IF(I45&lt;=0,"SM",IF(I45&lt;=40.05,"KSM",IF(I45&lt;=42.05,"I A",IF(I45&lt;=44.84,"II A",IF(I45&lt;=48.34,"III A"))))))))</f>
        <v>II A</v>
      </c>
      <c r="L45" s="117" t="s">
        <v>255</v>
      </c>
      <c r="M45" s="217" t="s">
        <v>955</v>
      </c>
      <c r="N45" s="113">
        <v>5</v>
      </c>
      <c r="O45" s="113">
        <v>4</v>
      </c>
    </row>
    <row r="46" spans="1:15" ht="15.95" customHeight="1" x14ac:dyDescent="0.2">
      <c r="A46" s="129">
        <v>2</v>
      </c>
      <c r="B46" s="125">
        <v>278</v>
      </c>
      <c r="C46" s="88" t="s">
        <v>259</v>
      </c>
      <c r="D46" s="126" t="s">
        <v>260</v>
      </c>
      <c r="E46" s="90" t="s">
        <v>261</v>
      </c>
      <c r="F46" s="117" t="s">
        <v>50</v>
      </c>
      <c r="G46" s="117"/>
      <c r="H46" s="117" t="s">
        <v>51</v>
      </c>
      <c r="I46" s="218">
        <v>43.53</v>
      </c>
      <c r="J46" s="190">
        <v>0.372</v>
      </c>
      <c r="K46" s="119" t="str">
        <f>IF(ISBLANK(I46),"",IF(I46&gt;48.34,"",IF(I46&lt;=0,"TSM",IF(I46&lt;=0,"SM",IF(I46&lt;=40.05,"KSM",IF(I46&lt;=42.05,"I A",IF(I46&lt;=44.84,"II A",IF(I46&lt;=48.34,"III A"))))))))</f>
        <v>II A</v>
      </c>
      <c r="L46" s="117" t="s">
        <v>262</v>
      </c>
      <c r="M46" s="217" t="s">
        <v>956</v>
      </c>
      <c r="N46" s="113">
        <v>5</v>
      </c>
      <c r="O46" s="113">
        <v>3</v>
      </c>
    </row>
    <row r="47" spans="1:15" ht="15.95" customHeight="1" x14ac:dyDescent="0.2">
      <c r="A47" s="129">
        <v>3</v>
      </c>
      <c r="B47" s="125">
        <v>173</v>
      </c>
      <c r="C47" s="88" t="s">
        <v>443</v>
      </c>
      <c r="D47" s="126" t="s">
        <v>707</v>
      </c>
      <c r="E47" s="90" t="s">
        <v>708</v>
      </c>
      <c r="F47" s="117" t="s">
        <v>65</v>
      </c>
      <c r="G47" s="117" t="s">
        <v>66</v>
      </c>
      <c r="H47" s="117" t="s">
        <v>67</v>
      </c>
      <c r="I47" s="218">
        <v>44.67</v>
      </c>
      <c r="J47" s="190">
        <v>0.61</v>
      </c>
      <c r="K47" s="119" t="str">
        <f>IF(ISBLANK(I47),"",IF(I47&gt;48.34,"",IF(I47&lt;=0,"TSM",IF(I47&lt;=0,"SM",IF(I47&lt;=40.05,"KSM",IF(I47&lt;=42.05,"I A",IF(I47&lt;=44.84,"II A",IF(I47&lt;=48.34,"III A"))))))))</f>
        <v>II A</v>
      </c>
      <c r="L47" s="117" t="s">
        <v>68</v>
      </c>
      <c r="N47" s="113">
        <v>5</v>
      </c>
      <c r="O47" s="113">
        <v>1</v>
      </c>
    </row>
    <row r="48" spans="1:15" ht="15.95" customHeight="1" x14ac:dyDescent="0.2">
      <c r="A48" s="129">
        <v>4</v>
      </c>
      <c r="B48" s="125">
        <v>299</v>
      </c>
      <c r="C48" s="88" t="s">
        <v>729</v>
      </c>
      <c r="D48" s="126" t="s">
        <v>730</v>
      </c>
      <c r="E48" s="90" t="s">
        <v>731</v>
      </c>
      <c r="F48" s="117" t="s">
        <v>3</v>
      </c>
      <c r="G48" s="117" t="s">
        <v>720</v>
      </c>
      <c r="H48" s="117"/>
      <c r="I48" s="218">
        <v>46.78</v>
      </c>
      <c r="J48" s="190">
        <v>0.161</v>
      </c>
      <c r="K48" s="119" t="str">
        <f>IF(ISBLANK(I48),"",IF(I48&gt;48.34,"",IF(I48&lt;=0,"TSM",IF(I48&lt;=0,"SM",IF(I48&lt;=40.05,"KSM",IF(I48&lt;=42.05,"I A",IF(I48&lt;=44.84,"II A",IF(I48&lt;=48.34,"III A"))))))))</f>
        <v>III A</v>
      </c>
      <c r="L48" s="117" t="s">
        <v>133</v>
      </c>
      <c r="M48" s="217" t="s">
        <v>970</v>
      </c>
      <c r="N48" s="113">
        <v>5</v>
      </c>
      <c r="O48" s="113">
        <v>2</v>
      </c>
    </row>
    <row r="50" spans="5:15" ht="15.95" customHeight="1" x14ac:dyDescent="0.2">
      <c r="E50" s="61"/>
      <c r="F50" s="61"/>
      <c r="G50" s="61"/>
      <c r="H50" s="61"/>
      <c r="I50" s="61"/>
      <c r="J50" s="61"/>
      <c r="K50" s="61"/>
      <c r="M50" s="61"/>
      <c r="N50" s="61"/>
      <c r="O50" s="61"/>
    </row>
    <row r="51" spans="5:15" ht="15.95" customHeight="1" x14ac:dyDescent="0.2">
      <c r="E51" s="61"/>
      <c r="F51" s="61"/>
      <c r="G51" s="61"/>
      <c r="H51" s="61"/>
      <c r="I51" s="61"/>
      <c r="J51" s="61"/>
      <c r="K51" s="61"/>
      <c r="M51" s="61"/>
      <c r="N51" s="61"/>
      <c r="O51" s="61"/>
    </row>
    <row r="52" spans="5:15" ht="15.95" customHeight="1" x14ac:dyDescent="0.2">
      <c r="E52" s="61"/>
      <c r="F52" s="61"/>
      <c r="G52" s="61"/>
      <c r="H52" s="61"/>
      <c r="I52" s="61"/>
      <c r="J52" s="61"/>
      <c r="K52" s="61"/>
      <c r="M52" s="61"/>
      <c r="N52" s="61"/>
      <c r="O52" s="61"/>
    </row>
    <row r="53" spans="5:15" ht="15.95" customHeight="1" x14ac:dyDescent="0.2">
      <c r="E53" s="61"/>
      <c r="F53" s="61"/>
      <c r="G53" s="61"/>
      <c r="H53" s="61"/>
      <c r="I53" s="61"/>
      <c r="J53" s="61"/>
      <c r="K53" s="61"/>
      <c r="M53" s="61"/>
      <c r="N53" s="61"/>
      <c r="O53" s="61"/>
    </row>
    <row r="54" spans="5:15" ht="15.95" customHeight="1" x14ac:dyDescent="0.2">
      <c r="E54" s="61"/>
      <c r="F54" s="61"/>
      <c r="G54" s="61"/>
      <c r="H54" s="61"/>
      <c r="I54" s="61"/>
      <c r="J54" s="61"/>
      <c r="K54" s="61"/>
      <c r="M54" s="61"/>
      <c r="N54" s="61"/>
      <c r="O54" s="61"/>
    </row>
    <row r="55" spans="5:15" ht="15.95" customHeight="1" x14ac:dyDescent="0.2">
      <c r="E55" s="61"/>
      <c r="F55" s="61"/>
      <c r="G55" s="61"/>
      <c r="H55" s="61"/>
      <c r="I55" s="61"/>
      <c r="J55" s="61"/>
      <c r="K55" s="61"/>
      <c r="M55" s="61"/>
      <c r="N55" s="61"/>
      <c r="O55" s="61"/>
    </row>
    <row r="56" spans="5:15" ht="15.95" customHeight="1" x14ac:dyDescent="0.2">
      <c r="E56" s="61"/>
      <c r="F56" s="61"/>
      <c r="G56" s="61"/>
      <c r="H56" s="61"/>
      <c r="I56" s="61"/>
      <c r="J56" s="61"/>
      <c r="K56" s="61"/>
      <c r="M56" s="61"/>
      <c r="N56" s="61"/>
      <c r="O56" s="61"/>
    </row>
    <row r="57" spans="5:15" ht="15.95" customHeight="1" x14ac:dyDescent="0.2">
      <c r="E57" s="61"/>
      <c r="F57" s="61"/>
      <c r="G57" s="61"/>
      <c r="H57" s="61"/>
      <c r="I57" s="61"/>
      <c r="J57" s="61"/>
      <c r="K57" s="61"/>
      <c r="M57" s="61"/>
      <c r="N57" s="61"/>
      <c r="O57" s="61"/>
    </row>
    <row r="58" spans="5:15" ht="15.95" customHeight="1" x14ac:dyDescent="0.2">
      <c r="E58" s="61"/>
      <c r="F58" s="61"/>
      <c r="G58" s="61"/>
      <c r="H58" s="61"/>
      <c r="I58" s="61"/>
      <c r="J58" s="61"/>
      <c r="K58" s="61"/>
      <c r="M58" s="61"/>
      <c r="N58" s="61"/>
      <c r="O58" s="61"/>
    </row>
    <row r="59" spans="5:15" ht="15.95" customHeight="1" x14ac:dyDescent="0.2">
      <c r="E59" s="61"/>
      <c r="F59" s="61"/>
      <c r="G59" s="61"/>
      <c r="H59" s="61"/>
      <c r="I59" s="61"/>
      <c r="J59" s="61"/>
      <c r="K59" s="61"/>
      <c r="M59" s="61"/>
      <c r="N59" s="61"/>
      <c r="O59" s="61"/>
    </row>
    <row r="60" spans="5:15" ht="15.95" customHeight="1" x14ac:dyDescent="0.2">
      <c r="E60" s="61"/>
      <c r="F60" s="61"/>
      <c r="G60" s="61"/>
      <c r="H60" s="61"/>
      <c r="I60" s="61"/>
      <c r="J60" s="61"/>
      <c r="K60" s="61"/>
      <c r="M60" s="61"/>
      <c r="N60" s="61"/>
      <c r="O60" s="61"/>
    </row>
    <row r="61" spans="5:15" ht="15.95" customHeight="1" x14ac:dyDescent="0.2">
      <c r="E61" s="61"/>
      <c r="F61" s="61"/>
      <c r="G61" s="61"/>
      <c r="H61" s="61"/>
      <c r="I61" s="61"/>
      <c r="J61" s="61"/>
      <c r="K61" s="61"/>
      <c r="M61" s="61"/>
      <c r="N61" s="61"/>
      <c r="O61" s="61"/>
    </row>
    <row r="62" spans="5:15" ht="15.95" customHeight="1" x14ac:dyDescent="0.2">
      <c r="E62" s="61"/>
      <c r="F62" s="61"/>
      <c r="G62" s="61"/>
      <c r="H62" s="61"/>
      <c r="I62" s="61"/>
      <c r="J62" s="61"/>
      <c r="K62" s="61"/>
      <c r="M62" s="61"/>
      <c r="N62" s="61"/>
      <c r="O62" s="61"/>
    </row>
    <row r="63" spans="5:15" ht="15.95" customHeight="1" x14ac:dyDescent="0.2">
      <c r="E63" s="61"/>
      <c r="F63" s="61"/>
      <c r="G63" s="61"/>
      <c r="H63" s="61"/>
      <c r="I63" s="61"/>
      <c r="J63" s="61"/>
      <c r="K63" s="61"/>
      <c r="M63" s="61"/>
      <c r="N63" s="61"/>
      <c r="O63" s="61"/>
    </row>
    <row r="64" spans="5:15" ht="15.95" customHeight="1" x14ac:dyDescent="0.2">
      <c r="E64" s="61"/>
      <c r="F64" s="61"/>
      <c r="G64" s="61"/>
      <c r="H64" s="61"/>
      <c r="I64" s="61"/>
      <c r="J64" s="61"/>
      <c r="K64" s="61"/>
      <c r="M64" s="61"/>
      <c r="N64" s="61"/>
      <c r="O64" s="61"/>
    </row>
    <row r="65" spans="5:15" ht="15.95" customHeight="1" x14ac:dyDescent="0.2">
      <c r="E65" s="61"/>
      <c r="F65" s="61"/>
      <c r="G65" s="61"/>
      <c r="H65" s="61"/>
      <c r="I65" s="61"/>
      <c r="J65" s="61"/>
      <c r="K65" s="61"/>
      <c r="M65" s="61"/>
      <c r="N65" s="61"/>
      <c r="O65" s="61"/>
    </row>
    <row r="66" spans="5:15" ht="15.95" customHeight="1" x14ac:dyDescent="0.2">
      <c r="E66" s="61"/>
      <c r="F66" s="61"/>
      <c r="G66" s="61"/>
      <c r="H66" s="61"/>
      <c r="I66" s="61"/>
      <c r="J66" s="61"/>
      <c r="K66" s="61"/>
      <c r="M66" s="61"/>
      <c r="N66" s="61"/>
      <c r="O66" s="61"/>
    </row>
    <row r="67" spans="5:15" ht="15.95" customHeight="1" x14ac:dyDescent="0.2">
      <c r="E67" s="61"/>
      <c r="F67" s="61"/>
      <c r="G67" s="61"/>
      <c r="H67" s="61"/>
      <c r="I67" s="61"/>
      <c r="J67" s="61"/>
      <c r="K67" s="61"/>
      <c r="M67" s="61"/>
      <c r="N67" s="61"/>
      <c r="O67" s="61"/>
    </row>
    <row r="68" spans="5:15" ht="15.95" customHeight="1" x14ac:dyDescent="0.2">
      <c r="E68" s="61"/>
      <c r="F68" s="61"/>
      <c r="G68" s="61"/>
      <c r="H68" s="61"/>
      <c r="I68" s="61"/>
      <c r="J68" s="61"/>
      <c r="K68" s="61"/>
      <c r="M68" s="61"/>
      <c r="N68" s="61"/>
      <c r="O68" s="61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P47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1" customWidth="1"/>
    <col min="2" max="2" width="4" style="61" customWidth="1"/>
    <col min="3" max="3" width="9.7109375" style="61" customWidth="1"/>
    <col min="4" max="4" width="16.42578125" style="61" customWidth="1"/>
    <col min="5" max="5" width="8.85546875" style="63" customWidth="1"/>
    <col min="6" max="6" width="9.5703125" style="63" customWidth="1"/>
    <col min="7" max="7" width="12" style="63" customWidth="1"/>
    <col min="8" max="8" width="13.85546875" style="63" customWidth="1"/>
    <col min="9" max="9" width="8.140625" style="106" customWidth="1"/>
    <col min="10" max="10" width="4.140625" style="106" customWidth="1"/>
    <col min="11" max="11" width="5" style="107" customWidth="1"/>
    <col min="12" max="12" width="21.85546875" style="61" customWidth="1"/>
    <col min="13" max="13" width="4.28515625" style="217" hidden="1" customWidth="1"/>
    <col min="14" max="14" width="5.7109375" style="65" hidden="1" customWidth="1"/>
    <col min="15" max="15" width="4.5703125" style="65" hidden="1" customWidth="1"/>
    <col min="16" max="16" width="2" style="61" bestFit="1" customWidth="1"/>
    <col min="17" max="16384" width="9.140625" style="61"/>
  </cols>
  <sheetData>
    <row r="1" spans="1:16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K1" s="53"/>
      <c r="L1" s="215" t="s">
        <v>1</v>
      </c>
      <c r="M1" s="216"/>
      <c r="N1" s="51"/>
      <c r="O1" s="50"/>
      <c r="P1" s="53"/>
    </row>
    <row r="2" spans="1:16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K2" s="58"/>
      <c r="L2" s="60" t="s">
        <v>3</v>
      </c>
      <c r="M2" s="217"/>
      <c r="N2" s="57"/>
      <c r="O2" s="50"/>
      <c r="P2" s="175"/>
    </row>
    <row r="3" spans="1:16" ht="10.5" customHeight="1" x14ac:dyDescent="0.25">
      <c r="C3" s="62"/>
    </row>
    <row r="4" spans="1:16" ht="15.75" x14ac:dyDescent="0.25">
      <c r="C4" s="67" t="s">
        <v>951</v>
      </c>
      <c r="D4" s="55"/>
      <c r="F4" s="68"/>
      <c r="G4" s="68"/>
      <c r="H4" s="68"/>
    </row>
    <row r="5" spans="1:16" ht="9" customHeight="1" x14ac:dyDescent="0.2">
      <c r="D5" s="55"/>
    </row>
    <row r="6" spans="1:16" x14ac:dyDescent="0.2">
      <c r="B6" s="51"/>
      <c r="C6" s="52" t="s">
        <v>347</v>
      </c>
      <c r="D6" s="108"/>
      <c r="F6" s="68"/>
      <c r="G6" s="68"/>
      <c r="H6" s="68"/>
    </row>
    <row r="7" spans="1:16" ht="9" customHeight="1" thickBot="1" x14ac:dyDescent="0.25">
      <c r="D7" s="55"/>
    </row>
    <row r="8" spans="1:16" s="59" customFormat="1" ht="12" thickBot="1" x14ac:dyDescent="0.25">
      <c r="A8" s="7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952</v>
      </c>
      <c r="J8" s="186" t="s">
        <v>661</v>
      </c>
      <c r="K8" s="110" t="s">
        <v>291</v>
      </c>
      <c r="L8" s="111" t="s">
        <v>17</v>
      </c>
      <c r="M8" s="217"/>
      <c r="N8" s="112" t="s">
        <v>151</v>
      </c>
      <c r="O8" s="123" t="s">
        <v>663</v>
      </c>
    </row>
    <row r="9" spans="1:16" ht="15.95" customHeight="1" x14ac:dyDescent="0.2">
      <c r="A9" s="129">
        <v>1</v>
      </c>
      <c r="B9" s="125">
        <v>189</v>
      </c>
      <c r="C9" s="88" t="s">
        <v>30</v>
      </c>
      <c r="D9" s="126" t="s">
        <v>696</v>
      </c>
      <c r="E9" s="90" t="s">
        <v>697</v>
      </c>
      <c r="F9" s="117" t="s">
        <v>3</v>
      </c>
      <c r="G9" s="117" t="s">
        <v>60</v>
      </c>
      <c r="H9" s="117" t="s">
        <v>28</v>
      </c>
      <c r="I9" s="218">
        <v>42.46</v>
      </c>
      <c r="J9" s="190">
        <v>0.247</v>
      </c>
      <c r="K9" s="119" t="str">
        <f t="shared" ref="K9:K14" si="0">IF(ISBLANK(I9),"",IF(I9&gt;48.34,"",IF(I9&lt;=0,"TSM",IF(I9&lt;=0,"SM",IF(I9&lt;=40.05,"KSM",IF(I9&lt;=42.05,"I A",IF(I9&lt;=44.84,"II A",IF(I9&lt;=48.34,"III A"))))))))</f>
        <v>II A</v>
      </c>
      <c r="L9" s="117" t="s">
        <v>698</v>
      </c>
      <c r="M9" s="217" t="s">
        <v>953</v>
      </c>
      <c r="N9" s="113">
        <v>3</v>
      </c>
      <c r="O9" s="113">
        <v>3</v>
      </c>
    </row>
    <row r="10" spans="1:16" ht="15.95" customHeight="1" x14ac:dyDescent="0.2">
      <c r="A10" s="129">
        <v>2</v>
      </c>
      <c r="B10" s="125">
        <v>162</v>
      </c>
      <c r="C10" s="88" t="s">
        <v>954</v>
      </c>
      <c r="D10" s="126" t="s">
        <v>252</v>
      </c>
      <c r="E10" s="90" t="s">
        <v>253</v>
      </c>
      <c r="F10" s="117" t="s">
        <v>254</v>
      </c>
      <c r="G10" s="117"/>
      <c r="H10" s="117"/>
      <c r="I10" s="218">
        <v>42.98</v>
      </c>
      <c r="J10" s="190">
        <v>0.19400000000000001</v>
      </c>
      <c r="K10" s="119" t="str">
        <f t="shared" si="0"/>
        <v>II A</v>
      </c>
      <c r="L10" s="117" t="s">
        <v>255</v>
      </c>
      <c r="M10" s="217" t="s">
        <v>955</v>
      </c>
      <c r="N10" s="113">
        <v>5</v>
      </c>
      <c r="O10" s="113">
        <v>4</v>
      </c>
    </row>
    <row r="11" spans="1:16" ht="15.95" customHeight="1" x14ac:dyDescent="0.2">
      <c r="A11" s="129">
        <v>3</v>
      </c>
      <c r="B11" s="125">
        <v>278</v>
      </c>
      <c r="C11" s="88" t="s">
        <v>259</v>
      </c>
      <c r="D11" s="126" t="s">
        <v>260</v>
      </c>
      <c r="E11" s="90" t="s">
        <v>261</v>
      </c>
      <c r="F11" s="117" t="s">
        <v>50</v>
      </c>
      <c r="G11" s="117"/>
      <c r="H11" s="117" t="s">
        <v>51</v>
      </c>
      <c r="I11" s="218">
        <v>43.53</v>
      </c>
      <c r="J11" s="190">
        <v>0.372</v>
      </c>
      <c r="K11" s="119" t="str">
        <f t="shared" si="0"/>
        <v>II A</v>
      </c>
      <c r="L11" s="117" t="s">
        <v>262</v>
      </c>
      <c r="M11" s="217" t="s">
        <v>956</v>
      </c>
      <c r="N11" s="113">
        <v>5</v>
      </c>
      <c r="O11" s="113">
        <v>3</v>
      </c>
    </row>
    <row r="12" spans="1:16" ht="15.95" customHeight="1" x14ac:dyDescent="0.2">
      <c r="A12" s="129">
        <v>4</v>
      </c>
      <c r="B12" s="125">
        <v>277</v>
      </c>
      <c r="C12" s="88" t="s">
        <v>957</v>
      </c>
      <c r="D12" s="126" t="s">
        <v>958</v>
      </c>
      <c r="E12" s="90" t="s">
        <v>959</v>
      </c>
      <c r="F12" s="117" t="s">
        <v>50</v>
      </c>
      <c r="G12" s="117"/>
      <c r="H12" s="117" t="s">
        <v>51</v>
      </c>
      <c r="I12" s="218">
        <v>44.08</v>
      </c>
      <c r="J12" s="190">
        <v>0.19600000000000001</v>
      </c>
      <c r="K12" s="119" t="str">
        <f t="shared" si="0"/>
        <v>II A</v>
      </c>
      <c r="L12" s="117" t="s">
        <v>460</v>
      </c>
      <c r="M12" s="217" t="s">
        <v>960</v>
      </c>
      <c r="N12" s="113">
        <v>1</v>
      </c>
      <c r="O12" s="113">
        <v>3</v>
      </c>
    </row>
    <row r="13" spans="1:16" ht="15.95" customHeight="1" x14ac:dyDescent="0.2">
      <c r="A13" s="129">
        <v>5</v>
      </c>
      <c r="B13" s="125">
        <v>178</v>
      </c>
      <c r="C13" s="88" t="s">
        <v>709</v>
      </c>
      <c r="D13" s="126" t="s">
        <v>710</v>
      </c>
      <c r="E13" s="90" t="s">
        <v>711</v>
      </c>
      <c r="F13" s="117" t="s">
        <v>3</v>
      </c>
      <c r="G13" s="117" t="s">
        <v>28</v>
      </c>
      <c r="H13" s="117"/>
      <c r="I13" s="218">
        <v>44.45</v>
      </c>
      <c r="J13" s="190">
        <v>0.40799999999999997</v>
      </c>
      <c r="K13" s="119" t="str">
        <f t="shared" si="0"/>
        <v>II A</v>
      </c>
      <c r="L13" s="117" t="s">
        <v>712</v>
      </c>
      <c r="M13" s="217" t="s">
        <v>961</v>
      </c>
      <c r="N13" s="113">
        <v>2</v>
      </c>
      <c r="O13" s="113">
        <v>4</v>
      </c>
    </row>
    <row r="14" spans="1:16" ht="15.95" customHeight="1" x14ac:dyDescent="0.2">
      <c r="A14" s="129">
        <v>6</v>
      </c>
      <c r="B14" s="125">
        <v>194</v>
      </c>
      <c r="C14" s="88" t="s">
        <v>42</v>
      </c>
      <c r="D14" s="126" t="s">
        <v>962</v>
      </c>
      <c r="E14" s="90" t="s">
        <v>963</v>
      </c>
      <c r="F14" s="117" t="s">
        <v>381</v>
      </c>
      <c r="G14" s="117" t="s">
        <v>964</v>
      </c>
      <c r="H14" s="117"/>
      <c r="I14" s="218">
        <v>44.57</v>
      </c>
      <c r="J14" s="190">
        <v>0.24</v>
      </c>
      <c r="K14" s="119" t="str">
        <f t="shared" si="0"/>
        <v>II A</v>
      </c>
      <c r="L14" s="117" t="s">
        <v>965</v>
      </c>
      <c r="M14" s="217" t="s">
        <v>966</v>
      </c>
      <c r="N14" s="113">
        <v>3</v>
      </c>
      <c r="O14" s="113">
        <v>4</v>
      </c>
    </row>
    <row r="15" spans="1:16" ht="15.95" customHeight="1" x14ac:dyDescent="0.2">
      <c r="A15" s="129">
        <v>7</v>
      </c>
      <c r="B15" s="125">
        <v>173</v>
      </c>
      <c r="C15" s="88" t="s">
        <v>443</v>
      </c>
      <c r="D15" s="126" t="s">
        <v>707</v>
      </c>
      <c r="E15" s="90" t="s">
        <v>708</v>
      </c>
      <c r="F15" s="117" t="s">
        <v>65</v>
      </c>
      <c r="G15" s="117" t="s">
        <v>66</v>
      </c>
      <c r="H15" s="117" t="s">
        <v>67</v>
      </c>
      <c r="I15" s="218">
        <v>44.67</v>
      </c>
      <c r="J15" s="190">
        <v>0.61</v>
      </c>
      <c r="K15" s="119" t="str">
        <f t="shared" ref="K15:K27" si="1">IF(ISBLANK(I15),"",IF(I15&gt;48.34,"",IF(I15&lt;=0,"TSM",IF(I15&lt;=0,"SM",IF(I15&lt;=40.05,"KSM",IF(I15&lt;=42.05,"I A",IF(I15&lt;=44.84,"II A",IF(I15&lt;=48.34,"III A"))))))))</f>
        <v>II A</v>
      </c>
      <c r="L15" s="117" t="s">
        <v>68</v>
      </c>
      <c r="N15" s="113">
        <v>5</v>
      </c>
      <c r="O15" s="113">
        <v>1</v>
      </c>
    </row>
    <row r="16" spans="1:16" ht="15.95" customHeight="1" x14ac:dyDescent="0.2">
      <c r="A16" s="129">
        <v>8</v>
      </c>
      <c r="B16" s="125">
        <v>212</v>
      </c>
      <c r="C16" s="88" t="s">
        <v>967</v>
      </c>
      <c r="D16" s="126" t="s">
        <v>968</v>
      </c>
      <c r="E16" s="90" t="s">
        <v>969</v>
      </c>
      <c r="F16" s="117" t="s">
        <v>553</v>
      </c>
      <c r="G16" s="117" t="s">
        <v>554</v>
      </c>
      <c r="H16" s="117"/>
      <c r="I16" s="218">
        <v>45.59</v>
      </c>
      <c r="J16" s="190">
        <v>0.36199999999999999</v>
      </c>
      <c r="K16" s="119" t="str">
        <f t="shared" si="1"/>
        <v>III A</v>
      </c>
      <c r="L16" s="117" t="s">
        <v>555</v>
      </c>
      <c r="N16" s="113">
        <v>3</v>
      </c>
      <c r="O16" s="113">
        <v>1</v>
      </c>
    </row>
    <row r="17" spans="1:15" ht="15.95" customHeight="1" x14ac:dyDescent="0.2">
      <c r="A17" s="129">
        <v>9</v>
      </c>
      <c r="B17" s="125">
        <v>299</v>
      </c>
      <c r="C17" s="88" t="s">
        <v>729</v>
      </c>
      <c r="D17" s="126" t="s">
        <v>730</v>
      </c>
      <c r="E17" s="90" t="s">
        <v>731</v>
      </c>
      <c r="F17" s="117" t="s">
        <v>3</v>
      </c>
      <c r="G17" s="117" t="s">
        <v>720</v>
      </c>
      <c r="H17" s="117"/>
      <c r="I17" s="218">
        <v>46.78</v>
      </c>
      <c r="J17" s="190">
        <v>0.161</v>
      </c>
      <c r="K17" s="119" t="str">
        <f t="shared" si="1"/>
        <v>III A</v>
      </c>
      <c r="L17" s="117" t="s">
        <v>133</v>
      </c>
      <c r="M17" s="217" t="s">
        <v>970</v>
      </c>
      <c r="N17" s="113">
        <v>5</v>
      </c>
      <c r="O17" s="113">
        <v>2</v>
      </c>
    </row>
    <row r="18" spans="1:15" ht="15.95" customHeight="1" x14ac:dyDescent="0.2">
      <c r="A18" s="129">
        <v>10</v>
      </c>
      <c r="B18" s="125">
        <v>151</v>
      </c>
      <c r="C18" s="88" t="s">
        <v>971</v>
      </c>
      <c r="D18" s="126" t="s">
        <v>972</v>
      </c>
      <c r="E18" s="90" t="s">
        <v>973</v>
      </c>
      <c r="F18" s="117" t="s">
        <v>3</v>
      </c>
      <c r="G18" s="117" t="s">
        <v>521</v>
      </c>
      <c r="H18" s="117"/>
      <c r="I18" s="218">
        <v>47.54</v>
      </c>
      <c r="J18" s="190">
        <v>0.36899999999999999</v>
      </c>
      <c r="K18" s="119" t="str">
        <f t="shared" si="1"/>
        <v>III A</v>
      </c>
      <c r="L18" s="117" t="s">
        <v>778</v>
      </c>
      <c r="M18" s="217" t="s">
        <v>974</v>
      </c>
      <c r="N18" s="113">
        <v>2</v>
      </c>
      <c r="O18" s="113">
        <v>3</v>
      </c>
    </row>
    <row r="19" spans="1:15" ht="15.95" customHeight="1" x14ac:dyDescent="0.2">
      <c r="A19" s="129">
        <v>11</v>
      </c>
      <c r="B19" s="125">
        <v>112</v>
      </c>
      <c r="C19" s="88" t="s">
        <v>413</v>
      </c>
      <c r="D19" s="126" t="s">
        <v>975</v>
      </c>
      <c r="E19" s="90" t="s">
        <v>976</v>
      </c>
      <c r="F19" s="117" t="s">
        <v>200</v>
      </c>
      <c r="G19" s="117" t="s">
        <v>201</v>
      </c>
      <c r="H19" s="117" t="s">
        <v>202</v>
      </c>
      <c r="I19" s="218">
        <v>47.62</v>
      </c>
      <c r="J19" s="190">
        <v>0.19500000000000001</v>
      </c>
      <c r="K19" s="119" t="str">
        <f t="shared" si="1"/>
        <v>III A</v>
      </c>
      <c r="L19" s="117" t="s">
        <v>203</v>
      </c>
      <c r="N19" s="113">
        <v>2</v>
      </c>
      <c r="O19" s="113">
        <v>2</v>
      </c>
    </row>
    <row r="20" spans="1:15" ht="15.95" customHeight="1" x14ac:dyDescent="0.2">
      <c r="A20" s="129">
        <v>12</v>
      </c>
      <c r="B20" s="125">
        <v>234</v>
      </c>
      <c r="C20" s="88" t="s">
        <v>977</v>
      </c>
      <c r="D20" s="126" t="s">
        <v>978</v>
      </c>
      <c r="E20" s="90" t="s">
        <v>979</v>
      </c>
      <c r="F20" s="117" t="s">
        <v>50</v>
      </c>
      <c r="G20" s="117"/>
      <c r="H20" s="117" t="s">
        <v>51</v>
      </c>
      <c r="I20" s="218">
        <v>47.81</v>
      </c>
      <c r="J20" s="190">
        <v>0.14399999999999999</v>
      </c>
      <c r="K20" s="119" t="str">
        <f t="shared" si="1"/>
        <v>III A</v>
      </c>
      <c r="L20" s="117" t="s">
        <v>815</v>
      </c>
      <c r="M20" s="217" t="s">
        <v>980</v>
      </c>
      <c r="N20" s="113">
        <v>1</v>
      </c>
      <c r="O20" s="113">
        <v>4</v>
      </c>
    </row>
    <row r="21" spans="1:15" ht="15.95" customHeight="1" x14ac:dyDescent="0.2">
      <c r="A21" s="129">
        <v>13</v>
      </c>
      <c r="B21" s="125">
        <v>379</v>
      </c>
      <c r="C21" s="88" t="s">
        <v>981</v>
      </c>
      <c r="D21" s="126" t="s">
        <v>982</v>
      </c>
      <c r="E21" s="90" t="s">
        <v>983</v>
      </c>
      <c r="F21" s="117" t="s">
        <v>381</v>
      </c>
      <c r="G21" s="117" t="s">
        <v>964</v>
      </c>
      <c r="H21" s="117" t="s">
        <v>249</v>
      </c>
      <c r="I21" s="218">
        <v>47.95</v>
      </c>
      <c r="J21" s="190">
        <v>0.38600000000000001</v>
      </c>
      <c r="K21" s="119" t="str">
        <f t="shared" si="1"/>
        <v>III A</v>
      </c>
      <c r="L21" s="117" t="s">
        <v>965</v>
      </c>
      <c r="N21" s="113">
        <v>3</v>
      </c>
      <c r="O21" s="113">
        <v>2</v>
      </c>
    </row>
    <row r="22" spans="1:15" ht="15.95" customHeight="1" x14ac:dyDescent="0.2">
      <c r="A22" s="129">
        <v>14</v>
      </c>
      <c r="B22" s="125">
        <v>101</v>
      </c>
      <c r="C22" s="88" t="s">
        <v>275</v>
      </c>
      <c r="D22" s="126" t="s">
        <v>984</v>
      </c>
      <c r="E22" s="90" t="s">
        <v>985</v>
      </c>
      <c r="F22" s="117" t="s">
        <v>351</v>
      </c>
      <c r="G22" s="117" t="s">
        <v>352</v>
      </c>
      <c r="H22" s="117"/>
      <c r="I22" s="218">
        <v>48.21</v>
      </c>
      <c r="J22" s="190">
        <v>0.29499999999999998</v>
      </c>
      <c r="K22" s="119" t="str">
        <f t="shared" si="1"/>
        <v>III A</v>
      </c>
      <c r="L22" s="117" t="s">
        <v>353</v>
      </c>
      <c r="N22" s="113">
        <v>1</v>
      </c>
      <c r="O22" s="113">
        <v>2</v>
      </c>
    </row>
    <row r="23" spans="1:15" ht="15.95" customHeight="1" x14ac:dyDescent="0.2">
      <c r="A23" s="129">
        <v>15</v>
      </c>
      <c r="B23" s="125">
        <v>47</v>
      </c>
      <c r="C23" s="88" t="s">
        <v>420</v>
      </c>
      <c r="D23" s="126" t="s">
        <v>724</v>
      </c>
      <c r="E23" s="90" t="s">
        <v>725</v>
      </c>
      <c r="F23" s="117" t="s">
        <v>3</v>
      </c>
      <c r="G23" s="117" t="s">
        <v>28</v>
      </c>
      <c r="H23" s="117"/>
      <c r="I23" s="218">
        <v>48.34</v>
      </c>
      <c r="J23" s="190">
        <v>0.23</v>
      </c>
      <c r="K23" s="119" t="str">
        <f t="shared" si="1"/>
        <v>III A</v>
      </c>
      <c r="L23" s="117" t="s">
        <v>651</v>
      </c>
      <c r="N23" s="113">
        <v>4</v>
      </c>
      <c r="O23" s="113">
        <v>1</v>
      </c>
    </row>
    <row r="24" spans="1:15" ht="15.95" customHeight="1" x14ac:dyDescent="0.2">
      <c r="A24" s="129">
        <v>16</v>
      </c>
      <c r="B24" s="125">
        <v>165</v>
      </c>
      <c r="C24" s="88" t="s">
        <v>721</v>
      </c>
      <c r="D24" s="126" t="s">
        <v>722</v>
      </c>
      <c r="E24" s="90" t="s">
        <v>723</v>
      </c>
      <c r="F24" s="117" t="s">
        <v>65</v>
      </c>
      <c r="G24" s="117" t="s">
        <v>66</v>
      </c>
      <c r="H24" s="117" t="s">
        <v>67</v>
      </c>
      <c r="I24" s="218">
        <v>48.52</v>
      </c>
      <c r="J24" s="190">
        <v>0.193</v>
      </c>
      <c r="K24" s="119" t="str">
        <f t="shared" si="1"/>
        <v/>
      </c>
      <c r="L24" s="117" t="s">
        <v>68</v>
      </c>
      <c r="N24" s="113">
        <v>2</v>
      </c>
      <c r="O24" s="113">
        <v>1</v>
      </c>
    </row>
    <row r="25" spans="1:15" ht="15.95" customHeight="1" x14ac:dyDescent="0.2">
      <c r="A25" s="129"/>
      <c r="B25" s="125">
        <v>198</v>
      </c>
      <c r="C25" s="88" t="s">
        <v>986</v>
      </c>
      <c r="D25" s="126" t="s">
        <v>987</v>
      </c>
      <c r="E25" s="90" t="s">
        <v>55</v>
      </c>
      <c r="F25" s="117" t="s">
        <v>3</v>
      </c>
      <c r="G25" s="117" t="s">
        <v>28</v>
      </c>
      <c r="H25" s="117" t="s">
        <v>988</v>
      </c>
      <c r="I25" s="218" t="s">
        <v>572</v>
      </c>
      <c r="J25" s="190">
        <v>0.216</v>
      </c>
      <c r="K25" s="119" t="str">
        <f t="shared" si="1"/>
        <v/>
      </c>
      <c r="L25" s="117" t="s">
        <v>848</v>
      </c>
      <c r="M25" s="217" t="s">
        <v>989</v>
      </c>
      <c r="N25" s="113">
        <v>4</v>
      </c>
      <c r="O25" s="113">
        <v>3</v>
      </c>
    </row>
    <row r="26" spans="1:15" ht="15.95" customHeight="1" x14ac:dyDescent="0.2">
      <c r="A26" s="129"/>
      <c r="B26" s="125">
        <v>30</v>
      </c>
      <c r="C26" s="88" t="s">
        <v>971</v>
      </c>
      <c r="D26" s="126" t="s">
        <v>990</v>
      </c>
      <c r="E26" s="90" t="s">
        <v>973</v>
      </c>
      <c r="F26" s="117" t="s">
        <v>3</v>
      </c>
      <c r="G26" s="117" t="s">
        <v>917</v>
      </c>
      <c r="H26" s="117"/>
      <c r="I26" s="218" t="s">
        <v>73</v>
      </c>
      <c r="J26" s="190"/>
      <c r="K26" s="119" t="str">
        <f t="shared" si="1"/>
        <v/>
      </c>
      <c r="L26" s="117" t="s">
        <v>778</v>
      </c>
      <c r="N26" s="113">
        <v>4</v>
      </c>
      <c r="O26" s="113">
        <v>2</v>
      </c>
    </row>
    <row r="27" spans="1:15" ht="15.95" customHeight="1" x14ac:dyDescent="0.2">
      <c r="A27" s="129"/>
      <c r="B27" s="125">
        <v>31</v>
      </c>
      <c r="C27" s="88" t="s">
        <v>358</v>
      </c>
      <c r="D27" s="126" t="s">
        <v>991</v>
      </c>
      <c r="E27" s="90" t="s">
        <v>992</v>
      </c>
      <c r="F27" s="117" t="s">
        <v>3</v>
      </c>
      <c r="G27" s="117" t="s">
        <v>917</v>
      </c>
      <c r="H27" s="117"/>
      <c r="I27" s="218" t="s">
        <v>73</v>
      </c>
      <c r="J27" s="190"/>
      <c r="K27" s="119" t="str">
        <f t="shared" si="1"/>
        <v/>
      </c>
      <c r="L27" s="117" t="s">
        <v>778</v>
      </c>
      <c r="M27" s="217" t="s">
        <v>993</v>
      </c>
      <c r="N27" s="113">
        <v>4</v>
      </c>
      <c r="O27" s="113">
        <v>4</v>
      </c>
    </row>
    <row r="29" spans="1:15" ht="15.95" customHeight="1" x14ac:dyDescent="0.2">
      <c r="E29" s="61"/>
      <c r="F29" s="61"/>
      <c r="G29" s="61"/>
      <c r="H29" s="61"/>
      <c r="I29" s="61"/>
      <c r="J29" s="61"/>
      <c r="K29" s="61"/>
      <c r="M29" s="61"/>
      <c r="N29" s="61"/>
      <c r="O29" s="61"/>
    </row>
    <row r="30" spans="1:15" ht="15.95" customHeight="1" x14ac:dyDescent="0.2">
      <c r="E30" s="61"/>
      <c r="F30" s="61"/>
      <c r="G30" s="61"/>
      <c r="H30" s="61"/>
      <c r="I30" s="61"/>
      <c r="J30" s="61"/>
      <c r="K30" s="61"/>
      <c r="M30" s="61"/>
      <c r="N30" s="61"/>
      <c r="O30" s="61"/>
    </row>
    <row r="31" spans="1:15" ht="15.95" customHeight="1" x14ac:dyDescent="0.2">
      <c r="E31" s="61"/>
      <c r="F31" s="61"/>
      <c r="G31" s="61"/>
      <c r="H31" s="61"/>
      <c r="I31" s="61"/>
      <c r="J31" s="61"/>
      <c r="K31" s="61"/>
      <c r="M31" s="61"/>
      <c r="N31" s="61"/>
      <c r="O31" s="61"/>
    </row>
    <row r="32" spans="1:15" ht="15.95" customHeight="1" x14ac:dyDescent="0.2">
      <c r="E32" s="61"/>
      <c r="F32" s="61"/>
      <c r="G32" s="61"/>
      <c r="H32" s="61"/>
      <c r="I32" s="61"/>
      <c r="J32" s="61"/>
      <c r="K32" s="61"/>
      <c r="M32" s="61"/>
      <c r="N32" s="61"/>
      <c r="O32" s="61"/>
    </row>
    <row r="33" spans="5:15" ht="15.95" customHeight="1" x14ac:dyDescent="0.2">
      <c r="E33" s="61"/>
      <c r="F33" s="61"/>
      <c r="G33" s="61"/>
      <c r="H33" s="61"/>
      <c r="I33" s="61"/>
      <c r="J33" s="61"/>
      <c r="K33" s="61"/>
      <c r="M33" s="61"/>
      <c r="N33" s="61"/>
      <c r="O33" s="61"/>
    </row>
    <row r="34" spans="5:15" ht="15.95" customHeight="1" x14ac:dyDescent="0.2">
      <c r="E34" s="61"/>
      <c r="F34" s="61"/>
      <c r="G34" s="61"/>
      <c r="H34" s="61"/>
      <c r="I34" s="61"/>
      <c r="J34" s="61"/>
      <c r="K34" s="61"/>
      <c r="M34" s="61"/>
      <c r="N34" s="61"/>
      <c r="O34" s="61"/>
    </row>
    <row r="35" spans="5:15" ht="15.95" customHeight="1" x14ac:dyDescent="0.2">
      <c r="E35" s="61"/>
      <c r="F35" s="61"/>
      <c r="G35" s="61"/>
      <c r="H35" s="61"/>
      <c r="I35" s="61"/>
      <c r="J35" s="61"/>
      <c r="K35" s="61"/>
      <c r="M35" s="61"/>
      <c r="N35" s="61"/>
      <c r="O35" s="61"/>
    </row>
    <row r="36" spans="5:15" ht="15.95" customHeight="1" x14ac:dyDescent="0.2">
      <c r="E36" s="61"/>
      <c r="F36" s="61"/>
      <c r="G36" s="61"/>
      <c r="H36" s="61"/>
      <c r="I36" s="61"/>
      <c r="J36" s="61"/>
      <c r="K36" s="61"/>
      <c r="M36" s="61"/>
      <c r="N36" s="61"/>
      <c r="O36" s="61"/>
    </row>
    <row r="37" spans="5:15" ht="15.95" customHeight="1" x14ac:dyDescent="0.2">
      <c r="E37" s="61"/>
      <c r="F37" s="61"/>
      <c r="G37" s="61"/>
      <c r="H37" s="61"/>
      <c r="I37" s="61"/>
      <c r="J37" s="61"/>
      <c r="K37" s="61"/>
      <c r="M37" s="61"/>
      <c r="N37" s="61"/>
      <c r="O37" s="61"/>
    </row>
    <row r="38" spans="5:15" ht="15.95" customHeight="1" x14ac:dyDescent="0.2">
      <c r="E38" s="61"/>
      <c r="F38" s="61"/>
      <c r="G38" s="61"/>
      <c r="H38" s="61"/>
      <c r="I38" s="61"/>
      <c r="J38" s="61"/>
      <c r="K38" s="61"/>
      <c r="M38" s="61"/>
      <c r="N38" s="61"/>
      <c r="O38" s="61"/>
    </row>
    <row r="39" spans="5:15" ht="15.95" customHeight="1" x14ac:dyDescent="0.2">
      <c r="E39" s="61"/>
      <c r="F39" s="61"/>
      <c r="G39" s="61"/>
      <c r="H39" s="61"/>
      <c r="I39" s="61"/>
      <c r="J39" s="61"/>
      <c r="K39" s="61"/>
      <c r="M39" s="61"/>
      <c r="N39" s="61"/>
      <c r="O39" s="61"/>
    </row>
    <row r="40" spans="5:15" ht="15.95" customHeight="1" x14ac:dyDescent="0.2">
      <c r="E40" s="61"/>
      <c r="F40" s="61"/>
      <c r="G40" s="61"/>
      <c r="H40" s="61"/>
      <c r="I40" s="61"/>
      <c r="J40" s="61"/>
      <c r="K40" s="61"/>
      <c r="M40" s="61"/>
      <c r="N40" s="61"/>
      <c r="O40" s="61"/>
    </row>
    <row r="41" spans="5:15" ht="15.95" customHeight="1" x14ac:dyDescent="0.2">
      <c r="E41" s="61"/>
      <c r="F41" s="61"/>
      <c r="G41" s="61"/>
      <c r="H41" s="61"/>
      <c r="I41" s="61"/>
      <c r="J41" s="61"/>
      <c r="K41" s="61"/>
      <c r="M41" s="61"/>
      <c r="N41" s="61"/>
      <c r="O41" s="61"/>
    </row>
    <row r="42" spans="5:15" ht="15.95" customHeight="1" x14ac:dyDescent="0.2">
      <c r="E42" s="61"/>
      <c r="F42" s="61"/>
      <c r="G42" s="61"/>
      <c r="H42" s="61"/>
      <c r="I42" s="61"/>
      <c r="J42" s="61"/>
      <c r="K42" s="61"/>
      <c r="M42" s="61"/>
      <c r="N42" s="61"/>
      <c r="O42" s="61"/>
    </row>
    <row r="43" spans="5:15" ht="15.95" customHeight="1" x14ac:dyDescent="0.2">
      <c r="E43" s="61"/>
      <c r="F43" s="61"/>
      <c r="G43" s="61"/>
      <c r="H43" s="61"/>
      <c r="I43" s="61"/>
      <c r="J43" s="61"/>
      <c r="K43" s="61"/>
      <c r="M43" s="61"/>
      <c r="N43" s="61"/>
      <c r="O43" s="61"/>
    </row>
    <row r="44" spans="5:15" ht="15.95" customHeight="1" x14ac:dyDescent="0.2">
      <c r="E44" s="61"/>
      <c r="F44" s="61"/>
      <c r="G44" s="61"/>
      <c r="H44" s="61"/>
      <c r="I44" s="61"/>
      <c r="J44" s="61"/>
      <c r="K44" s="61"/>
      <c r="M44" s="61"/>
      <c r="N44" s="61"/>
      <c r="O44" s="61"/>
    </row>
    <row r="45" spans="5:15" ht="15.95" customHeight="1" x14ac:dyDescent="0.2">
      <c r="E45" s="61"/>
      <c r="F45" s="61"/>
      <c r="G45" s="61"/>
      <c r="H45" s="61"/>
      <c r="I45" s="61"/>
      <c r="J45" s="61"/>
      <c r="K45" s="61"/>
      <c r="M45" s="61"/>
      <c r="N45" s="61"/>
      <c r="O45" s="61"/>
    </row>
    <row r="46" spans="5:15" ht="15.95" customHeight="1" x14ac:dyDescent="0.2">
      <c r="E46" s="61"/>
      <c r="F46" s="61"/>
      <c r="G46" s="61"/>
      <c r="H46" s="61"/>
      <c r="I46" s="61"/>
      <c r="J46" s="61"/>
      <c r="K46" s="61"/>
      <c r="M46" s="61"/>
      <c r="N46" s="61"/>
      <c r="O46" s="61"/>
    </row>
    <row r="47" spans="5:15" ht="15.95" customHeight="1" x14ac:dyDescent="0.2">
      <c r="E47" s="61"/>
      <c r="F47" s="61"/>
      <c r="G47" s="61"/>
      <c r="H47" s="61"/>
      <c r="I47" s="61"/>
      <c r="J47" s="61"/>
      <c r="K47" s="61"/>
      <c r="M47" s="61"/>
      <c r="N47" s="61"/>
      <c r="O47" s="61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2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1" customWidth="1"/>
    <col min="2" max="2" width="4" style="61" customWidth="1"/>
    <col min="3" max="3" width="10" style="61" customWidth="1"/>
    <col min="4" max="4" width="14" style="61" bestFit="1" customWidth="1"/>
    <col min="5" max="5" width="8.85546875" style="63" customWidth="1"/>
    <col min="6" max="7" width="10.28515625" style="63" customWidth="1"/>
    <col min="8" max="8" width="12.28515625" style="63" customWidth="1"/>
    <col min="9" max="9" width="8.140625" style="106" bestFit="1" customWidth="1"/>
    <col min="10" max="10" width="4.28515625" style="106" customWidth="1"/>
    <col min="11" max="11" width="5.85546875" style="107" customWidth="1"/>
    <col min="12" max="12" width="29.28515625" style="61" customWidth="1"/>
    <col min="13" max="13" width="4.42578125" style="217" hidden="1" customWidth="1"/>
    <col min="14" max="14" width="5.7109375" style="65" hidden="1" customWidth="1"/>
    <col min="15" max="15" width="4.5703125" style="65" hidden="1" customWidth="1"/>
    <col min="16" max="16384" width="9.140625" style="61"/>
  </cols>
  <sheetData>
    <row r="1" spans="1:15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K1" s="53"/>
      <c r="L1" s="215" t="s">
        <v>1</v>
      </c>
      <c r="M1" s="216"/>
      <c r="N1" s="51"/>
      <c r="O1" s="50"/>
    </row>
    <row r="2" spans="1:15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K2" s="58"/>
      <c r="L2" s="60" t="s">
        <v>3</v>
      </c>
      <c r="M2" s="217"/>
      <c r="N2" s="57"/>
      <c r="O2" s="50"/>
    </row>
    <row r="3" spans="1:15" ht="10.5" customHeight="1" x14ac:dyDescent="0.25">
      <c r="C3" s="62"/>
    </row>
    <row r="4" spans="1:15" ht="15.75" x14ac:dyDescent="0.25">
      <c r="C4" s="67" t="s">
        <v>1016</v>
      </c>
      <c r="D4" s="55"/>
      <c r="F4" s="68"/>
      <c r="G4" s="68"/>
      <c r="H4" s="68"/>
    </row>
    <row r="5" spans="1:15" ht="5.25" customHeight="1" x14ac:dyDescent="0.2">
      <c r="D5" s="55"/>
    </row>
    <row r="6" spans="1:15" x14ac:dyDescent="0.2">
      <c r="B6" s="51">
        <v>1</v>
      </c>
      <c r="C6" s="52" t="s">
        <v>1077</v>
      </c>
      <c r="D6" s="108">
        <v>8</v>
      </c>
      <c r="F6" s="68"/>
      <c r="G6" s="68"/>
      <c r="H6" s="68"/>
    </row>
    <row r="7" spans="1:15" ht="5.25" customHeight="1" thickBot="1" x14ac:dyDescent="0.25">
      <c r="D7" s="55"/>
      <c r="K7" s="122"/>
    </row>
    <row r="8" spans="1:15" s="59" customFormat="1" ht="12" thickBot="1" x14ac:dyDescent="0.25">
      <c r="A8" s="7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952</v>
      </c>
      <c r="J8" s="186" t="s">
        <v>661</v>
      </c>
      <c r="K8" s="124" t="s">
        <v>291</v>
      </c>
      <c r="L8" s="111" t="s">
        <v>17</v>
      </c>
      <c r="M8" s="217"/>
      <c r="N8" s="112" t="s">
        <v>151</v>
      </c>
      <c r="O8" s="123" t="s">
        <v>663</v>
      </c>
    </row>
    <row r="9" spans="1:15" ht="15.6" customHeight="1" x14ac:dyDescent="0.2">
      <c r="A9" s="113"/>
      <c r="B9" s="125">
        <v>258</v>
      </c>
      <c r="C9" s="88" t="s">
        <v>918</v>
      </c>
      <c r="D9" s="126" t="s">
        <v>919</v>
      </c>
      <c r="E9" s="90" t="s">
        <v>407</v>
      </c>
      <c r="F9" s="117" t="s">
        <v>50</v>
      </c>
      <c r="G9" s="117"/>
      <c r="H9" s="117" t="s">
        <v>51</v>
      </c>
      <c r="I9" s="193" t="s">
        <v>73</v>
      </c>
      <c r="J9" s="190"/>
      <c r="K9" s="119" t="str">
        <f>IF(ISBLANK(I9),"",IF(I9&gt;42,"",IF(I9&lt;=0,"TSM",IF(I9&lt;=0,"SM",IF(I9&lt;=34.75,"KSM",IF(I9&lt;=36.2,"I A",IF(I9&lt;=38.5,"II A",IF(I9&lt;=42,"III A"))))))))</f>
        <v/>
      </c>
      <c r="L9" s="117" t="s">
        <v>460</v>
      </c>
      <c r="N9" s="113">
        <v>1</v>
      </c>
      <c r="O9" s="113">
        <v>1</v>
      </c>
    </row>
    <row r="10" spans="1:15" ht="15.95" customHeight="1" x14ac:dyDescent="0.2">
      <c r="A10" s="113"/>
      <c r="B10" s="125">
        <v>166</v>
      </c>
      <c r="C10" s="88" t="s">
        <v>883</v>
      </c>
      <c r="D10" s="126" t="s">
        <v>884</v>
      </c>
      <c r="E10" s="90" t="s">
        <v>885</v>
      </c>
      <c r="F10" s="117" t="s">
        <v>65</v>
      </c>
      <c r="G10" s="117" t="s">
        <v>66</v>
      </c>
      <c r="H10" s="117" t="s">
        <v>67</v>
      </c>
      <c r="I10" s="193" t="s">
        <v>73</v>
      </c>
      <c r="J10" s="190"/>
      <c r="K10" s="119" t="str">
        <f>IF(ISBLANK(I10),"",IF(I10&gt;42,"",IF(I10&lt;=0,"TSM",IF(I10&lt;=0,"SM",IF(I10&lt;=34.75,"KSM",IF(I10&lt;=36.2,"I A",IF(I10&lt;=38.5,"II A",IF(I10&lt;=42,"III A"))))))))</f>
        <v/>
      </c>
      <c r="L10" s="117" t="s">
        <v>68</v>
      </c>
      <c r="N10" s="113">
        <v>1</v>
      </c>
      <c r="O10" s="113">
        <v>2</v>
      </c>
    </row>
    <row r="11" spans="1:15" ht="15.95" customHeight="1" x14ac:dyDescent="0.2">
      <c r="A11" s="113"/>
      <c r="B11" s="125">
        <v>188</v>
      </c>
      <c r="C11" s="88" t="s">
        <v>1073</v>
      </c>
      <c r="D11" s="126" t="s">
        <v>1074</v>
      </c>
      <c r="E11" s="90" t="s">
        <v>1075</v>
      </c>
      <c r="F11" s="117" t="s">
        <v>3</v>
      </c>
      <c r="G11" s="117" t="s">
        <v>60</v>
      </c>
      <c r="H11" s="117"/>
      <c r="I11" s="193" t="s">
        <v>73</v>
      </c>
      <c r="J11" s="190"/>
      <c r="K11" s="119" t="str">
        <f>IF(ISBLANK(I11),"",IF(I11&gt;42,"",IF(I11&lt;=0,"TSM",IF(I11&lt;=0,"SM",IF(I11&lt;=34.75,"KSM",IF(I11&lt;=36.2,"I A",IF(I11&lt;=38.5,"II A",IF(I11&lt;=42,"III A"))))))))</f>
        <v/>
      </c>
      <c r="L11" s="117" t="s">
        <v>698</v>
      </c>
      <c r="N11" s="113">
        <v>1</v>
      </c>
      <c r="O11" s="113">
        <v>3</v>
      </c>
    </row>
    <row r="12" spans="1:15" ht="15.95" customHeight="1" x14ac:dyDescent="0.2">
      <c r="A12" s="113"/>
      <c r="B12" s="125">
        <v>383</v>
      </c>
      <c r="C12" s="88" t="s">
        <v>850</v>
      </c>
      <c r="D12" s="126" t="s">
        <v>851</v>
      </c>
      <c r="E12" s="90" t="s">
        <v>852</v>
      </c>
      <c r="F12" s="117" t="s">
        <v>3</v>
      </c>
      <c r="G12" s="117" t="s">
        <v>45</v>
      </c>
      <c r="H12" s="117"/>
      <c r="I12" s="193" t="s">
        <v>73</v>
      </c>
      <c r="J12" s="190"/>
      <c r="K12" s="119" t="str">
        <f>IF(ISBLANK(I12),"",IF(I12&gt;42,"",IF(I12&lt;=0,"TSM",IF(I12&lt;=0,"SM",IF(I12&lt;=34.75,"KSM",IF(I12&lt;=36.2,"I A",IF(I12&lt;=38.5,"II A",IF(I12&lt;=42,"III A"))))))))</f>
        <v/>
      </c>
      <c r="L12" s="117" t="s">
        <v>56</v>
      </c>
      <c r="M12" s="217" t="s">
        <v>1070</v>
      </c>
      <c r="N12" s="113">
        <v>1</v>
      </c>
      <c r="O12" s="113">
        <v>4</v>
      </c>
    </row>
    <row r="13" spans="1:15" ht="5.25" customHeight="1" x14ac:dyDescent="0.2">
      <c r="D13" s="55"/>
    </row>
    <row r="14" spans="1:15" x14ac:dyDescent="0.2">
      <c r="B14" s="51">
        <v>2</v>
      </c>
      <c r="C14" s="52" t="s">
        <v>1077</v>
      </c>
      <c r="D14" s="108">
        <v>8</v>
      </c>
      <c r="F14" s="68"/>
      <c r="G14" s="68"/>
      <c r="H14" s="68"/>
    </row>
    <row r="15" spans="1:15" ht="5.25" customHeight="1" thickBot="1" x14ac:dyDescent="0.25">
      <c r="D15" s="55"/>
      <c r="K15" s="122"/>
    </row>
    <row r="16" spans="1:15" s="59" customFormat="1" ht="12" thickBot="1" x14ac:dyDescent="0.25">
      <c r="A16" s="73" t="s">
        <v>6</v>
      </c>
      <c r="B16" s="74" t="s">
        <v>150</v>
      </c>
      <c r="C16" s="75" t="s">
        <v>8</v>
      </c>
      <c r="D16" s="76" t="s">
        <v>9</v>
      </c>
      <c r="E16" s="77" t="s">
        <v>10</v>
      </c>
      <c r="F16" s="77" t="s">
        <v>11</v>
      </c>
      <c r="G16" s="77" t="s">
        <v>88</v>
      </c>
      <c r="H16" s="77" t="s">
        <v>13</v>
      </c>
      <c r="I16" s="109" t="s">
        <v>952</v>
      </c>
      <c r="J16" s="186" t="s">
        <v>661</v>
      </c>
      <c r="K16" s="124" t="s">
        <v>291</v>
      </c>
      <c r="L16" s="111" t="s">
        <v>17</v>
      </c>
      <c r="M16" s="217"/>
      <c r="N16" s="112" t="s">
        <v>151</v>
      </c>
      <c r="O16" s="123" t="s">
        <v>663</v>
      </c>
    </row>
    <row r="17" spans="1:15" ht="15.95" customHeight="1" x14ac:dyDescent="0.2">
      <c r="A17" s="113">
        <v>1</v>
      </c>
      <c r="B17" s="125">
        <v>152</v>
      </c>
      <c r="C17" s="88" t="s">
        <v>130</v>
      </c>
      <c r="D17" s="126" t="s">
        <v>858</v>
      </c>
      <c r="E17" s="90" t="s">
        <v>859</v>
      </c>
      <c r="F17" s="117" t="s">
        <v>749</v>
      </c>
      <c r="G17" s="117" t="s">
        <v>521</v>
      </c>
      <c r="H17" s="117"/>
      <c r="I17" s="193">
        <v>38.49</v>
      </c>
      <c r="J17" s="190">
        <v>0.26300000000000001</v>
      </c>
      <c r="K17" s="119" t="str">
        <f>IF(ISBLANK(I17),"",IF(I17&gt;42,"",IF(I17&lt;=0,"TSM",IF(I17&lt;=0,"SM",IF(I17&lt;=34.75,"KSM",IF(I17&lt;=36.2,"I A",IF(I17&lt;=38.5,"II A",IF(I17&lt;=42,"III A"))))))))</f>
        <v>II A</v>
      </c>
      <c r="L17" s="117" t="s">
        <v>860</v>
      </c>
      <c r="M17" s="217" t="s">
        <v>1037</v>
      </c>
      <c r="N17" s="113">
        <v>2</v>
      </c>
      <c r="O17" s="113">
        <v>3</v>
      </c>
    </row>
    <row r="18" spans="1:15" ht="15.95" customHeight="1" x14ac:dyDescent="0.2">
      <c r="A18" s="113">
        <v>2</v>
      </c>
      <c r="B18" s="125">
        <v>150</v>
      </c>
      <c r="C18" s="88" t="s">
        <v>792</v>
      </c>
      <c r="D18" s="126" t="s">
        <v>1059</v>
      </c>
      <c r="E18" s="90" t="s">
        <v>1060</v>
      </c>
      <c r="F18" s="117" t="s">
        <v>109</v>
      </c>
      <c r="G18" s="117" t="s">
        <v>110</v>
      </c>
      <c r="H18" s="117"/>
      <c r="I18" s="193">
        <v>40.340000000000003</v>
      </c>
      <c r="J18" s="190">
        <v>0.20499999999999999</v>
      </c>
      <c r="K18" s="119" t="str">
        <f>IF(ISBLANK(I18),"",IF(I18&gt;42,"",IF(I18&lt;=0,"TSM",IF(I18&lt;=0,"SM",IF(I18&lt;=34.75,"KSM",IF(I18&lt;=36.2,"I A",IF(I18&lt;=38.5,"II A",IF(I18&lt;=42,"III A"))))))))</f>
        <v>III A</v>
      </c>
      <c r="L18" s="117" t="s">
        <v>787</v>
      </c>
      <c r="N18" s="113">
        <v>2</v>
      </c>
      <c r="O18" s="113">
        <v>2</v>
      </c>
    </row>
    <row r="19" spans="1:15" ht="15.95" customHeight="1" x14ac:dyDescent="0.2">
      <c r="A19" s="113">
        <v>3</v>
      </c>
      <c r="B19" s="125">
        <v>259</v>
      </c>
      <c r="C19" s="88" t="s">
        <v>867</v>
      </c>
      <c r="D19" s="126" t="s">
        <v>919</v>
      </c>
      <c r="E19" s="90" t="s">
        <v>1064</v>
      </c>
      <c r="F19" s="117" t="s">
        <v>50</v>
      </c>
      <c r="G19" s="117"/>
      <c r="H19" s="117" t="s">
        <v>51</v>
      </c>
      <c r="I19" s="193">
        <v>42.35</v>
      </c>
      <c r="J19" s="190">
        <v>0.20300000000000001</v>
      </c>
      <c r="K19" s="119" t="str">
        <f>IF(ISBLANK(I19),"",IF(I19&gt;42,"",IF(I19&lt;=0,"TSM",IF(I19&lt;=0,"SM",IF(I19&lt;=34.75,"KSM",IF(I19&lt;=36.2,"I A",IF(I19&lt;=38.5,"II A",IF(I19&lt;=42,"III A"))))))))</f>
        <v/>
      </c>
      <c r="L19" s="117" t="s">
        <v>460</v>
      </c>
      <c r="N19" s="113">
        <v>2</v>
      </c>
      <c r="O19" s="113">
        <v>1</v>
      </c>
    </row>
    <row r="20" spans="1:15" ht="15" customHeight="1" x14ac:dyDescent="0.2">
      <c r="A20" s="113"/>
      <c r="B20" s="125">
        <v>318</v>
      </c>
      <c r="C20" s="88" t="s">
        <v>152</v>
      </c>
      <c r="D20" s="126" t="s">
        <v>817</v>
      </c>
      <c r="E20" s="90" t="s">
        <v>818</v>
      </c>
      <c r="F20" s="117" t="s">
        <v>127</v>
      </c>
      <c r="G20" s="117" t="s">
        <v>128</v>
      </c>
      <c r="H20" s="117"/>
      <c r="I20" s="193" t="s">
        <v>572</v>
      </c>
      <c r="J20" s="190">
        <v>0.13900000000000001</v>
      </c>
      <c r="K20" s="119" t="str">
        <f>IF(ISBLANK(I20),"",IF(I20&gt;42,"",IF(I20&lt;=0,"TSM",IF(I20&lt;=0,"SM",IF(I20&lt;=34.75,"KSM",IF(I20&lt;=36.2,"I A",IF(I20&lt;=38.5,"II A",IF(I20&lt;=42,"III A"))))))))</f>
        <v/>
      </c>
      <c r="L20" s="117" t="s">
        <v>129</v>
      </c>
      <c r="M20" s="217" t="s">
        <v>1069</v>
      </c>
      <c r="N20" s="113">
        <v>2</v>
      </c>
      <c r="O20" s="113">
        <v>4</v>
      </c>
    </row>
    <row r="21" spans="1:15" ht="5.25" customHeight="1" x14ac:dyDescent="0.2">
      <c r="D21" s="55"/>
    </row>
    <row r="22" spans="1:15" x14ac:dyDescent="0.2">
      <c r="B22" s="51">
        <v>3</v>
      </c>
      <c r="C22" s="52" t="s">
        <v>1077</v>
      </c>
      <c r="D22" s="108">
        <v>8</v>
      </c>
      <c r="F22" s="68"/>
      <c r="G22" s="68"/>
      <c r="H22" s="68"/>
    </row>
    <row r="23" spans="1:15" ht="5.25" customHeight="1" thickBot="1" x14ac:dyDescent="0.25">
      <c r="D23" s="55"/>
      <c r="K23" s="122"/>
    </row>
    <row r="24" spans="1:15" s="59" customFormat="1" ht="12" thickBot="1" x14ac:dyDescent="0.25">
      <c r="A24" s="73" t="s">
        <v>6</v>
      </c>
      <c r="B24" s="74" t="s">
        <v>150</v>
      </c>
      <c r="C24" s="75" t="s">
        <v>8</v>
      </c>
      <c r="D24" s="76" t="s">
        <v>9</v>
      </c>
      <c r="E24" s="77" t="s">
        <v>10</v>
      </c>
      <c r="F24" s="77" t="s">
        <v>11</v>
      </c>
      <c r="G24" s="77" t="s">
        <v>88</v>
      </c>
      <c r="H24" s="77" t="s">
        <v>13</v>
      </c>
      <c r="I24" s="109" t="s">
        <v>952</v>
      </c>
      <c r="J24" s="186" t="s">
        <v>661</v>
      </c>
      <c r="K24" s="124" t="s">
        <v>291</v>
      </c>
      <c r="L24" s="111" t="s">
        <v>17</v>
      </c>
      <c r="M24" s="217"/>
      <c r="N24" s="112" t="s">
        <v>151</v>
      </c>
      <c r="O24" s="123" t="s">
        <v>663</v>
      </c>
    </row>
    <row r="25" spans="1:15" ht="15.95" customHeight="1" x14ac:dyDescent="0.2">
      <c r="A25" s="113">
        <v>1</v>
      </c>
      <c r="B25" s="125">
        <v>17</v>
      </c>
      <c r="C25" s="88" t="s">
        <v>598</v>
      </c>
      <c r="D25" s="126" t="s">
        <v>1027</v>
      </c>
      <c r="E25" s="90" t="s">
        <v>1028</v>
      </c>
      <c r="F25" s="117" t="s">
        <v>3</v>
      </c>
      <c r="G25" s="117" t="s">
        <v>28</v>
      </c>
      <c r="H25" s="117"/>
      <c r="I25" s="224">
        <v>37.83</v>
      </c>
      <c r="J25" s="190">
        <v>0.23200000000000001</v>
      </c>
      <c r="K25" s="119" t="str">
        <f>IF(ISBLANK(I25),"",IF(I25&gt;42,"",IF(I25&lt;=0,"TSM",IF(I25&lt;=0,"SM",IF(I25&lt;=34.75,"KSM",IF(I25&lt;=36.2,"I A",IF(I25&lt;=38.5,"II A",IF(I25&lt;=42,"III A"))))))))</f>
        <v>II A</v>
      </c>
      <c r="L25" s="117" t="s">
        <v>170</v>
      </c>
      <c r="M25" s="217" t="s">
        <v>1029</v>
      </c>
      <c r="N25" s="113">
        <v>3</v>
      </c>
      <c r="O25" s="113">
        <v>3</v>
      </c>
    </row>
    <row r="26" spans="1:15" ht="15.95" customHeight="1" x14ac:dyDescent="0.2">
      <c r="A26" s="113">
        <v>2</v>
      </c>
      <c r="B26" s="125">
        <v>201</v>
      </c>
      <c r="C26" s="88" t="s">
        <v>864</v>
      </c>
      <c r="D26" s="126" t="s">
        <v>1038</v>
      </c>
      <c r="E26" s="90" t="s">
        <v>1039</v>
      </c>
      <c r="F26" s="117" t="s">
        <v>3</v>
      </c>
      <c r="G26" s="117" t="s">
        <v>175</v>
      </c>
      <c r="H26" s="117"/>
      <c r="I26" s="193">
        <v>38.68</v>
      </c>
      <c r="J26" s="190">
        <v>0.16200000000000001</v>
      </c>
      <c r="K26" s="119" t="str">
        <f>IF(ISBLANK(I26),"",IF(I26&gt;42,"",IF(I26&lt;=0,"TSM",IF(I26&lt;=0,"SM",IF(I26&lt;=34.75,"KSM",IF(I26&lt;=36.2,"I A",IF(I26&lt;=38.5,"II A",IF(I26&lt;=42,"III A"))))))))</f>
        <v>III A</v>
      </c>
      <c r="L26" s="117" t="s">
        <v>176</v>
      </c>
      <c r="M26" s="217" t="s">
        <v>1040</v>
      </c>
      <c r="N26" s="113">
        <v>3</v>
      </c>
      <c r="O26" s="113">
        <v>4</v>
      </c>
    </row>
    <row r="27" spans="1:15" ht="15.95" customHeight="1" x14ac:dyDescent="0.2">
      <c r="A27" s="113">
        <v>3</v>
      </c>
      <c r="B27" s="125">
        <v>134</v>
      </c>
      <c r="C27" s="88" t="s">
        <v>141</v>
      </c>
      <c r="D27" s="126" t="s">
        <v>1054</v>
      </c>
      <c r="E27" s="90" t="s">
        <v>1055</v>
      </c>
      <c r="F27" s="117" t="s">
        <v>3</v>
      </c>
      <c r="G27" s="117"/>
      <c r="H27" s="117"/>
      <c r="I27" s="202">
        <v>39.99</v>
      </c>
      <c r="J27" s="190">
        <v>0.20699999999999999</v>
      </c>
      <c r="K27" s="119" t="str">
        <f>IF(ISBLANK(I27),"",IF(I27&gt;42,"",IF(I27&lt;=0,"TSM",IF(I27&lt;=0,"SM",IF(I27&lt;=34.75,"KSM",IF(I27&lt;=36.2,"I A",IF(I27&lt;=38.5,"II A",IF(I27&lt;=42,"III A"))))))))</f>
        <v>III A</v>
      </c>
      <c r="L27" s="117" t="s">
        <v>144</v>
      </c>
      <c r="N27" s="113">
        <v>3</v>
      </c>
      <c r="O27" s="113">
        <v>1</v>
      </c>
    </row>
    <row r="28" spans="1:15" ht="15.95" customHeight="1" x14ac:dyDescent="0.2">
      <c r="A28" s="113">
        <v>4</v>
      </c>
      <c r="B28" s="125">
        <v>140</v>
      </c>
      <c r="C28" s="88" t="s">
        <v>587</v>
      </c>
      <c r="D28" s="126" t="s">
        <v>1065</v>
      </c>
      <c r="E28" s="90" t="s">
        <v>1066</v>
      </c>
      <c r="F28" s="117" t="s">
        <v>278</v>
      </c>
      <c r="G28" s="117" t="s">
        <v>279</v>
      </c>
      <c r="H28" s="117" t="s">
        <v>280</v>
      </c>
      <c r="I28" s="193">
        <v>44.87</v>
      </c>
      <c r="J28" s="190">
        <v>0.19600000000000001</v>
      </c>
      <c r="K28" s="119" t="str">
        <f>IF(ISBLANK(I28),"",IF(I28&gt;42,"",IF(I28&lt;=0,"TSM",IF(I28&lt;=0,"SM",IF(I28&lt;=34.75,"KSM",IF(I28&lt;=36.2,"I A",IF(I28&lt;=38.5,"II A",IF(I28&lt;=42,"III A"))))))))</f>
        <v/>
      </c>
      <c r="L28" s="117" t="s">
        <v>281</v>
      </c>
      <c r="N28" s="113">
        <v>3</v>
      </c>
      <c r="O28" s="113">
        <v>2</v>
      </c>
    </row>
    <row r="29" spans="1:15" ht="5.25" customHeight="1" x14ac:dyDescent="0.2">
      <c r="D29" s="55"/>
    </row>
    <row r="30" spans="1:15" x14ac:dyDescent="0.2">
      <c r="B30" s="51">
        <v>4</v>
      </c>
      <c r="C30" s="52" t="s">
        <v>1077</v>
      </c>
      <c r="D30" s="108">
        <v>8</v>
      </c>
      <c r="F30" s="68"/>
      <c r="G30" s="68"/>
      <c r="H30" s="68"/>
    </row>
    <row r="31" spans="1:15" ht="5.25" customHeight="1" thickBot="1" x14ac:dyDescent="0.25">
      <c r="D31" s="55"/>
      <c r="K31" s="122"/>
    </row>
    <row r="32" spans="1:15" s="59" customFormat="1" ht="12" thickBot="1" x14ac:dyDescent="0.25">
      <c r="A32" s="73" t="s">
        <v>6</v>
      </c>
      <c r="B32" s="74" t="s">
        <v>150</v>
      </c>
      <c r="C32" s="75" t="s">
        <v>8</v>
      </c>
      <c r="D32" s="76" t="s">
        <v>9</v>
      </c>
      <c r="E32" s="77" t="s">
        <v>10</v>
      </c>
      <c r="F32" s="77" t="s">
        <v>11</v>
      </c>
      <c r="G32" s="77" t="s">
        <v>88</v>
      </c>
      <c r="H32" s="77" t="s">
        <v>13</v>
      </c>
      <c r="I32" s="109" t="s">
        <v>952</v>
      </c>
      <c r="J32" s="186" t="s">
        <v>661</v>
      </c>
      <c r="K32" s="124" t="s">
        <v>291</v>
      </c>
      <c r="L32" s="111" t="s">
        <v>17</v>
      </c>
      <c r="M32" s="217"/>
      <c r="N32" s="112" t="s">
        <v>151</v>
      </c>
      <c r="O32" s="123" t="s">
        <v>663</v>
      </c>
    </row>
    <row r="33" spans="1:15" ht="15.95" customHeight="1" x14ac:dyDescent="0.2">
      <c r="A33" s="113">
        <v>1</v>
      </c>
      <c r="B33" s="125">
        <v>226</v>
      </c>
      <c r="C33" s="88" t="s">
        <v>1031</v>
      </c>
      <c r="D33" s="126" t="s">
        <v>1032</v>
      </c>
      <c r="E33" s="90" t="s">
        <v>1033</v>
      </c>
      <c r="F33" s="117" t="s">
        <v>3</v>
      </c>
      <c r="G33" s="117" t="s">
        <v>190</v>
      </c>
      <c r="H33" s="117" t="s">
        <v>1034</v>
      </c>
      <c r="I33" s="193">
        <v>38.43</v>
      </c>
      <c r="J33" s="190">
        <v>0.249</v>
      </c>
      <c r="K33" s="119" t="str">
        <f>IF(ISBLANK(I33),"",IF(I33&gt;42,"",IF(I33&lt;=0,"TSM",IF(I33&lt;=0,"SM",IF(I33&lt;=34.75,"KSM",IF(I33&lt;=36.2,"I A",IF(I33&lt;=38.5,"II A",IF(I33&lt;=42,"III A"))))))))</f>
        <v>II A</v>
      </c>
      <c r="L33" s="117" t="s">
        <v>1035</v>
      </c>
      <c r="M33" s="217" t="s">
        <v>1036</v>
      </c>
      <c r="N33" s="113">
        <v>4</v>
      </c>
      <c r="O33" s="113">
        <v>3</v>
      </c>
    </row>
    <row r="34" spans="1:15" ht="15.95" customHeight="1" x14ac:dyDescent="0.2">
      <c r="A34" s="113">
        <v>2</v>
      </c>
      <c r="B34" s="125">
        <v>214</v>
      </c>
      <c r="C34" s="88" t="s">
        <v>1041</v>
      </c>
      <c r="D34" s="126" t="s">
        <v>1042</v>
      </c>
      <c r="E34" s="90" t="s">
        <v>1043</v>
      </c>
      <c r="F34" s="117" t="s">
        <v>1044</v>
      </c>
      <c r="G34" s="117" t="s">
        <v>1045</v>
      </c>
      <c r="H34" s="117"/>
      <c r="I34" s="193">
        <v>39.1</v>
      </c>
      <c r="J34" s="190">
        <v>0.191</v>
      </c>
      <c r="K34" s="119" t="str">
        <f>IF(ISBLANK(I34),"",IF(I34&gt;42,"",IF(I34&lt;=0,"TSM",IF(I34&lt;=0,"SM",IF(I34&lt;=34.75,"KSM",IF(I34&lt;=36.2,"I A",IF(I34&lt;=38.5,"II A",IF(I34&lt;=42,"III A"))))))))</f>
        <v>III A</v>
      </c>
      <c r="L34" s="117" t="s">
        <v>1046</v>
      </c>
      <c r="M34" s="217" t="s">
        <v>1047</v>
      </c>
      <c r="N34" s="113">
        <v>4</v>
      </c>
      <c r="O34" s="113">
        <v>4</v>
      </c>
    </row>
    <row r="35" spans="1:15" ht="15.95" customHeight="1" x14ac:dyDescent="0.2">
      <c r="A35" s="113">
        <v>3</v>
      </c>
      <c r="B35" s="125">
        <v>320</v>
      </c>
      <c r="C35" s="88" t="s">
        <v>499</v>
      </c>
      <c r="D35" s="126" t="s">
        <v>817</v>
      </c>
      <c r="E35" s="90" t="s">
        <v>818</v>
      </c>
      <c r="F35" s="117" t="s">
        <v>127</v>
      </c>
      <c r="G35" s="117" t="s">
        <v>128</v>
      </c>
      <c r="H35" s="117"/>
      <c r="I35" s="193">
        <v>40.56</v>
      </c>
      <c r="J35" s="190">
        <v>0.16500000000000001</v>
      </c>
      <c r="K35" s="119" t="str">
        <f>IF(ISBLANK(I35),"",IF(I35&gt;42,"",IF(I35&lt;=0,"TSM",IF(I35&lt;=0,"SM",IF(I35&lt;=34.75,"KSM",IF(I35&lt;=36.2,"I A",IF(I35&lt;=38.5,"II A",IF(I35&lt;=42,"III A"))))))))</f>
        <v>III A</v>
      </c>
      <c r="L35" s="117" t="s">
        <v>129</v>
      </c>
      <c r="M35" s="217" t="s">
        <v>1061</v>
      </c>
      <c r="N35" s="113">
        <v>4</v>
      </c>
      <c r="O35" s="113">
        <v>1</v>
      </c>
    </row>
    <row r="36" spans="1:15" ht="15.95" customHeight="1" x14ac:dyDescent="0.2">
      <c r="A36" s="113">
        <v>4</v>
      </c>
      <c r="B36" s="125">
        <v>186</v>
      </c>
      <c r="C36" s="88" t="s">
        <v>900</v>
      </c>
      <c r="D36" s="126" t="s">
        <v>901</v>
      </c>
      <c r="E36" s="90" t="s">
        <v>902</v>
      </c>
      <c r="F36" s="117" t="s">
        <v>3</v>
      </c>
      <c r="G36" s="117" t="s">
        <v>60</v>
      </c>
      <c r="H36" s="117"/>
      <c r="I36" s="193">
        <v>41.62</v>
      </c>
      <c r="J36" s="190">
        <v>0.19500000000000001</v>
      </c>
      <c r="K36" s="119" t="str">
        <f>IF(ISBLANK(I36),"",IF(I36&gt;42,"",IF(I36&lt;=0,"TSM",IF(I36&lt;=0,"SM",IF(I36&lt;=34.75,"KSM",IF(I36&lt;=36.2,"I A",IF(I36&lt;=38.5,"II A",IF(I36&lt;=42,"III A"))))))))</f>
        <v>III A</v>
      </c>
      <c r="L36" s="117" t="s">
        <v>698</v>
      </c>
      <c r="N36" s="113">
        <v>4</v>
      </c>
      <c r="O36" s="113">
        <v>2</v>
      </c>
    </row>
    <row r="37" spans="1:15" x14ac:dyDescent="0.2">
      <c r="B37" s="51"/>
      <c r="C37" s="52"/>
      <c r="D37" s="108"/>
      <c r="F37" s="68"/>
      <c r="G37" s="68"/>
      <c r="H37" s="68"/>
    </row>
    <row r="38" spans="1:15" x14ac:dyDescent="0.2">
      <c r="B38" s="51"/>
      <c r="C38" s="52"/>
      <c r="D38" s="108"/>
      <c r="F38" s="68"/>
      <c r="G38" s="68"/>
      <c r="H38" s="68"/>
    </row>
    <row r="39" spans="1:15" x14ac:dyDescent="0.2">
      <c r="B39" s="51"/>
      <c r="C39" s="52"/>
      <c r="D39" s="108"/>
      <c r="F39" s="68"/>
      <c r="G39" s="68"/>
      <c r="H39" s="68"/>
    </row>
    <row r="40" spans="1:15" x14ac:dyDescent="0.2">
      <c r="B40" s="51"/>
      <c r="C40" s="52"/>
      <c r="D40" s="108"/>
      <c r="F40" s="68"/>
      <c r="G40" s="68"/>
      <c r="H40" s="68"/>
    </row>
    <row r="41" spans="1:15" x14ac:dyDescent="0.2">
      <c r="B41" s="51"/>
      <c r="C41" s="52"/>
      <c r="D41" s="108"/>
      <c r="F41" s="68"/>
      <c r="G41" s="68"/>
      <c r="H41" s="68"/>
    </row>
    <row r="42" spans="1:15" x14ac:dyDescent="0.2">
      <c r="B42" s="51"/>
      <c r="C42" s="52"/>
      <c r="D42" s="108"/>
      <c r="F42" s="68"/>
      <c r="G42" s="68"/>
      <c r="H42" s="68"/>
    </row>
    <row r="43" spans="1:15" ht="5.25" customHeight="1" x14ac:dyDescent="0.2">
      <c r="D43" s="55"/>
    </row>
    <row r="44" spans="1:15" x14ac:dyDescent="0.2">
      <c r="B44" s="51">
        <v>5</v>
      </c>
      <c r="C44" s="52" t="s">
        <v>1077</v>
      </c>
      <c r="D44" s="108">
        <v>8</v>
      </c>
      <c r="F44" s="68"/>
      <c r="G44" s="68"/>
      <c r="H44" s="68"/>
    </row>
    <row r="45" spans="1:15" ht="5.25" customHeight="1" thickBot="1" x14ac:dyDescent="0.25">
      <c r="D45" s="55"/>
      <c r="K45" s="122"/>
    </row>
    <row r="46" spans="1:15" s="59" customFormat="1" ht="12" thickBot="1" x14ac:dyDescent="0.25">
      <c r="A46" s="73" t="s">
        <v>6</v>
      </c>
      <c r="B46" s="74" t="s">
        <v>150</v>
      </c>
      <c r="C46" s="75" t="s">
        <v>8</v>
      </c>
      <c r="D46" s="76" t="s">
        <v>9</v>
      </c>
      <c r="E46" s="77" t="s">
        <v>10</v>
      </c>
      <c r="F46" s="77" t="s">
        <v>11</v>
      </c>
      <c r="G46" s="77" t="s">
        <v>88</v>
      </c>
      <c r="H46" s="77" t="s">
        <v>13</v>
      </c>
      <c r="I46" s="109" t="s">
        <v>952</v>
      </c>
      <c r="J46" s="186" t="s">
        <v>661</v>
      </c>
      <c r="K46" s="124" t="s">
        <v>291</v>
      </c>
      <c r="L46" s="111" t="s">
        <v>17</v>
      </c>
      <c r="M46" s="217"/>
      <c r="N46" s="112" t="s">
        <v>151</v>
      </c>
      <c r="O46" s="123" t="s">
        <v>663</v>
      </c>
    </row>
    <row r="47" spans="1:15" ht="15.95" customHeight="1" x14ac:dyDescent="0.2">
      <c r="A47" s="113">
        <v>1</v>
      </c>
      <c r="B47" s="125">
        <v>94</v>
      </c>
      <c r="C47" s="88" t="s">
        <v>867</v>
      </c>
      <c r="D47" s="126" t="s">
        <v>1052</v>
      </c>
      <c r="E47" s="90" t="s">
        <v>1053</v>
      </c>
      <c r="F47" s="117" t="s">
        <v>351</v>
      </c>
      <c r="G47" s="117" t="s">
        <v>352</v>
      </c>
      <c r="H47" s="117"/>
      <c r="I47" s="193">
        <v>39.5</v>
      </c>
      <c r="J47" s="190">
        <v>0.26300000000000001</v>
      </c>
      <c r="K47" s="119" t="str">
        <f>IF(ISBLANK(I47),"",IF(I47&gt;42,"",IF(I47&lt;=0,"TSM",IF(I47&lt;=0,"SM",IF(I47&lt;=34.75,"KSM",IF(I47&lt;=36.2,"I A",IF(I47&lt;=38.5,"II A",IF(I47&lt;=42,"III A"))))))))</f>
        <v>III A</v>
      </c>
      <c r="L47" s="117" t="s">
        <v>353</v>
      </c>
      <c r="N47" s="113">
        <v>5</v>
      </c>
      <c r="O47" s="113">
        <v>1</v>
      </c>
    </row>
    <row r="48" spans="1:15" ht="15.95" customHeight="1" x14ac:dyDescent="0.2">
      <c r="A48" s="113"/>
      <c r="B48" s="125">
        <v>67</v>
      </c>
      <c r="C48" s="88" t="s">
        <v>841</v>
      </c>
      <c r="D48" s="126" t="s">
        <v>842</v>
      </c>
      <c r="E48" s="90" t="s">
        <v>843</v>
      </c>
      <c r="F48" s="117" t="s">
        <v>50</v>
      </c>
      <c r="G48" s="117" t="s">
        <v>194</v>
      </c>
      <c r="H48" s="117"/>
      <c r="I48" s="193" t="s">
        <v>1067</v>
      </c>
      <c r="J48" s="190">
        <v>0.17599999999999999</v>
      </c>
      <c r="K48" s="119" t="str">
        <f>IF(ISBLANK(I48),"",IF(I48&gt;42,"",IF(I48&lt;=0,"TSM",IF(I48&lt;=0,"SM",IF(I48&lt;=34.75,"KSM",IF(I48&lt;=36.2,"I A",IF(I48&lt;=38.5,"II A",IF(I48&lt;=42,"III A"))))))))</f>
        <v/>
      </c>
      <c r="L48" s="117" t="s">
        <v>258</v>
      </c>
      <c r="M48" s="217" t="s">
        <v>1068</v>
      </c>
      <c r="N48" s="113">
        <v>5</v>
      </c>
      <c r="O48" s="113">
        <v>3</v>
      </c>
    </row>
    <row r="49" spans="1:15" ht="15.95" customHeight="1" x14ac:dyDescent="0.2">
      <c r="A49" s="113"/>
      <c r="B49" s="125">
        <v>127</v>
      </c>
      <c r="C49" s="88" t="s">
        <v>911</v>
      </c>
      <c r="D49" s="126" t="s">
        <v>912</v>
      </c>
      <c r="E49" s="90" t="s">
        <v>913</v>
      </c>
      <c r="F49" s="117" t="s">
        <v>3</v>
      </c>
      <c r="G49" s="117" t="s">
        <v>28</v>
      </c>
      <c r="H49" s="117"/>
      <c r="I49" s="193" t="s">
        <v>73</v>
      </c>
      <c r="J49" s="190"/>
      <c r="K49" s="119" t="str">
        <f>IF(ISBLANK(I49),"",IF(I49&gt;42,"",IF(I49&lt;=0,"TSM",IF(I49&lt;=0,"SM",IF(I49&lt;=34.75,"KSM",IF(I49&lt;=36.2,"I A",IF(I49&lt;=38.5,"II A",IF(I49&lt;=42,"III A"))))))))</f>
        <v/>
      </c>
      <c r="L49" s="117" t="s">
        <v>186</v>
      </c>
      <c r="N49" s="113">
        <v>5</v>
      </c>
      <c r="O49" s="113">
        <v>2</v>
      </c>
    </row>
    <row r="50" spans="1:15" ht="15.95" customHeight="1" x14ac:dyDescent="0.2">
      <c r="A50" s="113"/>
      <c r="B50" s="125">
        <v>84</v>
      </c>
      <c r="C50" s="88" t="s">
        <v>853</v>
      </c>
      <c r="D50" s="126" t="s">
        <v>854</v>
      </c>
      <c r="E50" s="90" t="s">
        <v>827</v>
      </c>
      <c r="F50" s="117" t="s">
        <v>50</v>
      </c>
      <c r="G50" s="117" t="s">
        <v>241</v>
      </c>
      <c r="H50" s="117"/>
      <c r="I50" s="193" t="s">
        <v>73</v>
      </c>
      <c r="J50" s="190"/>
      <c r="K50" s="119" t="str">
        <f>IF(ISBLANK(I50),"",IF(I50&gt;42,"",IF(I50&lt;=0,"TSM",IF(I50&lt;=0,"SM",IF(I50&lt;=34.75,"KSM",IF(I50&lt;=36.2,"I A",IF(I50&lt;=38.5,"II A",IF(I50&lt;=42,"III A"))))))))</f>
        <v/>
      </c>
      <c r="L50" s="117" t="s">
        <v>855</v>
      </c>
      <c r="M50" s="217" t="s">
        <v>1071</v>
      </c>
      <c r="N50" s="113">
        <v>5</v>
      </c>
      <c r="O50" s="113">
        <v>4</v>
      </c>
    </row>
    <row r="51" spans="1:15" ht="5.25" customHeight="1" x14ac:dyDescent="0.2">
      <c r="D51" s="55"/>
    </row>
    <row r="52" spans="1:15" x14ac:dyDescent="0.2">
      <c r="B52" s="51">
        <v>6</v>
      </c>
      <c r="C52" s="52" t="s">
        <v>1077</v>
      </c>
      <c r="D52" s="108">
        <v>8</v>
      </c>
      <c r="F52" s="68"/>
      <c r="G52" s="68"/>
      <c r="H52" s="68"/>
    </row>
    <row r="53" spans="1:15" ht="5.25" customHeight="1" thickBot="1" x14ac:dyDescent="0.25">
      <c r="D53" s="55"/>
      <c r="K53" s="122"/>
    </row>
    <row r="54" spans="1:15" s="59" customFormat="1" ht="12" thickBot="1" x14ac:dyDescent="0.25">
      <c r="A54" s="73" t="s">
        <v>6</v>
      </c>
      <c r="B54" s="74" t="s">
        <v>150</v>
      </c>
      <c r="C54" s="75" t="s">
        <v>8</v>
      </c>
      <c r="D54" s="76" t="s">
        <v>9</v>
      </c>
      <c r="E54" s="77" t="s">
        <v>10</v>
      </c>
      <c r="F54" s="77" t="s">
        <v>11</v>
      </c>
      <c r="G54" s="77" t="s">
        <v>88</v>
      </c>
      <c r="H54" s="77" t="s">
        <v>13</v>
      </c>
      <c r="I54" s="109" t="s">
        <v>952</v>
      </c>
      <c r="J54" s="186" t="s">
        <v>661</v>
      </c>
      <c r="K54" s="124" t="s">
        <v>291</v>
      </c>
      <c r="L54" s="111" t="s">
        <v>17</v>
      </c>
      <c r="M54" s="217"/>
      <c r="N54" s="112" t="s">
        <v>151</v>
      </c>
      <c r="O54" s="123" t="s">
        <v>663</v>
      </c>
    </row>
    <row r="55" spans="1:15" ht="15.95" customHeight="1" x14ac:dyDescent="0.2">
      <c r="A55" s="113">
        <v>1</v>
      </c>
      <c r="B55" s="125">
        <v>302</v>
      </c>
      <c r="C55" s="88" t="s">
        <v>117</v>
      </c>
      <c r="D55" s="126" t="s">
        <v>1019</v>
      </c>
      <c r="E55" s="90" t="s">
        <v>1020</v>
      </c>
      <c r="F55" s="117" t="s">
        <v>3</v>
      </c>
      <c r="G55" s="117" t="s">
        <v>720</v>
      </c>
      <c r="H55" s="117"/>
      <c r="I55" s="193">
        <v>36.9</v>
      </c>
      <c r="J55" s="190">
        <v>0.186</v>
      </c>
      <c r="K55" s="119" t="str">
        <f>IF(ISBLANK(I55),"",IF(I55&gt;42,"",IF(I55&lt;=0,"TSM",IF(I55&lt;=0,"SM",IF(I55&lt;=34.75,"KSM",IF(I55&lt;=36.2,"I A",IF(I55&lt;=38.5,"II A",IF(I55&lt;=42,"III A"))))))))</f>
        <v>II A</v>
      </c>
      <c r="L55" s="117" t="s">
        <v>133</v>
      </c>
      <c r="M55" s="217" t="s">
        <v>1021</v>
      </c>
      <c r="N55" s="113">
        <v>6</v>
      </c>
      <c r="O55" s="113">
        <v>4</v>
      </c>
    </row>
    <row r="56" spans="1:15" ht="15.95" customHeight="1" x14ac:dyDescent="0.2">
      <c r="A56" s="113">
        <v>2</v>
      </c>
      <c r="B56" s="125">
        <v>28</v>
      </c>
      <c r="C56" s="88" t="s">
        <v>835</v>
      </c>
      <c r="D56" s="126" t="s">
        <v>1022</v>
      </c>
      <c r="E56" s="90" t="s">
        <v>1023</v>
      </c>
      <c r="F56" s="117" t="s">
        <v>3</v>
      </c>
      <c r="G56" s="117" t="s">
        <v>1024</v>
      </c>
      <c r="H56" s="117"/>
      <c r="I56" s="193">
        <v>37.22</v>
      </c>
      <c r="J56" s="190">
        <v>0.19600000000000001</v>
      </c>
      <c r="K56" s="119" t="str">
        <f>IF(ISBLANK(I56),"",IF(I56&gt;42,"",IF(I56&lt;=0,"TSM",IF(I56&lt;=0,"SM",IF(I56&lt;=34.75,"KSM",IF(I56&lt;=36.2,"I A",IF(I56&lt;=38.5,"II A",IF(I56&lt;=42,"III A"))))))))</f>
        <v>II A</v>
      </c>
      <c r="L56" s="117" t="s">
        <v>1025</v>
      </c>
      <c r="M56" s="217" t="s">
        <v>1026</v>
      </c>
      <c r="N56" s="113">
        <v>6</v>
      </c>
      <c r="O56" s="113">
        <v>3</v>
      </c>
    </row>
    <row r="57" spans="1:15" ht="15.95" customHeight="1" x14ac:dyDescent="0.2">
      <c r="A57" s="113">
        <v>3</v>
      </c>
      <c r="B57" s="125">
        <v>228</v>
      </c>
      <c r="C57" s="88" t="s">
        <v>618</v>
      </c>
      <c r="D57" s="126" t="s">
        <v>1049</v>
      </c>
      <c r="E57" s="90" t="s">
        <v>1050</v>
      </c>
      <c r="F57" s="117" t="s">
        <v>3</v>
      </c>
      <c r="G57" s="117"/>
      <c r="H57" s="117"/>
      <c r="I57" s="193">
        <v>39.31</v>
      </c>
      <c r="J57" s="190">
        <v>0.22</v>
      </c>
      <c r="K57" s="119" t="str">
        <f>IF(ISBLANK(I57),"",IF(I57&gt;42,"",IF(I57&lt;=0,"TSM",IF(I57&lt;=0,"SM",IF(I57&lt;=34.75,"KSM",IF(I57&lt;=36.2,"I A",IF(I57&lt;=38.5,"II A",IF(I57&lt;=42,"III A"))))))))</f>
        <v>III A</v>
      </c>
      <c r="L57" s="117" t="s">
        <v>1051</v>
      </c>
      <c r="N57" s="113">
        <v>6</v>
      </c>
      <c r="O57" s="113">
        <v>2</v>
      </c>
    </row>
    <row r="58" spans="1:15" ht="15.95" customHeight="1" x14ac:dyDescent="0.2">
      <c r="A58" s="113">
        <v>4</v>
      </c>
      <c r="B58" s="125">
        <v>51</v>
      </c>
      <c r="C58" s="88" t="s">
        <v>117</v>
      </c>
      <c r="D58" s="126" t="s">
        <v>877</v>
      </c>
      <c r="E58" s="90" t="s">
        <v>878</v>
      </c>
      <c r="F58" s="117" t="s">
        <v>3</v>
      </c>
      <c r="G58" s="117"/>
      <c r="H58" s="117"/>
      <c r="I58" s="193">
        <v>39.39</v>
      </c>
      <c r="J58" s="190">
        <v>0.214</v>
      </c>
      <c r="K58" s="119" t="str">
        <f>IF(ISBLANK(I58),"",IF(I58&gt;42,"",IF(I58&lt;=0,"TSM",IF(I58&lt;=0,"SM",IF(I58&lt;=34.75,"KSM",IF(I58&lt;=36.2,"I A",IF(I58&lt;=38.5,"II A",IF(I58&lt;=42,"III A"))))))))</f>
        <v>III A</v>
      </c>
      <c r="L58" s="117" t="s">
        <v>879</v>
      </c>
      <c r="N58" s="113">
        <v>6</v>
      </c>
      <c r="O58" s="113">
        <v>1</v>
      </c>
    </row>
    <row r="59" spans="1:15" ht="5.25" customHeight="1" x14ac:dyDescent="0.2">
      <c r="D59" s="55"/>
    </row>
    <row r="60" spans="1:15" x14ac:dyDescent="0.2">
      <c r="B60" s="51">
        <v>7</v>
      </c>
      <c r="C60" s="52" t="s">
        <v>1077</v>
      </c>
      <c r="D60" s="108">
        <v>8</v>
      </c>
      <c r="F60" s="68"/>
      <c r="G60" s="68"/>
      <c r="H60" s="68"/>
    </row>
    <row r="61" spans="1:15" ht="5.25" customHeight="1" thickBot="1" x14ac:dyDescent="0.25">
      <c r="D61" s="55"/>
      <c r="K61" s="122"/>
    </row>
    <row r="62" spans="1:15" s="59" customFormat="1" ht="12" thickBot="1" x14ac:dyDescent="0.25">
      <c r="A62" s="73" t="s">
        <v>6</v>
      </c>
      <c r="B62" s="74" t="s">
        <v>150</v>
      </c>
      <c r="C62" s="75" t="s">
        <v>8</v>
      </c>
      <c r="D62" s="76" t="s">
        <v>9</v>
      </c>
      <c r="E62" s="77" t="s">
        <v>10</v>
      </c>
      <c r="F62" s="77" t="s">
        <v>11</v>
      </c>
      <c r="G62" s="77" t="s">
        <v>88</v>
      </c>
      <c r="H62" s="77" t="s">
        <v>13</v>
      </c>
      <c r="I62" s="109" t="s">
        <v>952</v>
      </c>
      <c r="J62" s="186" t="s">
        <v>661</v>
      </c>
      <c r="K62" s="124" t="s">
        <v>291</v>
      </c>
      <c r="L62" s="111" t="s">
        <v>17</v>
      </c>
      <c r="M62" s="217"/>
      <c r="N62" s="112" t="s">
        <v>151</v>
      </c>
      <c r="O62" s="123" t="s">
        <v>663</v>
      </c>
    </row>
    <row r="63" spans="1:15" ht="15.95" customHeight="1" x14ac:dyDescent="0.2">
      <c r="A63" s="113">
        <v>1</v>
      </c>
      <c r="B63" s="125">
        <v>74</v>
      </c>
      <c r="C63" s="88" t="s">
        <v>178</v>
      </c>
      <c r="D63" s="126" t="s">
        <v>826</v>
      </c>
      <c r="E63" s="90" t="s">
        <v>827</v>
      </c>
      <c r="F63" s="117" t="s">
        <v>50</v>
      </c>
      <c r="G63" s="117" t="s">
        <v>194</v>
      </c>
      <c r="H63" s="117"/>
      <c r="I63" s="193">
        <v>36.479999999999997</v>
      </c>
      <c r="J63" s="190">
        <v>0.223</v>
      </c>
      <c r="K63" s="119" t="str">
        <f>IF(ISBLANK(I63),"",IF(I63&gt;42,"",IF(I63&lt;=0,"TSM",IF(I63&lt;=0,"SM",IF(I63&lt;=34.75,"KSM",IF(I63&lt;=36.2,"I A",IF(I63&lt;=38.5,"II A",IF(I63&lt;=42,"III A"))))))))</f>
        <v>II A</v>
      </c>
      <c r="L63" s="117" t="s">
        <v>258</v>
      </c>
      <c r="M63" s="217" t="s">
        <v>1018</v>
      </c>
      <c r="N63" s="113">
        <v>7</v>
      </c>
      <c r="O63" s="113">
        <v>4</v>
      </c>
    </row>
    <row r="64" spans="1:15" ht="15.95" customHeight="1" x14ac:dyDescent="0.2">
      <c r="A64" s="113">
        <v>2</v>
      </c>
      <c r="B64" s="125">
        <v>382</v>
      </c>
      <c r="C64" s="88" t="s">
        <v>1056</v>
      </c>
      <c r="D64" s="126" t="s">
        <v>1057</v>
      </c>
      <c r="E64" s="90" t="s">
        <v>1058</v>
      </c>
      <c r="F64" s="117" t="s">
        <v>381</v>
      </c>
      <c r="G64" s="117" t="s">
        <v>248</v>
      </c>
      <c r="H64" s="117"/>
      <c r="I64" s="193">
        <v>40.119999999999997</v>
      </c>
      <c r="J64" s="190">
        <v>0.189</v>
      </c>
      <c r="K64" s="119" t="str">
        <f>IF(ISBLANK(I64),"",IF(I64&gt;42,"",IF(I64&lt;=0,"TSM",IF(I64&lt;=0,"SM",IF(I64&lt;=34.75,"KSM",IF(I64&lt;=36.2,"I A",IF(I64&lt;=38.5,"II A",IF(I64&lt;=42,"III A"))))))))</f>
        <v>III A</v>
      </c>
      <c r="L64" s="117" t="s">
        <v>382</v>
      </c>
      <c r="N64" s="113">
        <v>7</v>
      </c>
      <c r="O64" s="113">
        <v>2</v>
      </c>
    </row>
    <row r="65" spans="1:15" ht="15.95" customHeight="1" x14ac:dyDescent="0.2">
      <c r="A65" s="113">
        <v>3</v>
      </c>
      <c r="B65" s="125">
        <v>209</v>
      </c>
      <c r="C65" s="88" t="s">
        <v>1062</v>
      </c>
      <c r="D65" s="126" t="s">
        <v>1063</v>
      </c>
      <c r="E65" s="90" t="s">
        <v>64</v>
      </c>
      <c r="F65" s="117" t="s">
        <v>3</v>
      </c>
      <c r="G65" s="117"/>
      <c r="H65" s="117"/>
      <c r="I65" s="193">
        <v>40.82</v>
      </c>
      <c r="J65" s="190">
        <v>0.23499999999999999</v>
      </c>
      <c r="K65" s="119" t="str">
        <f>IF(ISBLANK(I65),"",IF(I65&gt;42,"",IF(I65&lt;=0,"TSM",IF(I65&lt;=0,"SM",IF(I65&lt;=34.75,"KSM",IF(I65&lt;=36.2,"I A",IF(I65&lt;=38.5,"II A",IF(I65&lt;=42,"III A"))))))))</f>
        <v>III A</v>
      </c>
      <c r="L65" s="117" t="s">
        <v>176</v>
      </c>
      <c r="N65" s="113">
        <v>7</v>
      </c>
      <c r="O65" s="113">
        <v>1</v>
      </c>
    </row>
    <row r="66" spans="1:15" ht="15.95" customHeight="1" x14ac:dyDescent="0.2">
      <c r="A66" s="113"/>
      <c r="B66" s="125">
        <v>128</v>
      </c>
      <c r="C66" s="88" t="s">
        <v>819</v>
      </c>
      <c r="D66" s="126" t="s">
        <v>820</v>
      </c>
      <c r="E66" s="90" t="s">
        <v>821</v>
      </c>
      <c r="F66" s="117" t="s">
        <v>3</v>
      </c>
      <c r="G66" s="117" t="s">
        <v>33</v>
      </c>
      <c r="H66" s="117"/>
      <c r="I66" s="193" t="s">
        <v>73</v>
      </c>
      <c r="J66" s="190"/>
      <c r="K66" s="119" t="str">
        <f>IF(ISBLANK(I66),"",IF(I66&gt;42,"",IF(I66&lt;=0,"TSM",IF(I66&lt;=0,"SM",IF(I66&lt;=34.75,"KSM",IF(I66&lt;=36.2,"I A",IF(I66&lt;=38.5,"II A",IF(I66&lt;=42,"III A"))))))))</f>
        <v/>
      </c>
      <c r="L66" s="117" t="s">
        <v>822</v>
      </c>
      <c r="M66" s="217" t="s">
        <v>1072</v>
      </c>
      <c r="N66" s="113">
        <v>7</v>
      </c>
      <c r="O66" s="113">
        <v>3</v>
      </c>
    </row>
    <row r="67" spans="1:15" ht="5.25" customHeight="1" x14ac:dyDescent="0.2">
      <c r="D67" s="55"/>
    </row>
    <row r="68" spans="1:15" x14ac:dyDescent="0.2">
      <c r="B68" s="51">
        <v>8</v>
      </c>
      <c r="C68" s="52" t="s">
        <v>1077</v>
      </c>
      <c r="D68" s="108">
        <v>8</v>
      </c>
      <c r="F68" s="68"/>
      <c r="G68" s="68"/>
      <c r="H68" s="68"/>
    </row>
    <row r="69" spans="1:15" ht="5.25" customHeight="1" thickBot="1" x14ac:dyDescent="0.25">
      <c r="D69" s="55"/>
      <c r="K69" s="122"/>
    </row>
    <row r="70" spans="1:15" s="59" customFormat="1" ht="12" thickBot="1" x14ac:dyDescent="0.25">
      <c r="A70" s="73" t="s">
        <v>6</v>
      </c>
      <c r="B70" s="74" t="s">
        <v>150</v>
      </c>
      <c r="C70" s="75" t="s">
        <v>8</v>
      </c>
      <c r="D70" s="76" t="s">
        <v>9</v>
      </c>
      <c r="E70" s="77" t="s">
        <v>10</v>
      </c>
      <c r="F70" s="77" t="s">
        <v>11</v>
      </c>
      <c r="G70" s="77" t="s">
        <v>88</v>
      </c>
      <c r="H70" s="77" t="s">
        <v>13</v>
      </c>
      <c r="I70" s="109" t="s">
        <v>952</v>
      </c>
      <c r="J70" s="186" t="s">
        <v>661</v>
      </c>
      <c r="K70" s="124" t="s">
        <v>291</v>
      </c>
      <c r="L70" s="111" t="s">
        <v>17</v>
      </c>
      <c r="M70" s="217"/>
      <c r="N70" s="112" t="s">
        <v>151</v>
      </c>
      <c r="O70" s="123" t="s">
        <v>663</v>
      </c>
    </row>
    <row r="71" spans="1:15" ht="15.95" customHeight="1" x14ac:dyDescent="0.2">
      <c r="A71" s="113">
        <v>1</v>
      </c>
      <c r="B71" s="125">
        <v>27</v>
      </c>
      <c r="C71" s="88" t="s">
        <v>775</v>
      </c>
      <c r="D71" s="126" t="s">
        <v>776</v>
      </c>
      <c r="E71" s="90" t="s">
        <v>777</v>
      </c>
      <c r="F71" s="117" t="s">
        <v>3</v>
      </c>
      <c r="G71" s="117" t="s">
        <v>28</v>
      </c>
      <c r="H71" s="117"/>
      <c r="I71" s="193">
        <v>35.89</v>
      </c>
      <c r="J71" s="190">
        <v>0.182</v>
      </c>
      <c r="K71" s="119" t="str">
        <f>IF(ISBLANK(I71),"",IF(I71&gt;42,"",IF(I71&lt;=0,"TSM",IF(I71&lt;=0,"SM",IF(I71&lt;=34.75,"KSM",IF(I71&lt;=36.2,"I A",IF(I71&lt;=38.5,"II A",IF(I71&lt;=42,"III A"))))))))</f>
        <v>I A</v>
      </c>
      <c r="L71" s="117" t="s">
        <v>778</v>
      </c>
      <c r="M71" s="217" t="s">
        <v>1017</v>
      </c>
      <c r="N71" s="113">
        <v>8</v>
      </c>
      <c r="O71" s="113">
        <v>3</v>
      </c>
    </row>
    <row r="72" spans="1:15" ht="15.95" customHeight="1" x14ac:dyDescent="0.2">
      <c r="A72" s="113">
        <v>2</v>
      </c>
      <c r="B72" s="125">
        <v>153</v>
      </c>
      <c r="C72" s="88" t="s">
        <v>106</v>
      </c>
      <c r="D72" s="126" t="s">
        <v>107</v>
      </c>
      <c r="E72" s="90" t="s">
        <v>108</v>
      </c>
      <c r="F72" s="117" t="s">
        <v>109</v>
      </c>
      <c r="G72" s="117" t="s">
        <v>110</v>
      </c>
      <c r="H72" s="117"/>
      <c r="I72" s="193">
        <v>38.33</v>
      </c>
      <c r="J72" s="190">
        <v>0.20699999999999999</v>
      </c>
      <c r="K72" s="119" t="str">
        <f>IF(ISBLANK(I72),"",IF(I72&gt;42,"",IF(I72&lt;=0,"TSM",IF(I72&lt;=0,"SM",IF(I72&lt;=34.75,"KSM",IF(I72&lt;=36.2,"I A",IF(I72&lt;=38.5,"II A",IF(I72&lt;=42,"III A"))))))))</f>
        <v>II A</v>
      </c>
      <c r="L72" s="117" t="s">
        <v>1030</v>
      </c>
      <c r="N72" s="113">
        <v>8</v>
      </c>
      <c r="O72" s="113">
        <v>1</v>
      </c>
    </row>
    <row r="73" spans="1:15" ht="15.95" customHeight="1" x14ac:dyDescent="0.2">
      <c r="A73" s="113">
        <v>3</v>
      </c>
      <c r="B73" s="125">
        <v>197</v>
      </c>
      <c r="C73" s="88" t="s">
        <v>117</v>
      </c>
      <c r="D73" s="126" t="s">
        <v>846</v>
      </c>
      <c r="E73" s="90" t="s">
        <v>847</v>
      </c>
      <c r="F73" s="117" t="s">
        <v>3</v>
      </c>
      <c r="G73" s="117" t="s">
        <v>28</v>
      </c>
      <c r="H73" s="117"/>
      <c r="I73" s="193">
        <v>39.299999999999997</v>
      </c>
      <c r="J73" s="190">
        <v>0.20899999999999999</v>
      </c>
      <c r="K73" s="119" t="str">
        <f>IF(ISBLANK(I73),"",IF(I73&gt;42,"",IF(I73&lt;=0,"TSM",IF(I73&lt;=0,"SM",IF(I73&lt;=34.75,"KSM",IF(I73&lt;=36.2,"I A",IF(I73&lt;=38.5,"II A",IF(I73&lt;=42,"III A"))))))))</f>
        <v>III A</v>
      </c>
      <c r="L73" s="117" t="s">
        <v>848</v>
      </c>
      <c r="M73" s="217" t="s">
        <v>1048</v>
      </c>
      <c r="N73" s="113">
        <v>8</v>
      </c>
      <c r="O73" s="113">
        <v>2</v>
      </c>
    </row>
    <row r="74" spans="1:15" ht="15.95" customHeight="1" x14ac:dyDescent="0.2">
      <c r="A74" s="113"/>
      <c r="B74" s="125">
        <v>149</v>
      </c>
      <c r="C74" s="88" t="s">
        <v>784</v>
      </c>
      <c r="D74" s="126" t="s">
        <v>785</v>
      </c>
      <c r="E74" s="90" t="s">
        <v>786</v>
      </c>
      <c r="F74" s="117" t="s">
        <v>109</v>
      </c>
      <c r="G74" s="117" t="s">
        <v>110</v>
      </c>
      <c r="H74" s="117"/>
      <c r="I74" s="193" t="s">
        <v>73</v>
      </c>
      <c r="J74" s="190"/>
      <c r="K74" s="119" t="str">
        <f>IF(ISBLANK(I74),"",IF(I74&gt;42,"",IF(I74&lt;=0,"TSM",IF(I74&lt;=0,"SM",IF(I74&lt;=34.75,"KSM",IF(I74&lt;=36.2,"I A",IF(I74&lt;=38.5,"II A",IF(I74&lt;=42,"III A"))))))))</f>
        <v/>
      </c>
      <c r="L74" s="117" t="s">
        <v>787</v>
      </c>
      <c r="M74" s="217" t="s">
        <v>1076</v>
      </c>
      <c r="N74" s="113">
        <v>8</v>
      </c>
      <c r="O74" s="113">
        <v>4</v>
      </c>
    </row>
    <row r="75" spans="1:15" ht="15.95" customHeight="1" x14ac:dyDescent="0.2">
      <c r="E75" s="61"/>
      <c r="F75" s="61"/>
      <c r="G75" s="61"/>
      <c r="H75" s="61"/>
      <c r="I75" s="61"/>
      <c r="J75" s="61"/>
      <c r="K75" s="61"/>
      <c r="M75" s="61"/>
      <c r="N75" s="61"/>
      <c r="O75" s="61"/>
    </row>
    <row r="76" spans="1:15" ht="15.95" customHeight="1" x14ac:dyDescent="0.2">
      <c r="E76" s="61"/>
      <c r="F76" s="61"/>
      <c r="G76" s="61"/>
      <c r="H76" s="61"/>
      <c r="I76" s="61"/>
      <c r="J76" s="61"/>
      <c r="K76" s="61"/>
      <c r="M76" s="61"/>
      <c r="N76" s="61"/>
      <c r="O76" s="61"/>
    </row>
    <row r="77" spans="1:15" ht="15.95" customHeight="1" x14ac:dyDescent="0.2">
      <c r="E77" s="61"/>
      <c r="F77" s="61"/>
      <c r="G77" s="61"/>
      <c r="H77" s="61"/>
      <c r="I77" s="61"/>
      <c r="J77" s="61"/>
      <c r="K77" s="61"/>
      <c r="M77" s="61"/>
      <c r="N77" s="61"/>
      <c r="O77" s="61"/>
    </row>
    <row r="78" spans="1:15" ht="15.95" customHeight="1" x14ac:dyDescent="0.2">
      <c r="E78" s="61"/>
      <c r="F78" s="61"/>
      <c r="G78" s="61"/>
      <c r="H78" s="61"/>
      <c r="I78" s="61"/>
      <c r="J78" s="61"/>
      <c r="K78" s="61"/>
      <c r="M78" s="61"/>
      <c r="N78" s="61"/>
      <c r="O78" s="61"/>
    </row>
    <row r="79" spans="1:15" ht="15.95" customHeight="1" x14ac:dyDescent="0.2">
      <c r="E79" s="61"/>
      <c r="F79" s="61"/>
      <c r="G79" s="61"/>
      <c r="H79" s="61"/>
      <c r="I79" s="61"/>
      <c r="J79" s="61"/>
      <c r="K79" s="61"/>
      <c r="M79" s="61"/>
      <c r="N79" s="61"/>
      <c r="O79" s="61"/>
    </row>
    <row r="80" spans="1:15" ht="15.95" customHeight="1" x14ac:dyDescent="0.2">
      <c r="E80" s="61"/>
      <c r="F80" s="61"/>
      <c r="G80" s="61"/>
      <c r="H80" s="61"/>
      <c r="I80" s="61"/>
      <c r="J80" s="61"/>
      <c r="K80" s="61"/>
      <c r="M80" s="61"/>
      <c r="N80" s="61"/>
      <c r="O80" s="61"/>
    </row>
    <row r="81" spans="5:17" ht="15.95" customHeight="1" x14ac:dyDescent="0.2">
      <c r="E81" s="61"/>
      <c r="F81" s="61"/>
      <c r="G81" s="61"/>
      <c r="H81" s="61"/>
      <c r="I81" s="61"/>
      <c r="J81" s="61"/>
      <c r="K81" s="61"/>
      <c r="M81" s="61"/>
      <c r="N81" s="61"/>
      <c r="O81" s="61"/>
    </row>
    <row r="82" spans="5:17" ht="15.95" customHeight="1" x14ac:dyDescent="0.2">
      <c r="E82" s="61"/>
      <c r="F82" s="61"/>
      <c r="G82" s="61"/>
      <c r="H82" s="61"/>
      <c r="I82" s="61"/>
      <c r="J82" s="61"/>
      <c r="K82" s="61"/>
      <c r="M82" s="61"/>
      <c r="N82" s="61"/>
      <c r="O82" s="61"/>
    </row>
    <row r="83" spans="5:17" ht="15.95" customHeight="1" x14ac:dyDescent="0.2">
      <c r="E83" s="61"/>
      <c r="F83" s="61"/>
      <c r="G83" s="61"/>
      <c r="H83" s="61"/>
      <c r="I83" s="61"/>
      <c r="J83" s="61"/>
      <c r="K83" s="61"/>
      <c r="M83" s="61"/>
      <c r="N83" s="61"/>
      <c r="O83" s="61"/>
    </row>
    <row r="84" spans="5:17" ht="15.95" customHeight="1" x14ac:dyDescent="0.2">
      <c r="E84" s="61"/>
      <c r="F84" s="61"/>
      <c r="G84" s="61"/>
      <c r="H84" s="61"/>
      <c r="I84" s="61"/>
      <c r="J84" s="61"/>
      <c r="K84" s="61"/>
      <c r="M84" s="61"/>
      <c r="N84" s="61"/>
      <c r="O84" s="61"/>
    </row>
    <row r="85" spans="5:17" ht="15.95" customHeight="1" x14ac:dyDescent="0.2">
      <c r="E85" s="61"/>
      <c r="F85" s="61"/>
      <c r="G85" s="61"/>
      <c r="H85" s="61"/>
      <c r="I85" s="61"/>
      <c r="J85" s="61"/>
      <c r="K85" s="61"/>
      <c r="M85" s="61"/>
      <c r="N85" s="61"/>
      <c r="O85" s="61"/>
    </row>
    <row r="86" spans="5:17" ht="15.95" customHeight="1" x14ac:dyDescent="0.2">
      <c r="E86" s="61"/>
      <c r="F86" s="61"/>
      <c r="G86" s="61"/>
      <c r="H86" s="61"/>
      <c r="I86" s="61"/>
      <c r="J86" s="61"/>
      <c r="K86" s="61"/>
      <c r="M86" s="61"/>
      <c r="N86" s="61"/>
      <c r="O86" s="61"/>
    </row>
    <row r="87" spans="5:17" ht="15.95" customHeight="1" x14ac:dyDescent="0.2">
      <c r="E87" s="61"/>
      <c r="F87" s="61"/>
      <c r="G87" s="61"/>
      <c r="H87" s="61"/>
      <c r="I87" s="61"/>
      <c r="J87" s="61"/>
      <c r="K87" s="61"/>
      <c r="M87" s="61"/>
      <c r="N87" s="61"/>
      <c r="O87" s="61"/>
    </row>
    <row r="88" spans="5:17" ht="15.95" customHeight="1" x14ac:dyDescent="0.2">
      <c r="E88" s="61"/>
      <c r="F88" s="61"/>
      <c r="G88" s="61"/>
      <c r="H88" s="61"/>
      <c r="I88" s="61"/>
      <c r="J88" s="61"/>
      <c r="K88" s="61"/>
      <c r="M88" s="61"/>
      <c r="N88" s="61"/>
      <c r="O88" s="61"/>
    </row>
    <row r="89" spans="5:17" ht="15.95" customHeight="1" x14ac:dyDescent="0.2">
      <c r="E89" s="61"/>
      <c r="F89" s="61"/>
      <c r="G89" s="61"/>
      <c r="H89" s="61"/>
      <c r="I89" s="61"/>
      <c r="J89" s="61"/>
      <c r="K89" s="61"/>
      <c r="M89" s="61"/>
      <c r="N89" s="61"/>
      <c r="O89" s="61"/>
    </row>
    <row r="90" spans="5:17" ht="15.95" customHeight="1" x14ac:dyDescent="0.2">
      <c r="E90" s="61"/>
      <c r="F90" s="61"/>
      <c r="G90" s="61"/>
      <c r="H90" s="61"/>
      <c r="I90" s="61"/>
      <c r="J90" s="61"/>
      <c r="K90" s="61"/>
      <c r="M90" s="61"/>
      <c r="N90" s="61"/>
      <c r="O90" s="61"/>
    </row>
    <row r="91" spans="5:17" ht="15.95" customHeight="1" x14ac:dyDescent="0.2">
      <c r="E91" s="61"/>
      <c r="F91" s="61"/>
      <c r="G91" s="61"/>
      <c r="H91" s="61"/>
      <c r="I91" s="61"/>
      <c r="J91" s="61"/>
      <c r="K91" s="61"/>
      <c r="M91" s="61"/>
      <c r="N91" s="61"/>
      <c r="O91" s="61"/>
    </row>
    <row r="92" spans="5:17" x14ac:dyDescent="0.2">
      <c r="K92" s="106"/>
      <c r="L92" s="106"/>
      <c r="M92" s="225"/>
      <c r="N92" s="61"/>
      <c r="O92" s="226"/>
      <c r="P92" s="65"/>
      <c r="Q92" s="65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5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61" customWidth="1"/>
    <col min="2" max="2" width="4" style="61" customWidth="1"/>
    <col min="3" max="3" width="10" style="61" customWidth="1"/>
    <col min="4" max="4" width="14" style="61" bestFit="1" customWidth="1"/>
    <col min="5" max="5" width="8.85546875" style="63" customWidth="1"/>
    <col min="6" max="6" width="10.28515625" style="63" customWidth="1"/>
    <col min="7" max="7" width="10.7109375" style="63" customWidth="1"/>
    <col min="8" max="8" width="11" style="63" customWidth="1"/>
    <col min="9" max="9" width="8.140625" style="106" bestFit="1" customWidth="1"/>
    <col min="10" max="10" width="4.28515625" style="106" customWidth="1"/>
    <col min="11" max="11" width="5.85546875" style="107" customWidth="1"/>
    <col min="12" max="12" width="29.28515625" style="61" customWidth="1"/>
    <col min="13" max="13" width="4.42578125" style="217" hidden="1" customWidth="1"/>
    <col min="14" max="14" width="5.7109375" style="65" hidden="1" customWidth="1"/>
    <col min="15" max="15" width="4.5703125" style="65" hidden="1" customWidth="1"/>
    <col min="16" max="16384" width="9.140625" style="61"/>
  </cols>
  <sheetData>
    <row r="1" spans="1:15" s="55" customFormat="1" ht="14.25" x14ac:dyDescent="0.2">
      <c r="A1" s="50" t="s">
        <v>0</v>
      </c>
      <c r="B1" s="50"/>
      <c r="C1" s="51"/>
      <c r="D1" s="51"/>
      <c r="E1" s="52"/>
      <c r="F1" s="52"/>
      <c r="G1" s="52"/>
      <c r="H1" s="52"/>
      <c r="I1" s="53"/>
      <c r="J1" s="54"/>
      <c r="K1" s="53"/>
      <c r="L1" s="215" t="s">
        <v>1</v>
      </c>
      <c r="M1" s="216"/>
      <c r="N1" s="51"/>
      <c r="O1" s="50"/>
    </row>
    <row r="2" spans="1:15" s="59" customFormat="1" ht="15.75" customHeight="1" x14ac:dyDescent="0.2">
      <c r="A2" s="50" t="s">
        <v>2</v>
      </c>
      <c r="B2" s="50"/>
      <c r="C2" s="57"/>
      <c r="D2" s="51"/>
      <c r="E2" s="52"/>
      <c r="F2" s="52"/>
      <c r="G2" s="52"/>
      <c r="H2" s="52"/>
      <c r="I2" s="58"/>
      <c r="J2" s="54"/>
      <c r="K2" s="58"/>
      <c r="L2" s="60" t="s">
        <v>3</v>
      </c>
      <c r="M2" s="217"/>
      <c r="N2" s="57"/>
      <c r="O2" s="50"/>
    </row>
    <row r="3" spans="1:15" ht="10.5" customHeight="1" x14ac:dyDescent="0.25">
      <c r="C3" s="62"/>
    </row>
    <row r="4" spans="1:15" ht="15.75" x14ac:dyDescent="0.25">
      <c r="C4" s="67" t="s">
        <v>1016</v>
      </c>
      <c r="D4" s="55"/>
      <c r="F4" s="68"/>
      <c r="G4" s="68"/>
      <c r="H4" s="68"/>
    </row>
    <row r="5" spans="1:15" ht="5.25" customHeight="1" x14ac:dyDescent="0.2">
      <c r="D5" s="55"/>
    </row>
    <row r="6" spans="1:15" x14ac:dyDescent="0.2">
      <c r="B6" s="51"/>
      <c r="C6" s="52" t="s">
        <v>347</v>
      </c>
      <c r="D6" s="108"/>
      <c r="F6" s="68"/>
      <c r="G6" s="68"/>
      <c r="H6" s="68"/>
    </row>
    <row r="7" spans="1:15" ht="5.25" customHeight="1" thickBot="1" x14ac:dyDescent="0.25">
      <c r="D7" s="55"/>
      <c r="K7" s="122"/>
    </row>
    <row r="8" spans="1:15" s="59" customFormat="1" ht="12" thickBot="1" x14ac:dyDescent="0.25">
      <c r="A8" s="73" t="s">
        <v>6</v>
      </c>
      <c r="B8" s="74" t="s">
        <v>150</v>
      </c>
      <c r="C8" s="75" t="s">
        <v>8</v>
      </c>
      <c r="D8" s="76" t="s">
        <v>9</v>
      </c>
      <c r="E8" s="77" t="s">
        <v>10</v>
      </c>
      <c r="F8" s="77" t="s">
        <v>11</v>
      </c>
      <c r="G8" s="77" t="s">
        <v>88</v>
      </c>
      <c r="H8" s="77" t="s">
        <v>13</v>
      </c>
      <c r="I8" s="109" t="s">
        <v>952</v>
      </c>
      <c r="J8" s="186" t="s">
        <v>661</v>
      </c>
      <c r="K8" s="124" t="s">
        <v>291</v>
      </c>
      <c r="L8" s="111" t="s">
        <v>17</v>
      </c>
      <c r="M8" s="217"/>
      <c r="N8" s="112" t="s">
        <v>151</v>
      </c>
      <c r="O8" s="123" t="s">
        <v>663</v>
      </c>
    </row>
    <row r="9" spans="1:15" ht="15.6" customHeight="1" x14ac:dyDescent="0.2">
      <c r="A9" s="113">
        <v>1</v>
      </c>
      <c r="B9" s="125">
        <v>27</v>
      </c>
      <c r="C9" s="88" t="s">
        <v>775</v>
      </c>
      <c r="D9" s="126" t="s">
        <v>776</v>
      </c>
      <c r="E9" s="90" t="s">
        <v>777</v>
      </c>
      <c r="F9" s="117" t="s">
        <v>3</v>
      </c>
      <c r="G9" s="117" t="s">
        <v>28</v>
      </c>
      <c r="H9" s="117"/>
      <c r="I9" s="193">
        <v>35.89</v>
      </c>
      <c r="J9" s="190">
        <v>0.182</v>
      </c>
      <c r="K9" s="119" t="str">
        <f t="shared" ref="K9:K32" si="0">IF(ISBLANK(I9),"",IF(I9&gt;42,"",IF(I9&lt;=0,"TSM",IF(I9&lt;=0,"SM",IF(I9&lt;=34.75,"KSM",IF(I9&lt;=36.2,"I A",IF(I9&lt;=38.5,"II A",IF(I9&lt;=42,"III A"))))))))</f>
        <v>I A</v>
      </c>
      <c r="L9" s="117" t="s">
        <v>778</v>
      </c>
      <c r="M9" s="217" t="s">
        <v>1017</v>
      </c>
      <c r="N9" s="113">
        <v>8</v>
      </c>
      <c r="O9" s="113">
        <v>3</v>
      </c>
    </row>
    <row r="10" spans="1:15" ht="15.95" customHeight="1" x14ac:dyDescent="0.2">
      <c r="A10" s="113">
        <v>2</v>
      </c>
      <c r="B10" s="125">
        <v>74</v>
      </c>
      <c r="C10" s="88" t="s">
        <v>178</v>
      </c>
      <c r="D10" s="126" t="s">
        <v>826</v>
      </c>
      <c r="E10" s="90" t="s">
        <v>827</v>
      </c>
      <c r="F10" s="117" t="s">
        <v>50</v>
      </c>
      <c r="G10" s="117" t="s">
        <v>194</v>
      </c>
      <c r="H10" s="117"/>
      <c r="I10" s="193">
        <v>36.479999999999997</v>
      </c>
      <c r="J10" s="190">
        <v>0.223</v>
      </c>
      <c r="K10" s="119" t="str">
        <f t="shared" si="0"/>
        <v>II A</v>
      </c>
      <c r="L10" s="117" t="s">
        <v>258</v>
      </c>
      <c r="M10" s="217" t="s">
        <v>1018</v>
      </c>
      <c r="N10" s="113">
        <v>7</v>
      </c>
      <c r="O10" s="113">
        <v>4</v>
      </c>
    </row>
    <row r="11" spans="1:15" ht="15.95" customHeight="1" x14ac:dyDescent="0.2">
      <c r="A11" s="113">
        <v>3</v>
      </c>
      <c r="B11" s="125">
        <v>302</v>
      </c>
      <c r="C11" s="88" t="s">
        <v>117</v>
      </c>
      <c r="D11" s="126" t="s">
        <v>1019</v>
      </c>
      <c r="E11" s="90" t="s">
        <v>1020</v>
      </c>
      <c r="F11" s="117" t="s">
        <v>3</v>
      </c>
      <c r="G11" s="117" t="s">
        <v>720</v>
      </c>
      <c r="H11" s="117"/>
      <c r="I11" s="193">
        <v>36.9</v>
      </c>
      <c r="J11" s="190">
        <v>0.186</v>
      </c>
      <c r="K11" s="119" t="str">
        <f t="shared" si="0"/>
        <v>II A</v>
      </c>
      <c r="L11" s="117" t="s">
        <v>133</v>
      </c>
      <c r="M11" s="217" t="s">
        <v>1021</v>
      </c>
      <c r="N11" s="113">
        <v>6</v>
      </c>
      <c r="O11" s="113">
        <v>4</v>
      </c>
    </row>
    <row r="12" spans="1:15" ht="15.95" customHeight="1" x14ac:dyDescent="0.2">
      <c r="A12" s="113">
        <v>4</v>
      </c>
      <c r="B12" s="125">
        <v>28</v>
      </c>
      <c r="C12" s="88" t="s">
        <v>835</v>
      </c>
      <c r="D12" s="126" t="s">
        <v>1022</v>
      </c>
      <c r="E12" s="90" t="s">
        <v>1023</v>
      </c>
      <c r="F12" s="117" t="s">
        <v>3</v>
      </c>
      <c r="G12" s="117" t="s">
        <v>1024</v>
      </c>
      <c r="H12" s="117"/>
      <c r="I12" s="193">
        <v>37.22</v>
      </c>
      <c r="J12" s="190">
        <v>0.19600000000000001</v>
      </c>
      <c r="K12" s="119" t="str">
        <f t="shared" si="0"/>
        <v>II A</v>
      </c>
      <c r="L12" s="117" t="s">
        <v>1025</v>
      </c>
      <c r="M12" s="217" t="s">
        <v>1026</v>
      </c>
      <c r="N12" s="113">
        <v>6</v>
      </c>
      <c r="O12" s="113">
        <v>3</v>
      </c>
    </row>
    <row r="13" spans="1:15" ht="15.95" customHeight="1" x14ac:dyDescent="0.2">
      <c r="A13" s="113">
        <v>5</v>
      </c>
      <c r="B13" s="125">
        <v>17</v>
      </c>
      <c r="C13" s="88" t="s">
        <v>598</v>
      </c>
      <c r="D13" s="126" t="s">
        <v>1027</v>
      </c>
      <c r="E13" s="90" t="s">
        <v>1028</v>
      </c>
      <c r="F13" s="117" t="s">
        <v>3</v>
      </c>
      <c r="G13" s="117" t="s">
        <v>28</v>
      </c>
      <c r="H13" s="117"/>
      <c r="I13" s="224">
        <v>37.83</v>
      </c>
      <c r="J13" s="190">
        <v>0.23200000000000001</v>
      </c>
      <c r="K13" s="119" t="str">
        <f t="shared" si="0"/>
        <v>II A</v>
      </c>
      <c r="L13" s="117" t="s">
        <v>170</v>
      </c>
      <c r="M13" s="217" t="s">
        <v>1029</v>
      </c>
      <c r="N13" s="113">
        <v>3</v>
      </c>
      <c r="O13" s="113">
        <v>3</v>
      </c>
    </row>
    <row r="14" spans="1:15" ht="15.95" customHeight="1" x14ac:dyDescent="0.2">
      <c r="A14" s="113">
        <v>6</v>
      </c>
      <c r="B14" s="125">
        <v>153</v>
      </c>
      <c r="C14" s="88" t="s">
        <v>106</v>
      </c>
      <c r="D14" s="126" t="s">
        <v>107</v>
      </c>
      <c r="E14" s="90" t="s">
        <v>108</v>
      </c>
      <c r="F14" s="117" t="s">
        <v>109</v>
      </c>
      <c r="G14" s="117" t="s">
        <v>110</v>
      </c>
      <c r="H14" s="117"/>
      <c r="I14" s="193">
        <v>38.33</v>
      </c>
      <c r="J14" s="190">
        <v>0.20699999999999999</v>
      </c>
      <c r="K14" s="119" t="str">
        <f t="shared" si="0"/>
        <v>II A</v>
      </c>
      <c r="L14" s="117" t="s">
        <v>1030</v>
      </c>
      <c r="N14" s="113">
        <v>8</v>
      </c>
      <c r="O14" s="113">
        <v>1</v>
      </c>
    </row>
    <row r="15" spans="1:15" ht="15.95" customHeight="1" x14ac:dyDescent="0.2">
      <c r="A15" s="113">
        <v>7</v>
      </c>
      <c r="B15" s="125">
        <v>226</v>
      </c>
      <c r="C15" s="88" t="s">
        <v>1031</v>
      </c>
      <c r="D15" s="126" t="s">
        <v>1032</v>
      </c>
      <c r="E15" s="90" t="s">
        <v>1033</v>
      </c>
      <c r="F15" s="117" t="s">
        <v>3</v>
      </c>
      <c r="G15" s="117" t="s">
        <v>190</v>
      </c>
      <c r="H15" s="117" t="s">
        <v>1034</v>
      </c>
      <c r="I15" s="193">
        <v>38.43</v>
      </c>
      <c r="J15" s="190">
        <v>0.249</v>
      </c>
      <c r="K15" s="119" t="str">
        <f t="shared" si="0"/>
        <v>II A</v>
      </c>
      <c r="L15" s="117" t="s">
        <v>1035</v>
      </c>
      <c r="M15" s="217" t="s">
        <v>1036</v>
      </c>
      <c r="N15" s="113">
        <v>4</v>
      </c>
      <c r="O15" s="113">
        <v>3</v>
      </c>
    </row>
    <row r="16" spans="1:15" ht="15" customHeight="1" x14ac:dyDescent="0.2">
      <c r="A16" s="113">
        <v>8</v>
      </c>
      <c r="B16" s="125">
        <v>152</v>
      </c>
      <c r="C16" s="88" t="s">
        <v>130</v>
      </c>
      <c r="D16" s="126" t="s">
        <v>858</v>
      </c>
      <c r="E16" s="90" t="s">
        <v>859</v>
      </c>
      <c r="F16" s="117" t="s">
        <v>749</v>
      </c>
      <c r="G16" s="117" t="s">
        <v>521</v>
      </c>
      <c r="H16" s="117"/>
      <c r="I16" s="193">
        <v>38.49</v>
      </c>
      <c r="J16" s="190">
        <v>0.26300000000000001</v>
      </c>
      <c r="K16" s="119" t="str">
        <f t="shared" si="0"/>
        <v>II A</v>
      </c>
      <c r="L16" s="117" t="s">
        <v>860</v>
      </c>
      <c r="M16" s="217" t="s">
        <v>1037</v>
      </c>
      <c r="N16" s="113">
        <v>2</v>
      </c>
      <c r="O16" s="113">
        <v>3</v>
      </c>
    </row>
    <row r="17" spans="1:15" ht="15.95" customHeight="1" x14ac:dyDescent="0.2">
      <c r="A17" s="113">
        <v>9</v>
      </c>
      <c r="B17" s="125">
        <v>201</v>
      </c>
      <c r="C17" s="88" t="s">
        <v>864</v>
      </c>
      <c r="D17" s="126" t="s">
        <v>1038</v>
      </c>
      <c r="E17" s="90" t="s">
        <v>1039</v>
      </c>
      <c r="F17" s="117" t="s">
        <v>3</v>
      </c>
      <c r="G17" s="117" t="s">
        <v>175</v>
      </c>
      <c r="H17" s="117"/>
      <c r="I17" s="193">
        <v>38.68</v>
      </c>
      <c r="J17" s="190">
        <v>0.16200000000000001</v>
      </c>
      <c r="K17" s="119" t="str">
        <f t="shared" si="0"/>
        <v>III A</v>
      </c>
      <c r="L17" s="117" t="s">
        <v>176</v>
      </c>
      <c r="M17" s="217" t="s">
        <v>1040</v>
      </c>
      <c r="N17" s="113">
        <v>3</v>
      </c>
      <c r="O17" s="113">
        <v>4</v>
      </c>
    </row>
    <row r="18" spans="1:15" ht="15.95" customHeight="1" x14ac:dyDescent="0.2">
      <c r="A18" s="113">
        <v>10</v>
      </c>
      <c r="B18" s="125">
        <v>214</v>
      </c>
      <c r="C18" s="88" t="s">
        <v>1041</v>
      </c>
      <c r="D18" s="126" t="s">
        <v>1042</v>
      </c>
      <c r="E18" s="90" t="s">
        <v>1043</v>
      </c>
      <c r="F18" s="117" t="s">
        <v>1044</v>
      </c>
      <c r="G18" s="117" t="s">
        <v>1045</v>
      </c>
      <c r="H18" s="117"/>
      <c r="I18" s="193">
        <v>39.1</v>
      </c>
      <c r="J18" s="190">
        <v>0.191</v>
      </c>
      <c r="K18" s="119" t="str">
        <f t="shared" si="0"/>
        <v>III A</v>
      </c>
      <c r="L18" s="117" t="s">
        <v>1046</v>
      </c>
      <c r="M18" s="217" t="s">
        <v>1047</v>
      </c>
      <c r="N18" s="113">
        <v>4</v>
      </c>
      <c r="O18" s="113">
        <v>4</v>
      </c>
    </row>
    <row r="19" spans="1:15" ht="15.95" customHeight="1" x14ac:dyDescent="0.2">
      <c r="A19" s="113">
        <v>11</v>
      </c>
      <c r="B19" s="125">
        <v>197</v>
      </c>
      <c r="C19" s="88" t="s">
        <v>117</v>
      </c>
      <c r="D19" s="126" t="s">
        <v>846</v>
      </c>
      <c r="E19" s="90" t="s">
        <v>847</v>
      </c>
      <c r="F19" s="117" t="s">
        <v>3</v>
      </c>
      <c r="G19" s="117" t="s">
        <v>28</v>
      </c>
      <c r="H19" s="117"/>
      <c r="I19" s="202">
        <v>39.299999999999997</v>
      </c>
      <c r="J19" s="190">
        <v>0.20899999999999999</v>
      </c>
      <c r="K19" s="119" t="str">
        <f t="shared" si="0"/>
        <v>III A</v>
      </c>
      <c r="L19" s="117" t="s">
        <v>848</v>
      </c>
      <c r="M19" s="217" t="s">
        <v>1048</v>
      </c>
      <c r="N19" s="113">
        <v>8</v>
      </c>
      <c r="O19" s="113">
        <v>2</v>
      </c>
    </row>
    <row r="20" spans="1:15" ht="15.95" customHeight="1" x14ac:dyDescent="0.2">
      <c r="A20" s="113">
        <v>12</v>
      </c>
      <c r="B20" s="125">
        <v>228</v>
      </c>
      <c r="C20" s="88" t="s">
        <v>618</v>
      </c>
      <c r="D20" s="126" t="s">
        <v>1049</v>
      </c>
      <c r="E20" s="90" t="s">
        <v>1050</v>
      </c>
      <c r="F20" s="117" t="s">
        <v>3</v>
      </c>
      <c r="G20" s="117"/>
      <c r="H20" s="117"/>
      <c r="I20" s="193">
        <v>39.31</v>
      </c>
      <c r="J20" s="190">
        <v>0.22</v>
      </c>
      <c r="K20" s="119" t="str">
        <f t="shared" si="0"/>
        <v>III A</v>
      </c>
      <c r="L20" s="117" t="s">
        <v>1051</v>
      </c>
      <c r="N20" s="113">
        <v>6</v>
      </c>
      <c r="O20" s="113">
        <v>2</v>
      </c>
    </row>
    <row r="21" spans="1:15" ht="15.95" customHeight="1" x14ac:dyDescent="0.2">
      <c r="A21" s="113">
        <v>13</v>
      </c>
      <c r="B21" s="125">
        <v>51</v>
      </c>
      <c r="C21" s="88" t="s">
        <v>117</v>
      </c>
      <c r="D21" s="126" t="s">
        <v>877</v>
      </c>
      <c r="E21" s="90" t="s">
        <v>878</v>
      </c>
      <c r="F21" s="117" t="s">
        <v>3</v>
      </c>
      <c r="G21" s="117"/>
      <c r="H21" s="117"/>
      <c r="I21" s="193">
        <v>39.39</v>
      </c>
      <c r="J21" s="190">
        <v>0.214</v>
      </c>
      <c r="K21" s="119" t="str">
        <f t="shared" si="0"/>
        <v>III A</v>
      </c>
      <c r="L21" s="117" t="s">
        <v>879</v>
      </c>
      <c r="N21" s="113">
        <v>6</v>
      </c>
      <c r="O21" s="113">
        <v>1</v>
      </c>
    </row>
    <row r="22" spans="1:15" ht="15.95" customHeight="1" x14ac:dyDescent="0.2">
      <c r="A22" s="113">
        <v>14</v>
      </c>
      <c r="B22" s="125">
        <v>94</v>
      </c>
      <c r="C22" s="88" t="s">
        <v>867</v>
      </c>
      <c r="D22" s="126" t="s">
        <v>1052</v>
      </c>
      <c r="E22" s="90" t="s">
        <v>1053</v>
      </c>
      <c r="F22" s="117" t="s">
        <v>351</v>
      </c>
      <c r="G22" s="117" t="s">
        <v>352</v>
      </c>
      <c r="H22" s="117"/>
      <c r="I22" s="193">
        <v>39.5</v>
      </c>
      <c r="J22" s="190">
        <v>0.26300000000000001</v>
      </c>
      <c r="K22" s="119" t="str">
        <f t="shared" si="0"/>
        <v>III A</v>
      </c>
      <c r="L22" s="117" t="s">
        <v>353</v>
      </c>
      <c r="N22" s="113">
        <v>5</v>
      </c>
      <c r="O22" s="113">
        <v>1</v>
      </c>
    </row>
    <row r="23" spans="1:15" ht="15.95" customHeight="1" x14ac:dyDescent="0.2">
      <c r="A23" s="113">
        <v>15</v>
      </c>
      <c r="B23" s="125">
        <v>134</v>
      </c>
      <c r="C23" s="88" t="s">
        <v>141</v>
      </c>
      <c r="D23" s="126" t="s">
        <v>1054</v>
      </c>
      <c r="E23" s="90" t="s">
        <v>1055</v>
      </c>
      <c r="F23" s="117" t="s">
        <v>3</v>
      </c>
      <c r="G23" s="117"/>
      <c r="H23" s="117"/>
      <c r="I23" s="193">
        <v>39.99</v>
      </c>
      <c r="J23" s="190">
        <v>0.20699999999999999</v>
      </c>
      <c r="K23" s="119" t="str">
        <f t="shared" si="0"/>
        <v>III A</v>
      </c>
      <c r="L23" s="117" t="s">
        <v>144</v>
      </c>
      <c r="N23" s="113">
        <v>3</v>
      </c>
      <c r="O23" s="113">
        <v>1</v>
      </c>
    </row>
    <row r="24" spans="1:15" ht="15.95" customHeight="1" x14ac:dyDescent="0.2">
      <c r="A24" s="113">
        <v>16</v>
      </c>
      <c r="B24" s="125">
        <v>382</v>
      </c>
      <c r="C24" s="88" t="s">
        <v>1056</v>
      </c>
      <c r="D24" s="126" t="s">
        <v>1057</v>
      </c>
      <c r="E24" s="90" t="s">
        <v>1058</v>
      </c>
      <c r="F24" s="117" t="s">
        <v>381</v>
      </c>
      <c r="G24" s="117" t="s">
        <v>248</v>
      </c>
      <c r="H24" s="117"/>
      <c r="I24" s="193">
        <v>40.119999999999997</v>
      </c>
      <c r="J24" s="190">
        <v>0.189</v>
      </c>
      <c r="K24" s="119" t="str">
        <f t="shared" si="0"/>
        <v>III A</v>
      </c>
      <c r="L24" s="117" t="s">
        <v>382</v>
      </c>
      <c r="N24" s="113">
        <v>7</v>
      </c>
      <c r="O24" s="113">
        <v>2</v>
      </c>
    </row>
    <row r="25" spans="1:15" ht="15.95" customHeight="1" x14ac:dyDescent="0.2">
      <c r="A25" s="113">
        <v>17</v>
      </c>
      <c r="B25" s="125">
        <v>150</v>
      </c>
      <c r="C25" s="88" t="s">
        <v>792</v>
      </c>
      <c r="D25" s="126" t="s">
        <v>1059</v>
      </c>
      <c r="E25" s="90" t="s">
        <v>1060</v>
      </c>
      <c r="F25" s="117" t="s">
        <v>109</v>
      </c>
      <c r="G25" s="117" t="s">
        <v>110</v>
      </c>
      <c r="H25" s="117"/>
      <c r="I25" s="193">
        <v>40.340000000000003</v>
      </c>
      <c r="J25" s="190">
        <v>0.20499999999999999</v>
      </c>
      <c r="K25" s="119" t="str">
        <f t="shared" si="0"/>
        <v>III A</v>
      </c>
      <c r="L25" s="117" t="s">
        <v>787</v>
      </c>
      <c r="N25" s="113">
        <v>2</v>
      </c>
      <c r="O25" s="113">
        <v>2</v>
      </c>
    </row>
    <row r="26" spans="1:15" ht="15.95" customHeight="1" x14ac:dyDescent="0.2">
      <c r="A26" s="113">
        <v>18</v>
      </c>
      <c r="B26" s="125">
        <v>320</v>
      </c>
      <c r="C26" s="88" t="s">
        <v>499</v>
      </c>
      <c r="D26" s="126" t="s">
        <v>817</v>
      </c>
      <c r="E26" s="90" t="s">
        <v>818</v>
      </c>
      <c r="F26" s="117" t="s">
        <v>127</v>
      </c>
      <c r="G26" s="117" t="s">
        <v>128</v>
      </c>
      <c r="H26" s="117"/>
      <c r="I26" s="193">
        <v>40.56</v>
      </c>
      <c r="J26" s="190">
        <v>0.16500000000000001</v>
      </c>
      <c r="K26" s="119" t="str">
        <f t="shared" si="0"/>
        <v>III A</v>
      </c>
      <c r="L26" s="117" t="s">
        <v>129</v>
      </c>
      <c r="M26" s="217" t="s">
        <v>1061</v>
      </c>
      <c r="N26" s="113">
        <v>4</v>
      </c>
      <c r="O26" s="113">
        <v>1</v>
      </c>
    </row>
    <row r="27" spans="1:15" ht="15.95" customHeight="1" x14ac:dyDescent="0.2">
      <c r="A27" s="113">
        <v>19</v>
      </c>
      <c r="B27" s="125">
        <v>209</v>
      </c>
      <c r="C27" s="88" t="s">
        <v>1062</v>
      </c>
      <c r="D27" s="126" t="s">
        <v>1063</v>
      </c>
      <c r="E27" s="90" t="s">
        <v>64</v>
      </c>
      <c r="F27" s="117" t="s">
        <v>3</v>
      </c>
      <c r="G27" s="117"/>
      <c r="H27" s="117"/>
      <c r="I27" s="193">
        <v>40.82</v>
      </c>
      <c r="J27" s="190">
        <v>0.23499999999999999</v>
      </c>
      <c r="K27" s="119" t="str">
        <f t="shared" si="0"/>
        <v>III A</v>
      </c>
      <c r="L27" s="117" t="s">
        <v>176</v>
      </c>
      <c r="N27" s="113">
        <v>7</v>
      </c>
      <c r="O27" s="113">
        <v>1</v>
      </c>
    </row>
    <row r="28" spans="1:15" ht="15.95" customHeight="1" x14ac:dyDescent="0.2">
      <c r="A28" s="113">
        <v>20</v>
      </c>
      <c r="B28" s="125">
        <v>186</v>
      </c>
      <c r="C28" s="88" t="s">
        <v>900</v>
      </c>
      <c r="D28" s="126" t="s">
        <v>901</v>
      </c>
      <c r="E28" s="90" t="s">
        <v>902</v>
      </c>
      <c r="F28" s="117" t="s">
        <v>3</v>
      </c>
      <c r="G28" s="117" t="s">
        <v>60</v>
      </c>
      <c r="H28" s="117"/>
      <c r="I28" s="193">
        <v>41.62</v>
      </c>
      <c r="J28" s="190">
        <v>0.19500000000000001</v>
      </c>
      <c r="K28" s="119" t="str">
        <f t="shared" si="0"/>
        <v>III A</v>
      </c>
      <c r="L28" s="117" t="s">
        <v>698</v>
      </c>
      <c r="N28" s="113">
        <v>4</v>
      </c>
      <c r="O28" s="113">
        <v>2</v>
      </c>
    </row>
    <row r="29" spans="1:15" ht="15.95" customHeight="1" x14ac:dyDescent="0.2">
      <c r="A29" s="113">
        <v>21</v>
      </c>
      <c r="B29" s="125">
        <v>259</v>
      </c>
      <c r="C29" s="88" t="s">
        <v>867</v>
      </c>
      <c r="D29" s="126" t="s">
        <v>919</v>
      </c>
      <c r="E29" s="90" t="s">
        <v>1064</v>
      </c>
      <c r="F29" s="117" t="s">
        <v>50</v>
      </c>
      <c r="G29" s="117"/>
      <c r="H29" s="117" t="s">
        <v>51</v>
      </c>
      <c r="I29" s="193">
        <v>42.35</v>
      </c>
      <c r="J29" s="190">
        <v>0.20300000000000001</v>
      </c>
      <c r="K29" s="119" t="str">
        <f t="shared" si="0"/>
        <v/>
      </c>
      <c r="L29" s="117" t="s">
        <v>460</v>
      </c>
      <c r="N29" s="113">
        <v>2</v>
      </c>
      <c r="O29" s="113">
        <v>1</v>
      </c>
    </row>
    <row r="30" spans="1:15" ht="15.95" customHeight="1" x14ac:dyDescent="0.2">
      <c r="A30" s="113">
        <v>22</v>
      </c>
      <c r="B30" s="125">
        <v>140</v>
      </c>
      <c r="C30" s="88" t="s">
        <v>587</v>
      </c>
      <c r="D30" s="126" t="s">
        <v>1065</v>
      </c>
      <c r="E30" s="90" t="s">
        <v>1066</v>
      </c>
      <c r="F30" s="117" t="s">
        <v>278</v>
      </c>
      <c r="G30" s="117" t="s">
        <v>279</v>
      </c>
      <c r="H30" s="117" t="s">
        <v>280</v>
      </c>
      <c r="I30" s="193">
        <v>44.87</v>
      </c>
      <c r="J30" s="190">
        <v>0.19600000000000001</v>
      </c>
      <c r="K30" s="119" t="str">
        <f t="shared" si="0"/>
        <v/>
      </c>
      <c r="L30" s="117" t="s">
        <v>281</v>
      </c>
      <c r="N30" s="113">
        <v>3</v>
      </c>
      <c r="O30" s="113">
        <v>2</v>
      </c>
    </row>
    <row r="31" spans="1:15" ht="15.95" customHeight="1" x14ac:dyDescent="0.2">
      <c r="A31" s="113"/>
      <c r="B31" s="125">
        <v>67</v>
      </c>
      <c r="C31" s="88" t="s">
        <v>841</v>
      </c>
      <c r="D31" s="126" t="s">
        <v>842</v>
      </c>
      <c r="E31" s="90" t="s">
        <v>843</v>
      </c>
      <c r="F31" s="117" t="s">
        <v>50</v>
      </c>
      <c r="G31" s="117" t="s">
        <v>194</v>
      </c>
      <c r="H31" s="117"/>
      <c r="I31" s="193" t="s">
        <v>1067</v>
      </c>
      <c r="J31" s="190">
        <v>0.17599999999999999</v>
      </c>
      <c r="K31" s="119" t="str">
        <f t="shared" si="0"/>
        <v/>
      </c>
      <c r="L31" s="117" t="s">
        <v>258</v>
      </c>
      <c r="M31" s="217" t="s">
        <v>1068</v>
      </c>
      <c r="N31" s="113">
        <v>5</v>
      </c>
      <c r="O31" s="113">
        <v>3</v>
      </c>
    </row>
    <row r="32" spans="1:15" ht="15.95" customHeight="1" x14ac:dyDescent="0.2">
      <c r="A32" s="113"/>
      <c r="B32" s="125">
        <v>318</v>
      </c>
      <c r="C32" s="88" t="s">
        <v>152</v>
      </c>
      <c r="D32" s="126" t="s">
        <v>817</v>
      </c>
      <c r="E32" s="90" t="s">
        <v>818</v>
      </c>
      <c r="F32" s="117" t="s">
        <v>127</v>
      </c>
      <c r="G32" s="117" t="s">
        <v>128</v>
      </c>
      <c r="H32" s="117"/>
      <c r="I32" s="193" t="s">
        <v>572</v>
      </c>
      <c r="J32" s="190">
        <v>0.13900000000000001</v>
      </c>
      <c r="K32" s="119" t="str">
        <f t="shared" si="0"/>
        <v/>
      </c>
      <c r="L32" s="117" t="s">
        <v>129</v>
      </c>
      <c r="M32" s="217" t="s">
        <v>1069</v>
      </c>
      <c r="N32" s="113">
        <v>2</v>
      </c>
      <c r="O32" s="113">
        <v>4</v>
      </c>
    </row>
    <row r="33" spans="1:15" ht="15.95" customHeight="1" x14ac:dyDescent="0.2">
      <c r="A33" s="113"/>
      <c r="B33" s="125">
        <v>188</v>
      </c>
      <c r="C33" s="88" t="s">
        <v>1073</v>
      </c>
      <c r="D33" s="126" t="s">
        <v>1074</v>
      </c>
      <c r="E33" s="90" t="s">
        <v>1075</v>
      </c>
      <c r="F33" s="117" t="s">
        <v>3</v>
      </c>
      <c r="G33" s="117" t="s">
        <v>60</v>
      </c>
      <c r="H33" s="117"/>
      <c r="I33" s="193" t="s">
        <v>73</v>
      </c>
      <c r="J33" s="190"/>
      <c r="K33" s="119" t="str">
        <f t="shared" ref="K33:K40" si="1">IF(ISBLANK(I33),"",IF(I33&gt;42,"",IF(I33&lt;=0,"TSM",IF(I33&lt;=0,"SM",IF(I33&lt;=34.75,"KSM",IF(I33&lt;=36.2,"I A",IF(I33&lt;=38.5,"II A",IF(I33&lt;=42,"III A"))))))))</f>
        <v/>
      </c>
      <c r="L33" s="117" t="s">
        <v>698</v>
      </c>
      <c r="N33" s="113">
        <v>1</v>
      </c>
      <c r="O33" s="113">
        <v>3</v>
      </c>
    </row>
    <row r="34" spans="1:15" ht="15.95" customHeight="1" x14ac:dyDescent="0.2">
      <c r="A34" s="113"/>
      <c r="B34" s="125">
        <v>383</v>
      </c>
      <c r="C34" s="88" t="s">
        <v>850</v>
      </c>
      <c r="D34" s="126" t="s">
        <v>851</v>
      </c>
      <c r="E34" s="90" t="s">
        <v>852</v>
      </c>
      <c r="F34" s="117" t="s">
        <v>3</v>
      </c>
      <c r="G34" s="117" t="s">
        <v>45</v>
      </c>
      <c r="H34" s="117"/>
      <c r="I34" s="193" t="s">
        <v>73</v>
      </c>
      <c r="J34" s="190"/>
      <c r="K34" s="119" t="str">
        <f t="shared" si="1"/>
        <v/>
      </c>
      <c r="L34" s="117" t="s">
        <v>56</v>
      </c>
      <c r="M34" s="217" t="s">
        <v>1070</v>
      </c>
      <c r="N34" s="113">
        <v>1</v>
      </c>
      <c r="O34" s="113">
        <v>4</v>
      </c>
    </row>
    <row r="35" spans="1:15" ht="15.95" customHeight="1" x14ac:dyDescent="0.2">
      <c r="A35" s="113"/>
      <c r="B35" s="125">
        <v>84</v>
      </c>
      <c r="C35" s="88" t="s">
        <v>853</v>
      </c>
      <c r="D35" s="126" t="s">
        <v>854</v>
      </c>
      <c r="E35" s="90" t="s">
        <v>827</v>
      </c>
      <c r="F35" s="117" t="s">
        <v>50</v>
      </c>
      <c r="G35" s="117" t="s">
        <v>241</v>
      </c>
      <c r="H35" s="117"/>
      <c r="I35" s="193" t="s">
        <v>73</v>
      </c>
      <c r="J35" s="190"/>
      <c r="K35" s="119" t="str">
        <f t="shared" si="1"/>
        <v/>
      </c>
      <c r="L35" s="117" t="s">
        <v>855</v>
      </c>
      <c r="M35" s="217" t="s">
        <v>1071</v>
      </c>
      <c r="N35" s="113">
        <v>5</v>
      </c>
      <c r="O35" s="113">
        <v>4</v>
      </c>
    </row>
    <row r="36" spans="1:15" ht="15.95" customHeight="1" x14ac:dyDescent="0.2">
      <c r="A36" s="113"/>
      <c r="B36" s="125">
        <v>127</v>
      </c>
      <c r="C36" s="88" t="s">
        <v>911</v>
      </c>
      <c r="D36" s="126" t="s">
        <v>912</v>
      </c>
      <c r="E36" s="90" t="s">
        <v>913</v>
      </c>
      <c r="F36" s="117" t="s">
        <v>3</v>
      </c>
      <c r="G36" s="117" t="s">
        <v>28</v>
      </c>
      <c r="H36" s="117"/>
      <c r="I36" s="193" t="s">
        <v>73</v>
      </c>
      <c r="J36" s="190"/>
      <c r="K36" s="119" t="str">
        <f t="shared" si="1"/>
        <v/>
      </c>
      <c r="L36" s="117" t="s">
        <v>186</v>
      </c>
      <c r="N36" s="113">
        <v>5</v>
      </c>
      <c r="O36" s="113">
        <v>2</v>
      </c>
    </row>
    <row r="37" spans="1:15" ht="15.95" customHeight="1" x14ac:dyDescent="0.2">
      <c r="A37" s="113"/>
      <c r="B37" s="125">
        <v>258</v>
      </c>
      <c r="C37" s="88" t="s">
        <v>918</v>
      </c>
      <c r="D37" s="126" t="s">
        <v>919</v>
      </c>
      <c r="E37" s="90" t="s">
        <v>407</v>
      </c>
      <c r="F37" s="117" t="s">
        <v>50</v>
      </c>
      <c r="G37" s="117"/>
      <c r="H37" s="117" t="s">
        <v>51</v>
      </c>
      <c r="I37" s="193" t="s">
        <v>73</v>
      </c>
      <c r="J37" s="190"/>
      <c r="K37" s="119" t="str">
        <f t="shared" si="1"/>
        <v/>
      </c>
      <c r="L37" s="117" t="s">
        <v>460</v>
      </c>
      <c r="N37" s="113">
        <v>1</v>
      </c>
      <c r="O37" s="113">
        <v>1</v>
      </c>
    </row>
    <row r="38" spans="1:15" ht="15.95" customHeight="1" x14ac:dyDescent="0.2">
      <c r="A38" s="113"/>
      <c r="B38" s="125">
        <v>149</v>
      </c>
      <c r="C38" s="88" t="s">
        <v>784</v>
      </c>
      <c r="D38" s="126" t="s">
        <v>785</v>
      </c>
      <c r="E38" s="90" t="s">
        <v>786</v>
      </c>
      <c r="F38" s="117" t="s">
        <v>109</v>
      </c>
      <c r="G38" s="117" t="s">
        <v>110</v>
      </c>
      <c r="H38" s="117"/>
      <c r="I38" s="193" t="s">
        <v>73</v>
      </c>
      <c r="J38" s="190"/>
      <c r="K38" s="119" t="str">
        <f t="shared" si="1"/>
        <v/>
      </c>
      <c r="L38" s="117" t="s">
        <v>787</v>
      </c>
      <c r="M38" s="217" t="s">
        <v>1076</v>
      </c>
      <c r="N38" s="113">
        <v>8</v>
      </c>
      <c r="O38" s="113">
        <v>4</v>
      </c>
    </row>
    <row r="39" spans="1:15" ht="15.95" customHeight="1" x14ac:dyDescent="0.2">
      <c r="A39" s="113"/>
      <c r="B39" s="125">
        <v>166</v>
      </c>
      <c r="C39" s="88" t="s">
        <v>883</v>
      </c>
      <c r="D39" s="126" t="s">
        <v>884</v>
      </c>
      <c r="E39" s="90" t="s">
        <v>885</v>
      </c>
      <c r="F39" s="117" t="s">
        <v>65</v>
      </c>
      <c r="G39" s="117" t="s">
        <v>66</v>
      </c>
      <c r="H39" s="117" t="s">
        <v>67</v>
      </c>
      <c r="I39" s="193" t="s">
        <v>73</v>
      </c>
      <c r="J39" s="190"/>
      <c r="K39" s="119" t="str">
        <f t="shared" si="1"/>
        <v/>
      </c>
      <c r="L39" s="117" t="s">
        <v>68</v>
      </c>
      <c r="N39" s="113">
        <v>1</v>
      </c>
      <c r="O39" s="113">
        <v>2</v>
      </c>
    </row>
    <row r="40" spans="1:15" ht="15.95" customHeight="1" x14ac:dyDescent="0.2">
      <c r="A40" s="113"/>
      <c r="B40" s="125">
        <v>128</v>
      </c>
      <c r="C40" s="88" t="s">
        <v>819</v>
      </c>
      <c r="D40" s="126" t="s">
        <v>820</v>
      </c>
      <c r="E40" s="90" t="s">
        <v>821</v>
      </c>
      <c r="F40" s="117" t="s">
        <v>3</v>
      </c>
      <c r="G40" s="117" t="s">
        <v>33</v>
      </c>
      <c r="H40" s="117"/>
      <c r="I40" s="193" t="s">
        <v>73</v>
      </c>
      <c r="J40" s="190"/>
      <c r="K40" s="119" t="str">
        <f t="shared" si="1"/>
        <v/>
      </c>
      <c r="L40" s="117" t="s">
        <v>822</v>
      </c>
      <c r="M40" s="217" t="s">
        <v>1072</v>
      </c>
      <c r="N40" s="113">
        <v>7</v>
      </c>
      <c r="O40" s="113">
        <v>3</v>
      </c>
    </row>
    <row r="41" spans="1:15" ht="15.95" customHeight="1" x14ac:dyDescent="0.2">
      <c r="E41" s="61"/>
      <c r="F41" s="61"/>
      <c r="G41" s="61"/>
      <c r="H41" s="61"/>
      <c r="I41" s="61"/>
      <c r="J41" s="61"/>
      <c r="K41" s="61"/>
      <c r="M41" s="61"/>
      <c r="N41" s="61"/>
      <c r="O41" s="61"/>
    </row>
    <row r="42" spans="1:15" ht="15.95" customHeight="1" x14ac:dyDescent="0.2">
      <c r="E42" s="61"/>
      <c r="F42" s="61"/>
      <c r="G42" s="61"/>
      <c r="H42" s="61"/>
      <c r="I42" s="61"/>
      <c r="J42" s="61"/>
      <c r="K42" s="61"/>
      <c r="M42" s="61"/>
      <c r="N42" s="61"/>
      <c r="O42" s="61"/>
    </row>
    <row r="43" spans="1:15" ht="15.95" customHeight="1" x14ac:dyDescent="0.2">
      <c r="E43" s="61"/>
      <c r="F43" s="61"/>
      <c r="G43" s="61"/>
      <c r="H43" s="61"/>
      <c r="I43" s="61"/>
      <c r="J43" s="61"/>
      <c r="K43" s="61"/>
      <c r="M43" s="61"/>
      <c r="N43" s="61"/>
      <c r="O43" s="61"/>
    </row>
    <row r="44" spans="1:15" ht="15.95" customHeight="1" x14ac:dyDescent="0.2">
      <c r="E44" s="61"/>
      <c r="F44" s="61"/>
      <c r="G44" s="61"/>
      <c r="H44" s="61"/>
      <c r="I44" s="61"/>
      <c r="J44" s="61"/>
      <c r="K44" s="61"/>
      <c r="M44" s="61"/>
      <c r="N44" s="61"/>
      <c r="O44" s="61"/>
    </row>
    <row r="45" spans="1:15" ht="15.95" customHeight="1" x14ac:dyDescent="0.2">
      <c r="E45" s="61"/>
      <c r="F45" s="61"/>
      <c r="G45" s="61"/>
      <c r="H45" s="61"/>
      <c r="I45" s="61"/>
      <c r="J45" s="61"/>
      <c r="K45" s="61"/>
      <c r="M45" s="61"/>
      <c r="N45" s="61"/>
      <c r="O45" s="61"/>
    </row>
    <row r="46" spans="1:15" ht="15.95" customHeight="1" x14ac:dyDescent="0.2">
      <c r="E46" s="61"/>
      <c r="F46" s="61"/>
      <c r="G46" s="61"/>
      <c r="H46" s="61"/>
      <c r="I46" s="61"/>
      <c r="J46" s="61"/>
      <c r="K46" s="61"/>
      <c r="M46" s="61"/>
      <c r="N46" s="61"/>
      <c r="O46" s="61"/>
    </row>
    <row r="47" spans="1:15" ht="15.95" customHeight="1" x14ac:dyDescent="0.2">
      <c r="E47" s="61"/>
      <c r="F47" s="61"/>
      <c r="G47" s="61"/>
      <c r="H47" s="61"/>
      <c r="I47" s="61"/>
      <c r="J47" s="61"/>
      <c r="K47" s="61"/>
      <c r="M47" s="61"/>
      <c r="N47" s="61"/>
      <c r="O47" s="61"/>
    </row>
    <row r="48" spans="1:15" ht="15.95" customHeight="1" x14ac:dyDescent="0.2">
      <c r="E48" s="61"/>
      <c r="F48" s="61"/>
      <c r="G48" s="61"/>
      <c r="H48" s="61"/>
      <c r="I48" s="61"/>
      <c r="J48" s="61"/>
      <c r="K48" s="61"/>
      <c r="M48" s="61"/>
      <c r="N48" s="61"/>
      <c r="O48" s="61"/>
    </row>
    <row r="49" spans="5:17" ht="15.95" customHeight="1" x14ac:dyDescent="0.2">
      <c r="E49" s="61"/>
      <c r="F49" s="61"/>
      <c r="G49" s="61"/>
      <c r="H49" s="61"/>
      <c r="I49" s="61"/>
      <c r="J49" s="61"/>
      <c r="K49" s="61"/>
      <c r="M49" s="61"/>
      <c r="N49" s="61"/>
      <c r="O49" s="61"/>
    </row>
    <row r="50" spans="5:17" ht="15.95" customHeight="1" x14ac:dyDescent="0.2">
      <c r="E50" s="61"/>
      <c r="F50" s="61"/>
      <c r="G50" s="61"/>
      <c r="H50" s="61"/>
      <c r="I50" s="61"/>
      <c r="J50" s="61"/>
      <c r="K50" s="61"/>
      <c r="M50" s="61"/>
      <c r="N50" s="61"/>
      <c r="O50" s="61"/>
    </row>
    <row r="51" spans="5:17" ht="15.95" customHeight="1" x14ac:dyDescent="0.2">
      <c r="E51" s="61"/>
      <c r="F51" s="61"/>
      <c r="G51" s="61"/>
      <c r="H51" s="61"/>
      <c r="I51" s="61"/>
      <c r="J51" s="61"/>
      <c r="K51" s="61"/>
      <c r="M51" s="61"/>
      <c r="N51" s="61"/>
      <c r="O51" s="61"/>
    </row>
    <row r="52" spans="5:17" ht="15.95" customHeight="1" x14ac:dyDescent="0.2">
      <c r="E52" s="61"/>
      <c r="F52" s="61"/>
      <c r="G52" s="61"/>
      <c r="H52" s="61"/>
      <c r="I52" s="61"/>
      <c r="J52" s="61"/>
      <c r="K52" s="61"/>
      <c r="M52" s="61"/>
      <c r="N52" s="61"/>
      <c r="O52" s="61"/>
    </row>
    <row r="53" spans="5:17" ht="15.95" customHeight="1" x14ac:dyDescent="0.2">
      <c r="E53" s="61"/>
      <c r="F53" s="61"/>
      <c r="G53" s="61"/>
      <c r="H53" s="61"/>
      <c r="I53" s="61"/>
      <c r="J53" s="61"/>
      <c r="K53" s="61"/>
      <c r="M53" s="61"/>
      <c r="N53" s="61"/>
      <c r="O53" s="61"/>
    </row>
    <row r="54" spans="5:17" ht="15.95" customHeight="1" x14ac:dyDescent="0.2">
      <c r="E54" s="61"/>
      <c r="F54" s="61"/>
      <c r="G54" s="61"/>
      <c r="H54" s="61"/>
      <c r="I54" s="61"/>
      <c r="J54" s="61"/>
      <c r="K54" s="61"/>
      <c r="M54" s="61"/>
      <c r="N54" s="61"/>
      <c r="O54" s="61"/>
    </row>
    <row r="55" spans="5:17" ht="15.95" customHeight="1" x14ac:dyDescent="0.2">
      <c r="E55" s="61"/>
      <c r="F55" s="61"/>
      <c r="G55" s="61"/>
      <c r="H55" s="61"/>
      <c r="I55" s="61"/>
      <c r="J55" s="61"/>
      <c r="K55" s="61"/>
      <c r="M55" s="61"/>
      <c r="N55" s="61"/>
      <c r="O55" s="61"/>
    </row>
    <row r="56" spans="5:17" ht="15.95" customHeight="1" x14ac:dyDescent="0.2">
      <c r="E56" s="61"/>
      <c r="F56" s="61"/>
      <c r="G56" s="61"/>
      <c r="H56" s="61"/>
      <c r="I56" s="61"/>
      <c r="J56" s="61"/>
      <c r="K56" s="61"/>
      <c r="M56" s="61"/>
      <c r="N56" s="61"/>
      <c r="O56" s="61"/>
    </row>
    <row r="57" spans="5:17" ht="15.95" customHeight="1" x14ac:dyDescent="0.2">
      <c r="E57" s="61"/>
      <c r="F57" s="61"/>
      <c r="G57" s="61"/>
      <c r="H57" s="61"/>
      <c r="I57" s="61"/>
      <c r="J57" s="61"/>
      <c r="K57" s="61"/>
      <c r="M57" s="61"/>
      <c r="N57" s="61"/>
      <c r="O57" s="61"/>
    </row>
    <row r="58" spans="5:17" x14ac:dyDescent="0.2">
      <c r="K58" s="106"/>
      <c r="L58" s="106"/>
      <c r="M58" s="225"/>
      <c r="N58" s="61"/>
      <c r="O58" s="226"/>
      <c r="P58" s="65"/>
      <c r="Q58" s="65"/>
    </row>
  </sheetData>
  <sortState ref="A33:Q40">
    <sortCondition ref="D33:D40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LSU pirmenybės</vt:lpstr>
      <vt:lpstr>60 M bėgimai </vt:lpstr>
      <vt:lpstr>60 M Finalai</vt:lpstr>
      <vt:lpstr>60 V bėgimai</vt:lpstr>
      <vt:lpstr>60 V Finalai</vt:lpstr>
      <vt:lpstr> 300 M Bėgimai</vt:lpstr>
      <vt:lpstr>300 M Suvestinė</vt:lpstr>
      <vt:lpstr> 300 V Bėgimai</vt:lpstr>
      <vt:lpstr>300 V Suvestinė</vt:lpstr>
      <vt:lpstr>600 M</vt:lpstr>
      <vt:lpstr>600 V bėgimai</vt:lpstr>
      <vt:lpstr>600 V bėg. Suvestinė</vt:lpstr>
      <vt:lpstr>1000 M bėgimai</vt:lpstr>
      <vt:lpstr>1000 M  Suvestinė</vt:lpstr>
      <vt:lpstr>1000 V bėgimai</vt:lpstr>
      <vt:lpstr>1000 V Suvestine</vt:lpstr>
      <vt:lpstr>3000 V</vt:lpstr>
      <vt:lpstr>3000 SpEj M</vt:lpstr>
      <vt:lpstr>5000 SpEj V</vt:lpstr>
      <vt:lpstr>Estafete M</vt:lpstr>
      <vt:lpstr>Estafete V</vt:lpstr>
      <vt:lpstr>Aukštis M</vt:lpstr>
      <vt:lpstr>Aukštis V</vt:lpstr>
      <vt:lpstr>Tolis M</vt:lpstr>
      <vt:lpstr>Tolis V</vt:lpstr>
      <vt:lpstr>Rutulys M</vt:lpstr>
      <vt:lpstr>Rutulys 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Steponas Misiūnas</cp:lastModifiedBy>
  <cp:lastPrinted>2019-12-19T06:18:18Z</cp:lastPrinted>
  <dcterms:created xsi:type="dcterms:W3CDTF">2019-12-11T15:37:43Z</dcterms:created>
  <dcterms:modified xsi:type="dcterms:W3CDTF">2020-01-20T06:15:19Z</dcterms:modified>
</cp:coreProperties>
</file>