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20" yWindow="-120" windowWidth="19440" windowHeight="15000" tabRatio="943"/>
  </bookViews>
  <sheets>
    <sheet name="Komandiniai rezultatai" sheetId="1" r:id="rId1"/>
    <sheet name="Estafetė" sheetId="44" r:id="rId2"/>
    <sheet name="500m M2008" sheetId="2" r:id="rId3"/>
    <sheet name="500m M2008 suv" sheetId="42" r:id="rId4"/>
    <sheet name="500m M2006" sheetId="29" r:id="rId5"/>
    <sheet name="500m M2006 suv" sheetId="43" r:id="rId6"/>
    <sheet name="1000m M2008" sheetId="30" r:id="rId7"/>
    <sheet name="1000m M2006" sheetId="31" r:id="rId8"/>
    <sheet name="1000m M2004" sheetId="32" r:id="rId9"/>
    <sheet name="1500m M2004" sheetId="33" r:id="rId10"/>
    <sheet name="1500m M2002" sheetId="34" r:id="rId11"/>
    <sheet name="1000m V2008" sheetId="35" r:id="rId12"/>
    <sheet name="1000m V2006" sheetId="36" r:id="rId13"/>
    <sheet name="1500m V2008" sheetId="37" r:id="rId14"/>
    <sheet name="1500m V2006" sheetId="38" r:id="rId15"/>
    <sheet name="1500m V2004" sheetId="39" r:id="rId16"/>
    <sheet name="3000m V2004" sheetId="40" r:id="rId17"/>
    <sheet name="3000m V2002" sheetId="41" r:id="rId18"/>
    <sheet name="finišas" sheetId="21" state="hidden" r:id="rId19"/>
    <sheet name="nbox" sheetId="22" state="hidden" r:id="rId20"/>
  </sheets>
  <definedNames>
    <definedName name="_xlnm._FilterDatabase" localSheetId="0" hidden="1">'Komandiniai rezultatai'!$I$8:$L$8</definedName>
    <definedName name="klb">nbox!$M$66:$N$111</definedName>
    <definedName name="kvb">nbox!$I$10:$J$15</definedName>
    <definedName name="kvjc">nbox!$I$23:$J$28</definedName>
    <definedName name="kvjn">nbox!$I$34:$J$41</definedName>
    <definedName name="kvm">nbox!$E$48:$F$54</definedName>
    <definedName name="kvmjc">nbox!$E$21:$F$28</definedName>
    <definedName name="kvmjn">nbox!$E$34:$F$41</definedName>
    <definedName name="kvmm">nbox!$E$10:$F$15</definedName>
    <definedName name="kvv">nbox!$I$48:$J$55</definedName>
    <definedName name="list" localSheetId="8">#REF!</definedName>
    <definedName name="list" localSheetId="7">#REF!</definedName>
    <definedName name="list" localSheetId="6">#REF!</definedName>
    <definedName name="list" localSheetId="12">#REF!</definedName>
    <definedName name="list" localSheetId="11">#REF!</definedName>
    <definedName name="list" localSheetId="10">#REF!</definedName>
    <definedName name="list" localSheetId="9">#REF!</definedName>
    <definedName name="list" localSheetId="15">#REF!</definedName>
    <definedName name="list" localSheetId="14">#REF!</definedName>
    <definedName name="list" localSheetId="13">#REF!</definedName>
    <definedName name="list" localSheetId="17">#REF!</definedName>
    <definedName name="list" localSheetId="16">#REF!</definedName>
    <definedName name="list" localSheetId="4">#REF!</definedName>
    <definedName name="list" localSheetId="5">#REF!</definedName>
    <definedName name="list" localSheetId="3">#REF!</definedName>
    <definedName name="list">#REF!</definedName>
    <definedName name="merg" localSheetId="8">'1000m M2004'!#REF!</definedName>
    <definedName name="merg" localSheetId="7">'1000m M2006'!#REF!</definedName>
    <definedName name="merg" localSheetId="6">'1000m M2008'!$C$7:$I$17</definedName>
    <definedName name="merg" localSheetId="12">'1000m V2006'!#REF!</definedName>
    <definedName name="merg" localSheetId="11">'1000m V2008'!#REF!</definedName>
    <definedName name="merg" localSheetId="10">'1500m M2002'!$C$7:$I$8</definedName>
    <definedName name="merg" localSheetId="9">'1500m M2004'!$C$7:$I$9</definedName>
    <definedName name="merg" localSheetId="15">'1500m V2004'!$C$13:$I$18</definedName>
    <definedName name="merg" localSheetId="14">'1500m V2006'!$C$9:$I$11</definedName>
    <definedName name="merg" localSheetId="13">'1500m V2008'!$C$7:$I$11</definedName>
    <definedName name="merg" localSheetId="17">'3000m V2002'!$C$7:$I$8</definedName>
    <definedName name="merg" localSheetId="16">'3000m V2004'!$C$10:$I$12</definedName>
    <definedName name="merg" localSheetId="4">'500m M2006'!#REF!</definedName>
    <definedName name="merg" localSheetId="5">'500m M2006 suv'!#REF!</definedName>
    <definedName name="merg" localSheetId="2">'500m M2008'!$C$7:$I$15</definedName>
    <definedName name="merg" localSheetId="3">'500m M2008 suv'!$C$7:$I$15</definedName>
    <definedName name="merg" localSheetId="18">finišas!$F$8:$P$31</definedName>
    <definedName name="mst">nbox!$M$25:$N$30</definedName>
    <definedName name="pro">nbox!$M$5:$N$19</definedName>
    <definedName name="progr">nbox!$L$6:$U$22</definedName>
    <definedName name="raj">nbox!$M$32:$N$62</definedName>
    <definedName name="rng" localSheetId="8">#REF!</definedName>
    <definedName name="rng" localSheetId="7">#REF!</definedName>
    <definedName name="rng" localSheetId="6">#REF!</definedName>
    <definedName name="rng" localSheetId="12">#REF!</definedName>
    <definedName name="rng" localSheetId="11">#REF!</definedName>
    <definedName name="rng" localSheetId="10">#REF!</definedName>
    <definedName name="rng" localSheetId="9">#REF!</definedName>
    <definedName name="rng" localSheetId="15">#REF!</definedName>
    <definedName name="rng" localSheetId="14">#REF!</definedName>
    <definedName name="rng" localSheetId="13">#REF!</definedName>
    <definedName name="rng" localSheetId="17">#REF!</definedName>
    <definedName name="rng" localSheetId="16">#REF!</definedName>
    <definedName name="rng" localSheetId="4">#REF!</definedName>
    <definedName name="rng" localSheetId="5">#REF!</definedName>
    <definedName name="rng" localSheetId="3">#REF!</definedName>
    <definedName name="rng">#REF!</definedName>
    <definedName name="rngt" localSheetId="8">#REF!</definedName>
    <definedName name="rngt" localSheetId="7">#REF!</definedName>
    <definedName name="rngt" localSheetId="6">#REF!</definedName>
    <definedName name="rngt" localSheetId="12">#REF!</definedName>
    <definedName name="rngt" localSheetId="11">#REF!</definedName>
    <definedName name="rngt" localSheetId="10">#REF!</definedName>
    <definedName name="rngt" localSheetId="9">#REF!</definedName>
    <definedName name="rngt" localSheetId="15">#REF!</definedName>
    <definedName name="rngt" localSheetId="14">#REF!</definedName>
    <definedName name="rngt" localSheetId="13">#REF!</definedName>
    <definedName name="rngt" localSheetId="17">#REF!</definedName>
    <definedName name="rngt" localSheetId="16">#REF!</definedName>
    <definedName name="rngt" localSheetId="4">#REF!</definedName>
    <definedName name="rngt" localSheetId="5">#REF!</definedName>
    <definedName name="rngt" localSheetId="3">#REF!</definedName>
    <definedName name="rngt">#REF!</definedName>
    <definedName name="time">nbox!$M$6:$N$17</definedName>
    <definedName name="tsk">nbox!$A$5:$B$104</definedName>
  </definedNames>
  <calcPr calcId="162913"/>
  <customWorkbookViews>
    <customWorkbookView name="Filtras 1" guid="{19E2F139-4B92-49D6-A9F1-28EF87A4E03F}" maximized="1" windowWidth="0" windowHeight="0" activeSheetId="0"/>
  </customWorkbookViews>
</workbook>
</file>

<file path=xl/calcChain.xml><?xml version="1.0" encoding="utf-8"?>
<calcChain xmlns="http://schemas.openxmlformats.org/spreadsheetml/2006/main">
  <c r="E9" i="1" l="1"/>
  <c r="E13" i="1"/>
  <c r="L16" i="1"/>
  <c r="L17" i="1"/>
  <c r="L15" i="1"/>
  <c r="L11" i="1"/>
  <c r="L13" i="1"/>
  <c r="L12" i="1"/>
  <c r="L14" i="1"/>
  <c r="L10" i="1"/>
  <c r="L9" i="1"/>
  <c r="E10" i="1"/>
  <c r="E16" i="1"/>
  <c r="E11" i="1"/>
  <c r="E14" i="1"/>
  <c r="E15" i="1"/>
  <c r="E12" i="1"/>
  <c r="B3" i="43"/>
  <c r="B3" i="42"/>
  <c r="B3" i="41" l="1"/>
  <c r="B3" i="40"/>
  <c r="B3" i="39"/>
  <c r="B3" i="38"/>
  <c r="B3" i="37"/>
  <c r="B3" i="36"/>
  <c r="B3" i="35"/>
  <c r="B3" i="34"/>
  <c r="B3" i="33"/>
  <c r="B3" i="32"/>
  <c r="B3" i="31"/>
  <c r="B3" i="30"/>
  <c r="B36" i="29"/>
  <c r="B3" i="29"/>
  <c r="B3" i="2"/>
  <c r="B36" i="2"/>
  <c r="S22" i="22" l="1"/>
  <c r="T22" i="22" s="1"/>
  <c r="S21" i="22"/>
  <c r="T21" i="22" s="1"/>
  <c r="S20" i="22"/>
  <c r="T20" i="22" s="1"/>
  <c r="S19" i="22"/>
  <c r="T19" i="22" s="1"/>
  <c r="S18" i="22"/>
  <c r="T18" i="22" s="1"/>
  <c r="S17" i="22"/>
  <c r="T17" i="22" s="1"/>
  <c r="S16" i="22"/>
  <c r="T16" i="22" s="1"/>
  <c r="S15" i="22"/>
  <c r="T15" i="22" s="1"/>
  <c r="S14" i="22"/>
  <c r="T14" i="22" s="1"/>
  <c r="S13" i="22"/>
  <c r="T13" i="22" s="1"/>
  <c r="S12" i="22"/>
  <c r="T12" i="22" s="1"/>
  <c r="S11" i="22"/>
  <c r="T11" i="22" s="1"/>
  <c r="S10" i="22"/>
  <c r="T10" i="22" s="1"/>
  <c r="S9" i="22"/>
  <c r="T9" i="22" s="1"/>
  <c r="S8" i="22"/>
  <c r="T8" i="22" s="1"/>
  <c r="S7" i="22"/>
  <c r="T7" i="22" s="1"/>
  <c r="S6" i="22"/>
  <c r="T6" i="22" s="1"/>
  <c r="P31" i="21"/>
  <c r="O31" i="21"/>
  <c r="N31" i="21"/>
  <c r="M31" i="21"/>
  <c r="L31" i="21"/>
  <c r="K31" i="21"/>
  <c r="J31" i="21"/>
  <c r="I31" i="21"/>
  <c r="H31" i="21"/>
  <c r="G31" i="21"/>
  <c r="F31" i="21"/>
  <c r="C31" i="21"/>
  <c r="P30" i="21"/>
  <c r="O30" i="21"/>
  <c r="N30" i="21"/>
  <c r="M30" i="21"/>
  <c r="L30" i="21"/>
  <c r="K30" i="21"/>
  <c r="J30" i="21"/>
  <c r="I30" i="21"/>
  <c r="H30" i="21"/>
  <c r="G30" i="21"/>
  <c r="F30" i="21"/>
  <c r="C30" i="21"/>
  <c r="P29" i="21"/>
  <c r="O29" i="21"/>
  <c r="N29" i="21"/>
  <c r="M29" i="21"/>
  <c r="L29" i="21"/>
  <c r="K29" i="21"/>
  <c r="J29" i="21"/>
  <c r="I29" i="21"/>
  <c r="H29" i="21"/>
  <c r="G29" i="21"/>
  <c r="F29" i="21"/>
  <c r="C29" i="21"/>
  <c r="P28" i="21"/>
  <c r="O28" i="21"/>
  <c r="N28" i="21"/>
  <c r="M28" i="21"/>
  <c r="L28" i="21"/>
  <c r="K28" i="21"/>
  <c r="J28" i="21"/>
  <c r="I28" i="21"/>
  <c r="H28" i="21"/>
  <c r="G28" i="21"/>
  <c r="F28" i="21"/>
  <c r="C28" i="21"/>
  <c r="P27" i="21"/>
  <c r="O27" i="21"/>
  <c r="N27" i="21"/>
  <c r="M27" i="21"/>
  <c r="L27" i="21"/>
  <c r="K27" i="21"/>
  <c r="J27" i="21"/>
  <c r="I27" i="21"/>
  <c r="H27" i="21"/>
  <c r="G27" i="21"/>
  <c r="F27" i="21"/>
  <c r="C27" i="21"/>
  <c r="P26" i="21"/>
  <c r="O26" i="21"/>
  <c r="N26" i="21"/>
  <c r="M26" i="21"/>
  <c r="L26" i="21"/>
  <c r="K26" i="21"/>
  <c r="J26" i="21"/>
  <c r="I26" i="21"/>
  <c r="H26" i="21"/>
  <c r="G26" i="21"/>
  <c r="F26" i="21"/>
  <c r="C26" i="21"/>
  <c r="P25" i="21"/>
  <c r="O25" i="21"/>
  <c r="N25" i="21"/>
  <c r="M25" i="21"/>
  <c r="L25" i="21"/>
  <c r="K25" i="21"/>
  <c r="J25" i="21"/>
  <c r="I25" i="21"/>
  <c r="H25" i="21"/>
  <c r="G25" i="21"/>
  <c r="F25" i="21"/>
  <c r="C25" i="21"/>
  <c r="P24" i="21"/>
  <c r="O24" i="21"/>
  <c r="N24" i="21"/>
  <c r="M24" i="21"/>
  <c r="L24" i="21"/>
  <c r="K24" i="21"/>
  <c r="J24" i="21"/>
  <c r="I24" i="21"/>
  <c r="H24" i="21"/>
  <c r="G24" i="21"/>
  <c r="F24" i="21"/>
  <c r="C24" i="21"/>
  <c r="P23" i="21"/>
  <c r="O23" i="21"/>
  <c r="N23" i="21"/>
  <c r="M23" i="21"/>
  <c r="L23" i="21"/>
  <c r="K23" i="21"/>
  <c r="J23" i="21"/>
  <c r="I23" i="21"/>
  <c r="H23" i="21"/>
  <c r="G23" i="21"/>
  <c r="F23" i="21"/>
  <c r="C23" i="21"/>
  <c r="P22" i="21"/>
  <c r="O22" i="21"/>
  <c r="N22" i="21"/>
  <c r="M22" i="21"/>
  <c r="L22" i="21"/>
  <c r="K22" i="21"/>
  <c r="J22" i="21"/>
  <c r="I22" i="21"/>
  <c r="H22" i="21"/>
  <c r="G22" i="21"/>
  <c r="F22" i="21"/>
  <c r="C22" i="21"/>
  <c r="P21" i="21"/>
  <c r="O21" i="21"/>
  <c r="N21" i="21"/>
  <c r="M21" i="21"/>
  <c r="L21" i="21"/>
  <c r="K21" i="21"/>
  <c r="J21" i="21"/>
  <c r="I21" i="21"/>
  <c r="H21" i="21"/>
  <c r="G21" i="21"/>
  <c r="F21" i="21"/>
  <c r="C21" i="21"/>
  <c r="P20" i="21"/>
  <c r="O20" i="21"/>
  <c r="N20" i="21"/>
  <c r="M20" i="21"/>
  <c r="L20" i="21"/>
  <c r="K20" i="21"/>
  <c r="J20" i="21"/>
  <c r="I20" i="21"/>
  <c r="H20" i="21"/>
  <c r="G20" i="21"/>
  <c r="F20" i="21"/>
  <c r="C20" i="21"/>
  <c r="P19" i="21"/>
  <c r="O19" i="21"/>
  <c r="N19" i="21"/>
  <c r="M19" i="21"/>
  <c r="L19" i="21"/>
  <c r="K19" i="21"/>
  <c r="J19" i="21"/>
  <c r="I19" i="21"/>
  <c r="H19" i="21"/>
  <c r="G19" i="21"/>
  <c r="F19" i="21"/>
  <c r="C19" i="21"/>
  <c r="P18" i="21"/>
  <c r="O18" i="21"/>
  <c r="N18" i="21"/>
  <c r="M18" i="21"/>
  <c r="L18" i="21"/>
  <c r="K18" i="21"/>
  <c r="J18" i="21"/>
  <c r="I18" i="21"/>
  <c r="H18" i="21"/>
  <c r="G18" i="21"/>
  <c r="F18" i="21"/>
  <c r="C18" i="21"/>
  <c r="P17" i="21"/>
  <c r="O17" i="21"/>
  <c r="N17" i="21"/>
  <c r="M17" i="21"/>
  <c r="L17" i="21"/>
  <c r="K17" i="21"/>
  <c r="J17" i="21"/>
  <c r="I17" i="21"/>
  <c r="H17" i="21"/>
  <c r="G17" i="21"/>
  <c r="F17" i="21"/>
  <c r="C17" i="21"/>
  <c r="P16" i="21"/>
  <c r="O16" i="21"/>
  <c r="N16" i="21"/>
  <c r="M16" i="21"/>
  <c r="L16" i="21"/>
  <c r="K16" i="21"/>
  <c r="J16" i="21"/>
  <c r="I16" i="21"/>
  <c r="H16" i="21"/>
  <c r="G16" i="21"/>
  <c r="F16" i="21"/>
  <c r="C16" i="21"/>
  <c r="P15" i="21"/>
  <c r="O15" i="21"/>
  <c r="N15" i="21"/>
  <c r="M15" i="21"/>
  <c r="L15" i="21"/>
  <c r="K15" i="21"/>
  <c r="J15" i="21"/>
  <c r="I15" i="21"/>
  <c r="H15" i="21"/>
  <c r="G15" i="21"/>
  <c r="F15" i="21"/>
  <c r="C15" i="21"/>
  <c r="P14" i="21"/>
  <c r="O14" i="21"/>
  <c r="N14" i="21"/>
  <c r="M14" i="21"/>
  <c r="L14" i="21"/>
  <c r="K14" i="21"/>
  <c r="J14" i="21"/>
  <c r="I14" i="21"/>
  <c r="H14" i="21"/>
  <c r="G14" i="21"/>
  <c r="F14" i="21"/>
  <c r="C14" i="21"/>
  <c r="P13" i="21"/>
  <c r="O13" i="21"/>
  <c r="N13" i="21"/>
  <c r="M13" i="21"/>
  <c r="L13" i="21"/>
  <c r="K13" i="21"/>
  <c r="J13" i="21"/>
  <c r="I13" i="21"/>
  <c r="H13" i="21"/>
  <c r="G13" i="21"/>
  <c r="F13" i="21"/>
  <c r="C13" i="21"/>
  <c r="P12" i="21"/>
  <c r="O12" i="21"/>
  <c r="N12" i="21"/>
  <c r="M12" i="21"/>
  <c r="L12" i="21"/>
  <c r="K12" i="21"/>
  <c r="J12" i="21"/>
  <c r="I12" i="21"/>
  <c r="H12" i="21"/>
  <c r="G12" i="21"/>
  <c r="F12" i="21"/>
  <c r="C12" i="21"/>
  <c r="P11" i="21"/>
  <c r="O11" i="21"/>
  <c r="N11" i="21"/>
  <c r="M11" i="21"/>
  <c r="L11" i="21"/>
  <c r="K11" i="21"/>
  <c r="J11" i="21"/>
  <c r="I11" i="21"/>
  <c r="H11" i="21"/>
  <c r="G11" i="21"/>
  <c r="F11" i="21"/>
  <c r="C11" i="21"/>
  <c r="P10" i="21"/>
  <c r="O10" i="21"/>
  <c r="N10" i="21"/>
  <c r="M10" i="21"/>
  <c r="L10" i="21"/>
  <c r="K10" i="21"/>
  <c r="J10" i="21"/>
  <c r="I10" i="21"/>
  <c r="H10" i="21"/>
  <c r="G10" i="21"/>
  <c r="F10" i="21"/>
  <c r="C10" i="21"/>
  <c r="P9" i="21"/>
  <c r="O9" i="21"/>
  <c r="N9" i="21"/>
  <c r="M9" i="21"/>
  <c r="L9" i="21"/>
  <c r="K9" i="21"/>
  <c r="J9" i="21"/>
  <c r="I9" i="21"/>
  <c r="H9" i="21"/>
  <c r="G9" i="21"/>
  <c r="F9" i="21"/>
  <c r="C9" i="21"/>
  <c r="P8" i="21"/>
  <c r="O8" i="21"/>
  <c r="N8" i="21"/>
  <c r="G8" i="21"/>
  <c r="F8" i="21"/>
  <c r="J5" i="21"/>
  <c r="A4" i="21"/>
  <c r="E3" i="21"/>
  <c r="D3" i="21"/>
  <c r="B3" i="21"/>
  <c r="C8" i="21" s="1"/>
  <c r="A2" i="21"/>
  <c r="A1" i="21"/>
  <c r="H5" i="21" l="1"/>
  <c r="I8" i="21"/>
  <c r="M8" i="21"/>
  <c r="L8" i="21"/>
  <c r="K8" i="21"/>
  <c r="H8" i="21"/>
  <c r="J8" i="21"/>
</calcChain>
</file>

<file path=xl/sharedStrings.xml><?xml version="1.0" encoding="utf-8"?>
<sst xmlns="http://schemas.openxmlformats.org/spreadsheetml/2006/main" count="2011" uniqueCount="774">
  <si>
    <t>2020 m. rugsėjo 26 d., Palanga</t>
  </si>
  <si>
    <t>K O M A N D I N I A I R E Z U L T A T A I</t>
  </si>
  <si>
    <t>MIESTAI</t>
  </si>
  <si>
    <t>RAJONAI</t>
  </si>
  <si>
    <t>Vieta</t>
  </si>
  <si>
    <t>Komanda</t>
  </si>
  <si>
    <t>Taškai</t>
  </si>
  <si>
    <t>Estafetė</t>
  </si>
  <si>
    <t>Viso</t>
  </si>
  <si>
    <t>Vyr.varžybų TEISĖJAS</t>
  </si>
  <si>
    <t xml:space="preserve">D.RAUKTYS (Palanga) </t>
  </si>
  <si>
    <t>Vyr.varžybų SEKRETORIUS</t>
  </si>
  <si>
    <t>bėgimas iš</t>
  </si>
  <si>
    <t>Nr.</t>
  </si>
  <si>
    <t>id</t>
  </si>
  <si>
    <t>t</t>
  </si>
  <si>
    <t>t rank</t>
  </si>
  <si>
    <t>Rank</t>
  </si>
  <si>
    <t>rank2</t>
  </si>
  <si>
    <t>Atletas</t>
  </si>
  <si>
    <t>Gim.data</t>
  </si>
  <si>
    <t>Miestas</t>
  </si>
  <si>
    <t>Klubas</t>
  </si>
  <si>
    <t>stat</t>
  </si>
  <si>
    <t>Treneris</t>
  </si>
  <si>
    <t>Rezultatas</t>
  </si>
  <si>
    <t>Kv.l.</t>
  </si>
  <si>
    <t>h</t>
  </si>
  <si>
    <t>m</t>
  </si>
  <si>
    <t>ss</t>
  </si>
  <si>
    <t>Klaipėda 1</t>
  </si>
  <si>
    <t>M.Krakys</t>
  </si>
  <si>
    <t>L.Bružas</t>
  </si>
  <si>
    <t>Kaunas2</t>
  </si>
  <si>
    <t>R.Norkus</t>
  </si>
  <si>
    <t>ind.</t>
  </si>
  <si>
    <t>I.Juodeškienė</t>
  </si>
  <si>
    <t>Kaunas1</t>
  </si>
  <si>
    <t>Šilutės SM</t>
  </si>
  <si>
    <t>Vilniaus r.</t>
  </si>
  <si>
    <t>D.Jankauskaitė</t>
  </si>
  <si>
    <t>2008-01-28</t>
  </si>
  <si>
    <t>R.Turla</t>
  </si>
  <si>
    <t>Palanga</t>
  </si>
  <si>
    <t>Telšiai</t>
  </si>
  <si>
    <t>L.Kaveckienė</t>
  </si>
  <si>
    <t>R.Sadzevičienė</t>
  </si>
  <si>
    <t>Kalvarija</t>
  </si>
  <si>
    <t>J.Kasputienė</t>
  </si>
  <si>
    <t>Kelmės raj.</t>
  </si>
  <si>
    <t>G.Kasputis</t>
  </si>
  <si>
    <t>Panevėžys</t>
  </si>
  <si>
    <t>A.Dobregienė</t>
  </si>
  <si>
    <t>2005-09-16</t>
  </si>
  <si>
    <t>Švenčionių r.</t>
  </si>
  <si>
    <t>3000m jauniai</t>
  </si>
  <si>
    <t>1500m jaunuolės</t>
  </si>
  <si>
    <t>3000m jaunuoliai</t>
  </si>
  <si>
    <t xml:space="preserve">Startas: </t>
  </si>
  <si>
    <t>Lietuvos mokinių rudens kroso pirmenybės</t>
  </si>
  <si>
    <t>Eil</t>
  </si>
  <si>
    <t>failu pavadinimai</t>
  </si>
  <si>
    <t>KV l</t>
  </si>
  <si>
    <t>500m</t>
  </si>
  <si>
    <t>v</t>
  </si>
  <si>
    <t>1000m</t>
  </si>
  <si>
    <t>Varžybų atidarymas</t>
  </si>
  <si>
    <t>bėg sk</t>
  </si>
  <si>
    <t>bėgim</t>
  </si>
  <si>
    <t>1 bėg t</t>
  </si>
  <si>
    <t>st_</t>
  </si>
  <si>
    <t>1b</t>
  </si>
  <si>
    <t>13:00</t>
  </si>
  <si>
    <t>500m mergaitės I bėgimas</t>
  </si>
  <si>
    <t>0:07</t>
  </si>
  <si>
    <t>rez_</t>
  </si>
  <si>
    <t>b</t>
  </si>
  <si>
    <t>2b</t>
  </si>
  <si>
    <t>500m mergaitės II bėgimas</t>
  </si>
  <si>
    <t>vjc</t>
  </si>
  <si>
    <t>3b</t>
  </si>
  <si>
    <t>500m mergaitės III bėgimas</t>
  </si>
  <si>
    <t>bjc</t>
  </si>
  <si>
    <t>4b</t>
  </si>
  <si>
    <t>500m jaunutės I bėgimas</t>
  </si>
  <si>
    <t>mj</t>
  </si>
  <si>
    <t>II A</t>
  </si>
  <si>
    <t>500m jaunutės II bėgimas</t>
  </si>
  <si>
    <t>bj</t>
  </si>
  <si>
    <t>III A</t>
  </si>
  <si>
    <t>1000m mergaitės</t>
  </si>
  <si>
    <t>mjn</t>
  </si>
  <si>
    <t>I JA</t>
  </si>
  <si>
    <t>1000m jaunutės</t>
  </si>
  <si>
    <t>vjn</t>
  </si>
  <si>
    <t>II JA</t>
  </si>
  <si>
    <t>1000m berniukai</t>
  </si>
  <si>
    <t>III JA</t>
  </si>
  <si>
    <t>1000m jaunučiai</t>
  </si>
  <si>
    <t>1500m berniukai</t>
  </si>
  <si>
    <t>1500m jaunučiai</t>
  </si>
  <si>
    <t>1000m jaunės</t>
  </si>
  <si>
    <t>1500m</t>
  </si>
  <si>
    <t>2000m</t>
  </si>
  <si>
    <t>1500m jaunės</t>
  </si>
  <si>
    <t>1500m jauniai</t>
  </si>
  <si>
    <t>KSM</t>
  </si>
  <si>
    <t>I A</t>
  </si>
  <si>
    <t>Alytus</t>
  </si>
  <si>
    <t>Kaunas</t>
  </si>
  <si>
    <t>Klaipėda</t>
  </si>
  <si>
    <t>Šiauliai</t>
  </si>
  <si>
    <t>Vilnius</t>
  </si>
  <si>
    <t>3000m</t>
  </si>
  <si>
    <t>Druskininkai</t>
  </si>
  <si>
    <t>Kėdainiai</t>
  </si>
  <si>
    <t>Klapėdos raj.</t>
  </si>
  <si>
    <t>Kretingos raj.</t>
  </si>
  <si>
    <t>Marijampolė</t>
  </si>
  <si>
    <t>Mažeikiai</t>
  </si>
  <si>
    <t>Pagėgių raj.</t>
  </si>
  <si>
    <t>Pakruojo raj.</t>
  </si>
  <si>
    <t>Pasvalio raj.</t>
  </si>
  <si>
    <t>Plungės raj.</t>
  </si>
  <si>
    <t>4000m</t>
  </si>
  <si>
    <t>5000m</t>
  </si>
  <si>
    <t>Šiaulių raj.</t>
  </si>
  <si>
    <t>Šilalės raj.</t>
  </si>
  <si>
    <t>Skuodo raj.</t>
  </si>
  <si>
    <t>Švenčionių raj.</t>
  </si>
  <si>
    <t>Vilkaviškio raj.</t>
  </si>
  <si>
    <t>Vilniaus raj.</t>
  </si>
  <si>
    <t>KLUBAI</t>
  </si>
  <si>
    <t>Druskininkų ėjikų klubas</t>
  </si>
  <si>
    <t>Kauno "Bėgimas"</t>
  </si>
  <si>
    <t>Kėdainių SK "Vaivorykštė"</t>
  </si>
  <si>
    <t>Klaipėdos "Nikė"</t>
  </si>
  <si>
    <t>Klaipėdos raj. SK "Ritmas"</t>
  </si>
  <si>
    <t>Klaipėdos raj. SK "YES"</t>
  </si>
  <si>
    <t>Palangos LASK</t>
  </si>
  <si>
    <t>Panevėžio "El-Eko Sport"</t>
  </si>
  <si>
    <t>Panevėžio SK "Sporto pasaulis"</t>
  </si>
  <si>
    <t>Pasvalio raj. "Lėvuo"</t>
  </si>
  <si>
    <t>Plungės raj. Alsėdžiai</t>
  </si>
  <si>
    <t>Šiaulių "Flamingas"</t>
  </si>
  <si>
    <t>Šiaulių "Stadija"</t>
  </si>
  <si>
    <t>Šiaulių raj "Lukas"</t>
  </si>
  <si>
    <t>Šiaulių raj "Meškuičiai"</t>
  </si>
  <si>
    <t>Švenčionių SK "Aitvaras"</t>
  </si>
  <si>
    <t>Vilkaviškio LASK</t>
  </si>
  <si>
    <t>bk</t>
  </si>
  <si>
    <t>ind</t>
  </si>
  <si>
    <t>Gimimo data</t>
  </si>
  <si>
    <t>Z.Zenkevičius</t>
  </si>
  <si>
    <t>V.Komisaraitis</t>
  </si>
  <si>
    <t>V.Komisaraitis,A.Kavaliauskas</t>
  </si>
  <si>
    <t>Trakai</t>
  </si>
  <si>
    <t>R.Kančys</t>
  </si>
  <si>
    <t>N.Gedgaudienė/O.Pavilionienė</t>
  </si>
  <si>
    <t>Šiauliai, Elektrėnai</t>
  </si>
  <si>
    <t>A.Kitanov, R.Voronkova</t>
  </si>
  <si>
    <t xml:space="preserve">Estafetė (1000m V - 1000m M - 1000m V - 1000m M - 1000m V - 500m M) </t>
  </si>
  <si>
    <t>taškai</t>
  </si>
  <si>
    <t>Nr</t>
  </si>
  <si>
    <t>1</t>
  </si>
  <si>
    <t>Kelmė</t>
  </si>
  <si>
    <t>Lietuvos mokinių kroso ir kroso estafečių čempionatas</t>
  </si>
  <si>
    <t>Vardas</t>
  </si>
  <si>
    <t>Pavardė</t>
  </si>
  <si>
    <t>Kristina</t>
  </si>
  <si>
    <t>Stasionytė</t>
  </si>
  <si>
    <t>2005-03-10</t>
  </si>
  <si>
    <t>Sporto ir rekreacijos centras</t>
  </si>
  <si>
    <t>V. Šmidtas</t>
  </si>
  <si>
    <t>2</t>
  </si>
  <si>
    <t>Atėnė</t>
  </si>
  <si>
    <t>Siaurukaitė</t>
  </si>
  <si>
    <t>2007-09-22</t>
  </si>
  <si>
    <t>3</t>
  </si>
  <si>
    <t>Goda</t>
  </si>
  <si>
    <t>Šataitė</t>
  </si>
  <si>
    <t>2007-02-18</t>
  </si>
  <si>
    <t>4</t>
  </si>
  <si>
    <t>Lukrecija</t>
  </si>
  <si>
    <t>Almanaitytė</t>
  </si>
  <si>
    <t>2007-04-05</t>
  </si>
  <si>
    <t>Maksimas</t>
  </si>
  <si>
    <t>Azanovas</t>
  </si>
  <si>
    <t>2005-06-28</t>
  </si>
  <si>
    <t>Kaunas 1</t>
  </si>
  <si>
    <t>SM ''Startas''</t>
  </si>
  <si>
    <t>Povilas</t>
  </si>
  <si>
    <t>Strazdas</t>
  </si>
  <si>
    <t>2006-03.12</t>
  </si>
  <si>
    <t>Saulė</t>
  </si>
  <si>
    <t>Gūžytė</t>
  </si>
  <si>
    <t>2008-08-13</t>
  </si>
  <si>
    <t>Mišelė</t>
  </si>
  <si>
    <t>Korsakaitė</t>
  </si>
  <si>
    <t>2007-11-22</t>
  </si>
  <si>
    <t>Rugilė</t>
  </si>
  <si>
    <t>Mikličiūtė</t>
  </si>
  <si>
    <t>2005-05-04</t>
  </si>
  <si>
    <t>Eva</t>
  </si>
  <si>
    <t>Valančiūtė</t>
  </si>
  <si>
    <t>2005-09-20</t>
  </si>
  <si>
    <t>Edvardas</t>
  </si>
  <si>
    <t>Aukštuolis</t>
  </si>
  <si>
    <t>2005-04-06</t>
  </si>
  <si>
    <t>Nikita</t>
  </si>
  <si>
    <t>Liatukaitė</t>
  </si>
  <si>
    <t>2008-10-08</t>
  </si>
  <si>
    <t>R.Ančlauskas</t>
  </si>
  <si>
    <t>Deividas</t>
  </si>
  <si>
    <t>Kazlauskas</t>
  </si>
  <si>
    <t>2008 04 09</t>
  </si>
  <si>
    <t>KPM</t>
  </si>
  <si>
    <t>S.Ramoškevičiūtė</t>
  </si>
  <si>
    <t>Rokas</t>
  </si>
  <si>
    <t>Gusarovas</t>
  </si>
  <si>
    <t>2005-06-12</t>
  </si>
  <si>
    <t>Kaunas 2</t>
  </si>
  <si>
    <t>R.Vasiliauskas</t>
  </si>
  <si>
    <t>Dominykas</t>
  </si>
  <si>
    <t>Bružas</t>
  </si>
  <si>
    <t>2009-07-04</t>
  </si>
  <si>
    <t>Kamilė</t>
  </si>
  <si>
    <t>Petrauskaitė</t>
  </si>
  <si>
    <t>2006-09-28</t>
  </si>
  <si>
    <t>Marija</t>
  </si>
  <si>
    <t>Šarkauskaitė</t>
  </si>
  <si>
    <t>2008-09-30</t>
  </si>
  <si>
    <t>Reda</t>
  </si>
  <si>
    <t>Teteriukovė</t>
  </si>
  <si>
    <t>2006-08-25</t>
  </si>
  <si>
    <t>Kateivaitė</t>
  </si>
  <si>
    <t>2009-01-13</t>
  </si>
  <si>
    <t>Andrija</t>
  </si>
  <si>
    <t>Krupavičiūtė</t>
  </si>
  <si>
    <t>2006-10-13</t>
  </si>
  <si>
    <t>Stela</t>
  </si>
  <si>
    <t>Laurinčikaitė</t>
  </si>
  <si>
    <t>2006-07-05</t>
  </si>
  <si>
    <t>Mantas</t>
  </si>
  <si>
    <t>Jankauskas</t>
  </si>
  <si>
    <t>2005-12-16</t>
  </si>
  <si>
    <t>Beatričė</t>
  </si>
  <si>
    <t>Burakovaitė</t>
  </si>
  <si>
    <t>2007-06-14</t>
  </si>
  <si>
    <t xml:space="preserve">Ada </t>
  </si>
  <si>
    <t>Jonaitytė</t>
  </si>
  <si>
    <t>2007-03-13</t>
  </si>
  <si>
    <t>Ignas</t>
  </si>
  <si>
    <t>Čiginskas</t>
  </si>
  <si>
    <t>2004-02-25</t>
  </si>
  <si>
    <t>Jokūbas</t>
  </si>
  <si>
    <t>Ramašauskas</t>
  </si>
  <si>
    <t>2007-10-03</t>
  </si>
  <si>
    <t>Kaunas ind.</t>
  </si>
  <si>
    <t>Viktorija</t>
  </si>
  <si>
    <t>Šutova</t>
  </si>
  <si>
    <t>2009-05-08</t>
  </si>
  <si>
    <t>Ineta</t>
  </si>
  <si>
    <t>Parfionovaitė</t>
  </si>
  <si>
    <t>2007-07-19</t>
  </si>
  <si>
    <t>Mija</t>
  </si>
  <si>
    <t>Titas</t>
  </si>
  <si>
    <t>Jusas</t>
  </si>
  <si>
    <t>2007-01-20</t>
  </si>
  <si>
    <t>Emilis</t>
  </si>
  <si>
    <t>Aukščiūnas</t>
  </si>
  <si>
    <t>2009-04-30</t>
  </si>
  <si>
    <t>Simonas</t>
  </si>
  <si>
    <t>Gansiniauskas</t>
  </si>
  <si>
    <t>2009-01-29</t>
  </si>
  <si>
    <t>Vanagas</t>
  </si>
  <si>
    <t>2003-12-29</t>
  </si>
  <si>
    <t>Ana Karilė</t>
  </si>
  <si>
    <t>Surova</t>
  </si>
  <si>
    <t>2002-01-03</t>
  </si>
  <si>
    <t>Austėja</t>
  </si>
  <si>
    <t>Aira</t>
  </si>
  <si>
    <t>Kurklietytė</t>
  </si>
  <si>
    <t>2006-12-12</t>
  </si>
  <si>
    <t xml:space="preserve">Panevėžio </t>
  </si>
  <si>
    <t>Panevėžio SC</t>
  </si>
  <si>
    <t>Agota</t>
  </si>
  <si>
    <t>Žurauskaitė</t>
  </si>
  <si>
    <t>2004-02-08</t>
  </si>
  <si>
    <t>Gytis</t>
  </si>
  <si>
    <t>Kudulis</t>
  </si>
  <si>
    <t>Kasparas</t>
  </si>
  <si>
    <t>Bačianskas</t>
  </si>
  <si>
    <t>2004-05-13</t>
  </si>
  <si>
    <t>Ieva</t>
  </si>
  <si>
    <t>Vieštautaitė</t>
  </si>
  <si>
    <t>2006-06-11</t>
  </si>
  <si>
    <t>Panevėžio</t>
  </si>
  <si>
    <t xml:space="preserve">Gerda </t>
  </si>
  <si>
    <t>Kudulytė</t>
  </si>
  <si>
    <t>2004-04-09</t>
  </si>
  <si>
    <t>Aidas</t>
  </si>
  <si>
    <t>Armokas</t>
  </si>
  <si>
    <t>2008-04-01</t>
  </si>
  <si>
    <t>Džiugas</t>
  </si>
  <si>
    <t>Kopūstas</t>
  </si>
  <si>
    <t>2008-08-28</t>
  </si>
  <si>
    <t>Nojus</t>
  </si>
  <si>
    <t>Vaitiekus</t>
  </si>
  <si>
    <t>2004-04-26</t>
  </si>
  <si>
    <t>R.Jakubauskas</t>
  </si>
  <si>
    <t>Laurynas</t>
  </si>
  <si>
    <t>Audaras</t>
  </si>
  <si>
    <t>2008-08-29</t>
  </si>
  <si>
    <t>TRKKSC</t>
  </si>
  <si>
    <t>Liudvika Tichonova</t>
  </si>
  <si>
    <t>Prieskienytė</t>
  </si>
  <si>
    <t>2007-01-10</t>
  </si>
  <si>
    <t>Dovydas</t>
  </si>
  <si>
    <t>Stangvilas</t>
  </si>
  <si>
    <t>2004-06-03</t>
  </si>
  <si>
    <t>Dainius Virbickas</t>
  </si>
  <si>
    <t>Jorė</t>
  </si>
  <si>
    <t>Liubinaitė</t>
  </si>
  <si>
    <t>2005-06-13</t>
  </si>
  <si>
    <t>Rimvydas</t>
  </si>
  <si>
    <t>Sinius</t>
  </si>
  <si>
    <t>2009-09-29</t>
  </si>
  <si>
    <t>Amelija</t>
  </si>
  <si>
    <t>Jakimauskaitė</t>
  </si>
  <si>
    <t>2008-08-22</t>
  </si>
  <si>
    <t>Anna</t>
  </si>
  <si>
    <t>Teriaeva</t>
  </si>
  <si>
    <t>2008-06-25</t>
  </si>
  <si>
    <t>Emilija</t>
  </si>
  <si>
    <t>Ševeliova</t>
  </si>
  <si>
    <t>2009-06-30</t>
  </si>
  <si>
    <t>Adelė</t>
  </si>
  <si>
    <t>Štreimikytė</t>
  </si>
  <si>
    <t>2012-06-04</t>
  </si>
  <si>
    <t>Deimantė</t>
  </si>
  <si>
    <t>Tosltych</t>
  </si>
  <si>
    <t>2008-02-26</t>
  </si>
  <si>
    <t>Laima Sinkevičienė</t>
  </si>
  <si>
    <t>Justas</t>
  </si>
  <si>
    <t>Vikšraitis</t>
  </si>
  <si>
    <t>2010-07-31</t>
  </si>
  <si>
    <t>Urtė</t>
  </si>
  <si>
    <t>Garbštaitė</t>
  </si>
  <si>
    <t>2010-02-23</t>
  </si>
  <si>
    <t>Robertas</t>
  </si>
  <si>
    <t>Petrovskij</t>
  </si>
  <si>
    <t>2010-12-28</t>
  </si>
  <si>
    <t>Grochovskis</t>
  </si>
  <si>
    <t>2004-01-28</t>
  </si>
  <si>
    <t>ŠRSC</t>
  </si>
  <si>
    <t>Rasita</t>
  </si>
  <si>
    <t>Neiberkaitė</t>
  </si>
  <si>
    <t>2006-06-24</t>
  </si>
  <si>
    <t>Aurelija</t>
  </si>
  <si>
    <t>Petrėnaitė</t>
  </si>
  <si>
    <t>Karolina</t>
  </si>
  <si>
    <t>Maslauskaitė</t>
  </si>
  <si>
    <t>Augustas</t>
  </si>
  <si>
    <t>Usovas</t>
  </si>
  <si>
    <t>2006-04-07</t>
  </si>
  <si>
    <t>Eglė</t>
  </si>
  <si>
    <t>Pociūtė</t>
  </si>
  <si>
    <t>Agnieta</t>
  </si>
  <si>
    <t>Gaidytė</t>
  </si>
  <si>
    <t>2008-10-02</t>
  </si>
  <si>
    <t>Justė</t>
  </si>
  <si>
    <t>Semėnaitė</t>
  </si>
  <si>
    <t xml:space="preserve">Vilius </t>
  </si>
  <si>
    <t>Danilovas</t>
  </si>
  <si>
    <t>2006-03-26</t>
  </si>
  <si>
    <t>VŠĮ Kelmės SC</t>
  </si>
  <si>
    <t xml:space="preserve">Orinta </t>
  </si>
  <si>
    <t>Rimkevičiūtė</t>
  </si>
  <si>
    <t>2006-07-11</t>
  </si>
  <si>
    <t>Enrika</t>
  </si>
  <si>
    <t>Liebaitė</t>
  </si>
  <si>
    <t>2010-05-18</t>
  </si>
  <si>
    <t>Šiušytė</t>
  </si>
  <si>
    <t>2006-04-10</t>
  </si>
  <si>
    <t>Domas</t>
  </si>
  <si>
    <t>Lileikis</t>
  </si>
  <si>
    <t>2009-07-31</t>
  </si>
  <si>
    <t>Silvija</t>
  </si>
  <si>
    <t>2008-05-21</t>
  </si>
  <si>
    <t>Fausta</t>
  </si>
  <si>
    <t>Aldas</t>
  </si>
  <si>
    <t>2005-09-15</t>
  </si>
  <si>
    <t>Nedas</t>
  </si>
  <si>
    <t>2004-01-04</t>
  </si>
  <si>
    <t>Arnas</t>
  </si>
  <si>
    <t>Vasiliauskas</t>
  </si>
  <si>
    <t>Adomas</t>
  </si>
  <si>
    <t>2003-12-24</t>
  </si>
  <si>
    <t>Samanta</t>
  </si>
  <si>
    <t>Šilutės sporto mokykla</t>
  </si>
  <si>
    <t>L.Leikuvienė</t>
  </si>
  <si>
    <t xml:space="preserve">Agnė </t>
  </si>
  <si>
    <t>Naruševičiūtė</t>
  </si>
  <si>
    <t>2010-03-07</t>
  </si>
  <si>
    <t>Elinga</t>
  </si>
  <si>
    <t>Simaitytė</t>
  </si>
  <si>
    <t>2009-05-27</t>
  </si>
  <si>
    <t xml:space="preserve">Regimantas </t>
  </si>
  <si>
    <t>Leikus</t>
  </si>
  <si>
    <t>2008-03-08</t>
  </si>
  <si>
    <t>Kostas</t>
  </si>
  <si>
    <t>Būdvytis</t>
  </si>
  <si>
    <t>2008-05-20</t>
  </si>
  <si>
    <t>Šiaudvytytė</t>
  </si>
  <si>
    <t>2006-07-10</t>
  </si>
  <si>
    <t>Pielikytė</t>
  </si>
  <si>
    <t>Mačiulaitis</t>
  </si>
  <si>
    <t xml:space="preserve">Naglis </t>
  </si>
  <si>
    <t>Kuturys</t>
  </si>
  <si>
    <t>2004-05-10</t>
  </si>
  <si>
    <t>Stankutė</t>
  </si>
  <si>
    <t>2004-11-04</t>
  </si>
  <si>
    <t>Petraitis</t>
  </si>
  <si>
    <t>2006-06-21</t>
  </si>
  <si>
    <t>Mykolas</t>
  </si>
  <si>
    <t>Maurius</t>
  </si>
  <si>
    <t>2006-09-27</t>
  </si>
  <si>
    <t>Rivaldas</t>
  </si>
  <si>
    <t>Šmitas</t>
  </si>
  <si>
    <t>2012-07-08</t>
  </si>
  <si>
    <t>Augustė</t>
  </si>
  <si>
    <t>Juškaitė</t>
  </si>
  <si>
    <t>2007-11-28</t>
  </si>
  <si>
    <t>Uršulė</t>
  </si>
  <si>
    <t>Nausėdaitė</t>
  </si>
  <si>
    <t>Emanuelė</t>
  </si>
  <si>
    <t>Balsytė</t>
  </si>
  <si>
    <t>2007-10-26</t>
  </si>
  <si>
    <t>Elektrėnai</t>
  </si>
  <si>
    <t>Sporto centras</t>
  </si>
  <si>
    <t>I. Ivoškienė</t>
  </si>
  <si>
    <t>Zelenkauskas</t>
  </si>
  <si>
    <t>2009-03-09</t>
  </si>
  <si>
    <t>Norvilė</t>
  </si>
  <si>
    <t>Petrilovskytė</t>
  </si>
  <si>
    <t>2009-08-07</t>
  </si>
  <si>
    <t>Paulius</t>
  </si>
  <si>
    <t>Norkunas</t>
  </si>
  <si>
    <t>Vakarė</t>
  </si>
  <si>
    <t>Maciukaitė</t>
  </si>
  <si>
    <t xml:space="preserve">Airidas </t>
  </si>
  <si>
    <t>Simanavičius</t>
  </si>
  <si>
    <t>SC</t>
  </si>
  <si>
    <t>Andrėja</t>
  </si>
  <si>
    <t>Zigmantaitė</t>
  </si>
  <si>
    <t>Luknė</t>
  </si>
  <si>
    <t>Šlekytė</t>
  </si>
  <si>
    <t>E.Gustaitis, V.Komisaraitis</t>
  </si>
  <si>
    <t>Klaidas</t>
  </si>
  <si>
    <t>Vyšniauskas</t>
  </si>
  <si>
    <t xml:space="preserve">Nojus </t>
  </si>
  <si>
    <t>Minevičius</t>
  </si>
  <si>
    <t>V.Komisaraitis, J.Kasputienė</t>
  </si>
  <si>
    <t>Danielis</t>
  </si>
  <si>
    <t>Bendaravičius</t>
  </si>
  <si>
    <t>Naglis</t>
  </si>
  <si>
    <t>Zigmanta</t>
  </si>
  <si>
    <t>P.Bieliūnas, V.Komisaraitis</t>
  </si>
  <si>
    <t>Ugnė</t>
  </si>
  <si>
    <t>Kisnieriūtė</t>
  </si>
  <si>
    <t>Plikauskas</t>
  </si>
  <si>
    <t xml:space="preserve">Indrė </t>
  </si>
  <si>
    <t>Adamavičiūtė</t>
  </si>
  <si>
    <t>Kalvarijos SC</t>
  </si>
  <si>
    <t xml:space="preserve">Andra </t>
  </si>
  <si>
    <t>Bobinaitė</t>
  </si>
  <si>
    <t xml:space="preserve">Rugilė </t>
  </si>
  <si>
    <t xml:space="preserve">Vakarius </t>
  </si>
  <si>
    <t>Tamošaitis</t>
  </si>
  <si>
    <t xml:space="preserve">Rokas </t>
  </si>
  <si>
    <t>Varnagiris</t>
  </si>
  <si>
    <t xml:space="preserve">Karolis </t>
  </si>
  <si>
    <t>Būras</t>
  </si>
  <si>
    <t xml:space="preserve">Tomas </t>
  </si>
  <si>
    <t>Kapčinskas</t>
  </si>
  <si>
    <t>Kalvarija,Marijampolė</t>
  </si>
  <si>
    <t>J.Kasputienė.V.Komisaraitis</t>
  </si>
  <si>
    <t xml:space="preserve">Justė </t>
  </si>
  <si>
    <t>M.Rusevičius,E.Gustaitis</t>
  </si>
  <si>
    <t xml:space="preserve">Matas </t>
  </si>
  <si>
    <t>J.Kasputienė,E.Gustaitis</t>
  </si>
  <si>
    <t>Vaitkevičiūtė</t>
  </si>
  <si>
    <t>2006-12-10</t>
  </si>
  <si>
    <t>Telšių</t>
  </si>
  <si>
    <t>SRC</t>
  </si>
  <si>
    <t>Jogilė</t>
  </si>
  <si>
    <t>Paulauskaitė</t>
  </si>
  <si>
    <t>2009-01-31</t>
  </si>
  <si>
    <t>Ūla</t>
  </si>
  <si>
    <t>Daraškevičiūtė</t>
  </si>
  <si>
    <t>2008-07-26</t>
  </si>
  <si>
    <t>Viltė</t>
  </si>
  <si>
    <t>Liepa</t>
  </si>
  <si>
    <t>Juozaitytė</t>
  </si>
  <si>
    <t>Vilnius - 1</t>
  </si>
  <si>
    <t>VMSC</t>
  </si>
  <si>
    <t>R. Sausaitis</t>
  </si>
  <si>
    <t>Ziaziulytė</t>
  </si>
  <si>
    <t>Bubinaitė</t>
  </si>
  <si>
    <t>R. Sausaitis; Z. Tindžiulienė</t>
  </si>
  <si>
    <t>Skaistė</t>
  </si>
  <si>
    <t>Vilčinskaitė</t>
  </si>
  <si>
    <t>Blijūtė</t>
  </si>
  <si>
    <t>Eleonora</t>
  </si>
  <si>
    <t>Višnevskytė</t>
  </si>
  <si>
    <t>Ugnius</t>
  </si>
  <si>
    <t>Mačėnas</t>
  </si>
  <si>
    <t>I. Jefimova</t>
  </si>
  <si>
    <t>Kūkšta</t>
  </si>
  <si>
    <t>L. Juchnevičienė</t>
  </si>
  <si>
    <t>Mažvydas</t>
  </si>
  <si>
    <t>Paleckis</t>
  </si>
  <si>
    <t>V. Kazlov; P. Žukienė</t>
  </si>
  <si>
    <t>Einaras</t>
  </si>
  <si>
    <t>Borisenko</t>
  </si>
  <si>
    <t>Monika Lina</t>
  </si>
  <si>
    <t>Eglinskas</t>
  </si>
  <si>
    <t>Vilnius - 2</t>
  </si>
  <si>
    <t>Berta</t>
  </si>
  <si>
    <t>Kondrataitė</t>
  </si>
  <si>
    <t>Semeniuk</t>
  </si>
  <si>
    <t>Gabrielė</t>
  </si>
  <si>
    <t>Gasiūnaitė</t>
  </si>
  <si>
    <t>Justina</t>
  </si>
  <si>
    <t>Lukošiūtė</t>
  </si>
  <si>
    <t>Agnė</t>
  </si>
  <si>
    <t>Jokubauskaitė</t>
  </si>
  <si>
    <t>Žebrauskaitė</t>
  </si>
  <si>
    <t xml:space="preserve">Patricija </t>
  </si>
  <si>
    <t xml:space="preserve">Lapunaitė </t>
  </si>
  <si>
    <t>2008-11-22</t>
  </si>
  <si>
    <t xml:space="preserve">Vilniaus r. </t>
  </si>
  <si>
    <t>Vilniaus r. SM</t>
  </si>
  <si>
    <t xml:space="preserve">V. Gražys </t>
  </si>
  <si>
    <t xml:space="preserve">Paulina </t>
  </si>
  <si>
    <t xml:space="preserve">Šepetytė </t>
  </si>
  <si>
    <t>2008-02-08</t>
  </si>
  <si>
    <t xml:space="preserve">Evelina </t>
  </si>
  <si>
    <t>2007-11-06</t>
  </si>
  <si>
    <t>Elzė</t>
  </si>
  <si>
    <t xml:space="preserve">Odnopolaitė </t>
  </si>
  <si>
    <t>2007-07-24</t>
  </si>
  <si>
    <t xml:space="preserve">Titas </t>
  </si>
  <si>
    <t xml:space="preserve">Bukauskas </t>
  </si>
  <si>
    <t>2007-01-03</t>
  </si>
  <si>
    <t xml:space="preserve">Juodvalkis </t>
  </si>
  <si>
    <t>2005-10-14</t>
  </si>
  <si>
    <t xml:space="preserve">Sakalauskas </t>
  </si>
  <si>
    <t>2005-01-27</t>
  </si>
  <si>
    <t xml:space="preserve">Daniel </t>
  </si>
  <si>
    <t xml:space="preserve">Bartusevič </t>
  </si>
  <si>
    <t>2004-05-28</t>
  </si>
  <si>
    <t>2021 m. rugsėjo 25 d., Palanga</t>
  </si>
  <si>
    <t>2021 m. rugsėjo 26 d., Palanga</t>
  </si>
  <si>
    <t>2021 m. rugsėjo 25-26 d., Palanga</t>
  </si>
  <si>
    <t>Gintilaitė</t>
  </si>
  <si>
    <t>BĮ Klaipėdos m. LAM</t>
  </si>
  <si>
    <t>Nikė</t>
  </si>
  <si>
    <t>Valentas</t>
  </si>
  <si>
    <t>Mockus</t>
  </si>
  <si>
    <t>Joris</t>
  </si>
  <si>
    <t>Dėdinas</t>
  </si>
  <si>
    <t>L.Bružas, L.Milikauskaitė</t>
  </si>
  <si>
    <t>Artemij</t>
  </si>
  <si>
    <t>Dmitrenko</t>
  </si>
  <si>
    <t>Staponas</t>
  </si>
  <si>
    <t>Berankytė</t>
  </si>
  <si>
    <t>M.Krakys, K.Kozlovienė</t>
  </si>
  <si>
    <t>Danielius</t>
  </si>
  <si>
    <t>Jurgaitis</t>
  </si>
  <si>
    <t>Zubavičiūtė</t>
  </si>
  <si>
    <t>ŠSG</t>
  </si>
  <si>
    <t>Regvita</t>
  </si>
  <si>
    <t>Gackaitė</t>
  </si>
  <si>
    <t xml:space="preserve">Arnela </t>
  </si>
  <si>
    <t>Šaulytė</t>
  </si>
  <si>
    <t>Šiauliai, Šiaulių raj.</t>
  </si>
  <si>
    <t>R.Razmaitė,R.Juodis</t>
  </si>
  <si>
    <t>1 bėgimas</t>
  </si>
  <si>
    <t>Eilė</t>
  </si>
  <si>
    <t>5</t>
  </si>
  <si>
    <t>6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</si>
  <si>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</si>
  <si>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</si>
  <si>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</si>
  <si>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</si>
  <si>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</si>
  <si>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</si>
  <si>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</si>
  <si>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</si>
  <si>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</si>
  <si>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</si>
  <si>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</si>
  <si>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</si>
  <si>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</si>
  <si>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</si>
  <si>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</si>
  <si>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</si>
  <si>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</si>
  <si>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</si>
  <si>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</si>
  <si>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</si>
  <si>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</si>
  <si>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</si>
  <si>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</si>
  <si>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</si>
  <si>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</si>
  <si>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</si>
  <si>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</si>
  <si>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</si>
  <si>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</si>
  <si>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</si>
  <si>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</si>
  <si>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</si>
  <si>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</si>
  <si>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</si>
  <si>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</si>
  <si>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</si>
  <si>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</si>
  <si>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</si>
  <si>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</si>
  <si>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</si>
  <si>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</si>
  <si>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</si>
  <si>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</si>
  <si>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</si>
  <si>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</si>
  <si>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</si>
  <si>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</si>
  <si>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</si>
  <si>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</si>
  <si>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</si>
  <si>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</si>
  <si>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</si>
  <si>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</si>
  <si>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</si>
  <si>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</si>
  <si>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</si>
  <si>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</si>
  <si>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</si>
  <si>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</si>
  <si>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</si>
  <si>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</si>
  <si>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75</t>
  </si>
  <si>
    <t>76</t>
  </si>
  <si>
    <t>77</t>
  </si>
  <si>
    <t>78</t>
  </si>
  <si>
    <t>79</t>
  </si>
  <si>
    <t>80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</si>
  <si>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</si>
  <si>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</si>
  <si>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</si>
  <si>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</si>
  <si>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</si>
  <si>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</si>
  <si>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</si>
  <si>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</si>
  <si>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</si>
  <si>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</si>
  <si>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</si>
  <si>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94</t>
  </si>
  <si>
    <t>95</t>
  </si>
  <si>
    <t>96</t>
  </si>
  <si>
    <t>97</t>
  </si>
  <si>
    <t>99</t>
  </si>
  <si>
    <t>100</t>
  </si>
  <si>
    <t>101</t>
  </si>
  <si>
    <t>102</t>
  </si>
  <si>
    <t>104</t>
  </si>
  <si>
    <t>105</t>
  </si>
  <si>
    <t>106</t>
  </si>
  <si>
    <t>108</t>
  </si>
  <si>
    <t>109</t>
  </si>
  <si>
    <t>110</t>
  </si>
  <si>
    <t>112</t>
  </si>
  <si>
    <t>115</t>
  </si>
  <si>
    <t>117</t>
  </si>
  <si>
    <t>118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</si>
  <si>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</si>
  <si>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</si>
  <si>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</si>
  <si>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</si>
  <si>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</si>
  <si>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</si>
  <si>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</si>
  <si>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</si>
  <si>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</si>
  <si>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</si>
  <si>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</si>
  <si>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</si>
  <si>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</si>
  <si>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</si>
  <si>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</si>
  <si>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</si>
  <si>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</si>
  <si>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</si>
  <si>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</si>
  <si>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</si>
  <si>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</si>
  <si>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</si>
  <si>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</si>
  <si>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</si>
  <si>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</si>
  <si>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</si>
  <si>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</si>
  <si>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</si>
  <si>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152</t>
  </si>
  <si>
    <t>153</t>
  </si>
  <si>
    <t>154</t>
  </si>
  <si>
    <t>155</t>
  </si>
  <si>
    <t>156</t>
  </si>
  <si>
    <t>157</t>
  </si>
  <si>
    <t>158</t>
  </si>
  <si>
    <t>159</t>
  </si>
  <si>
    <t>167</t>
  </si>
  <si>
    <t>168</t>
  </si>
  <si>
    <t>169</t>
  </si>
  <si>
    <t>170</t>
  </si>
  <si>
    <t>171</t>
  </si>
  <si>
    <t>174</t>
  </si>
  <si>
    <t>176</t>
  </si>
  <si>
    <t>179</t>
  </si>
  <si>
    <t>180</t>
  </si>
  <si>
    <t>182</t>
  </si>
  <si>
    <t>183</t>
  </si>
  <si>
    <t>500 m mergaitės</t>
  </si>
  <si>
    <t>2 bėgimas</t>
  </si>
  <si>
    <t>500 m jaunutės</t>
  </si>
  <si>
    <t>1000 m mergaitės</t>
  </si>
  <si>
    <t>1000 m jaunutės</t>
  </si>
  <si>
    <t>1000 m jaunės</t>
  </si>
  <si>
    <t>1500 m jaunės</t>
  </si>
  <si>
    <t>1500 m jaunuolės</t>
  </si>
  <si>
    <t>1000 m berniukai</t>
  </si>
  <si>
    <t>1000 m jaunučiai</t>
  </si>
  <si>
    <t>1500 m berniukai</t>
  </si>
  <si>
    <t>1500 m jaunučiai</t>
  </si>
  <si>
    <t>1500 m jauniai</t>
  </si>
  <si>
    <t>3000 m jauniai</t>
  </si>
  <si>
    <t>3000 m jaunuoliai</t>
  </si>
  <si>
    <t>Šilutės SM-ind</t>
  </si>
  <si>
    <t>D.BARKAUSKAS (Kaunas)</t>
  </si>
  <si>
    <t>Vinčiūnaitė</t>
  </si>
  <si>
    <t>Alekberova</t>
  </si>
  <si>
    <t>D.Virbickas</t>
  </si>
  <si>
    <t>Kalvarijos SC, MSC</t>
  </si>
  <si>
    <t>DNS</t>
  </si>
  <si>
    <t>DNF</t>
  </si>
  <si>
    <t>Rimas</t>
  </si>
  <si>
    <t>Vilnius-ind.</t>
  </si>
  <si>
    <t>Vilnius1</t>
  </si>
  <si>
    <t>Vilnius2</t>
  </si>
  <si>
    <t>Šilutė</t>
  </si>
  <si>
    <t>Vilnius 1</t>
  </si>
  <si>
    <t>18.59</t>
  </si>
  <si>
    <t>19.15</t>
  </si>
  <si>
    <t>18.46</t>
  </si>
  <si>
    <t>18.51</t>
  </si>
  <si>
    <t>18.38</t>
  </si>
  <si>
    <t>20.06</t>
  </si>
  <si>
    <t>18.08</t>
  </si>
  <si>
    <t>20.15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</si>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</sst>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\ h:mm:ss"/>
    <numFmt numFmtId="165" formatCode="yyyy\-mm\-dd"/>
  </numFmts>
  <fonts count="37" x14ac:knownFonts="1">
    <font>
      <sz val="10"/>
      <color rgb="FF000000"/>
      <name val="Arial"/>
    </font>
    <font>
      <sz val="14"/>
      <color rgb="FF000000"/>
      <name val="Times New Roman"/>
    </font>
    <font>
      <sz val="16"/>
      <name val="Arial"/>
    </font>
    <font>
      <sz val="10"/>
      <name val="Arial"/>
    </font>
    <font>
      <sz val="10"/>
      <name val="Arial"/>
    </font>
    <font>
      <sz val="14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2"/>
      <color rgb="FF000000"/>
      <name val="Times New Roman"/>
    </font>
    <font>
      <sz val="10"/>
      <color rgb="FFFFFFFF"/>
      <name val="Times New Roman"/>
    </font>
    <font>
      <sz val="10"/>
      <color rgb="FFFFFFFF"/>
      <name val="Arial"/>
    </font>
    <font>
      <sz val="16"/>
      <color rgb="FF000000"/>
      <name val="Times New Roman"/>
    </font>
    <font>
      <sz val="13"/>
      <color rgb="FF000000"/>
      <name val="Times New Roman"/>
    </font>
    <font>
      <sz val="10"/>
      <color rgb="FF000000"/>
      <name val="Times New Roman"/>
    </font>
    <font>
      <i/>
      <sz val="10"/>
      <color rgb="FF000000"/>
      <name val="Times New Roman"/>
    </font>
    <font>
      <sz val="12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0"/>
      <color rgb="FF000000"/>
      <name val="Arial"/>
      <family val="2"/>
    </font>
    <font>
      <sz val="11"/>
      <color rgb="FFFFFFFF"/>
      <name val="Arial"/>
      <family val="2"/>
      <charset val="186"/>
    </font>
    <font>
      <sz val="10"/>
      <name val="Arial"/>
      <family val="2"/>
      <charset val="186"/>
    </font>
    <font>
      <sz val="14"/>
      <color rgb="FF000000"/>
      <name val="Times New Roman"/>
      <family val="1"/>
      <charset val="186"/>
    </font>
    <font>
      <sz val="10"/>
      <color rgb="FFFFFFFF"/>
      <name val="Arial"/>
      <family val="2"/>
      <charset val="186"/>
    </font>
    <font>
      <sz val="12"/>
      <color rgb="FF000000"/>
      <name val="Arial"/>
      <family val="2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4"/>
      <color rgb="FF000000"/>
      <name val="Arial"/>
      <family val="2"/>
      <charset val="186"/>
    </font>
    <font>
      <sz val="1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sz val="8"/>
      <color rgb="FF000000"/>
      <name val="Times New Roman"/>
      <family val="1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0" fontId="18" fillId="0" borderId="1"/>
    <xf numFmtId="0" fontId="27" fillId="0" borderId="1"/>
  </cellStyleXfs>
  <cellXfs count="186"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1" xfId="0" applyFont="1" applyBorder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/>
    <xf numFmtId="0" fontId="6" fillId="0" borderId="3" xfId="0" applyFont="1" applyBorder="1" applyAlignment="1">
      <alignment horizontal="center"/>
    </xf>
    <xf numFmtId="0" fontId="8" fillId="0" borderId="5" xfId="0" applyFont="1" applyBorder="1" applyAlignment="1"/>
    <xf numFmtId="0" fontId="8" fillId="0" borderId="2" xfId="0" applyFont="1" applyBorder="1" applyAlignment="1">
      <alignment horizontal="center"/>
    </xf>
    <xf numFmtId="0" fontId="8" fillId="0" borderId="7" xfId="0" applyFont="1" applyBorder="1" applyAlignment="1"/>
    <xf numFmtId="0" fontId="8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right"/>
    </xf>
    <xf numFmtId="0" fontId="1" fillId="0" borderId="0" xfId="0" applyFont="1" applyAlignment="1"/>
    <xf numFmtId="164" fontId="1" fillId="0" borderId="0" xfId="0" applyNumberFormat="1" applyFont="1" applyAlignment="1"/>
    <xf numFmtId="0" fontId="9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21" fontId="10" fillId="0" borderId="0" xfId="0" applyNumberFormat="1" applyFont="1" applyAlignment="1"/>
    <xf numFmtId="0" fontId="12" fillId="0" borderId="0" xfId="0" applyFont="1" applyAlignment="1"/>
    <xf numFmtId="0" fontId="13" fillId="0" borderId="0" xfId="0" applyFont="1" applyAlignment="1"/>
    <xf numFmtId="164" fontId="13" fillId="0" borderId="0" xfId="0" applyNumberFormat="1" applyFont="1" applyAlignment="1"/>
    <xf numFmtId="0" fontId="14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right"/>
    </xf>
    <xf numFmtId="164" fontId="14" fillId="0" borderId="0" xfId="0" applyNumberFormat="1" applyFont="1" applyAlignment="1">
      <alignment horizontal="right"/>
    </xf>
    <xf numFmtId="20" fontId="14" fillId="0" borderId="0" xfId="0" applyNumberFormat="1" applyFont="1" applyAlignment="1">
      <alignment horizontal="left"/>
    </xf>
    <xf numFmtId="0" fontId="0" fillId="0" borderId="8" xfId="0" applyFont="1" applyBorder="1" applyAlignment="1"/>
    <xf numFmtId="0" fontId="0" fillId="0" borderId="8" xfId="0" applyFont="1" applyBorder="1" applyAlignment="1">
      <alignment horizontal="right"/>
    </xf>
    <xf numFmtId="0" fontId="0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64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16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165" fontId="9" fillId="0" borderId="2" xfId="0" applyNumberFormat="1" applyFont="1" applyBorder="1" applyAlignment="1">
      <alignment horizontal="center"/>
    </xf>
    <xf numFmtId="45" fontId="9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1" fillId="0" borderId="1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3" xfId="0" applyFont="1" applyBorder="1" applyAlignment="1"/>
    <xf numFmtId="0" fontId="0" fillId="0" borderId="2" xfId="0" applyFont="1" applyBorder="1" applyAlignment="1">
      <alignment horizontal="center"/>
    </xf>
    <xf numFmtId="0" fontId="0" fillId="0" borderId="12" xfId="0" applyFont="1" applyBorder="1" applyAlignment="1"/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/>
    <xf numFmtId="20" fontId="0" fillId="0" borderId="0" xfId="0" applyNumberFormat="1" applyFont="1" applyAlignment="1">
      <alignment horizontal="center"/>
    </xf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17" xfId="0" applyFont="1" applyBorder="1" applyAlignment="1"/>
    <xf numFmtId="0" fontId="0" fillId="2" borderId="18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20" fontId="0" fillId="0" borderId="0" xfId="0" applyNumberFormat="1" applyFont="1" applyAlignment="1">
      <alignment horizontal="center"/>
    </xf>
    <xf numFmtId="0" fontId="0" fillId="0" borderId="22" xfId="0" applyFont="1" applyBorder="1" applyAlignment="1"/>
    <xf numFmtId="0" fontId="0" fillId="0" borderId="6" xfId="0" applyFont="1" applyBorder="1" applyAlignment="1"/>
    <xf numFmtId="0" fontId="0" fillId="2" borderId="23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2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left"/>
    </xf>
    <xf numFmtId="0" fontId="14" fillId="0" borderId="2" xfId="0" applyFont="1" applyBorder="1" applyAlignment="1"/>
    <xf numFmtId="0" fontId="14" fillId="0" borderId="1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14" fillId="0" borderId="25" xfId="0" applyFont="1" applyBorder="1" applyAlignment="1">
      <alignment vertical="center"/>
    </xf>
    <xf numFmtId="164" fontId="14" fillId="0" borderId="25" xfId="0" applyNumberFormat="1" applyFont="1" applyBorder="1" applyAlignment="1">
      <alignment horizontal="center" vertical="center" wrapText="1"/>
    </xf>
    <xf numFmtId="0" fontId="16" fillId="0" borderId="24" xfId="0" applyFont="1" applyBorder="1" applyAlignment="1">
      <alignment wrapText="1"/>
    </xf>
    <xf numFmtId="20" fontId="16" fillId="0" borderId="24" xfId="0" applyNumberFormat="1" applyFont="1" applyBorder="1" applyAlignment="1">
      <alignment horizontal="center" wrapText="1"/>
    </xf>
    <xf numFmtId="0" fontId="9" fillId="0" borderId="13" xfId="0" applyFont="1" applyBorder="1" applyAlignment="1">
      <alignment horizontal="left"/>
    </xf>
    <xf numFmtId="0" fontId="16" fillId="0" borderId="13" xfId="0" applyFont="1" applyBorder="1" applyAlignment="1">
      <alignment wrapText="1"/>
    </xf>
    <xf numFmtId="0" fontId="16" fillId="0" borderId="13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9" fillId="0" borderId="1" xfId="1" applyFont="1" applyAlignment="1">
      <alignment horizontal="center"/>
    </xf>
    <xf numFmtId="0" fontId="20" fillId="0" borderId="1" xfId="1" applyFont="1" applyAlignment="1">
      <alignment wrapText="1"/>
    </xf>
    <xf numFmtId="0" fontId="17" fillId="0" borderId="1" xfId="1" applyFont="1" applyAlignment="1">
      <alignment vertical="center"/>
    </xf>
    <xf numFmtId="0" fontId="17" fillId="0" borderId="1" xfId="1" applyFont="1" applyAlignment="1">
      <alignment vertical="center" shrinkToFit="1"/>
    </xf>
    <xf numFmtId="0" fontId="0" fillId="0" borderId="1" xfId="1" applyFont="1" applyAlignment="1">
      <alignment wrapText="1"/>
    </xf>
    <xf numFmtId="0" fontId="17" fillId="0" borderId="1" xfId="1" applyFont="1" applyAlignment="1">
      <alignment horizontal="center" vertical="center"/>
    </xf>
    <xf numFmtId="0" fontId="22" fillId="0" borderId="1" xfId="1" applyFont="1" applyAlignment="1">
      <alignment horizontal="center"/>
    </xf>
    <xf numFmtId="0" fontId="23" fillId="0" borderId="1" xfId="1" applyFont="1" applyAlignment="1">
      <alignment vertical="center"/>
    </xf>
    <xf numFmtId="164" fontId="16" fillId="0" borderId="1" xfId="1" applyNumberFormat="1" applyFont="1" applyAlignment="1">
      <alignment horizontal="left" shrinkToFit="1"/>
    </xf>
    <xf numFmtId="0" fontId="16" fillId="0" borderId="2" xfId="1" applyFont="1" applyBorder="1" applyAlignment="1">
      <alignment horizontal="center"/>
    </xf>
    <xf numFmtId="165" fontId="17" fillId="0" borderId="2" xfId="1" applyNumberFormat="1" applyFont="1" applyBorder="1" applyAlignment="1">
      <alignment horizontal="center"/>
    </xf>
    <xf numFmtId="165" fontId="17" fillId="0" borderId="2" xfId="1" applyNumberFormat="1" applyFont="1" applyBorder="1" applyAlignment="1">
      <alignment horizontal="left"/>
    </xf>
    <xf numFmtId="0" fontId="16" fillId="0" borderId="30" xfId="1" applyFont="1" applyBorder="1" applyAlignment="1">
      <alignment horizontal="center"/>
    </xf>
    <xf numFmtId="165" fontId="17" fillId="0" borderId="30" xfId="1" applyNumberFormat="1" applyFont="1" applyBorder="1" applyAlignment="1">
      <alignment horizontal="center"/>
    </xf>
    <xf numFmtId="165" fontId="17" fillId="0" borderId="30" xfId="1" applyNumberFormat="1" applyFont="1" applyBorder="1" applyAlignment="1">
      <alignment horizontal="left"/>
    </xf>
    <xf numFmtId="0" fontId="21" fillId="0" borderId="0" xfId="0" applyFont="1" applyAlignment="1"/>
    <xf numFmtId="0" fontId="9" fillId="0" borderId="13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164" fontId="28" fillId="0" borderId="0" xfId="0" applyNumberFormat="1" applyFont="1" applyAlignment="1">
      <alignment horizontal="right"/>
    </xf>
    <xf numFmtId="0" fontId="14" fillId="0" borderId="18" xfId="0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0" fontId="30" fillId="0" borderId="2" xfId="0" applyFont="1" applyBorder="1" applyAlignment="1">
      <alignment horizontal="center" vertical="center"/>
    </xf>
    <xf numFmtId="49" fontId="31" fillId="0" borderId="31" xfId="2" applyNumberFormat="1" applyFont="1" applyBorder="1" applyAlignment="1">
      <alignment horizontal="center"/>
    </xf>
    <xf numFmtId="0" fontId="16" fillId="0" borderId="31" xfId="1" applyFont="1" applyBorder="1" applyAlignment="1">
      <alignment horizontal="center"/>
    </xf>
    <xf numFmtId="0" fontId="17" fillId="0" borderId="1" xfId="1" applyFont="1" applyBorder="1" applyAlignment="1">
      <alignment horizontal="center" wrapText="1"/>
    </xf>
    <xf numFmtId="0" fontId="17" fillId="0" borderId="1" xfId="1" applyFont="1" applyBorder="1" applyAlignment="1">
      <alignment wrapText="1"/>
    </xf>
    <xf numFmtId="0" fontId="17" fillId="0" borderId="1" xfId="1" applyFont="1" applyBorder="1" applyAlignment="1">
      <alignment shrinkToFit="1"/>
    </xf>
    <xf numFmtId="0" fontId="16" fillId="0" borderId="23" xfId="1" applyFont="1" applyBorder="1" applyAlignment="1">
      <alignment horizontal="center"/>
    </xf>
    <xf numFmtId="0" fontId="16" fillId="0" borderId="34" xfId="1" applyFont="1" applyBorder="1" applyAlignment="1">
      <alignment horizontal="center"/>
    </xf>
    <xf numFmtId="165" fontId="17" fillId="0" borderId="6" xfId="1" applyNumberFormat="1" applyFont="1" applyBorder="1" applyAlignment="1">
      <alignment horizontal="center"/>
    </xf>
    <xf numFmtId="165" fontId="17" fillId="0" borderId="4" xfId="1" applyNumberFormat="1" applyFont="1" applyBorder="1" applyAlignment="1">
      <alignment horizontal="left"/>
    </xf>
    <xf numFmtId="0" fontId="24" fillId="3" borderId="33" xfId="1" applyFont="1" applyFill="1" applyBorder="1" applyAlignment="1">
      <alignment horizontal="center"/>
    </xf>
    <xf numFmtId="0" fontId="24" fillId="3" borderId="33" xfId="1" applyFont="1" applyFill="1" applyBorder="1" applyAlignment="1">
      <alignment horizontal="left"/>
    </xf>
    <xf numFmtId="164" fontId="24" fillId="3" borderId="33" xfId="1" applyNumberFormat="1" applyFont="1" applyFill="1" applyBorder="1" applyAlignment="1">
      <alignment horizontal="center"/>
    </xf>
    <xf numFmtId="0" fontId="25" fillId="3" borderId="33" xfId="1" applyFont="1" applyFill="1" applyBorder="1" applyAlignment="1">
      <alignment horizontal="center"/>
    </xf>
    <xf numFmtId="0" fontId="24" fillId="3" borderId="33" xfId="1" applyFont="1" applyFill="1" applyBorder="1" applyAlignment="1">
      <alignment horizontal="left" shrinkToFit="1"/>
    </xf>
    <xf numFmtId="0" fontId="16" fillId="0" borderId="36" xfId="1" applyFont="1" applyBorder="1" applyAlignment="1">
      <alignment horizontal="center"/>
    </xf>
    <xf numFmtId="0" fontId="30" fillId="0" borderId="25" xfId="0" applyFont="1" applyBorder="1" applyAlignment="1">
      <alignment vertical="center"/>
    </xf>
    <xf numFmtId="49" fontId="32" fillId="0" borderId="0" xfId="0" applyNumberFormat="1" applyFont="1" applyAlignment="1">
      <alignment horizontal="left" vertical="center"/>
    </xf>
    <xf numFmtId="49" fontId="33" fillId="0" borderId="0" xfId="0" applyNumberFormat="1" applyFont="1" applyAlignment="1">
      <alignment horizontal="left" vertical="center"/>
    </xf>
    <xf numFmtId="0" fontId="34" fillId="0" borderId="24" xfId="0" applyFont="1" applyBorder="1" applyAlignment="1">
      <alignment wrapText="1"/>
    </xf>
    <xf numFmtId="14" fontId="34" fillId="0" borderId="24" xfId="0" applyNumberFormat="1" applyFont="1" applyBorder="1" applyAlignment="1">
      <alignment horizontal="center" wrapText="1"/>
    </xf>
    <xf numFmtId="0" fontId="29" fillId="0" borderId="32" xfId="0" applyFont="1" applyBorder="1" applyAlignment="1">
      <alignment horizontal="left" vertical="center"/>
    </xf>
    <xf numFmtId="0" fontId="30" fillId="0" borderId="24" xfId="0" applyFont="1" applyBorder="1" applyAlignment="1">
      <alignment wrapText="1"/>
    </xf>
    <xf numFmtId="0" fontId="29" fillId="0" borderId="24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left" vertical="center"/>
    </xf>
    <xf numFmtId="0" fontId="34" fillId="0" borderId="24" xfId="0" applyFont="1" applyBorder="1" applyAlignment="1"/>
    <xf numFmtId="0" fontId="30" fillId="0" borderId="24" xfId="0" applyFont="1" applyBorder="1" applyAlignment="1"/>
    <xf numFmtId="0" fontId="27" fillId="0" borderId="0" xfId="0" applyFont="1" applyAlignment="1">
      <alignment horizontal="left"/>
    </xf>
    <xf numFmtId="0" fontId="0" fillId="0" borderId="0" xfId="0" applyFont="1" applyAlignment="1"/>
    <xf numFmtId="0" fontId="9" fillId="4" borderId="13" xfId="0" applyFont="1" applyFill="1" applyBorder="1" applyAlignment="1">
      <alignment horizontal="center"/>
    </xf>
    <xf numFmtId="20" fontId="29" fillId="0" borderId="24" xfId="0" applyNumberFormat="1" applyFont="1" applyBorder="1" applyAlignment="1">
      <alignment horizontal="center" vertical="center" wrapText="1"/>
    </xf>
    <xf numFmtId="0" fontId="28" fillId="0" borderId="13" xfId="0" applyFont="1" applyBorder="1" applyAlignment="1">
      <alignment horizontal="left"/>
    </xf>
    <xf numFmtId="0" fontId="0" fillId="0" borderId="24" xfId="0" applyFont="1" applyFill="1" applyBorder="1" applyAlignment="1">
      <alignment horizontal="center"/>
    </xf>
    <xf numFmtId="0" fontId="35" fillId="0" borderId="35" xfId="1" applyFont="1" applyBorder="1" applyAlignment="1">
      <alignment horizontal="left"/>
    </xf>
    <xf numFmtId="0" fontId="35" fillId="0" borderId="32" xfId="1" applyFont="1" applyBorder="1" applyAlignment="1">
      <alignment horizontal="left"/>
    </xf>
    <xf numFmtId="0" fontId="35" fillId="0" borderId="37" xfId="1" applyFont="1" applyBorder="1" applyAlignment="1">
      <alignment horizontal="left"/>
    </xf>
    <xf numFmtId="0" fontId="36" fillId="0" borderId="6" xfId="0" applyFont="1" applyFill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Font="1" applyAlignment="1"/>
    <xf numFmtId="0" fontId="4" fillId="0" borderId="0" xfId="0" applyFont="1" applyAlignment="1"/>
    <xf numFmtId="0" fontId="26" fillId="0" borderId="27" xfId="1" applyFont="1" applyBorder="1" applyAlignment="1">
      <alignment horizontal="center" vertical="top"/>
    </xf>
    <xf numFmtId="0" fontId="20" fillId="0" borderId="27" xfId="1" applyFont="1" applyBorder="1" applyAlignment="1">
      <alignment horizontal="center" wrapText="1"/>
    </xf>
    <xf numFmtId="0" fontId="20" fillId="0" borderId="28" xfId="1" applyFont="1" applyBorder="1" applyAlignment="1">
      <alignment horizontal="center" wrapText="1"/>
    </xf>
    <xf numFmtId="0" fontId="26" fillId="0" borderId="38" xfId="1" applyFont="1" applyBorder="1" applyAlignment="1">
      <alignment horizontal="left" vertical="top"/>
    </xf>
    <xf numFmtId="0" fontId="26" fillId="0" borderId="26" xfId="1" applyFont="1" applyBorder="1" applyAlignment="1">
      <alignment horizontal="left" vertical="top"/>
    </xf>
    <xf numFmtId="0" fontId="26" fillId="0" borderId="29" xfId="1" applyFont="1" applyBorder="1" applyAlignment="1">
      <alignment horizontal="left" vertical="top"/>
    </xf>
    <xf numFmtId="20" fontId="26" fillId="0" borderId="38" xfId="1" applyNumberFormat="1" applyFont="1" applyBorder="1" applyAlignment="1">
      <alignment horizontal="center" vertical="top"/>
    </xf>
    <xf numFmtId="20" fontId="26" fillId="0" borderId="26" xfId="1" applyNumberFormat="1" applyFont="1" applyBorder="1" applyAlignment="1">
      <alignment horizontal="center" vertical="top"/>
    </xf>
    <xf numFmtId="20" fontId="26" fillId="0" borderId="29" xfId="1" applyNumberFormat="1" applyFont="1" applyBorder="1" applyAlignment="1">
      <alignment horizontal="center" vertical="top"/>
    </xf>
    <xf numFmtId="0" fontId="26" fillId="0" borderId="38" xfId="1" applyFont="1" applyBorder="1" applyAlignment="1">
      <alignment horizontal="center" vertical="top"/>
    </xf>
    <xf numFmtId="0" fontId="26" fillId="0" borderId="26" xfId="1" applyFont="1" applyBorder="1" applyAlignment="1">
      <alignment horizontal="center" vertical="top"/>
    </xf>
    <xf numFmtId="0" fontId="26" fillId="0" borderId="29" xfId="1" applyFont="1" applyBorder="1" applyAlignment="1">
      <alignment horizontal="center" vertical="top"/>
    </xf>
    <xf numFmtId="0" fontId="21" fillId="0" borderId="1" xfId="1" applyFont="1" applyAlignment="1">
      <alignment horizontal="left"/>
    </xf>
    <xf numFmtId="0" fontId="20" fillId="0" borderId="26" xfId="1" applyFont="1" applyBorder="1" applyAlignment="1">
      <alignment wrapText="1"/>
    </xf>
    <xf numFmtId="0" fontId="20" fillId="0" borderId="29" xfId="1" applyFont="1" applyBorder="1" applyAlignment="1">
      <alignment wrapText="1"/>
    </xf>
  </cellXfs>
  <cellStyles count="3">
    <cellStyle name="Įprasta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0"/>
  <sheetViews>
    <sheetView tabSelected="1" workbookViewId="0"/>
  </sheetViews>
  <sheetFormatPr defaultColWidth="17.33203125" defaultRowHeight="15" customHeight="1" x14ac:dyDescent="0.25"/>
  <cols>
    <col min="1" max="1" width="9.5546875" customWidth="1"/>
    <col min="3" max="3" width="8.6640625" customWidth="1"/>
    <col min="4" max="4" width="8.33203125" customWidth="1"/>
    <col min="5" max="5" width="8.88671875" customWidth="1"/>
    <col min="6" max="6" width="17.33203125" customWidth="1"/>
    <col min="7" max="7" width="8.5546875" customWidth="1"/>
    <col min="8" max="8" width="5.6640625" customWidth="1"/>
    <col min="9" max="9" width="18.5546875" customWidth="1"/>
    <col min="10" max="10" width="10.109375" customWidth="1"/>
    <col min="11" max="11" width="8" customWidth="1"/>
    <col min="12" max="12" width="8.6640625" customWidth="1"/>
    <col min="14" max="15" width="17.33203125" hidden="1"/>
  </cols>
  <sheetData>
    <row r="1" spans="1:15" ht="15" customHeight="1" x14ac:dyDescent="0.35">
      <c r="A1" s="120" t="s">
        <v>166</v>
      </c>
      <c r="B1" s="1"/>
      <c r="C1" s="1"/>
      <c r="D1" s="1"/>
      <c r="E1" s="1"/>
      <c r="F1" s="1"/>
      <c r="G1" s="2"/>
      <c r="H1" s="2"/>
      <c r="I1" s="3"/>
      <c r="J1" s="3"/>
      <c r="K1" s="3"/>
    </row>
    <row r="2" spans="1:15" ht="15" customHeight="1" x14ac:dyDescent="0.35">
      <c r="A2" s="4" t="s">
        <v>565</v>
      </c>
      <c r="B2" s="1"/>
      <c r="C2" s="1"/>
      <c r="D2" s="1"/>
      <c r="E2" s="1"/>
      <c r="F2" s="1"/>
      <c r="G2" s="2"/>
      <c r="H2" s="2"/>
      <c r="I2" s="3"/>
      <c r="J2" s="3"/>
      <c r="K2" s="3"/>
    </row>
    <row r="3" spans="1:15" ht="15" customHeight="1" x14ac:dyDescent="0.25">
      <c r="A3" s="5"/>
      <c r="B3" s="6"/>
      <c r="C3" s="3"/>
      <c r="D3" s="2"/>
      <c r="E3" s="2"/>
      <c r="F3" s="7"/>
      <c r="G3" s="2"/>
      <c r="H3" s="2"/>
      <c r="I3" s="3"/>
      <c r="J3" s="3"/>
      <c r="K3" s="3"/>
    </row>
    <row r="4" spans="1:15" ht="17.399999999999999" x14ac:dyDescent="0.3">
      <c r="A4" s="168" t="s">
        <v>1</v>
      </c>
      <c r="B4" s="169"/>
      <c r="C4" s="169"/>
      <c r="D4" s="169"/>
      <c r="E4" s="169"/>
      <c r="F4" s="169"/>
      <c r="G4" s="2"/>
      <c r="H4" s="2"/>
      <c r="I4" s="3"/>
      <c r="J4" s="3"/>
      <c r="K4" s="3"/>
    </row>
    <row r="5" spans="1:15" ht="15" customHeight="1" x14ac:dyDescent="0.25">
      <c r="A5" s="2"/>
      <c r="B5" s="6"/>
      <c r="C5" s="3"/>
      <c r="D5" s="2"/>
      <c r="E5" s="2"/>
      <c r="F5" s="7"/>
      <c r="G5" s="2"/>
      <c r="H5" s="2"/>
      <c r="I5" s="3"/>
      <c r="J5" s="3"/>
      <c r="K5" s="3"/>
    </row>
    <row r="6" spans="1:15" ht="15" customHeight="1" x14ac:dyDescent="0.25">
      <c r="A6" s="2"/>
      <c r="B6" s="8" t="s">
        <v>2</v>
      </c>
      <c r="C6" s="3"/>
      <c r="D6" s="2"/>
      <c r="E6" s="2"/>
      <c r="G6" s="2"/>
      <c r="H6" s="2"/>
      <c r="I6" s="8" t="s">
        <v>3</v>
      </c>
      <c r="J6" s="8"/>
      <c r="K6" s="3"/>
    </row>
    <row r="7" spans="1:15" ht="15" customHeight="1" x14ac:dyDescent="0.25">
      <c r="A7" s="2"/>
      <c r="B7" s="6"/>
      <c r="C7" s="3"/>
      <c r="D7" s="2"/>
      <c r="E7" s="2"/>
      <c r="F7" s="7"/>
      <c r="G7" s="2"/>
      <c r="H7" s="2"/>
      <c r="I7" s="3"/>
      <c r="J7" s="3"/>
      <c r="K7" s="3"/>
    </row>
    <row r="8" spans="1:15" ht="15" customHeight="1" x14ac:dyDescent="0.25">
      <c r="A8" s="9" t="s">
        <v>4</v>
      </c>
      <c r="B8" s="10" t="s">
        <v>5</v>
      </c>
      <c r="C8" s="100" t="s">
        <v>6</v>
      </c>
      <c r="D8" s="11" t="s">
        <v>7</v>
      </c>
      <c r="E8" s="11" t="s">
        <v>8</v>
      </c>
      <c r="H8" s="9" t="s">
        <v>4</v>
      </c>
      <c r="I8" s="10" t="s">
        <v>5</v>
      </c>
      <c r="J8" s="100" t="s">
        <v>6</v>
      </c>
      <c r="K8" s="11" t="s">
        <v>7</v>
      </c>
      <c r="L8" s="11" t="s">
        <v>8</v>
      </c>
    </row>
    <row r="9" spans="1:15" ht="15" customHeight="1" x14ac:dyDescent="0.3">
      <c r="A9" s="166">
        <v>1</v>
      </c>
      <c r="B9" s="99" t="s">
        <v>761</v>
      </c>
      <c r="C9" s="161">
        <v>116</v>
      </c>
      <c r="D9" s="161">
        <v>21</v>
      </c>
      <c r="E9" s="165">
        <f t="shared" ref="E9:E16" si="0">SUM(C9:D9)</f>
        <v>137</v>
      </c>
      <c r="H9" s="166">
        <v>1</v>
      </c>
      <c r="I9" s="97" t="s">
        <v>118</v>
      </c>
      <c r="J9" s="161">
        <v>106</v>
      </c>
      <c r="K9" s="161">
        <v>14</v>
      </c>
      <c r="L9" s="165">
        <f t="shared" ref="L9:L17" si="1">SUM(J9:K9)</f>
        <v>120</v>
      </c>
      <c r="N9" s="12"/>
      <c r="O9" s="13"/>
    </row>
    <row r="10" spans="1:15" ht="15" customHeight="1" x14ac:dyDescent="0.3">
      <c r="A10" s="167">
        <v>2</v>
      </c>
      <c r="B10" s="97" t="s">
        <v>37</v>
      </c>
      <c r="C10" s="161">
        <v>118</v>
      </c>
      <c r="D10" s="161">
        <v>17</v>
      </c>
      <c r="E10" s="165">
        <f t="shared" si="0"/>
        <v>135</v>
      </c>
      <c r="H10" s="166">
        <v>2</v>
      </c>
      <c r="I10" s="97" t="s">
        <v>38</v>
      </c>
      <c r="J10" s="161">
        <v>100</v>
      </c>
      <c r="K10" s="161">
        <v>19</v>
      </c>
      <c r="L10" s="165">
        <f t="shared" si="1"/>
        <v>119</v>
      </c>
      <c r="N10" s="14"/>
      <c r="O10" s="13"/>
    </row>
    <row r="11" spans="1:15" ht="15" customHeight="1" x14ac:dyDescent="0.3">
      <c r="A11" s="167">
        <v>3</v>
      </c>
      <c r="B11" s="97" t="s">
        <v>33</v>
      </c>
      <c r="C11" s="161">
        <v>86</v>
      </c>
      <c r="D11" s="161">
        <v>12</v>
      </c>
      <c r="E11" s="165">
        <f t="shared" si="0"/>
        <v>98</v>
      </c>
      <c r="H11" s="166">
        <v>3</v>
      </c>
      <c r="I11" s="97" t="s">
        <v>156</v>
      </c>
      <c r="J11" s="161">
        <v>100</v>
      </c>
      <c r="K11" s="161"/>
      <c r="L11" s="165">
        <f t="shared" si="1"/>
        <v>100</v>
      </c>
      <c r="N11" s="14"/>
      <c r="O11" s="13"/>
    </row>
    <row r="12" spans="1:15" ht="15" customHeight="1" x14ac:dyDescent="0.3">
      <c r="A12" s="167">
        <v>4</v>
      </c>
      <c r="B12" s="97" t="s">
        <v>30</v>
      </c>
      <c r="C12" s="161">
        <v>85</v>
      </c>
      <c r="D12" s="161"/>
      <c r="E12" s="165">
        <f t="shared" si="0"/>
        <v>85</v>
      </c>
      <c r="H12" s="166">
        <v>4</v>
      </c>
      <c r="I12" s="97" t="s">
        <v>39</v>
      </c>
      <c r="J12" s="161">
        <v>84</v>
      </c>
      <c r="K12" s="161">
        <v>15</v>
      </c>
      <c r="L12" s="165">
        <f t="shared" si="1"/>
        <v>99</v>
      </c>
      <c r="N12" s="14"/>
      <c r="O12" s="13"/>
    </row>
    <row r="13" spans="1:15" ht="15" customHeight="1" x14ac:dyDescent="0.3">
      <c r="A13" s="167">
        <v>5</v>
      </c>
      <c r="B13" s="99" t="s">
        <v>762</v>
      </c>
      <c r="C13" s="161">
        <v>85</v>
      </c>
      <c r="D13" s="161"/>
      <c r="E13" s="165">
        <f t="shared" si="0"/>
        <v>85</v>
      </c>
      <c r="H13" s="166">
        <v>5</v>
      </c>
      <c r="I13" s="97" t="s">
        <v>47</v>
      </c>
      <c r="J13" s="161">
        <v>92</v>
      </c>
      <c r="K13" s="161"/>
      <c r="L13" s="165">
        <f t="shared" si="1"/>
        <v>92</v>
      </c>
      <c r="N13" s="14"/>
      <c r="O13" s="13"/>
    </row>
    <row r="14" spans="1:15" ht="15" customHeight="1" x14ac:dyDescent="0.3">
      <c r="A14" s="167">
        <v>6</v>
      </c>
      <c r="B14" s="98" t="s">
        <v>51</v>
      </c>
      <c r="C14" s="161">
        <v>42</v>
      </c>
      <c r="D14" s="161">
        <v>11</v>
      </c>
      <c r="E14" s="165">
        <f t="shared" si="0"/>
        <v>53</v>
      </c>
      <c r="H14" s="166">
        <v>6</v>
      </c>
      <c r="I14" s="97" t="s">
        <v>49</v>
      </c>
      <c r="J14" s="161">
        <v>77</v>
      </c>
      <c r="K14" s="161">
        <v>13</v>
      </c>
      <c r="L14" s="165">
        <f t="shared" si="1"/>
        <v>90</v>
      </c>
      <c r="N14" s="14"/>
      <c r="O14" s="13"/>
    </row>
    <row r="15" spans="1:15" ht="15" customHeight="1" x14ac:dyDescent="0.3">
      <c r="A15" s="167">
        <v>7</v>
      </c>
      <c r="B15" s="99" t="s">
        <v>111</v>
      </c>
      <c r="C15" s="161">
        <v>36</v>
      </c>
      <c r="D15" s="161"/>
      <c r="E15" s="165">
        <f t="shared" si="0"/>
        <v>36</v>
      </c>
      <c r="H15" s="166">
        <v>7</v>
      </c>
      <c r="I15" s="97" t="s">
        <v>54</v>
      </c>
      <c r="J15" s="161">
        <v>80</v>
      </c>
      <c r="K15" s="161"/>
      <c r="L15" s="165">
        <f t="shared" si="1"/>
        <v>80</v>
      </c>
      <c r="N15" s="14"/>
      <c r="O15" s="13"/>
    </row>
    <row r="16" spans="1:15" ht="15" customHeight="1" x14ac:dyDescent="0.3">
      <c r="A16" s="167">
        <v>8</v>
      </c>
      <c r="B16" s="98" t="s">
        <v>108</v>
      </c>
      <c r="C16" s="161">
        <v>14.5</v>
      </c>
      <c r="D16" s="161"/>
      <c r="E16" s="165">
        <f t="shared" si="0"/>
        <v>14.5</v>
      </c>
      <c r="H16" s="166">
        <v>8</v>
      </c>
      <c r="I16" s="160" t="s">
        <v>439</v>
      </c>
      <c r="J16" s="161">
        <v>46</v>
      </c>
      <c r="K16" s="161"/>
      <c r="L16" s="165">
        <f t="shared" si="1"/>
        <v>46</v>
      </c>
      <c r="N16" s="14"/>
      <c r="O16" s="13"/>
    </row>
    <row r="17" spans="1:15" ht="15" customHeight="1" x14ac:dyDescent="0.3">
      <c r="A17" s="2"/>
      <c r="B17" s="6"/>
      <c r="C17" s="18"/>
      <c r="D17" s="2"/>
      <c r="E17" s="123"/>
      <c r="H17" s="166">
        <v>9</v>
      </c>
      <c r="I17" s="97" t="s">
        <v>44</v>
      </c>
      <c r="J17" s="161">
        <v>35</v>
      </c>
      <c r="K17" s="161"/>
      <c r="L17" s="165">
        <f t="shared" si="1"/>
        <v>35</v>
      </c>
      <c r="N17" s="14"/>
      <c r="O17" s="13"/>
    </row>
    <row r="18" spans="1:15" ht="15" customHeight="1" x14ac:dyDescent="0.3">
      <c r="A18" s="2"/>
      <c r="B18" s="6"/>
      <c r="C18" s="3"/>
      <c r="D18" s="2"/>
      <c r="H18" s="101"/>
      <c r="I18" s="102"/>
      <c r="J18" s="103"/>
      <c r="K18" s="104"/>
      <c r="L18" s="104"/>
      <c r="N18" s="14"/>
      <c r="O18" s="13"/>
    </row>
    <row r="19" spans="1:15" ht="15" customHeight="1" x14ac:dyDescent="0.3">
      <c r="A19" s="2"/>
      <c r="B19" s="6"/>
      <c r="C19" s="3"/>
      <c r="D19" s="2"/>
      <c r="H19" s="101"/>
      <c r="I19" s="102"/>
      <c r="J19" s="103"/>
      <c r="K19" s="104"/>
      <c r="L19" s="104"/>
      <c r="N19" s="14"/>
      <c r="O19" s="13"/>
    </row>
    <row r="20" spans="1:15" s="72" customFormat="1" ht="15" customHeight="1" x14ac:dyDescent="0.3">
      <c r="A20" s="2"/>
      <c r="B20" s="6"/>
      <c r="C20" s="18"/>
      <c r="D20" s="2"/>
      <c r="H20" s="101"/>
      <c r="I20" s="102"/>
      <c r="J20" s="103"/>
      <c r="K20" s="104"/>
      <c r="L20" s="104"/>
      <c r="N20" s="14"/>
      <c r="O20" s="15"/>
    </row>
    <row r="21" spans="1:15" s="72" customFormat="1" ht="15" customHeight="1" x14ac:dyDescent="0.3">
      <c r="A21" s="2"/>
      <c r="B21" s="6"/>
      <c r="C21" s="18"/>
      <c r="D21" s="2"/>
      <c r="H21" s="101"/>
      <c r="I21" s="102"/>
      <c r="J21" s="103"/>
      <c r="K21" s="104"/>
      <c r="L21" s="104"/>
      <c r="N21" s="14"/>
      <c r="O21" s="15"/>
    </row>
    <row r="22" spans="1:15" ht="15" customHeight="1" x14ac:dyDescent="0.25">
      <c r="A22" s="2"/>
      <c r="B22" s="6"/>
      <c r="C22" s="3"/>
      <c r="D22" s="17"/>
      <c r="E22" s="16"/>
      <c r="H22" s="18"/>
      <c r="I22" s="3"/>
      <c r="J22" s="3"/>
      <c r="K22" s="3"/>
      <c r="N22" s="14"/>
      <c r="O22" s="13"/>
    </row>
    <row r="23" spans="1:15" ht="15" customHeight="1" x14ac:dyDescent="0.25">
      <c r="A23" s="2"/>
      <c r="B23" s="6"/>
      <c r="C23" s="3"/>
      <c r="D23" s="17"/>
      <c r="E23" s="16"/>
      <c r="H23" s="18"/>
      <c r="I23" s="3"/>
      <c r="J23" s="3"/>
      <c r="K23" s="3"/>
      <c r="N23" s="14"/>
      <c r="O23" s="13"/>
    </row>
    <row r="24" spans="1:15" ht="15" customHeight="1" x14ac:dyDescent="0.25">
      <c r="A24" s="2"/>
      <c r="B24" s="6"/>
      <c r="C24" s="3"/>
      <c r="D24" s="17"/>
      <c r="E24" s="17"/>
      <c r="H24" s="18"/>
      <c r="I24" s="3"/>
      <c r="J24" s="3"/>
      <c r="K24" s="3"/>
      <c r="N24" s="14"/>
      <c r="O24" s="13"/>
    </row>
    <row r="25" spans="1:15" ht="15" customHeight="1" x14ac:dyDescent="0.25">
      <c r="A25" s="2"/>
      <c r="B25" s="170" t="s">
        <v>9</v>
      </c>
      <c r="C25" s="169"/>
      <c r="D25" s="2"/>
      <c r="E25" s="2"/>
      <c r="F25" s="8" t="s">
        <v>10</v>
      </c>
      <c r="G25" s="8"/>
      <c r="H25" s="19"/>
      <c r="I25" s="18"/>
      <c r="J25" s="3"/>
      <c r="K25" s="3"/>
      <c r="N25" s="14"/>
      <c r="O25" s="13"/>
    </row>
    <row r="26" spans="1:15" ht="1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N26" s="14"/>
      <c r="O26" s="13"/>
    </row>
    <row r="27" spans="1:15" ht="15" customHeight="1" x14ac:dyDescent="0.25">
      <c r="A27" s="18"/>
      <c r="B27" s="170" t="s">
        <v>11</v>
      </c>
      <c r="C27" s="169"/>
      <c r="D27" s="169"/>
      <c r="E27" s="2"/>
      <c r="F27" s="156" t="s">
        <v>752</v>
      </c>
      <c r="G27" s="123"/>
      <c r="H27" s="123"/>
      <c r="I27" s="18"/>
      <c r="J27" s="18"/>
      <c r="K27" s="18"/>
    </row>
    <row r="30" spans="1:15" ht="15" customHeight="1" x14ac:dyDescent="0.25">
      <c r="I30" t="s">
        <v>773</v>
      </c>
    </row>
  </sheetData>
  <sortState ref="I9:L17">
    <sortCondition descending="1" ref="L9:L17"/>
  </sortState>
  <mergeCells count="3">
    <mergeCell ref="A4:F4"/>
    <mergeCell ref="B25:C25"/>
    <mergeCell ref="B27:D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"/>
  <sheetViews>
    <sheetView workbookViewId="0">
      <selection activeCell="F12" sqref="F12"/>
    </sheetView>
  </sheetViews>
  <sheetFormatPr defaultColWidth="17.33203125" defaultRowHeight="15" customHeight="1" x14ac:dyDescent="0.25"/>
  <cols>
    <col min="1" max="1" width="5.6640625" style="122" customWidth="1"/>
    <col min="2" max="2" width="4.44140625" style="122" bestFit="1" customWidth="1"/>
    <col min="3" max="3" width="10.109375" style="122" customWidth="1"/>
    <col min="4" max="4" width="13.5546875" style="122" bestFit="1" customWidth="1"/>
    <col min="5" max="5" width="11.33203125" style="122" bestFit="1" customWidth="1"/>
    <col min="6" max="6" width="10.109375" style="122" bestFit="1" customWidth="1"/>
    <col min="7" max="7" width="16.33203125" style="122" bestFit="1" customWidth="1"/>
    <col min="8" max="8" width="14.44140625" style="122" bestFit="1" customWidth="1"/>
    <col min="9" max="9" width="8.88671875" style="122" customWidth="1"/>
    <col min="10" max="10" width="6" style="122" bestFit="1" customWidth="1"/>
    <col min="11" max="16384" width="17.33203125" style="122"/>
  </cols>
  <sheetData>
    <row r="1" spans="1:10" ht="18.75" customHeight="1" x14ac:dyDescent="0.35">
      <c r="A1" s="120" t="s">
        <v>166</v>
      </c>
      <c r="B1" s="20"/>
      <c r="C1" s="20"/>
      <c r="D1" s="22"/>
      <c r="E1" s="73"/>
      <c r="I1" s="73"/>
    </row>
    <row r="2" spans="1:10" ht="17.25" customHeight="1" x14ac:dyDescent="0.35">
      <c r="A2" s="56" t="s">
        <v>563</v>
      </c>
      <c r="B2" s="20"/>
      <c r="C2" s="20"/>
      <c r="D2" s="22"/>
      <c r="E2" s="73"/>
      <c r="I2" s="73"/>
    </row>
    <row r="3" spans="1:10" ht="3" customHeight="1" x14ac:dyDescent="0.3">
      <c r="A3" s="54">
        <v>1</v>
      </c>
      <c r="B3" s="26" t="str">
        <f>IF(ISBLANK(A3)," ",VLOOKUP(A3,progr,4,FALSE))</f>
        <v>m</v>
      </c>
      <c r="C3" s="28"/>
      <c r="D3" s="22"/>
      <c r="E3" s="73"/>
      <c r="I3" s="73"/>
    </row>
    <row r="4" spans="1:10" ht="20.25" customHeight="1" x14ac:dyDescent="0.3">
      <c r="A4" s="147" t="s">
        <v>742</v>
      </c>
      <c r="B4" s="30"/>
      <c r="C4" s="30"/>
      <c r="D4" s="32"/>
      <c r="E4" s="146"/>
      <c r="I4" s="73"/>
    </row>
    <row r="5" spans="1:10" ht="5.25" customHeight="1" x14ac:dyDescent="0.3">
      <c r="B5" s="30"/>
      <c r="C5" s="33">
        <v>1</v>
      </c>
      <c r="D5" s="124"/>
      <c r="E5" s="35"/>
      <c r="F5" s="36"/>
      <c r="I5" s="73"/>
    </row>
    <row r="6" spans="1:10" ht="13.5" customHeight="1" x14ac:dyDescent="0.25">
      <c r="A6" s="129" t="s">
        <v>4</v>
      </c>
      <c r="B6" s="125" t="s">
        <v>13</v>
      </c>
      <c r="C6" s="127" t="s">
        <v>167</v>
      </c>
      <c r="D6" s="128" t="s">
        <v>168</v>
      </c>
      <c r="E6" s="126" t="s">
        <v>20</v>
      </c>
      <c r="F6" s="93" t="s">
        <v>21</v>
      </c>
      <c r="G6" s="93" t="s">
        <v>22</v>
      </c>
      <c r="H6" s="93" t="s">
        <v>24</v>
      </c>
      <c r="I6" s="94" t="s">
        <v>25</v>
      </c>
      <c r="J6" s="145" t="s">
        <v>6</v>
      </c>
    </row>
    <row r="7" spans="1:10" ht="16.5" customHeight="1" x14ac:dyDescent="0.3">
      <c r="A7" s="121">
        <v>1</v>
      </c>
      <c r="B7" s="130" t="s">
        <v>704</v>
      </c>
      <c r="C7" s="127" t="s">
        <v>361</v>
      </c>
      <c r="D7" s="150" t="s">
        <v>513</v>
      </c>
      <c r="E7" s="149">
        <v>38021</v>
      </c>
      <c r="F7" s="95" t="s">
        <v>505</v>
      </c>
      <c r="G7" s="148" t="s">
        <v>506</v>
      </c>
      <c r="H7" s="151" t="s">
        <v>507</v>
      </c>
      <c r="I7" s="96">
        <v>0.24166666666666667</v>
      </c>
      <c r="J7" s="152">
        <v>21</v>
      </c>
    </row>
    <row r="8" spans="1:10" ht="16.5" customHeight="1" x14ac:dyDescent="0.3">
      <c r="A8" s="121">
        <v>2</v>
      </c>
      <c r="B8" s="130" t="s">
        <v>595</v>
      </c>
      <c r="C8" s="127" t="s">
        <v>200</v>
      </c>
      <c r="D8" s="150" t="s">
        <v>201</v>
      </c>
      <c r="E8" s="149" t="s">
        <v>202</v>
      </c>
      <c r="F8" s="95" t="s">
        <v>189</v>
      </c>
      <c r="G8" s="148" t="s">
        <v>190</v>
      </c>
      <c r="H8" s="151" t="s">
        <v>46</v>
      </c>
      <c r="I8" s="96">
        <v>0.25069444444444444</v>
      </c>
      <c r="J8" s="152">
        <v>19</v>
      </c>
    </row>
    <row r="9" spans="1:10" ht="16.5" customHeight="1" x14ac:dyDescent="0.3">
      <c r="A9" s="121">
        <v>3</v>
      </c>
      <c r="B9" s="130" t="s">
        <v>668</v>
      </c>
      <c r="C9" s="127" t="s">
        <v>226</v>
      </c>
      <c r="D9" s="150" t="s">
        <v>421</v>
      </c>
      <c r="E9" s="149" t="s">
        <v>422</v>
      </c>
      <c r="F9" s="95" t="s">
        <v>38</v>
      </c>
      <c r="G9" s="148" t="s">
        <v>400</v>
      </c>
      <c r="H9" s="151" t="s">
        <v>401</v>
      </c>
      <c r="I9" s="96">
        <v>0.27847222222222223</v>
      </c>
      <c r="J9" s="152">
        <v>17</v>
      </c>
    </row>
    <row r="10" spans="1:10" ht="16.5" customHeight="1" x14ac:dyDescent="0.3">
      <c r="A10" s="121">
        <v>4</v>
      </c>
      <c r="B10" s="130" t="s">
        <v>631</v>
      </c>
      <c r="C10" s="127" t="s">
        <v>322</v>
      </c>
      <c r="D10" s="150" t="s">
        <v>323</v>
      </c>
      <c r="E10" s="149" t="s">
        <v>324</v>
      </c>
      <c r="F10" s="95" t="s">
        <v>156</v>
      </c>
      <c r="G10" s="148" t="s">
        <v>314</v>
      </c>
      <c r="H10" s="151" t="s">
        <v>321</v>
      </c>
      <c r="I10" s="96">
        <v>0.32569444444444445</v>
      </c>
      <c r="J10" s="152">
        <v>15</v>
      </c>
    </row>
  </sheetData>
  <sortState ref="A7:J10">
    <sortCondition ref="A7"/>
  </sortState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8"/>
  <sheetViews>
    <sheetView workbookViewId="0"/>
  </sheetViews>
  <sheetFormatPr defaultColWidth="17.33203125" defaultRowHeight="15" customHeight="1" x14ac:dyDescent="0.25"/>
  <cols>
    <col min="1" max="1" width="5.6640625" style="122" customWidth="1"/>
    <col min="2" max="2" width="4.44140625" style="122" bestFit="1" customWidth="1"/>
    <col min="3" max="3" width="10.109375" style="122" customWidth="1"/>
    <col min="4" max="4" width="10.5546875" style="122" bestFit="1" customWidth="1"/>
    <col min="5" max="6" width="11.33203125" style="122" bestFit="1" customWidth="1"/>
    <col min="7" max="7" width="9.109375" style="122" bestFit="1" customWidth="1"/>
    <col min="8" max="8" width="9.88671875" style="122" bestFit="1" customWidth="1"/>
    <col min="9" max="9" width="8.88671875" style="122" customWidth="1"/>
    <col min="10" max="10" width="6" style="122" bestFit="1" customWidth="1"/>
    <col min="11" max="16384" width="17.33203125" style="122"/>
  </cols>
  <sheetData>
    <row r="1" spans="1:10" ht="18.75" customHeight="1" x14ac:dyDescent="0.35">
      <c r="A1" s="120" t="s">
        <v>166</v>
      </c>
      <c r="B1" s="20"/>
      <c r="C1" s="20"/>
      <c r="D1" s="22"/>
      <c r="E1" s="73"/>
      <c r="I1" s="73"/>
    </row>
    <row r="2" spans="1:10" ht="17.25" customHeight="1" x14ac:dyDescent="0.35">
      <c r="A2" s="56" t="s">
        <v>563</v>
      </c>
      <c r="B2" s="20"/>
      <c r="C2" s="20"/>
      <c r="D2" s="22"/>
      <c r="E2" s="73"/>
      <c r="I2" s="73"/>
    </row>
    <row r="3" spans="1:10" ht="3" customHeight="1" x14ac:dyDescent="0.3">
      <c r="A3" s="54">
        <v>1</v>
      </c>
      <c r="B3" s="26" t="str">
        <f>IF(ISBLANK(A3)," ",VLOOKUP(A3,progr,4,FALSE))</f>
        <v>m</v>
      </c>
      <c r="C3" s="28"/>
      <c r="D3" s="22"/>
      <c r="E3" s="73"/>
      <c r="I3" s="73"/>
    </row>
    <row r="4" spans="1:10" ht="20.25" customHeight="1" x14ac:dyDescent="0.3">
      <c r="A4" s="147" t="s">
        <v>743</v>
      </c>
      <c r="B4" s="30"/>
      <c r="C4" s="30"/>
      <c r="D4" s="32"/>
      <c r="E4" s="146"/>
      <c r="I4" s="73"/>
    </row>
    <row r="5" spans="1:10" ht="5.25" customHeight="1" x14ac:dyDescent="0.3">
      <c r="B5" s="30"/>
      <c r="C5" s="33">
        <v>1</v>
      </c>
      <c r="D5" s="124"/>
      <c r="E5" s="35"/>
      <c r="F5" s="36"/>
      <c r="I5" s="73"/>
    </row>
    <row r="6" spans="1:10" ht="13.5" customHeight="1" x14ac:dyDescent="0.25">
      <c r="A6" s="129" t="s">
        <v>4</v>
      </c>
      <c r="B6" s="125" t="s">
        <v>13</v>
      </c>
      <c r="C6" s="127" t="s">
        <v>167</v>
      </c>
      <c r="D6" s="128" t="s">
        <v>168</v>
      </c>
      <c r="E6" s="126" t="s">
        <v>20</v>
      </c>
      <c r="F6" s="93" t="s">
        <v>21</v>
      </c>
      <c r="G6" s="93" t="s">
        <v>22</v>
      </c>
      <c r="H6" s="93" t="s">
        <v>24</v>
      </c>
      <c r="I6" s="94" t="s">
        <v>25</v>
      </c>
      <c r="J6" s="145" t="s">
        <v>6</v>
      </c>
    </row>
    <row r="7" spans="1:10" ht="16.5" customHeight="1" x14ac:dyDescent="0.3">
      <c r="A7" s="121">
        <v>1</v>
      </c>
      <c r="B7" s="130" t="s">
        <v>714</v>
      </c>
      <c r="C7" s="127" t="s">
        <v>534</v>
      </c>
      <c r="D7" s="150" t="s">
        <v>535</v>
      </c>
      <c r="E7" s="149">
        <v>37698</v>
      </c>
      <c r="F7" s="95" t="s">
        <v>112</v>
      </c>
      <c r="G7" s="148" t="s">
        <v>506</v>
      </c>
      <c r="H7" s="151" t="s">
        <v>507</v>
      </c>
      <c r="I7" s="96">
        <v>0.24861111111111112</v>
      </c>
      <c r="J7" s="152" t="s">
        <v>35</v>
      </c>
    </row>
    <row r="8" spans="1:10" ht="16.5" customHeight="1" x14ac:dyDescent="0.3">
      <c r="A8" s="121">
        <v>2</v>
      </c>
      <c r="B8" s="130" t="s">
        <v>621</v>
      </c>
      <c r="C8" s="127" t="s">
        <v>277</v>
      </c>
      <c r="D8" s="150" t="s">
        <v>278</v>
      </c>
      <c r="E8" s="149" t="s">
        <v>279</v>
      </c>
      <c r="F8" s="95" t="s">
        <v>258</v>
      </c>
      <c r="G8" s="148" t="s">
        <v>190</v>
      </c>
      <c r="H8" s="151" t="s">
        <v>34</v>
      </c>
      <c r="I8" s="96">
        <v>0.25069444444444444</v>
      </c>
      <c r="J8" s="152" t="s">
        <v>35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5"/>
  <sheetViews>
    <sheetView topLeftCell="A7" workbookViewId="0">
      <selection sqref="A1:J25"/>
    </sheetView>
  </sheetViews>
  <sheetFormatPr defaultColWidth="17.33203125" defaultRowHeight="15" customHeight="1" x14ac:dyDescent="0.25"/>
  <cols>
    <col min="1" max="1" width="5.6640625" style="122" customWidth="1"/>
    <col min="2" max="2" width="4.44140625" style="122" bestFit="1" customWidth="1"/>
    <col min="3" max="3" width="10.109375" style="122" customWidth="1"/>
    <col min="4" max="4" width="15.109375" style="122" bestFit="1" customWidth="1"/>
    <col min="5" max="5" width="11.33203125" style="122" bestFit="1" customWidth="1"/>
    <col min="6" max="6" width="12.33203125" style="122" bestFit="1" customWidth="1"/>
    <col min="7" max="7" width="16.33203125" style="122" bestFit="1" customWidth="1"/>
    <col min="8" max="8" width="16.44140625" style="122" bestFit="1" customWidth="1"/>
    <col min="9" max="9" width="8.88671875" style="122" customWidth="1"/>
    <col min="10" max="10" width="6.33203125" style="122" bestFit="1" customWidth="1"/>
    <col min="11" max="16384" width="17.33203125" style="122"/>
  </cols>
  <sheetData>
    <row r="1" spans="1:10" ht="18.75" customHeight="1" x14ac:dyDescent="0.35">
      <c r="A1" s="120" t="s">
        <v>166</v>
      </c>
      <c r="B1" s="20"/>
      <c r="C1" s="20"/>
      <c r="D1" s="22"/>
      <c r="E1" s="73"/>
      <c r="I1" s="73"/>
    </row>
    <row r="2" spans="1:10" ht="17.25" customHeight="1" x14ac:dyDescent="0.35">
      <c r="A2" s="56" t="s">
        <v>563</v>
      </c>
      <c r="B2" s="20"/>
      <c r="C2" s="20"/>
      <c r="D2" s="22"/>
      <c r="E2" s="73"/>
      <c r="I2" s="73"/>
    </row>
    <row r="3" spans="1:10" ht="3" customHeight="1" x14ac:dyDescent="0.3">
      <c r="A3" s="54">
        <v>1</v>
      </c>
      <c r="B3" s="26" t="str">
        <f>IF(ISBLANK(A3)," ",VLOOKUP(A3,progr,4,FALSE))</f>
        <v>m</v>
      </c>
      <c r="C3" s="28"/>
      <c r="D3" s="22"/>
      <c r="E3" s="73"/>
      <c r="I3" s="73"/>
    </row>
    <row r="4" spans="1:10" ht="20.25" customHeight="1" x14ac:dyDescent="0.3">
      <c r="A4" s="147" t="s">
        <v>744</v>
      </c>
      <c r="B4" s="30"/>
      <c r="C4" s="30"/>
      <c r="D4" s="32"/>
      <c r="E4" s="146"/>
      <c r="I4" s="73"/>
    </row>
    <row r="5" spans="1:10" ht="5.25" customHeight="1" x14ac:dyDescent="0.3">
      <c r="B5" s="30"/>
      <c r="C5" s="33">
        <v>1</v>
      </c>
      <c r="D5" s="124"/>
      <c r="E5" s="35"/>
      <c r="F5" s="36"/>
      <c r="I5" s="73"/>
    </row>
    <row r="6" spans="1:10" ht="13.5" customHeight="1" x14ac:dyDescent="0.25">
      <c r="A6" s="129" t="s">
        <v>4</v>
      </c>
      <c r="B6" s="125" t="s">
        <v>13</v>
      </c>
      <c r="C6" s="127" t="s">
        <v>167</v>
      </c>
      <c r="D6" s="128" t="s">
        <v>168</v>
      </c>
      <c r="E6" s="126" t="s">
        <v>20</v>
      </c>
      <c r="F6" s="93" t="s">
        <v>21</v>
      </c>
      <c r="G6" s="93" t="s">
        <v>22</v>
      </c>
      <c r="H6" s="93" t="s">
        <v>24</v>
      </c>
      <c r="I6" s="94" t="s">
        <v>25</v>
      </c>
      <c r="J6" s="145" t="s">
        <v>6</v>
      </c>
    </row>
    <row r="7" spans="1:10" ht="16.5" customHeight="1" x14ac:dyDescent="0.3">
      <c r="A7" s="121">
        <v>1</v>
      </c>
      <c r="B7" s="130" t="s">
        <v>599</v>
      </c>
      <c r="C7" s="127" t="s">
        <v>213</v>
      </c>
      <c r="D7" s="150" t="s">
        <v>214</v>
      </c>
      <c r="E7" s="149" t="s">
        <v>215</v>
      </c>
      <c r="F7" s="95" t="s">
        <v>189</v>
      </c>
      <c r="G7" s="148" t="s">
        <v>216</v>
      </c>
      <c r="H7" s="151" t="s">
        <v>217</v>
      </c>
      <c r="I7" s="159">
        <v>0.14722222222222223</v>
      </c>
      <c r="J7" s="152">
        <v>21</v>
      </c>
    </row>
    <row r="8" spans="1:10" ht="16.5" customHeight="1" x14ac:dyDescent="0.3">
      <c r="A8" s="121">
        <v>2</v>
      </c>
      <c r="B8" s="130" t="s">
        <v>657</v>
      </c>
      <c r="C8" s="127" t="s">
        <v>395</v>
      </c>
      <c r="D8" s="150" t="s">
        <v>396</v>
      </c>
      <c r="E8" s="149">
        <v>39706</v>
      </c>
      <c r="F8" s="95" t="s">
        <v>165</v>
      </c>
      <c r="G8" s="148" t="s">
        <v>376</v>
      </c>
      <c r="H8" s="151" t="s">
        <v>50</v>
      </c>
      <c r="I8" s="159">
        <v>0.15555555555555556</v>
      </c>
      <c r="J8" s="152">
        <v>19</v>
      </c>
    </row>
    <row r="9" spans="1:10" ht="16.5" customHeight="1" x14ac:dyDescent="0.3">
      <c r="A9" s="121">
        <v>3</v>
      </c>
      <c r="B9" s="130" t="s">
        <v>627</v>
      </c>
      <c r="C9" s="127" t="s">
        <v>311</v>
      </c>
      <c r="D9" s="150" t="s">
        <v>312</v>
      </c>
      <c r="E9" s="149" t="s">
        <v>313</v>
      </c>
      <c r="F9" s="95" t="s">
        <v>156</v>
      </c>
      <c r="G9" s="148" t="s">
        <v>314</v>
      </c>
      <c r="H9" s="151" t="s">
        <v>315</v>
      </c>
      <c r="I9" s="159">
        <v>0.15833333333333333</v>
      </c>
      <c r="J9" s="152">
        <v>17</v>
      </c>
    </row>
    <row r="10" spans="1:10" ht="16.5" customHeight="1" x14ac:dyDescent="0.3">
      <c r="A10" s="121">
        <v>4</v>
      </c>
      <c r="B10" s="130" t="s">
        <v>662</v>
      </c>
      <c r="C10" s="127" t="s">
        <v>408</v>
      </c>
      <c r="D10" s="150" t="s">
        <v>409</v>
      </c>
      <c r="E10" s="149" t="s">
        <v>410</v>
      </c>
      <c r="F10" s="95" t="s">
        <v>38</v>
      </c>
      <c r="G10" s="148" t="s">
        <v>400</v>
      </c>
      <c r="H10" s="151" t="s">
        <v>401</v>
      </c>
      <c r="I10" s="159">
        <v>0.15902777777777777</v>
      </c>
      <c r="J10" s="152">
        <v>15</v>
      </c>
    </row>
    <row r="11" spans="1:10" ht="16.5" customHeight="1" x14ac:dyDescent="0.3">
      <c r="A11" s="121">
        <v>5</v>
      </c>
      <c r="B11" s="130" t="s">
        <v>625</v>
      </c>
      <c r="C11" s="127" t="s">
        <v>301</v>
      </c>
      <c r="D11" s="150" t="s">
        <v>302</v>
      </c>
      <c r="E11" s="149" t="s">
        <v>303</v>
      </c>
      <c r="F11" s="95" t="s">
        <v>284</v>
      </c>
      <c r="G11" s="148" t="s">
        <v>285</v>
      </c>
      <c r="H11" s="151" t="s">
        <v>52</v>
      </c>
      <c r="I11" s="159">
        <v>0.16041666666666668</v>
      </c>
      <c r="J11" s="152">
        <v>14</v>
      </c>
    </row>
    <row r="12" spans="1:10" ht="16.5" customHeight="1" x14ac:dyDescent="0.3">
      <c r="A12" s="121">
        <v>6</v>
      </c>
      <c r="B12" s="130" t="s">
        <v>666</v>
      </c>
      <c r="C12" s="127" t="s">
        <v>218</v>
      </c>
      <c r="D12" s="150" t="s">
        <v>417</v>
      </c>
      <c r="E12" s="149">
        <v>39507</v>
      </c>
      <c r="F12" s="95" t="s">
        <v>38</v>
      </c>
      <c r="G12" s="148" t="s">
        <v>400</v>
      </c>
      <c r="H12" s="151" t="s">
        <v>401</v>
      </c>
      <c r="I12" s="159">
        <v>0.16180555555555556</v>
      </c>
      <c r="J12" s="152">
        <v>13</v>
      </c>
    </row>
    <row r="13" spans="1:10" ht="16.5" customHeight="1" x14ac:dyDescent="0.3">
      <c r="A13" s="121">
        <v>7</v>
      </c>
      <c r="B13" s="130" t="s">
        <v>619</v>
      </c>
      <c r="C13" s="127" t="s">
        <v>318</v>
      </c>
      <c r="D13" s="150" t="s">
        <v>759</v>
      </c>
      <c r="E13" s="149">
        <v>40655</v>
      </c>
      <c r="F13" s="95" t="s">
        <v>760</v>
      </c>
      <c r="G13" s="148"/>
      <c r="H13" s="151"/>
      <c r="I13" s="159">
        <v>0.16180555555555556</v>
      </c>
      <c r="J13" s="152" t="s">
        <v>35</v>
      </c>
    </row>
    <row r="14" spans="1:10" ht="16.5" customHeight="1" x14ac:dyDescent="0.3">
      <c r="A14" s="121">
        <v>8</v>
      </c>
      <c r="B14" s="130" t="s">
        <v>601</v>
      </c>
      <c r="C14" s="127" t="s">
        <v>223</v>
      </c>
      <c r="D14" s="150" t="s">
        <v>224</v>
      </c>
      <c r="E14" s="149" t="s">
        <v>225</v>
      </c>
      <c r="F14" s="95" t="s">
        <v>221</v>
      </c>
      <c r="G14" s="148" t="s">
        <v>190</v>
      </c>
      <c r="H14" s="151" t="s">
        <v>36</v>
      </c>
      <c r="I14" s="159">
        <v>0.16458333333333333</v>
      </c>
      <c r="J14" s="152">
        <v>12</v>
      </c>
    </row>
    <row r="15" spans="1:10" ht="16.5" customHeight="1" x14ac:dyDescent="0.3">
      <c r="A15" s="121">
        <v>9</v>
      </c>
      <c r="B15" s="130" t="s">
        <v>638</v>
      </c>
      <c r="C15" s="127" t="s">
        <v>344</v>
      </c>
      <c r="D15" s="150" t="s">
        <v>345</v>
      </c>
      <c r="E15" s="149" t="s">
        <v>346</v>
      </c>
      <c r="F15" s="95" t="s">
        <v>156</v>
      </c>
      <c r="G15" s="148" t="s">
        <v>314</v>
      </c>
      <c r="H15" s="151" t="s">
        <v>343</v>
      </c>
      <c r="I15" s="159">
        <v>0.17569444444444446</v>
      </c>
      <c r="J15" s="152">
        <v>11</v>
      </c>
    </row>
    <row r="16" spans="1:10" ht="16.5" customHeight="1" x14ac:dyDescent="0.3">
      <c r="A16" s="121">
        <v>10</v>
      </c>
      <c r="B16" s="130" t="s">
        <v>618</v>
      </c>
      <c r="C16" s="127" t="s">
        <v>272</v>
      </c>
      <c r="D16" s="150" t="s">
        <v>273</v>
      </c>
      <c r="E16" s="149" t="s">
        <v>274</v>
      </c>
      <c r="F16" s="95" t="s">
        <v>258</v>
      </c>
      <c r="G16" s="148" t="s">
        <v>190</v>
      </c>
      <c r="H16" s="151" t="s">
        <v>46</v>
      </c>
      <c r="I16" s="159">
        <v>0.1763888888888889</v>
      </c>
      <c r="J16" s="152" t="s">
        <v>35</v>
      </c>
    </row>
    <row r="17" spans="1:10" ht="16.5" customHeight="1" x14ac:dyDescent="0.3">
      <c r="A17" s="121">
        <v>11</v>
      </c>
      <c r="B17" s="130" t="s">
        <v>617</v>
      </c>
      <c r="C17" s="127" t="s">
        <v>269</v>
      </c>
      <c r="D17" s="150" t="s">
        <v>270</v>
      </c>
      <c r="E17" s="149" t="s">
        <v>271</v>
      </c>
      <c r="F17" s="95" t="s">
        <v>258</v>
      </c>
      <c r="G17" s="148" t="s">
        <v>190</v>
      </c>
      <c r="H17" s="151" t="s">
        <v>46</v>
      </c>
      <c r="I17" s="159">
        <v>0.17708333333333334</v>
      </c>
      <c r="J17" s="152" t="s">
        <v>35</v>
      </c>
    </row>
    <row r="18" spans="1:10" ht="16.5" customHeight="1" x14ac:dyDescent="0.3">
      <c r="A18" s="121">
        <v>12</v>
      </c>
      <c r="B18" s="130" t="s">
        <v>677</v>
      </c>
      <c r="C18" s="127" t="s">
        <v>447</v>
      </c>
      <c r="D18" s="150" t="s">
        <v>448</v>
      </c>
      <c r="E18" s="149">
        <v>39881</v>
      </c>
      <c r="F18" s="95" t="s">
        <v>439</v>
      </c>
      <c r="G18" s="148" t="s">
        <v>440</v>
      </c>
      <c r="H18" s="151" t="s">
        <v>441</v>
      </c>
      <c r="I18" s="159">
        <v>0.17986111111111111</v>
      </c>
      <c r="J18" s="152">
        <v>10</v>
      </c>
    </row>
    <row r="19" spans="1:10" ht="16.5" customHeight="1" x14ac:dyDescent="0.3">
      <c r="A19" s="121">
        <v>13</v>
      </c>
      <c r="B19" s="130" t="s">
        <v>689</v>
      </c>
      <c r="C19" s="127" t="s">
        <v>478</v>
      </c>
      <c r="D19" s="150" t="s">
        <v>479</v>
      </c>
      <c r="E19" s="149">
        <v>39716</v>
      </c>
      <c r="F19" s="95" t="s">
        <v>47</v>
      </c>
      <c r="G19" s="148" t="s">
        <v>474</v>
      </c>
      <c r="H19" s="151" t="s">
        <v>48</v>
      </c>
      <c r="I19" s="159">
        <v>0.18055555555555555</v>
      </c>
      <c r="J19" s="152">
        <v>9</v>
      </c>
    </row>
    <row r="20" spans="1:10" ht="16.5" customHeight="1" x14ac:dyDescent="0.3">
      <c r="A20" s="121">
        <v>14</v>
      </c>
      <c r="B20" s="130" t="s">
        <v>652</v>
      </c>
      <c r="C20" s="127" t="s">
        <v>385</v>
      </c>
      <c r="D20" s="150" t="s">
        <v>386</v>
      </c>
      <c r="E20" s="149" t="s">
        <v>387</v>
      </c>
      <c r="F20" s="95" t="s">
        <v>165</v>
      </c>
      <c r="G20" s="148" t="s">
        <v>376</v>
      </c>
      <c r="H20" s="151" t="s">
        <v>50</v>
      </c>
      <c r="I20" s="159">
        <v>0.18263888888888891</v>
      </c>
      <c r="J20" s="152">
        <v>8</v>
      </c>
    </row>
    <row r="21" spans="1:10" ht="16.5" customHeight="1" x14ac:dyDescent="0.3">
      <c r="A21" s="121">
        <v>15</v>
      </c>
      <c r="B21" s="130" t="s">
        <v>640</v>
      </c>
      <c r="C21" s="127" t="s">
        <v>350</v>
      </c>
      <c r="D21" s="150" t="s">
        <v>351</v>
      </c>
      <c r="E21" s="149" t="s">
        <v>352</v>
      </c>
      <c r="F21" s="95" t="s">
        <v>156</v>
      </c>
      <c r="G21" s="148" t="s">
        <v>314</v>
      </c>
      <c r="H21" s="151" t="s">
        <v>343</v>
      </c>
      <c r="I21" s="159">
        <v>0.18611111111111112</v>
      </c>
      <c r="J21" s="152">
        <v>7</v>
      </c>
    </row>
    <row r="22" spans="1:10" ht="16.5" customHeight="1" x14ac:dyDescent="0.3">
      <c r="A22" s="121">
        <v>16</v>
      </c>
      <c r="B22" s="130" t="s">
        <v>632</v>
      </c>
      <c r="C22" s="127" t="s">
        <v>325</v>
      </c>
      <c r="D22" s="150" t="s">
        <v>326</v>
      </c>
      <c r="E22" s="149" t="s">
        <v>327</v>
      </c>
      <c r="F22" s="95" t="s">
        <v>156</v>
      </c>
      <c r="G22" s="148" t="s">
        <v>314</v>
      </c>
      <c r="H22" s="151" t="s">
        <v>321</v>
      </c>
      <c r="I22" s="159">
        <v>0.19097222222222221</v>
      </c>
      <c r="J22" s="152">
        <v>6</v>
      </c>
    </row>
    <row r="23" spans="1:10" s="123" customFormat="1" ht="16.5" customHeight="1" x14ac:dyDescent="0.3">
      <c r="A23" s="121">
        <v>17</v>
      </c>
      <c r="B23" s="130" t="s">
        <v>671</v>
      </c>
      <c r="C23" s="127" t="s">
        <v>428</v>
      </c>
      <c r="D23" s="150" t="s">
        <v>429</v>
      </c>
      <c r="E23" s="149" t="s">
        <v>430</v>
      </c>
      <c r="F23" s="95" t="s">
        <v>38</v>
      </c>
      <c r="G23" s="148" t="s">
        <v>400</v>
      </c>
      <c r="H23" s="151" t="s">
        <v>401</v>
      </c>
      <c r="I23" s="159">
        <v>0.24305555555555555</v>
      </c>
      <c r="J23" s="152" t="s">
        <v>35</v>
      </c>
    </row>
    <row r="24" spans="1:10" ht="16.5" customHeight="1" x14ac:dyDescent="0.3">
      <c r="A24" s="121">
        <v>18</v>
      </c>
      <c r="B24" s="130" t="s">
        <v>675</v>
      </c>
      <c r="C24" s="127" t="s">
        <v>311</v>
      </c>
      <c r="D24" s="150" t="s">
        <v>442</v>
      </c>
      <c r="E24" s="149" t="s">
        <v>443</v>
      </c>
      <c r="F24" s="95" t="s">
        <v>439</v>
      </c>
      <c r="G24" s="148" t="s">
        <v>440</v>
      </c>
      <c r="H24" s="151" t="s">
        <v>441</v>
      </c>
      <c r="I24" s="159">
        <v>0.26944444444444443</v>
      </c>
      <c r="J24" s="152">
        <v>5</v>
      </c>
    </row>
    <row r="25" spans="1:10" ht="16.5" customHeight="1" x14ac:dyDescent="0.3">
      <c r="A25" s="121"/>
      <c r="B25" s="130" t="s">
        <v>626</v>
      </c>
      <c r="C25" s="127" t="s">
        <v>304</v>
      </c>
      <c r="D25" s="150" t="s">
        <v>305</v>
      </c>
      <c r="E25" s="149" t="s">
        <v>306</v>
      </c>
      <c r="F25" s="95" t="s">
        <v>284</v>
      </c>
      <c r="G25" s="148" t="s">
        <v>285</v>
      </c>
      <c r="H25" s="151" t="s">
        <v>52</v>
      </c>
      <c r="I25" s="159" t="s">
        <v>758</v>
      </c>
      <c r="J25" s="152"/>
    </row>
  </sheetData>
  <sortState ref="A7:J25">
    <sortCondition ref="A7"/>
  </sortState>
  <pageMargins left="0.7" right="0.7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8"/>
  <sheetViews>
    <sheetView workbookViewId="0">
      <selection sqref="A1:J18"/>
    </sheetView>
  </sheetViews>
  <sheetFormatPr defaultColWidth="17.33203125" defaultRowHeight="15" customHeight="1" x14ac:dyDescent="0.25"/>
  <cols>
    <col min="1" max="1" width="5.6640625" style="122" customWidth="1"/>
    <col min="2" max="2" width="4.44140625" style="122" bestFit="1" customWidth="1"/>
    <col min="3" max="3" width="10.109375" style="122" customWidth="1"/>
    <col min="4" max="4" width="14.6640625" style="122" bestFit="1" customWidth="1"/>
    <col min="5" max="5" width="11.33203125" style="122" bestFit="1" customWidth="1"/>
    <col min="6" max="6" width="21.44140625" style="122" bestFit="1" customWidth="1"/>
    <col min="7" max="7" width="16.33203125" style="122" bestFit="1" customWidth="1"/>
    <col min="8" max="8" width="20.109375" style="122" bestFit="1" customWidth="1"/>
    <col min="9" max="9" width="8.88671875" style="122" customWidth="1"/>
    <col min="10" max="10" width="6" style="122" bestFit="1" customWidth="1"/>
    <col min="11" max="16384" width="17.33203125" style="122"/>
  </cols>
  <sheetData>
    <row r="1" spans="1:10" ht="18.75" customHeight="1" x14ac:dyDescent="0.35">
      <c r="A1" s="120" t="s">
        <v>166</v>
      </c>
      <c r="B1" s="20"/>
      <c r="C1" s="20"/>
      <c r="D1" s="22"/>
      <c r="E1" s="73"/>
      <c r="I1" s="73"/>
    </row>
    <row r="2" spans="1:10" ht="17.25" customHeight="1" x14ac:dyDescent="0.35">
      <c r="A2" s="56" t="s">
        <v>563</v>
      </c>
      <c r="B2" s="20"/>
      <c r="C2" s="20"/>
      <c r="D2" s="22"/>
      <c r="E2" s="73"/>
      <c r="I2" s="73"/>
    </row>
    <row r="3" spans="1:10" ht="3" customHeight="1" x14ac:dyDescent="0.3">
      <c r="A3" s="54">
        <v>1</v>
      </c>
      <c r="B3" s="26" t="str">
        <f>IF(ISBLANK(A3)," ",VLOOKUP(A3,progr,4,FALSE))</f>
        <v>m</v>
      </c>
      <c r="C3" s="28"/>
      <c r="D3" s="22"/>
      <c r="E3" s="73"/>
      <c r="I3" s="73"/>
    </row>
    <row r="4" spans="1:10" ht="20.25" customHeight="1" x14ac:dyDescent="0.3">
      <c r="A4" s="147" t="s">
        <v>745</v>
      </c>
      <c r="B4" s="30"/>
      <c r="C4" s="30"/>
      <c r="D4" s="32"/>
      <c r="E4" s="146"/>
      <c r="I4" s="73"/>
    </row>
    <row r="5" spans="1:10" ht="5.25" customHeight="1" x14ac:dyDescent="0.3">
      <c r="B5" s="30"/>
      <c r="C5" s="33">
        <v>1</v>
      </c>
      <c r="D5" s="124"/>
      <c r="E5" s="35"/>
      <c r="F5" s="36"/>
      <c r="I5" s="73"/>
    </row>
    <row r="6" spans="1:10" ht="13.5" customHeight="1" x14ac:dyDescent="0.25">
      <c r="A6" s="129" t="s">
        <v>4</v>
      </c>
      <c r="B6" s="125" t="s">
        <v>13</v>
      </c>
      <c r="C6" s="127" t="s">
        <v>167</v>
      </c>
      <c r="D6" s="128" t="s">
        <v>168</v>
      </c>
      <c r="E6" s="126" t="s">
        <v>20</v>
      </c>
      <c r="F6" s="93" t="s">
        <v>21</v>
      </c>
      <c r="G6" s="93" t="s">
        <v>22</v>
      </c>
      <c r="H6" s="93" t="s">
        <v>24</v>
      </c>
      <c r="I6" s="94" t="s">
        <v>25</v>
      </c>
      <c r="J6" s="145" t="s">
        <v>6</v>
      </c>
    </row>
    <row r="7" spans="1:10" ht="16.5" customHeight="1" x14ac:dyDescent="0.3">
      <c r="A7" s="121">
        <v>1</v>
      </c>
      <c r="B7" s="130" t="s">
        <v>645</v>
      </c>
      <c r="C7" s="127" t="s">
        <v>363</v>
      </c>
      <c r="D7" s="150" t="s">
        <v>364</v>
      </c>
      <c r="E7" s="149" t="s">
        <v>365</v>
      </c>
      <c r="F7" s="95" t="s">
        <v>54</v>
      </c>
      <c r="G7" s="148" t="s">
        <v>355</v>
      </c>
      <c r="H7" s="151" t="s">
        <v>42</v>
      </c>
      <c r="I7" s="96">
        <v>0.12916666666666668</v>
      </c>
      <c r="J7" s="152">
        <v>21</v>
      </c>
    </row>
    <row r="8" spans="1:10" ht="16.5" customHeight="1" x14ac:dyDescent="0.3">
      <c r="A8" s="121">
        <v>2</v>
      </c>
      <c r="B8" s="130" t="s">
        <v>682</v>
      </c>
      <c r="C8" s="127" t="s">
        <v>464</v>
      </c>
      <c r="D8" s="150" t="s">
        <v>465</v>
      </c>
      <c r="E8" s="149">
        <v>38956</v>
      </c>
      <c r="F8" s="95" t="s">
        <v>118</v>
      </c>
      <c r="G8" s="148" t="s">
        <v>453</v>
      </c>
      <c r="H8" s="151" t="s">
        <v>154</v>
      </c>
      <c r="I8" s="96">
        <v>0.13055555555555556</v>
      </c>
      <c r="J8" s="152">
        <v>19</v>
      </c>
    </row>
    <row r="9" spans="1:10" ht="16.5" customHeight="1" x14ac:dyDescent="0.3">
      <c r="A9" s="121">
        <v>3</v>
      </c>
      <c r="B9" s="130" t="s">
        <v>707</v>
      </c>
      <c r="C9" s="127" t="s">
        <v>266</v>
      </c>
      <c r="D9" s="150" t="s">
        <v>519</v>
      </c>
      <c r="E9" s="149">
        <v>39111</v>
      </c>
      <c r="F9" s="95" t="s">
        <v>505</v>
      </c>
      <c r="G9" s="148" t="s">
        <v>506</v>
      </c>
      <c r="H9" s="151" t="s">
        <v>520</v>
      </c>
      <c r="I9" s="96">
        <v>0.13472222222222222</v>
      </c>
      <c r="J9" s="152">
        <v>17</v>
      </c>
    </row>
    <row r="10" spans="1:10" ht="16.5" customHeight="1" x14ac:dyDescent="0.3">
      <c r="A10" s="121">
        <v>4</v>
      </c>
      <c r="B10" s="130" t="s">
        <v>669</v>
      </c>
      <c r="C10" s="127" t="s">
        <v>307</v>
      </c>
      <c r="D10" s="150" t="s">
        <v>423</v>
      </c>
      <c r="E10" s="149" t="s">
        <v>424</v>
      </c>
      <c r="F10" s="95" t="s">
        <v>38</v>
      </c>
      <c r="G10" s="148" t="s">
        <v>400</v>
      </c>
      <c r="H10" s="151" t="s">
        <v>401</v>
      </c>
      <c r="I10" s="96">
        <v>0.1388888888888889</v>
      </c>
      <c r="J10" s="152">
        <v>15</v>
      </c>
    </row>
    <row r="11" spans="1:10" ht="16.5" customHeight="1" x14ac:dyDescent="0.3">
      <c r="A11" s="121">
        <v>5</v>
      </c>
      <c r="B11" s="130" t="s">
        <v>728</v>
      </c>
      <c r="C11" s="127" t="s">
        <v>574</v>
      </c>
      <c r="D11" s="150" t="s">
        <v>575</v>
      </c>
      <c r="E11" s="149">
        <v>39203</v>
      </c>
      <c r="F11" s="95" t="s">
        <v>110</v>
      </c>
      <c r="G11" s="148" t="s">
        <v>567</v>
      </c>
      <c r="H11" s="151" t="s">
        <v>32</v>
      </c>
      <c r="I11" s="96">
        <v>0.13958333333333334</v>
      </c>
      <c r="J11" s="152">
        <v>14</v>
      </c>
    </row>
    <row r="12" spans="1:10" ht="16.5" customHeight="1" x14ac:dyDescent="0.3">
      <c r="A12" s="121">
        <v>6</v>
      </c>
      <c r="B12" s="130" t="s">
        <v>721</v>
      </c>
      <c r="C12" s="127" t="s">
        <v>553</v>
      </c>
      <c r="D12" s="150" t="s">
        <v>554</v>
      </c>
      <c r="E12" s="149" t="s">
        <v>555</v>
      </c>
      <c r="F12" s="95" t="s">
        <v>542</v>
      </c>
      <c r="G12" s="148" t="s">
        <v>543</v>
      </c>
      <c r="H12" s="151" t="s">
        <v>544</v>
      </c>
      <c r="I12" s="96">
        <v>0.14375000000000002</v>
      </c>
      <c r="J12" s="152">
        <v>13</v>
      </c>
    </row>
    <row r="13" spans="1:10" ht="16.5" customHeight="1" x14ac:dyDescent="0.3">
      <c r="A13" s="121">
        <v>7</v>
      </c>
      <c r="B13" s="130" t="s">
        <v>592</v>
      </c>
      <c r="C13" s="127" t="s">
        <v>191</v>
      </c>
      <c r="D13" s="150" t="s">
        <v>192</v>
      </c>
      <c r="E13" s="149" t="s">
        <v>193</v>
      </c>
      <c r="F13" s="95" t="s">
        <v>189</v>
      </c>
      <c r="G13" s="148" t="s">
        <v>190</v>
      </c>
      <c r="H13" s="151" t="s">
        <v>34</v>
      </c>
      <c r="I13" s="96">
        <v>0.14583333333333334</v>
      </c>
      <c r="J13" s="152">
        <v>12</v>
      </c>
    </row>
    <row r="14" spans="1:10" ht="16.5" customHeight="1" x14ac:dyDescent="0.3">
      <c r="A14" s="121">
        <v>8</v>
      </c>
      <c r="B14" s="130" t="s">
        <v>681</v>
      </c>
      <c r="C14" s="127" t="s">
        <v>459</v>
      </c>
      <c r="D14" s="150" t="s">
        <v>460</v>
      </c>
      <c r="E14" s="149">
        <v>39094</v>
      </c>
      <c r="F14" s="95" t="s">
        <v>118</v>
      </c>
      <c r="G14" s="148" t="s">
        <v>453</v>
      </c>
      <c r="H14" s="151" t="s">
        <v>154</v>
      </c>
      <c r="I14" s="96">
        <v>0.14583333333333334</v>
      </c>
      <c r="J14" s="152">
        <v>11</v>
      </c>
    </row>
    <row r="15" spans="1:10" ht="16.5" customHeight="1" x14ac:dyDescent="0.3">
      <c r="A15" s="121">
        <v>9</v>
      </c>
      <c r="B15" s="130" t="s">
        <v>696</v>
      </c>
      <c r="C15" s="127" t="s">
        <v>490</v>
      </c>
      <c r="D15" s="150" t="s">
        <v>471</v>
      </c>
      <c r="E15" s="149">
        <v>39308</v>
      </c>
      <c r="F15" s="95" t="s">
        <v>486</v>
      </c>
      <c r="G15" s="148" t="s">
        <v>756</v>
      </c>
      <c r="H15" s="151" t="s">
        <v>491</v>
      </c>
      <c r="I15" s="96">
        <v>0.15486111111111112</v>
      </c>
      <c r="J15" s="152">
        <v>10</v>
      </c>
    </row>
    <row r="16" spans="1:10" ht="16.5" customHeight="1" x14ac:dyDescent="0.3">
      <c r="A16" s="121">
        <v>10</v>
      </c>
      <c r="B16" s="130" t="s">
        <v>731</v>
      </c>
      <c r="C16" s="127" t="s">
        <v>579</v>
      </c>
      <c r="D16" s="150" t="s">
        <v>580</v>
      </c>
      <c r="E16" s="149">
        <v>39232</v>
      </c>
      <c r="F16" s="95" t="s">
        <v>110</v>
      </c>
      <c r="G16" s="148" t="s">
        <v>567</v>
      </c>
      <c r="H16" s="151" t="s">
        <v>31</v>
      </c>
      <c r="I16" s="96">
        <v>0.15763888888888888</v>
      </c>
      <c r="J16" s="152">
        <v>9</v>
      </c>
    </row>
    <row r="17" spans="1:10" ht="16.5" customHeight="1" x14ac:dyDescent="0.3">
      <c r="A17" s="121">
        <v>11</v>
      </c>
      <c r="B17" s="130" t="s">
        <v>729</v>
      </c>
      <c r="C17" s="127" t="s">
        <v>425</v>
      </c>
      <c r="D17" s="150" t="s">
        <v>576</v>
      </c>
      <c r="E17" s="149">
        <v>39232</v>
      </c>
      <c r="F17" s="95" t="s">
        <v>110</v>
      </c>
      <c r="G17" s="148" t="s">
        <v>567</v>
      </c>
      <c r="H17" s="151" t="s">
        <v>31</v>
      </c>
      <c r="I17" s="96">
        <v>0.1763888888888889</v>
      </c>
      <c r="J17" s="152">
        <v>8</v>
      </c>
    </row>
    <row r="18" spans="1:10" ht="16.5" customHeight="1" x14ac:dyDescent="0.3">
      <c r="A18" s="121"/>
      <c r="B18" s="130" t="s">
        <v>616</v>
      </c>
      <c r="C18" s="127" t="s">
        <v>266</v>
      </c>
      <c r="D18" s="150" t="s">
        <v>267</v>
      </c>
      <c r="E18" s="149" t="s">
        <v>268</v>
      </c>
      <c r="F18" s="95" t="s">
        <v>258</v>
      </c>
      <c r="G18" s="148" t="s">
        <v>190</v>
      </c>
      <c r="H18" s="151" t="s">
        <v>46</v>
      </c>
      <c r="I18" s="96" t="s">
        <v>757</v>
      </c>
      <c r="J18" s="152" t="s">
        <v>35</v>
      </c>
    </row>
  </sheetData>
  <sortState ref="A7:J18">
    <sortCondition ref="A7"/>
  </sortState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1"/>
  <sheetViews>
    <sheetView workbookViewId="0">
      <selection sqref="A1:J11"/>
    </sheetView>
  </sheetViews>
  <sheetFormatPr defaultColWidth="17.33203125" defaultRowHeight="15" customHeight="1" x14ac:dyDescent="0.25"/>
  <cols>
    <col min="1" max="1" width="5.6640625" style="122" customWidth="1"/>
    <col min="2" max="2" width="4.44140625" style="122" bestFit="1" customWidth="1"/>
    <col min="3" max="3" width="10.109375" style="122" customWidth="1"/>
    <col min="4" max="4" width="13.5546875" style="122" bestFit="1" customWidth="1"/>
    <col min="5" max="5" width="11.33203125" style="122" bestFit="1" customWidth="1"/>
    <col min="6" max="6" width="20.6640625" style="122" bestFit="1" customWidth="1"/>
    <col min="7" max="7" width="16.33203125" style="122" bestFit="1" customWidth="1"/>
    <col min="8" max="8" width="22.6640625" style="122" bestFit="1" customWidth="1"/>
    <col min="9" max="9" width="8.88671875" style="122" customWidth="1"/>
    <col min="10" max="10" width="6" style="122" bestFit="1" customWidth="1"/>
    <col min="11" max="16384" width="17.33203125" style="122"/>
  </cols>
  <sheetData>
    <row r="1" spans="1:10" ht="18.75" customHeight="1" x14ac:dyDescent="0.35">
      <c r="A1" s="120" t="s">
        <v>166</v>
      </c>
      <c r="B1" s="20"/>
      <c r="C1" s="20"/>
      <c r="D1" s="22"/>
      <c r="E1" s="73"/>
      <c r="I1" s="73"/>
    </row>
    <row r="2" spans="1:10" ht="17.25" customHeight="1" x14ac:dyDescent="0.35">
      <c r="A2" s="56" t="s">
        <v>563</v>
      </c>
      <c r="B2" s="20"/>
      <c r="C2" s="20"/>
      <c r="D2" s="22"/>
      <c r="E2" s="73"/>
      <c r="I2" s="73"/>
    </row>
    <row r="3" spans="1:10" ht="3" customHeight="1" x14ac:dyDescent="0.3">
      <c r="A3" s="54">
        <v>1</v>
      </c>
      <c r="B3" s="26" t="str">
        <f>IF(ISBLANK(A3)," ",VLOOKUP(A3,progr,4,FALSE))</f>
        <v>m</v>
      </c>
      <c r="C3" s="28"/>
      <c r="D3" s="22"/>
      <c r="E3" s="73"/>
      <c r="I3" s="73"/>
    </row>
    <row r="4" spans="1:10" ht="20.25" customHeight="1" x14ac:dyDescent="0.3">
      <c r="A4" s="147" t="s">
        <v>746</v>
      </c>
      <c r="B4" s="30"/>
      <c r="C4" s="30"/>
      <c r="D4" s="32"/>
      <c r="E4" s="146"/>
      <c r="I4" s="73"/>
    </row>
    <row r="5" spans="1:10" ht="5.25" customHeight="1" x14ac:dyDescent="0.3">
      <c r="B5" s="30"/>
      <c r="C5" s="33">
        <v>1</v>
      </c>
      <c r="D5" s="124"/>
      <c r="E5" s="35"/>
      <c r="F5" s="36"/>
      <c r="I5" s="73"/>
    </row>
    <row r="6" spans="1:10" ht="13.5" customHeight="1" x14ac:dyDescent="0.25">
      <c r="A6" s="129" t="s">
        <v>4</v>
      </c>
      <c r="B6" s="125" t="s">
        <v>13</v>
      </c>
      <c r="C6" s="127" t="s">
        <v>167</v>
      </c>
      <c r="D6" s="128" t="s">
        <v>168</v>
      </c>
      <c r="E6" s="126" t="s">
        <v>20</v>
      </c>
      <c r="F6" s="93" t="s">
        <v>21</v>
      </c>
      <c r="G6" s="93" t="s">
        <v>22</v>
      </c>
      <c r="H6" s="93" t="s">
        <v>24</v>
      </c>
      <c r="I6" s="94" t="s">
        <v>25</v>
      </c>
      <c r="J6" s="145" t="s">
        <v>6</v>
      </c>
    </row>
    <row r="7" spans="1:10" ht="16.5" customHeight="1" x14ac:dyDescent="0.3">
      <c r="A7" s="121">
        <v>1</v>
      </c>
      <c r="B7" s="130" t="s">
        <v>693</v>
      </c>
      <c r="C7" s="127" t="s">
        <v>451</v>
      </c>
      <c r="D7" s="150" t="s">
        <v>452</v>
      </c>
      <c r="E7" s="149">
        <v>40076</v>
      </c>
      <c r="F7" s="95" t="s">
        <v>486</v>
      </c>
      <c r="G7" s="148" t="s">
        <v>756</v>
      </c>
      <c r="H7" s="153" t="s">
        <v>487</v>
      </c>
      <c r="I7" s="96">
        <v>0.22291666666666665</v>
      </c>
      <c r="J7" s="152">
        <v>21</v>
      </c>
    </row>
    <row r="8" spans="1:10" ht="16.5" customHeight="1" x14ac:dyDescent="0.3">
      <c r="A8" s="121">
        <v>2</v>
      </c>
      <c r="B8" s="130" t="s">
        <v>663</v>
      </c>
      <c r="C8" s="127" t="s">
        <v>411</v>
      </c>
      <c r="D8" s="150" t="s">
        <v>412</v>
      </c>
      <c r="E8" s="149" t="s">
        <v>413</v>
      </c>
      <c r="F8" s="95" t="s">
        <v>38</v>
      </c>
      <c r="G8" s="148" t="s">
        <v>400</v>
      </c>
      <c r="H8" s="153" t="s">
        <v>401</v>
      </c>
      <c r="I8" s="96">
        <v>0.22777777777777777</v>
      </c>
      <c r="J8" s="152">
        <v>19</v>
      </c>
    </row>
    <row r="9" spans="1:10" ht="16.5" customHeight="1" x14ac:dyDescent="0.3">
      <c r="A9" s="121">
        <v>3</v>
      </c>
      <c r="B9" s="130" t="s">
        <v>691</v>
      </c>
      <c r="C9" s="127" t="s">
        <v>482</v>
      </c>
      <c r="D9" s="150" t="s">
        <v>483</v>
      </c>
      <c r="E9" s="149">
        <v>40302</v>
      </c>
      <c r="F9" s="95" t="s">
        <v>47</v>
      </c>
      <c r="G9" s="148" t="s">
        <v>474</v>
      </c>
      <c r="H9" s="153" t="s">
        <v>48</v>
      </c>
      <c r="I9" s="96">
        <v>0.29166666666666669</v>
      </c>
      <c r="J9" s="152">
        <v>17</v>
      </c>
    </row>
    <row r="10" spans="1:10" ht="16.5" customHeight="1" x14ac:dyDescent="0.3">
      <c r="A10" s="121">
        <v>4</v>
      </c>
      <c r="B10" s="130" t="s">
        <v>692</v>
      </c>
      <c r="C10" s="127" t="s">
        <v>484</v>
      </c>
      <c r="D10" s="150" t="s">
        <v>485</v>
      </c>
      <c r="E10" s="149">
        <v>40802</v>
      </c>
      <c r="F10" s="95" t="s">
        <v>47</v>
      </c>
      <c r="G10" s="148" t="s">
        <v>474</v>
      </c>
      <c r="H10" s="153" t="s">
        <v>48</v>
      </c>
      <c r="I10" s="96">
        <v>0.32847222222222222</v>
      </c>
      <c r="J10" s="152">
        <v>15</v>
      </c>
    </row>
    <row r="11" spans="1:10" ht="16.5" customHeight="1" x14ac:dyDescent="0.3">
      <c r="A11" s="121">
        <v>5</v>
      </c>
      <c r="B11" s="130" t="s">
        <v>690</v>
      </c>
      <c r="C11" s="127" t="s">
        <v>480</v>
      </c>
      <c r="D11" s="150" t="s">
        <v>481</v>
      </c>
      <c r="E11" s="149">
        <v>41121</v>
      </c>
      <c r="F11" s="95" t="s">
        <v>47</v>
      </c>
      <c r="G11" s="148" t="s">
        <v>474</v>
      </c>
      <c r="H11" s="153" t="s">
        <v>48</v>
      </c>
      <c r="I11" s="96">
        <v>0.3298611111111111</v>
      </c>
      <c r="J11" s="152">
        <v>14</v>
      </c>
    </row>
  </sheetData>
  <sortState ref="A9:J11">
    <sortCondition ref="A9"/>
  </sortState>
  <pageMargins left="0.7" right="0.7" top="0.75" bottom="0.75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1"/>
  <sheetViews>
    <sheetView workbookViewId="0">
      <selection sqref="A1:J11"/>
    </sheetView>
  </sheetViews>
  <sheetFormatPr defaultColWidth="17.33203125" defaultRowHeight="15" customHeight="1" x14ac:dyDescent="0.25"/>
  <cols>
    <col min="1" max="1" width="5.6640625" style="122" customWidth="1"/>
    <col min="2" max="2" width="4.44140625" style="122" bestFit="1" customWidth="1"/>
    <col min="3" max="3" width="10.109375" style="122" customWidth="1"/>
    <col min="4" max="4" width="14.5546875" style="122" bestFit="1" customWidth="1"/>
    <col min="5" max="5" width="11.33203125" style="122" bestFit="1" customWidth="1"/>
    <col min="6" max="6" width="20.6640625" style="122" bestFit="1" customWidth="1"/>
    <col min="7" max="7" width="16.33203125" style="122" bestFit="1" customWidth="1"/>
    <col min="8" max="8" width="22.6640625" style="122" bestFit="1" customWidth="1"/>
    <col min="9" max="9" width="8.88671875" style="122" customWidth="1"/>
    <col min="10" max="10" width="6" style="122" bestFit="1" customWidth="1"/>
    <col min="11" max="16384" width="17.33203125" style="122"/>
  </cols>
  <sheetData>
    <row r="1" spans="1:10" ht="18.75" customHeight="1" x14ac:dyDescent="0.35">
      <c r="A1" s="120" t="s">
        <v>166</v>
      </c>
      <c r="B1" s="20"/>
      <c r="C1" s="20"/>
      <c r="D1" s="22"/>
      <c r="E1" s="73"/>
      <c r="I1" s="73"/>
    </row>
    <row r="2" spans="1:10" ht="17.25" customHeight="1" x14ac:dyDescent="0.35">
      <c r="A2" s="56" t="s">
        <v>563</v>
      </c>
      <c r="B2" s="20"/>
      <c r="C2" s="20"/>
      <c r="D2" s="22"/>
      <c r="E2" s="73"/>
      <c r="I2" s="73"/>
    </row>
    <row r="3" spans="1:10" ht="3" customHeight="1" x14ac:dyDescent="0.3">
      <c r="A3" s="54">
        <v>1</v>
      </c>
      <c r="B3" s="26" t="str">
        <f>IF(ISBLANK(A3)," ",VLOOKUP(A3,progr,4,FALSE))</f>
        <v>m</v>
      </c>
      <c r="C3" s="28"/>
      <c r="D3" s="22"/>
      <c r="E3" s="73"/>
      <c r="I3" s="73"/>
    </row>
    <row r="4" spans="1:10" ht="20.25" customHeight="1" x14ac:dyDescent="0.3">
      <c r="A4" s="147" t="s">
        <v>747</v>
      </c>
      <c r="B4" s="30"/>
      <c r="C4" s="30"/>
      <c r="D4" s="32"/>
      <c r="E4" s="146"/>
      <c r="I4" s="73"/>
    </row>
    <row r="5" spans="1:10" ht="5.25" customHeight="1" x14ac:dyDescent="0.3">
      <c r="B5" s="30"/>
      <c r="C5" s="33">
        <v>1</v>
      </c>
      <c r="D5" s="124"/>
      <c r="E5" s="35"/>
      <c r="F5" s="36"/>
      <c r="I5" s="73"/>
    </row>
    <row r="6" spans="1:10" ht="13.5" customHeight="1" x14ac:dyDescent="0.25">
      <c r="A6" s="129" t="s">
        <v>4</v>
      </c>
      <c r="B6" s="125" t="s">
        <v>13</v>
      </c>
      <c r="C6" s="127" t="s">
        <v>167</v>
      </c>
      <c r="D6" s="128" t="s">
        <v>168</v>
      </c>
      <c r="E6" s="126" t="s">
        <v>20</v>
      </c>
      <c r="F6" s="93" t="s">
        <v>21</v>
      </c>
      <c r="G6" s="93" t="s">
        <v>22</v>
      </c>
      <c r="H6" s="93" t="s">
        <v>24</v>
      </c>
      <c r="I6" s="94" t="s">
        <v>25</v>
      </c>
      <c r="J6" s="145" t="s">
        <v>6</v>
      </c>
    </row>
    <row r="7" spans="1:10" ht="16.5" customHeight="1" x14ac:dyDescent="0.3">
      <c r="A7" s="121">
        <v>1</v>
      </c>
      <c r="B7" s="130" t="s">
        <v>726</v>
      </c>
      <c r="C7" s="127" t="s">
        <v>569</v>
      </c>
      <c r="D7" s="150" t="s">
        <v>570</v>
      </c>
      <c r="E7" s="149">
        <v>38790</v>
      </c>
      <c r="F7" s="95" t="s">
        <v>110</v>
      </c>
      <c r="G7" s="148" t="s">
        <v>567</v>
      </c>
      <c r="H7" s="155" t="s">
        <v>32</v>
      </c>
      <c r="I7" s="96">
        <v>0.20902777777777778</v>
      </c>
      <c r="J7" s="152">
        <v>21</v>
      </c>
    </row>
    <row r="8" spans="1:10" ht="16.5" customHeight="1" x14ac:dyDescent="0.3">
      <c r="A8" s="121">
        <v>2</v>
      </c>
      <c r="B8" s="130" t="s">
        <v>727</v>
      </c>
      <c r="C8" s="127" t="s">
        <v>571</v>
      </c>
      <c r="D8" s="150" t="s">
        <v>572</v>
      </c>
      <c r="E8" s="149">
        <v>38877</v>
      </c>
      <c r="F8" s="95" t="s">
        <v>110</v>
      </c>
      <c r="G8" s="148" t="s">
        <v>567</v>
      </c>
      <c r="H8" s="155" t="s">
        <v>573</v>
      </c>
      <c r="I8" s="96">
        <v>0.21805555555555556</v>
      </c>
      <c r="J8" s="152">
        <v>19</v>
      </c>
    </row>
    <row r="9" spans="1:10" ht="16.5" customHeight="1" x14ac:dyDescent="0.3">
      <c r="A9" s="121">
        <v>3</v>
      </c>
      <c r="B9" s="130" t="s">
        <v>670</v>
      </c>
      <c r="C9" s="127" t="s">
        <v>425</v>
      </c>
      <c r="D9" s="150" t="s">
        <v>426</v>
      </c>
      <c r="E9" s="149" t="s">
        <v>427</v>
      </c>
      <c r="F9" s="95" t="s">
        <v>38</v>
      </c>
      <c r="G9" s="148" t="s">
        <v>400</v>
      </c>
      <c r="H9" s="155" t="s">
        <v>401</v>
      </c>
      <c r="I9" s="96">
        <v>0.22708333333333333</v>
      </c>
      <c r="J9" s="152">
        <v>17</v>
      </c>
    </row>
    <row r="10" spans="1:10" ht="16.5" customHeight="1" x14ac:dyDescent="0.3">
      <c r="A10" s="121">
        <v>4</v>
      </c>
      <c r="B10" s="130" t="s">
        <v>695</v>
      </c>
      <c r="C10" s="127" t="s">
        <v>461</v>
      </c>
      <c r="D10" s="150" t="s">
        <v>462</v>
      </c>
      <c r="E10" s="149">
        <v>39230</v>
      </c>
      <c r="F10" s="95" t="s">
        <v>486</v>
      </c>
      <c r="G10" s="148" t="s">
        <v>756</v>
      </c>
      <c r="H10" s="155" t="s">
        <v>487</v>
      </c>
      <c r="I10" s="96">
        <v>0.22777777777777777</v>
      </c>
      <c r="J10" s="152">
        <v>15</v>
      </c>
    </row>
    <row r="11" spans="1:10" ht="16.5" customHeight="1" x14ac:dyDescent="0.3">
      <c r="A11" s="121">
        <v>5</v>
      </c>
      <c r="B11" s="130" t="s">
        <v>612</v>
      </c>
      <c r="C11" s="127" t="s">
        <v>255</v>
      </c>
      <c r="D11" s="150" t="s">
        <v>256</v>
      </c>
      <c r="E11" s="149" t="s">
        <v>257</v>
      </c>
      <c r="F11" s="95" t="s">
        <v>258</v>
      </c>
      <c r="G11" s="148" t="s">
        <v>190</v>
      </c>
      <c r="H11" s="155" t="s">
        <v>34</v>
      </c>
      <c r="I11" s="96">
        <v>0.24930555555555556</v>
      </c>
      <c r="J11" s="152" t="s">
        <v>35</v>
      </c>
    </row>
  </sheetData>
  <sortState ref="A7:J11">
    <sortCondition ref="A7"/>
  </sortState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8"/>
  <sheetViews>
    <sheetView workbookViewId="0">
      <selection sqref="A1:J18"/>
    </sheetView>
  </sheetViews>
  <sheetFormatPr defaultColWidth="17.33203125" defaultRowHeight="15" customHeight="1" x14ac:dyDescent="0.25"/>
  <cols>
    <col min="1" max="1" width="5.6640625" style="122" customWidth="1"/>
    <col min="2" max="2" width="4.44140625" style="122" bestFit="1" customWidth="1"/>
    <col min="3" max="3" width="10.109375" style="122" customWidth="1"/>
    <col min="4" max="4" width="14.6640625" style="122" bestFit="1" customWidth="1"/>
    <col min="5" max="5" width="11.33203125" style="122" bestFit="1" customWidth="1"/>
    <col min="6" max="6" width="12" style="122" bestFit="1" customWidth="1"/>
    <col min="7" max="7" width="16.33203125" style="122" bestFit="1" customWidth="1"/>
    <col min="8" max="8" width="17.5546875" style="122" bestFit="1" customWidth="1"/>
    <col min="9" max="9" width="8.88671875" style="122" customWidth="1"/>
    <col min="10" max="10" width="6" style="122" bestFit="1" customWidth="1"/>
    <col min="11" max="16384" width="17.33203125" style="122"/>
  </cols>
  <sheetData>
    <row r="1" spans="1:10" ht="18.75" customHeight="1" x14ac:dyDescent="0.35">
      <c r="A1" s="120" t="s">
        <v>166</v>
      </c>
      <c r="B1" s="20"/>
      <c r="C1" s="20"/>
      <c r="D1" s="22"/>
      <c r="E1" s="73"/>
      <c r="I1" s="73"/>
    </row>
    <row r="2" spans="1:10" ht="17.25" customHeight="1" x14ac:dyDescent="0.35">
      <c r="A2" s="56" t="s">
        <v>563</v>
      </c>
      <c r="B2" s="20"/>
      <c r="C2" s="20"/>
      <c r="D2" s="22"/>
      <c r="E2" s="73"/>
      <c r="I2" s="73"/>
    </row>
    <row r="3" spans="1:10" ht="3" customHeight="1" x14ac:dyDescent="0.3">
      <c r="A3" s="54">
        <v>1</v>
      </c>
      <c r="B3" s="26" t="str">
        <f>IF(ISBLANK(A3)," ",VLOOKUP(A3,progr,4,FALSE))</f>
        <v>m</v>
      </c>
      <c r="C3" s="28"/>
      <c r="D3" s="22"/>
      <c r="E3" s="73"/>
      <c r="I3" s="73"/>
    </row>
    <row r="4" spans="1:10" ht="20.25" customHeight="1" x14ac:dyDescent="0.3">
      <c r="A4" s="147" t="s">
        <v>748</v>
      </c>
      <c r="B4" s="30"/>
      <c r="C4" s="30"/>
      <c r="D4" s="32"/>
      <c r="E4" s="146"/>
      <c r="I4" s="73"/>
    </row>
    <row r="5" spans="1:10" ht="5.25" customHeight="1" x14ac:dyDescent="0.3">
      <c r="B5" s="30"/>
      <c r="C5" s="33">
        <v>1</v>
      </c>
      <c r="D5" s="124"/>
      <c r="E5" s="35"/>
      <c r="F5" s="36"/>
      <c r="I5" s="73"/>
    </row>
    <row r="6" spans="1:10" ht="13.5" customHeight="1" x14ac:dyDescent="0.25">
      <c r="A6" s="129" t="s">
        <v>4</v>
      </c>
      <c r="B6" s="125" t="s">
        <v>13</v>
      </c>
      <c r="C6" s="127" t="s">
        <v>167</v>
      </c>
      <c r="D6" s="128" t="s">
        <v>168</v>
      </c>
      <c r="E6" s="126" t="s">
        <v>20</v>
      </c>
      <c r="F6" s="93" t="s">
        <v>21</v>
      </c>
      <c r="G6" s="93" t="s">
        <v>22</v>
      </c>
      <c r="H6" s="93" t="s">
        <v>24</v>
      </c>
      <c r="I6" s="94" t="s">
        <v>25</v>
      </c>
      <c r="J6" s="145" t="s">
        <v>6</v>
      </c>
    </row>
    <row r="7" spans="1:10" ht="16.5" customHeight="1" x14ac:dyDescent="0.3">
      <c r="A7" s="121">
        <v>1</v>
      </c>
      <c r="B7" s="130" t="s">
        <v>684</v>
      </c>
      <c r="C7" s="127" t="s">
        <v>451</v>
      </c>
      <c r="D7" s="150" t="s">
        <v>465</v>
      </c>
      <c r="E7" s="149">
        <v>38208</v>
      </c>
      <c r="F7" s="95" t="s">
        <v>118</v>
      </c>
      <c r="G7" s="148" t="s">
        <v>453</v>
      </c>
      <c r="H7" s="155" t="s">
        <v>154</v>
      </c>
      <c r="I7" s="96">
        <v>0.19236111111111112</v>
      </c>
      <c r="J7" s="152">
        <v>21</v>
      </c>
    </row>
    <row r="8" spans="1:10" ht="16.5" customHeight="1" x14ac:dyDescent="0.3">
      <c r="A8" s="121">
        <v>2</v>
      </c>
      <c r="B8" s="130" t="s">
        <v>600</v>
      </c>
      <c r="C8" s="127" t="s">
        <v>218</v>
      </c>
      <c r="D8" s="150" t="s">
        <v>219</v>
      </c>
      <c r="E8" s="149" t="s">
        <v>220</v>
      </c>
      <c r="F8" s="95" t="s">
        <v>221</v>
      </c>
      <c r="G8" s="148" t="s">
        <v>190</v>
      </c>
      <c r="H8" s="155" t="s">
        <v>222</v>
      </c>
      <c r="I8" s="96">
        <v>0.19652777777777777</v>
      </c>
      <c r="J8" s="152">
        <v>19</v>
      </c>
    </row>
    <row r="9" spans="1:10" ht="16.5" customHeight="1" x14ac:dyDescent="0.3">
      <c r="A9" s="121">
        <v>3</v>
      </c>
      <c r="B9" s="130" t="s">
        <v>597</v>
      </c>
      <c r="C9" s="127" t="s">
        <v>206</v>
      </c>
      <c r="D9" s="150" t="s">
        <v>207</v>
      </c>
      <c r="E9" s="149" t="s">
        <v>208</v>
      </c>
      <c r="F9" s="95" t="s">
        <v>189</v>
      </c>
      <c r="G9" s="148" t="s">
        <v>190</v>
      </c>
      <c r="H9" s="155" t="s">
        <v>157</v>
      </c>
      <c r="I9" s="96">
        <v>0.19791666666666666</v>
      </c>
      <c r="J9" s="152">
        <v>17</v>
      </c>
    </row>
    <row r="10" spans="1:10" ht="16.5" customHeight="1" x14ac:dyDescent="0.3">
      <c r="A10" s="121">
        <v>4</v>
      </c>
      <c r="B10" s="130" t="s">
        <v>656</v>
      </c>
      <c r="C10" s="127" t="s">
        <v>393</v>
      </c>
      <c r="D10" s="150" t="s">
        <v>291</v>
      </c>
      <c r="E10" s="149" t="s">
        <v>394</v>
      </c>
      <c r="F10" s="95" t="s">
        <v>165</v>
      </c>
      <c r="G10" s="148" t="s">
        <v>376</v>
      </c>
      <c r="H10" s="155" t="s">
        <v>50</v>
      </c>
      <c r="I10" s="96">
        <v>0.20138888888888887</v>
      </c>
      <c r="J10" s="152">
        <v>15</v>
      </c>
    </row>
    <row r="11" spans="1:10" ht="16.5" customHeight="1" x14ac:dyDescent="0.3">
      <c r="A11" s="121">
        <v>5</v>
      </c>
      <c r="B11" s="130" t="s">
        <v>667</v>
      </c>
      <c r="C11" s="127" t="s">
        <v>418</v>
      </c>
      <c r="D11" s="150" t="s">
        <v>419</v>
      </c>
      <c r="E11" s="149" t="s">
        <v>420</v>
      </c>
      <c r="F11" s="95" t="s">
        <v>38</v>
      </c>
      <c r="G11" s="148" t="s">
        <v>400</v>
      </c>
      <c r="H11" s="155" t="s">
        <v>401</v>
      </c>
      <c r="I11" s="96">
        <v>0.20138888888888887</v>
      </c>
      <c r="J11" s="152">
        <v>14</v>
      </c>
    </row>
    <row r="12" spans="1:10" ht="16.5" customHeight="1" x14ac:dyDescent="0.3">
      <c r="A12" s="121">
        <v>6</v>
      </c>
      <c r="B12" s="130" t="s">
        <v>706</v>
      </c>
      <c r="C12" s="127" t="s">
        <v>516</v>
      </c>
      <c r="D12" s="150" t="s">
        <v>517</v>
      </c>
      <c r="E12" s="149">
        <v>38097</v>
      </c>
      <c r="F12" s="95" t="s">
        <v>505</v>
      </c>
      <c r="G12" s="148" t="s">
        <v>506</v>
      </c>
      <c r="H12" s="155" t="s">
        <v>518</v>
      </c>
      <c r="I12" s="96">
        <v>0.20416666666666669</v>
      </c>
      <c r="J12" s="152">
        <v>13</v>
      </c>
    </row>
    <row r="13" spans="1:10" ht="16.5" customHeight="1" x14ac:dyDescent="0.3">
      <c r="A13" s="121">
        <v>7</v>
      </c>
      <c r="B13" s="130" t="s">
        <v>723</v>
      </c>
      <c r="C13" s="127" t="s">
        <v>480</v>
      </c>
      <c r="D13" s="150" t="s">
        <v>558</v>
      </c>
      <c r="E13" s="149" t="s">
        <v>559</v>
      </c>
      <c r="F13" s="95" t="s">
        <v>542</v>
      </c>
      <c r="G13" s="148" t="s">
        <v>543</v>
      </c>
      <c r="H13" s="155" t="s">
        <v>544</v>
      </c>
      <c r="I13" s="96">
        <v>0.20486111111111113</v>
      </c>
      <c r="J13" s="152">
        <v>12</v>
      </c>
    </row>
    <row r="14" spans="1:10" ht="16.5" customHeight="1" x14ac:dyDescent="0.3">
      <c r="A14" s="121">
        <v>8</v>
      </c>
      <c r="B14" s="130" t="s">
        <v>708</v>
      </c>
      <c r="C14" s="127" t="s">
        <v>521</v>
      </c>
      <c r="D14" s="150" t="s">
        <v>522</v>
      </c>
      <c r="E14" s="149">
        <v>38467</v>
      </c>
      <c r="F14" s="95" t="s">
        <v>505</v>
      </c>
      <c r="G14" s="148" t="s">
        <v>506</v>
      </c>
      <c r="H14" s="155" t="s">
        <v>523</v>
      </c>
      <c r="I14" s="96">
        <v>0.20486111111111113</v>
      </c>
      <c r="J14" s="152">
        <v>11</v>
      </c>
    </row>
    <row r="15" spans="1:10" ht="16.5" customHeight="1" x14ac:dyDescent="0.3">
      <c r="A15" s="121">
        <v>9</v>
      </c>
      <c r="B15" s="130" t="s">
        <v>709</v>
      </c>
      <c r="C15" s="127" t="s">
        <v>524</v>
      </c>
      <c r="D15" s="150" t="s">
        <v>525</v>
      </c>
      <c r="E15" s="149">
        <v>38039</v>
      </c>
      <c r="F15" s="95" t="s">
        <v>505</v>
      </c>
      <c r="G15" s="148" t="s">
        <v>506</v>
      </c>
      <c r="H15" s="155" t="s">
        <v>523</v>
      </c>
      <c r="I15" s="96">
        <v>0.20486111111111113</v>
      </c>
      <c r="J15" s="152">
        <v>10</v>
      </c>
    </row>
    <row r="16" spans="1:10" ht="16.5" customHeight="1" x14ac:dyDescent="0.3">
      <c r="A16" s="121">
        <v>10</v>
      </c>
      <c r="B16" s="130" t="s">
        <v>722</v>
      </c>
      <c r="C16" s="127" t="s">
        <v>484</v>
      </c>
      <c r="D16" s="150" t="s">
        <v>556</v>
      </c>
      <c r="E16" s="149" t="s">
        <v>557</v>
      </c>
      <c r="F16" s="95" t="s">
        <v>542</v>
      </c>
      <c r="G16" s="148" t="s">
        <v>543</v>
      </c>
      <c r="H16" s="155" t="s">
        <v>544</v>
      </c>
      <c r="I16" s="96">
        <v>0.21319444444444444</v>
      </c>
      <c r="J16" s="152">
        <v>9</v>
      </c>
    </row>
    <row r="17" spans="1:10" ht="16.5" customHeight="1" x14ac:dyDescent="0.3">
      <c r="A17" s="121">
        <v>11</v>
      </c>
      <c r="B17" s="130" t="s">
        <v>611</v>
      </c>
      <c r="C17" s="127" t="s">
        <v>252</v>
      </c>
      <c r="D17" s="150" t="s">
        <v>253</v>
      </c>
      <c r="E17" s="149" t="s">
        <v>254</v>
      </c>
      <c r="F17" s="95" t="s">
        <v>221</v>
      </c>
      <c r="G17" s="148" t="s">
        <v>190</v>
      </c>
      <c r="H17" s="155" t="s">
        <v>34</v>
      </c>
      <c r="I17" s="96">
        <v>0.22569444444444445</v>
      </c>
      <c r="J17" s="152">
        <v>8</v>
      </c>
    </row>
    <row r="18" spans="1:10" ht="16.5" customHeight="1" x14ac:dyDescent="0.3">
      <c r="A18" s="121">
        <v>12</v>
      </c>
      <c r="B18" s="130" t="s">
        <v>608</v>
      </c>
      <c r="C18" s="127" t="s">
        <v>243</v>
      </c>
      <c r="D18" s="150" t="s">
        <v>244</v>
      </c>
      <c r="E18" s="149" t="s">
        <v>245</v>
      </c>
      <c r="F18" s="95" t="s">
        <v>221</v>
      </c>
      <c r="G18" s="148" t="s">
        <v>190</v>
      </c>
      <c r="H18" s="155" t="s">
        <v>34</v>
      </c>
      <c r="I18" s="96">
        <v>0.24027777777777778</v>
      </c>
      <c r="J18" s="152">
        <v>7</v>
      </c>
    </row>
  </sheetData>
  <sortState ref="A7:J18">
    <sortCondition ref="A7"/>
  </sortState>
  <pageMargins left="0.7" right="0.7" top="0.75" bottom="0.75" header="0.3" footer="0.3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2"/>
  <sheetViews>
    <sheetView workbookViewId="0">
      <selection sqref="A1:J12"/>
    </sheetView>
  </sheetViews>
  <sheetFormatPr defaultColWidth="17.33203125" defaultRowHeight="15" customHeight="1" x14ac:dyDescent="0.25"/>
  <cols>
    <col min="1" max="1" width="5.6640625" style="122" customWidth="1"/>
    <col min="2" max="2" width="4.44140625" style="122" bestFit="1" customWidth="1"/>
    <col min="3" max="3" width="10.109375" style="122" customWidth="1"/>
    <col min="4" max="4" width="13.109375" style="122" bestFit="1" customWidth="1"/>
    <col min="5" max="5" width="11.33203125" style="122" bestFit="1" customWidth="1"/>
    <col min="6" max="6" width="12.109375" style="122" bestFit="1" customWidth="1"/>
    <col min="7" max="7" width="10.6640625" style="122" bestFit="1" customWidth="1"/>
    <col min="8" max="8" width="21.6640625" style="122" bestFit="1" customWidth="1"/>
    <col min="9" max="9" width="8.88671875" style="122" customWidth="1"/>
    <col min="10" max="10" width="6" style="122" bestFit="1" customWidth="1"/>
    <col min="11" max="16384" width="17.33203125" style="122"/>
  </cols>
  <sheetData>
    <row r="1" spans="1:10" ht="18.75" customHeight="1" x14ac:dyDescent="0.35">
      <c r="A1" s="120" t="s">
        <v>166</v>
      </c>
      <c r="B1" s="20"/>
      <c r="C1" s="20"/>
      <c r="D1" s="22"/>
      <c r="E1" s="73"/>
      <c r="I1" s="73"/>
    </row>
    <row r="2" spans="1:10" ht="17.25" customHeight="1" x14ac:dyDescent="0.35">
      <c r="A2" s="56" t="s">
        <v>563</v>
      </c>
      <c r="B2" s="20"/>
      <c r="C2" s="20"/>
      <c r="D2" s="22"/>
      <c r="E2" s="73"/>
      <c r="I2" s="73"/>
    </row>
    <row r="3" spans="1:10" ht="3" customHeight="1" x14ac:dyDescent="0.3">
      <c r="A3" s="54">
        <v>1</v>
      </c>
      <c r="B3" s="26" t="str">
        <f>IF(ISBLANK(A3)," ",VLOOKUP(A3,progr,4,FALSE))</f>
        <v>m</v>
      </c>
      <c r="C3" s="28"/>
      <c r="D3" s="22"/>
      <c r="E3" s="73"/>
      <c r="I3" s="73"/>
    </row>
    <row r="4" spans="1:10" ht="20.25" customHeight="1" x14ac:dyDescent="0.3">
      <c r="A4" s="147" t="s">
        <v>749</v>
      </c>
      <c r="B4" s="30"/>
      <c r="C4" s="30"/>
      <c r="D4" s="32"/>
      <c r="E4" s="146"/>
      <c r="I4" s="73"/>
    </row>
    <row r="5" spans="1:10" ht="5.25" customHeight="1" x14ac:dyDescent="0.3">
      <c r="B5" s="30"/>
      <c r="C5" s="33">
        <v>1</v>
      </c>
      <c r="D5" s="124"/>
      <c r="E5" s="35"/>
      <c r="F5" s="36"/>
      <c r="I5" s="73"/>
    </row>
    <row r="6" spans="1:10" ht="13.5" customHeight="1" x14ac:dyDescent="0.25">
      <c r="A6" s="129" t="s">
        <v>4</v>
      </c>
      <c r="B6" s="125" t="s">
        <v>13</v>
      </c>
      <c r="C6" s="127" t="s">
        <v>167</v>
      </c>
      <c r="D6" s="128" t="s">
        <v>168</v>
      </c>
      <c r="E6" s="126" t="s">
        <v>20</v>
      </c>
      <c r="F6" s="93" t="s">
        <v>21</v>
      </c>
      <c r="G6" s="93" t="s">
        <v>22</v>
      </c>
      <c r="H6" s="93" t="s">
        <v>24</v>
      </c>
      <c r="I6" s="94" t="s">
        <v>25</v>
      </c>
      <c r="J6" s="145" t="s">
        <v>6</v>
      </c>
    </row>
    <row r="7" spans="1:10" ht="16.5" customHeight="1" x14ac:dyDescent="0.3">
      <c r="A7" s="121">
        <v>1</v>
      </c>
      <c r="B7" s="130" t="s">
        <v>591</v>
      </c>
      <c r="C7" s="127" t="s">
        <v>186</v>
      </c>
      <c r="D7" s="150" t="s">
        <v>187</v>
      </c>
      <c r="E7" s="149" t="s">
        <v>188</v>
      </c>
      <c r="F7" s="95" t="s">
        <v>189</v>
      </c>
      <c r="G7" s="148" t="s">
        <v>190</v>
      </c>
      <c r="H7" s="155" t="s">
        <v>34</v>
      </c>
      <c r="I7" s="96">
        <v>0.42986111111111108</v>
      </c>
      <c r="J7" s="152">
        <v>21</v>
      </c>
    </row>
    <row r="8" spans="1:10" ht="16.5" customHeight="1" x14ac:dyDescent="0.3">
      <c r="A8" s="121">
        <v>2</v>
      </c>
      <c r="B8" s="130" t="s">
        <v>629</v>
      </c>
      <c r="C8" s="127" t="s">
        <v>318</v>
      </c>
      <c r="D8" s="150" t="s">
        <v>319</v>
      </c>
      <c r="E8" s="149" t="s">
        <v>320</v>
      </c>
      <c r="F8" s="95" t="s">
        <v>156</v>
      </c>
      <c r="G8" s="148" t="s">
        <v>314</v>
      </c>
      <c r="H8" s="155" t="s">
        <v>321</v>
      </c>
      <c r="I8" s="96">
        <v>0.44166666666666665</v>
      </c>
      <c r="J8" s="152">
        <v>19</v>
      </c>
    </row>
    <row r="9" spans="1:10" ht="16.5" customHeight="1" x14ac:dyDescent="0.3">
      <c r="A9" s="121">
        <v>3</v>
      </c>
      <c r="B9" s="130" t="s">
        <v>724</v>
      </c>
      <c r="C9" s="127" t="s">
        <v>560</v>
      </c>
      <c r="D9" s="150" t="s">
        <v>561</v>
      </c>
      <c r="E9" s="149" t="s">
        <v>562</v>
      </c>
      <c r="F9" s="95" t="s">
        <v>542</v>
      </c>
      <c r="G9" s="148" t="s">
        <v>543</v>
      </c>
      <c r="H9" s="155" t="s">
        <v>544</v>
      </c>
      <c r="I9" s="96">
        <v>0.44930555555555557</v>
      </c>
      <c r="J9" s="152">
        <v>17</v>
      </c>
    </row>
    <row r="10" spans="1:10" ht="16.5" customHeight="1" x14ac:dyDescent="0.3">
      <c r="A10" s="121">
        <v>4</v>
      </c>
      <c r="B10" s="130" t="s">
        <v>641</v>
      </c>
      <c r="C10" s="127" t="s">
        <v>311</v>
      </c>
      <c r="D10" s="150" t="s">
        <v>353</v>
      </c>
      <c r="E10" s="149" t="s">
        <v>354</v>
      </c>
      <c r="F10" s="95" t="s">
        <v>54</v>
      </c>
      <c r="G10" s="148" t="s">
        <v>355</v>
      </c>
      <c r="H10" s="155" t="s">
        <v>153</v>
      </c>
      <c r="I10" s="96">
        <v>0.45624999999999999</v>
      </c>
      <c r="J10" s="152">
        <v>15</v>
      </c>
    </row>
    <row r="11" spans="1:10" ht="16.5" customHeight="1" x14ac:dyDescent="0.3">
      <c r="A11" s="121">
        <v>5</v>
      </c>
      <c r="B11" s="130" t="s">
        <v>655</v>
      </c>
      <c r="C11" s="127" t="s">
        <v>391</v>
      </c>
      <c r="D11" s="150" t="s">
        <v>291</v>
      </c>
      <c r="E11" s="149" t="s">
        <v>392</v>
      </c>
      <c r="F11" s="95" t="s">
        <v>165</v>
      </c>
      <c r="G11" s="148" t="s">
        <v>376</v>
      </c>
      <c r="H11" s="155" t="s">
        <v>50</v>
      </c>
      <c r="I11" s="96">
        <v>0.4680555555555555</v>
      </c>
      <c r="J11" s="152">
        <v>14</v>
      </c>
    </row>
    <row r="12" spans="1:10" ht="16.5" customHeight="1" x14ac:dyDescent="0.3">
      <c r="A12" s="121">
        <v>6</v>
      </c>
      <c r="B12" s="130" t="s">
        <v>683</v>
      </c>
      <c r="C12" s="127" t="s">
        <v>466</v>
      </c>
      <c r="D12" s="150" t="s">
        <v>467</v>
      </c>
      <c r="E12" s="149">
        <v>38633</v>
      </c>
      <c r="F12" s="95" t="s">
        <v>118</v>
      </c>
      <c r="G12" s="148" t="s">
        <v>453</v>
      </c>
      <c r="H12" s="155" t="s">
        <v>468</v>
      </c>
      <c r="I12" s="96">
        <v>0.51736111111111105</v>
      </c>
      <c r="J12" s="152">
        <v>13</v>
      </c>
    </row>
  </sheetData>
  <sortState ref="A7:J12">
    <sortCondition ref="A7"/>
  </sortState>
  <pageMargins left="0.7" right="0.7" top="0.75" bottom="0.75" header="0.3" footer="0.3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8"/>
  <sheetViews>
    <sheetView workbookViewId="0">
      <selection activeCell="C6" sqref="C6"/>
    </sheetView>
  </sheetViews>
  <sheetFormatPr defaultColWidth="17.33203125" defaultRowHeight="15" customHeight="1" x14ac:dyDescent="0.25"/>
  <cols>
    <col min="1" max="1" width="5.6640625" style="122" customWidth="1"/>
    <col min="2" max="2" width="4.44140625" style="122" bestFit="1" customWidth="1"/>
    <col min="3" max="3" width="10.109375" style="122" customWidth="1"/>
    <col min="4" max="4" width="14.109375" style="122" bestFit="1" customWidth="1"/>
    <col min="5" max="5" width="11.33203125" style="122" bestFit="1" customWidth="1"/>
    <col min="6" max="6" width="12" style="122" bestFit="1" customWidth="1"/>
    <col min="7" max="7" width="10.6640625" style="122" bestFit="1" customWidth="1"/>
    <col min="8" max="8" width="18" style="122" bestFit="1" customWidth="1"/>
    <col min="9" max="9" width="8.88671875" style="122" customWidth="1"/>
    <col min="10" max="10" width="6" style="122" bestFit="1" customWidth="1"/>
    <col min="11" max="16384" width="17.33203125" style="122"/>
  </cols>
  <sheetData>
    <row r="1" spans="1:10" ht="18.75" customHeight="1" x14ac:dyDescent="0.35">
      <c r="A1" s="120" t="s">
        <v>166</v>
      </c>
      <c r="B1" s="20"/>
      <c r="C1" s="20"/>
      <c r="D1" s="22"/>
      <c r="E1" s="73"/>
      <c r="I1" s="73"/>
    </row>
    <row r="2" spans="1:10" ht="17.25" customHeight="1" x14ac:dyDescent="0.35">
      <c r="A2" s="56" t="s">
        <v>563</v>
      </c>
      <c r="B2" s="20"/>
      <c r="C2" s="20"/>
      <c r="D2" s="22"/>
      <c r="E2" s="73"/>
      <c r="I2" s="73"/>
    </row>
    <row r="3" spans="1:10" ht="3" customHeight="1" x14ac:dyDescent="0.3">
      <c r="A3" s="54">
        <v>1</v>
      </c>
      <c r="B3" s="26" t="str">
        <f>IF(ISBLANK(A3)," ",VLOOKUP(A3,progr,4,FALSE))</f>
        <v>m</v>
      </c>
      <c r="C3" s="28"/>
      <c r="D3" s="22"/>
      <c r="E3" s="73"/>
      <c r="I3" s="73"/>
    </row>
    <row r="4" spans="1:10" ht="20.25" customHeight="1" x14ac:dyDescent="0.3">
      <c r="A4" s="147" t="s">
        <v>750</v>
      </c>
      <c r="B4" s="30"/>
      <c r="C4" s="30"/>
      <c r="D4" s="32"/>
      <c r="E4" s="146"/>
      <c r="I4" s="73"/>
    </row>
    <row r="5" spans="1:10" ht="5.25" customHeight="1" x14ac:dyDescent="0.3">
      <c r="B5" s="30"/>
      <c r="C5" s="33">
        <v>1</v>
      </c>
      <c r="D5" s="124"/>
      <c r="E5" s="35"/>
      <c r="F5" s="36"/>
      <c r="I5" s="73"/>
    </row>
    <row r="6" spans="1:10" ht="13.5" customHeight="1" x14ac:dyDescent="0.25">
      <c r="A6" s="129" t="s">
        <v>4</v>
      </c>
      <c r="B6" s="125" t="s">
        <v>13</v>
      </c>
      <c r="C6" s="127" t="s">
        <v>167</v>
      </c>
      <c r="D6" s="128" t="s">
        <v>168</v>
      </c>
      <c r="E6" s="126" t="s">
        <v>20</v>
      </c>
      <c r="F6" s="93" t="s">
        <v>21</v>
      </c>
      <c r="G6" s="93" t="s">
        <v>22</v>
      </c>
      <c r="H6" s="93" t="s">
        <v>24</v>
      </c>
      <c r="I6" s="94" t="s">
        <v>25</v>
      </c>
      <c r="J6" s="145" t="s">
        <v>6</v>
      </c>
    </row>
    <row r="7" spans="1:10" ht="16.5" customHeight="1" x14ac:dyDescent="0.3">
      <c r="A7" s="121">
        <v>1</v>
      </c>
      <c r="B7" s="130" t="s">
        <v>620</v>
      </c>
      <c r="C7" s="127" t="s">
        <v>252</v>
      </c>
      <c r="D7" s="150" t="s">
        <v>275</v>
      </c>
      <c r="E7" s="149" t="s">
        <v>276</v>
      </c>
      <c r="F7" s="95" t="s">
        <v>258</v>
      </c>
      <c r="G7" s="148" t="s">
        <v>190</v>
      </c>
      <c r="H7" s="155" t="s">
        <v>36</v>
      </c>
      <c r="I7" s="96">
        <v>0.41944444444444445</v>
      </c>
      <c r="J7" s="152" t="s">
        <v>35</v>
      </c>
    </row>
    <row r="8" spans="1:10" ht="16.5" customHeight="1" x14ac:dyDescent="0.3">
      <c r="A8" s="121">
        <v>2</v>
      </c>
      <c r="B8" s="130" t="s">
        <v>658</v>
      </c>
      <c r="C8" s="127" t="s">
        <v>397</v>
      </c>
      <c r="D8" s="150" t="s">
        <v>374</v>
      </c>
      <c r="E8" s="149" t="s">
        <v>398</v>
      </c>
      <c r="F8" s="95" t="s">
        <v>165</v>
      </c>
      <c r="G8" s="148" t="s">
        <v>376</v>
      </c>
      <c r="H8" s="155" t="s">
        <v>50</v>
      </c>
      <c r="I8" s="96">
        <v>0.47916666666666669</v>
      </c>
      <c r="J8" s="152" t="s">
        <v>35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2"/>
  <sheetViews>
    <sheetView workbookViewId="0"/>
  </sheetViews>
  <sheetFormatPr defaultColWidth="17.33203125" defaultRowHeight="15" customHeight="1" x14ac:dyDescent="0.25"/>
  <cols>
    <col min="1" max="1" width="5.6640625" customWidth="1"/>
    <col min="2" max="3" width="7.109375" customWidth="1"/>
    <col min="4" max="5" width="8.33203125" customWidth="1"/>
    <col min="6" max="6" width="6.33203125" customWidth="1"/>
    <col min="7" max="7" width="6.88671875" customWidth="1"/>
    <col min="8" max="8" width="24.44140625" customWidth="1"/>
    <col min="9" max="9" width="17.5546875" customWidth="1"/>
    <col min="10" max="10" width="15.6640625" customWidth="1"/>
    <col min="11" max="11" width="18.44140625" customWidth="1"/>
    <col min="12" max="12" width="4.88671875" customWidth="1"/>
    <col min="13" max="13" width="21.6640625" customWidth="1"/>
    <col min="14" max="14" width="8.88671875" customWidth="1"/>
    <col min="15" max="15" width="7.44140625" customWidth="1"/>
    <col min="16" max="16" width="7.6640625" customWidth="1"/>
    <col min="17" max="19" width="7.44140625" customWidth="1"/>
  </cols>
  <sheetData>
    <row r="1" spans="1:19" ht="18.75" customHeight="1" x14ac:dyDescent="0.35">
      <c r="A1" s="20" t="str">
        <f>nbox!A1</f>
        <v>Lietuvos mokinių rudens kroso pirmenybės</v>
      </c>
      <c r="B1" s="20"/>
      <c r="C1" s="20"/>
      <c r="D1" s="21"/>
      <c r="E1" s="21"/>
      <c r="F1" s="20"/>
      <c r="G1" s="20"/>
      <c r="H1" s="22"/>
      <c r="I1" s="23"/>
      <c r="J1" s="24"/>
      <c r="K1" s="24"/>
      <c r="L1" s="24"/>
      <c r="M1" s="24"/>
      <c r="N1" s="23"/>
      <c r="O1" s="23"/>
      <c r="P1" s="23"/>
      <c r="Q1" s="23"/>
      <c r="R1" s="23"/>
      <c r="S1" s="23"/>
    </row>
    <row r="2" spans="1:19" ht="17.25" customHeight="1" x14ac:dyDescent="0.35">
      <c r="A2" s="20" t="str">
        <f>nbox!A2</f>
        <v>2020 m. rugsėjo 26 d., Palanga</v>
      </c>
      <c r="B2" s="20"/>
      <c r="C2" s="20"/>
      <c r="D2" s="21"/>
      <c r="E2" s="21"/>
      <c r="F2" s="20"/>
      <c r="G2" s="20"/>
      <c r="H2" s="22"/>
      <c r="I2" s="23"/>
      <c r="J2" s="24"/>
      <c r="K2" s="24"/>
      <c r="L2" s="24"/>
      <c r="M2" s="24"/>
      <c r="N2" s="23"/>
      <c r="O2" s="23"/>
      <c r="P2" s="23"/>
      <c r="Q2" s="23"/>
      <c r="R2" s="23"/>
      <c r="S2" s="23"/>
    </row>
    <row r="3" spans="1:19" ht="21" customHeight="1" x14ac:dyDescent="0.3">
      <c r="A3" s="25">
        <v>1</v>
      </c>
      <c r="B3" s="26" t="str">
        <f>IF(ISBLANK(A3)," ",VLOOKUP(A3,progr,4,FALSE))</f>
        <v>m</v>
      </c>
      <c r="C3" s="26"/>
      <c r="D3" s="26">
        <f>IF(ISBLANK(A3)," ",VLOOKUP(A3,progr,6,FALSE))</f>
        <v>1</v>
      </c>
      <c r="E3" s="27">
        <f>IF(ISBLANK(A3)," ",VLOOKUP(A3,progr,5,FALSE))</f>
        <v>3</v>
      </c>
      <c r="F3" s="25" t="s">
        <v>12</v>
      </c>
      <c r="G3" s="28"/>
      <c r="H3" s="22"/>
      <c r="I3" s="23"/>
      <c r="J3" s="24"/>
      <c r="K3" s="24"/>
      <c r="L3" s="24"/>
      <c r="M3" s="24"/>
      <c r="N3" s="23"/>
      <c r="O3" s="23"/>
      <c r="P3" s="23"/>
      <c r="Q3" s="23"/>
      <c r="R3" s="23"/>
      <c r="S3" s="23"/>
    </row>
    <row r="4" spans="1:19" ht="20.25" customHeight="1" x14ac:dyDescent="0.4">
      <c r="A4" s="29" t="str">
        <f>IF(ISBLANK(A3)," ",VLOOKUP(A3,progr,3,FALSE))</f>
        <v>500m mergaitės I bėgimas</v>
      </c>
      <c r="B4" s="30"/>
      <c r="C4" s="30"/>
      <c r="D4" s="31"/>
      <c r="E4" s="31"/>
      <c r="F4" s="30"/>
      <c r="G4" s="30"/>
      <c r="H4" s="32"/>
      <c r="I4" s="23"/>
      <c r="J4" s="24"/>
      <c r="K4" s="24"/>
      <c r="L4" s="24"/>
      <c r="M4" s="24"/>
      <c r="N4" s="23"/>
      <c r="O4" s="23"/>
      <c r="P4" s="23"/>
      <c r="Q4" s="23"/>
      <c r="R4" s="23"/>
      <c r="S4" s="23"/>
    </row>
    <row r="5" spans="1:19" ht="13.5" customHeight="1" x14ac:dyDescent="0.3">
      <c r="A5" s="24"/>
      <c r="B5" s="30"/>
      <c r="C5" s="30"/>
      <c r="D5" s="31"/>
      <c r="E5" s="31"/>
      <c r="F5" s="24"/>
      <c r="G5" s="33">
        <v>1</v>
      </c>
      <c r="H5" s="34" t="str">
        <f>IF(ISBLANK($A$3)," ",CONCATENATE(D3," ",$F$3," ",$E$3))</f>
        <v>1 bėgimas iš 3</v>
      </c>
      <c r="I5" s="35" t="s">
        <v>58</v>
      </c>
      <c r="J5" s="36" t="str">
        <f>IF(ISBLANK(A3)," ",VLOOKUP(A3,progr,2,FALSE))</f>
        <v>13:00</v>
      </c>
      <c r="K5" s="24"/>
      <c r="L5" s="24"/>
      <c r="M5" s="24"/>
      <c r="N5" s="23"/>
      <c r="O5" s="23"/>
      <c r="P5" s="23"/>
      <c r="Q5" s="23"/>
      <c r="R5" s="23"/>
      <c r="S5" s="23"/>
    </row>
    <row r="6" spans="1:19" ht="9.75" customHeight="1" x14ac:dyDescent="0.25">
      <c r="A6" s="37"/>
      <c r="B6" s="37"/>
      <c r="C6" s="37"/>
      <c r="D6" s="37"/>
      <c r="E6" s="37"/>
      <c r="F6" s="37"/>
      <c r="G6" s="37"/>
      <c r="H6" s="38"/>
      <c r="I6" s="39"/>
      <c r="J6" s="37"/>
      <c r="K6" s="37"/>
      <c r="L6" s="37"/>
      <c r="M6" s="37"/>
      <c r="N6" s="39"/>
      <c r="O6" s="39"/>
      <c r="P6" s="39"/>
      <c r="Q6" s="39"/>
      <c r="R6" s="39"/>
      <c r="S6" s="39"/>
    </row>
    <row r="7" spans="1:19" ht="13.5" customHeight="1" x14ac:dyDescent="0.25">
      <c r="A7" s="40" t="s">
        <v>4</v>
      </c>
      <c r="B7" s="40" t="s">
        <v>13</v>
      </c>
      <c r="C7" s="40" t="s">
        <v>14</v>
      </c>
      <c r="D7" s="41" t="s">
        <v>15</v>
      </c>
      <c r="E7" s="41" t="s">
        <v>16</v>
      </c>
      <c r="F7" s="42" t="s">
        <v>17</v>
      </c>
      <c r="G7" s="40" t="s">
        <v>18</v>
      </c>
      <c r="H7" s="43" t="s">
        <v>19</v>
      </c>
      <c r="I7" s="44" t="s">
        <v>20</v>
      </c>
      <c r="J7" s="45" t="s">
        <v>21</v>
      </c>
      <c r="K7" s="45" t="s">
        <v>22</v>
      </c>
      <c r="L7" s="45" t="s">
        <v>23</v>
      </c>
      <c r="M7" s="45" t="s">
        <v>24</v>
      </c>
      <c r="N7" s="46" t="s">
        <v>25</v>
      </c>
      <c r="O7" s="47" t="s">
        <v>6</v>
      </c>
      <c r="P7" s="47" t="s">
        <v>26</v>
      </c>
      <c r="Q7" s="47" t="s">
        <v>27</v>
      </c>
      <c r="R7" s="47" t="s">
        <v>28</v>
      </c>
      <c r="S7" s="47" t="s">
        <v>29</v>
      </c>
    </row>
    <row r="8" spans="1:19" ht="16.5" customHeight="1" x14ac:dyDescent="0.3">
      <c r="A8" s="48">
        <v>1</v>
      </c>
      <c r="B8" s="49">
        <v>108</v>
      </c>
      <c r="C8" s="49" t="str">
        <f t="shared" ref="C8:C31" si="0">IF(ISBLANK(B8)," ",CONCATENATE($B$3,B8))</f>
        <v>m108</v>
      </c>
      <c r="D8" s="50"/>
      <c r="E8" s="50"/>
      <c r="F8" s="51" t="str">
        <f t="shared" ref="F8:F31" si="1">IF(ISBLANK(D8)," ",RANK(D8,$D$8:$D$31,1))</f>
        <v xml:space="preserve"> </v>
      </c>
      <c r="G8" s="51" t="str">
        <f t="shared" ref="G8:G31" si="2">IF(ISBLANK(E8)," ",RANK(E8,$E$8:$E$31,1))</f>
        <v xml:space="preserve"> </v>
      </c>
      <c r="H8" s="51" t="e">
        <f t="shared" ref="H8:H31" si="3">IF(ISBLANK(B8)," ",VLOOKUP(C8,list,2,FALSE))</f>
        <v>#REF!</v>
      </c>
      <c r="I8" s="52" t="e">
        <f t="shared" ref="I8:I31" si="4">IF(ISBLANK(B8)," ",VLOOKUP(C8,list,3,FALSE))</f>
        <v>#REF!</v>
      </c>
      <c r="J8" s="51" t="e">
        <f t="shared" ref="J8:J31" si="5">IF(ISBLANK(B8)," ",VLOOKUP(C8,list,4,FALSE))</f>
        <v>#REF!</v>
      </c>
      <c r="K8" s="51" t="e">
        <f t="shared" ref="K8:K31" si="6">IF(ISBLANK(B8)," ",VLOOKUP(C8,list,5,FALSE))</f>
        <v>#REF!</v>
      </c>
      <c r="L8" s="51" t="e">
        <f t="shared" ref="L8:L31" si="7">IF(ISBLANK(B8)," ",VLOOKUP(C8,list,6,FALSE))</f>
        <v>#REF!</v>
      </c>
      <c r="M8" s="51" t="e">
        <f t="shared" ref="M8:M31" si="8">IF(ISBLANK(B8)," ",VLOOKUP(C8,list,7,FALSE))</f>
        <v>#REF!</v>
      </c>
      <c r="N8" s="53" t="str">
        <f t="shared" ref="N8:N31" si="9">IF(ISBLANK(S8)," ",TIME(Q8,R8,S8))</f>
        <v xml:space="preserve"> </v>
      </c>
      <c r="O8" s="48" t="str">
        <f t="shared" ref="O8:O31" si="10">IF(ISBLANK(E8)," ",VLOOKUP(G8,tsk,2,FALSE))</f>
        <v xml:space="preserve"> </v>
      </c>
      <c r="P8" s="48" t="str">
        <f t="shared" ref="P8:P31" si="11">IF(ISBLANK(D8)," ",VLOOKUP(N8,kvjc,2))</f>
        <v xml:space="preserve"> </v>
      </c>
      <c r="Q8" s="48"/>
      <c r="R8" s="48"/>
      <c r="S8" s="48"/>
    </row>
    <row r="9" spans="1:19" ht="16.5" customHeight="1" x14ac:dyDescent="0.3">
      <c r="A9" s="48">
        <v>2</v>
      </c>
      <c r="B9" s="49"/>
      <c r="C9" s="49" t="str">
        <f t="shared" si="0"/>
        <v xml:space="preserve"> </v>
      </c>
      <c r="D9" s="50"/>
      <c r="E9" s="50"/>
      <c r="F9" s="51" t="str">
        <f t="shared" si="1"/>
        <v xml:space="preserve"> </v>
      </c>
      <c r="G9" s="51" t="str">
        <f t="shared" si="2"/>
        <v xml:space="preserve"> </v>
      </c>
      <c r="H9" s="51" t="str">
        <f t="shared" si="3"/>
        <v xml:space="preserve"> </v>
      </c>
      <c r="I9" s="52" t="str">
        <f t="shared" si="4"/>
        <v xml:space="preserve"> </v>
      </c>
      <c r="J9" s="51" t="str">
        <f t="shared" si="5"/>
        <v xml:space="preserve"> </v>
      </c>
      <c r="K9" s="51" t="str">
        <f t="shared" si="6"/>
        <v xml:space="preserve"> </v>
      </c>
      <c r="L9" s="51" t="str">
        <f t="shared" si="7"/>
        <v xml:space="preserve"> </v>
      </c>
      <c r="M9" s="51" t="str">
        <f t="shared" si="8"/>
        <v xml:space="preserve"> </v>
      </c>
      <c r="N9" s="53" t="str">
        <f t="shared" si="9"/>
        <v xml:space="preserve"> </v>
      </c>
      <c r="O9" s="48" t="str">
        <f t="shared" si="10"/>
        <v xml:space="preserve"> </v>
      </c>
      <c r="P9" s="48" t="str">
        <f t="shared" si="11"/>
        <v xml:space="preserve"> </v>
      </c>
      <c r="Q9" s="48"/>
      <c r="R9" s="48"/>
      <c r="S9" s="48"/>
    </row>
    <row r="10" spans="1:19" ht="16.5" customHeight="1" x14ac:dyDescent="0.3">
      <c r="A10" s="48">
        <v>3</v>
      </c>
      <c r="B10" s="49"/>
      <c r="C10" s="49" t="str">
        <f t="shared" si="0"/>
        <v xml:space="preserve"> </v>
      </c>
      <c r="D10" s="50"/>
      <c r="E10" s="50"/>
      <c r="F10" s="51" t="str">
        <f t="shared" si="1"/>
        <v xml:space="preserve"> </v>
      </c>
      <c r="G10" s="51" t="str">
        <f t="shared" si="2"/>
        <v xml:space="preserve"> </v>
      </c>
      <c r="H10" s="51" t="str">
        <f t="shared" si="3"/>
        <v xml:space="preserve"> </v>
      </c>
      <c r="I10" s="52" t="str">
        <f t="shared" si="4"/>
        <v xml:space="preserve"> </v>
      </c>
      <c r="J10" s="51" t="str">
        <f t="shared" si="5"/>
        <v xml:space="preserve"> </v>
      </c>
      <c r="K10" s="51" t="str">
        <f t="shared" si="6"/>
        <v xml:space="preserve"> </v>
      </c>
      <c r="L10" s="51" t="str">
        <f t="shared" si="7"/>
        <v xml:space="preserve"> </v>
      </c>
      <c r="M10" s="51" t="str">
        <f t="shared" si="8"/>
        <v xml:space="preserve"> </v>
      </c>
      <c r="N10" s="53" t="str">
        <f t="shared" si="9"/>
        <v xml:space="preserve"> </v>
      </c>
      <c r="O10" s="48" t="str">
        <f t="shared" si="10"/>
        <v xml:space="preserve"> </v>
      </c>
      <c r="P10" s="48" t="str">
        <f t="shared" si="11"/>
        <v xml:space="preserve"> </v>
      </c>
      <c r="Q10" s="48"/>
      <c r="R10" s="48"/>
      <c r="S10" s="48"/>
    </row>
    <row r="11" spans="1:19" ht="16.5" customHeight="1" x14ac:dyDescent="0.3">
      <c r="A11" s="48">
        <v>4</v>
      </c>
      <c r="B11" s="49"/>
      <c r="C11" s="49" t="str">
        <f t="shared" si="0"/>
        <v xml:space="preserve"> </v>
      </c>
      <c r="D11" s="50"/>
      <c r="E11" s="50"/>
      <c r="F11" s="51" t="str">
        <f t="shared" si="1"/>
        <v xml:space="preserve"> </v>
      </c>
      <c r="G11" s="51" t="str">
        <f t="shared" si="2"/>
        <v xml:space="preserve"> </v>
      </c>
      <c r="H11" s="51" t="str">
        <f t="shared" si="3"/>
        <v xml:space="preserve"> </v>
      </c>
      <c r="I11" s="52" t="str">
        <f t="shared" si="4"/>
        <v xml:space="preserve"> </v>
      </c>
      <c r="J11" s="51" t="str">
        <f t="shared" si="5"/>
        <v xml:space="preserve"> </v>
      </c>
      <c r="K11" s="51" t="str">
        <f t="shared" si="6"/>
        <v xml:space="preserve"> </v>
      </c>
      <c r="L11" s="51" t="str">
        <f t="shared" si="7"/>
        <v xml:space="preserve"> </v>
      </c>
      <c r="M11" s="51" t="str">
        <f t="shared" si="8"/>
        <v xml:space="preserve"> </v>
      </c>
      <c r="N11" s="53" t="str">
        <f t="shared" si="9"/>
        <v xml:space="preserve"> </v>
      </c>
      <c r="O11" s="48" t="str">
        <f t="shared" si="10"/>
        <v xml:space="preserve"> </v>
      </c>
      <c r="P11" s="48" t="str">
        <f t="shared" si="11"/>
        <v xml:space="preserve"> </v>
      </c>
      <c r="Q11" s="48"/>
      <c r="R11" s="48"/>
      <c r="S11" s="48"/>
    </row>
    <row r="12" spans="1:19" ht="16.5" customHeight="1" x14ac:dyDescent="0.3">
      <c r="A12" s="48">
        <v>5</v>
      </c>
      <c r="B12" s="49"/>
      <c r="C12" s="49" t="str">
        <f t="shared" si="0"/>
        <v xml:space="preserve"> </v>
      </c>
      <c r="D12" s="50"/>
      <c r="E12" s="50"/>
      <c r="F12" s="51" t="str">
        <f t="shared" si="1"/>
        <v xml:space="preserve"> </v>
      </c>
      <c r="G12" s="51" t="str">
        <f t="shared" si="2"/>
        <v xml:space="preserve"> </v>
      </c>
      <c r="H12" s="51" t="str">
        <f t="shared" si="3"/>
        <v xml:space="preserve"> </v>
      </c>
      <c r="I12" s="52" t="str">
        <f t="shared" si="4"/>
        <v xml:space="preserve"> </v>
      </c>
      <c r="J12" s="51" t="str">
        <f t="shared" si="5"/>
        <v xml:space="preserve"> </v>
      </c>
      <c r="K12" s="51" t="str">
        <f t="shared" si="6"/>
        <v xml:space="preserve"> </v>
      </c>
      <c r="L12" s="51" t="str">
        <f t="shared" si="7"/>
        <v xml:space="preserve"> </v>
      </c>
      <c r="M12" s="51" t="str">
        <f t="shared" si="8"/>
        <v xml:space="preserve"> </v>
      </c>
      <c r="N12" s="53" t="str">
        <f t="shared" si="9"/>
        <v xml:space="preserve"> </v>
      </c>
      <c r="O12" s="48" t="str">
        <f t="shared" si="10"/>
        <v xml:space="preserve"> </v>
      </c>
      <c r="P12" s="48" t="str">
        <f t="shared" si="11"/>
        <v xml:space="preserve"> </v>
      </c>
      <c r="Q12" s="48"/>
      <c r="R12" s="48"/>
      <c r="S12" s="48"/>
    </row>
    <row r="13" spans="1:19" ht="16.5" customHeight="1" x14ac:dyDescent="0.3">
      <c r="A13" s="48">
        <v>6</v>
      </c>
      <c r="B13" s="49"/>
      <c r="C13" s="49" t="str">
        <f t="shared" si="0"/>
        <v xml:space="preserve"> </v>
      </c>
      <c r="D13" s="50"/>
      <c r="E13" s="50"/>
      <c r="F13" s="51" t="str">
        <f t="shared" si="1"/>
        <v xml:space="preserve"> </v>
      </c>
      <c r="G13" s="51" t="str">
        <f t="shared" si="2"/>
        <v xml:space="preserve"> </v>
      </c>
      <c r="H13" s="51" t="str">
        <f t="shared" si="3"/>
        <v xml:space="preserve"> </v>
      </c>
      <c r="I13" s="52" t="str">
        <f t="shared" si="4"/>
        <v xml:space="preserve"> </v>
      </c>
      <c r="J13" s="51" t="str">
        <f t="shared" si="5"/>
        <v xml:space="preserve"> </v>
      </c>
      <c r="K13" s="51" t="str">
        <f t="shared" si="6"/>
        <v xml:space="preserve"> </v>
      </c>
      <c r="L13" s="51" t="str">
        <f t="shared" si="7"/>
        <v xml:space="preserve"> </v>
      </c>
      <c r="M13" s="51" t="str">
        <f t="shared" si="8"/>
        <v xml:space="preserve"> </v>
      </c>
      <c r="N13" s="53" t="str">
        <f t="shared" si="9"/>
        <v xml:space="preserve"> </v>
      </c>
      <c r="O13" s="48" t="str">
        <f t="shared" si="10"/>
        <v xml:space="preserve"> </v>
      </c>
      <c r="P13" s="48" t="str">
        <f t="shared" si="11"/>
        <v xml:space="preserve"> </v>
      </c>
      <c r="Q13" s="48"/>
      <c r="R13" s="48"/>
      <c r="S13" s="48"/>
    </row>
    <row r="14" spans="1:19" ht="16.5" customHeight="1" x14ac:dyDescent="0.3">
      <c r="A14" s="48">
        <v>7</v>
      </c>
      <c r="B14" s="49"/>
      <c r="C14" s="49" t="str">
        <f t="shared" si="0"/>
        <v xml:space="preserve"> </v>
      </c>
      <c r="D14" s="50"/>
      <c r="E14" s="50"/>
      <c r="F14" s="51" t="str">
        <f t="shared" si="1"/>
        <v xml:space="preserve"> </v>
      </c>
      <c r="G14" s="51" t="str">
        <f t="shared" si="2"/>
        <v xml:space="preserve"> </v>
      </c>
      <c r="H14" s="51" t="str">
        <f t="shared" si="3"/>
        <v xml:space="preserve"> </v>
      </c>
      <c r="I14" s="52" t="str">
        <f t="shared" si="4"/>
        <v xml:space="preserve"> </v>
      </c>
      <c r="J14" s="51" t="str">
        <f t="shared" si="5"/>
        <v xml:space="preserve"> </v>
      </c>
      <c r="K14" s="51" t="str">
        <f t="shared" si="6"/>
        <v xml:space="preserve"> </v>
      </c>
      <c r="L14" s="51" t="str">
        <f t="shared" si="7"/>
        <v xml:space="preserve"> </v>
      </c>
      <c r="M14" s="51" t="str">
        <f t="shared" si="8"/>
        <v xml:space="preserve"> </v>
      </c>
      <c r="N14" s="53" t="str">
        <f t="shared" si="9"/>
        <v xml:space="preserve"> </v>
      </c>
      <c r="O14" s="48" t="str">
        <f t="shared" si="10"/>
        <v xml:space="preserve"> </v>
      </c>
      <c r="P14" s="48" t="str">
        <f t="shared" si="11"/>
        <v xml:space="preserve"> </v>
      </c>
      <c r="Q14" s="48"/>
      <c r="R14" s="48"/>
      <c r="S14" s="48"/>
    </row>
    <row r="15" spans="1:19" ht="16.5" customHeight="1" x14ac:dyDescent="0.3">
      <c r="A15" s="48">
        <v>8</v>
      </c>
      <c r="B15" s="49"/>
      <c r="C15" s="49" t="str">
        <f t="shared" si="0"/>
        <v xml:space="preserve"> </v>
      </c>
      <c r="D15" s="50"/>
      <c r="E15" s="50"/>
      <c r="F15" s="51" t="str">
        <f t="shared" si="1"/>
        <v xml:space="preserve"> </v>
      </c>
      <c r="G15" s="51" t="str">
        <f t="shared" si="2"/>
        <v xml:space="preserve"> </v>
      </c>
      <c r="H15" s="51" t="str">
        <f t="shared" si="3"/>
        <v xml:space="preserve"> </v>
      </c>
      <c r="I15" s="52" t="str">
        <f t="shared" si="4"/>
        <v xml:space="preserve"> </v>
      </c>
      <c r="J15" s="51" t="str">
        <f t="shared" si="5"/>
        <v xml:space="preserve"> </v>
      </c>
      <c r="K15" s="51" t="str">
        <f t="shared" si="6"/>
        <v xml:space="preserve"> </v>
      </c>
      <c r="L15" s="51" t="str">
        <f t="shared" si="7"/>
        <v xml:space="preserve"> </v>
      </c>
      <c r="M15" s="51" t="str">
        <f t="shared" si="8"/>
        <v xml:space="preserve"> </v>
      </c>
      <c r="N15" s="53" t="str">
        <f t="shared" si="9"/>
        <v xml:space="preserve"> </v>
      </c>
      <c r="O15" s="48" t="str">
        <f t="shared" si="10"/>
        <v xml:space="preserve"> </v>
      </c>
      <c r="P15" s="48" t="str">
        <f t="shared" si="11"/>
        <v xml:space="preserve"> </v>
      </c>
      <c r="Q15" s="48"/>
      <c r="R15" s="48"/>
      <c r="S15" s="48"/>
    </row>
    <row r="16" spans="1:19" ht="16.5" customHeight="1" x14ac:dyDescent="0.3">
      <c r="A16" s="48">
        <v>9</v>
      </c>
      <c r="B16" s="49"/>
      <c r="C16" s="49" t="str">
        <f t="shared" si="0"/>
        <v xml:space="preserve"> </v>
      </c>
      <c r="D16" s="50"/>
      <c r="E16" s="50"/>
      <c r="F16" s="51" t="str">
        <f t="shared" si="1"/>
        <v xml:space="preserve"> </v>
      </c>
      <c r="G16" s="51" t="str">
        <f t="shared" si="2"/>
        <v xml:space="preserve"> </v>
      </c>
      <c r="H16" s="51" t="str">
        <f t="shared" si="3"/>
        <v xml:space="preserve"> </v>
      </c>
      <c r="I16" s="52" t="str">
        <f t="shared" si="4"/>
        <v xml:space="preserve"> </v>
      </c>
      <c r="J16" s="51" t="str">
        <f t="shared" si="5"/>
        <v xml:space="preserve"> </v>
      </c>
      <c r="K16" s="51" t="str">
        <f t="shared" si="6"/>
        <v xml:space="preserve"> </v>
      </c>
      <c r="L16" s="51" t="str">
        <f t="shared" si="7"/>
        <v xml:space="preserve"> </v>
      </c>
      <c r="M16" s="51" t="str">
        <f t="shared" si="8"/>
        <v xml:space="preserve"> </v>
      </c>
      <c r="N16" s="53" t="str">
        <f t="shared" si="9"/>
        <v xml:space="preserve"> </v>
      </c>
      <c r="O16" s="48" t="str">
        <f t="shared" si="10"/>
        <v xml:space="preserve"> </v>
      </c>
      <c r="P16" s="48" t="str">
        <f t="shared" si="11"/>
        <v xml:space="preserve"> </v>
      </c>
      <c r="Q16" s="48"/>
      <c r="R16" s="48"/>
      <c r="S16" s="48"/>
    </row>
    <row r="17" spans="1:19" ht="16.5" customHeight="1" x14ac:dyDescent="0.3">
      <c r="A17" s="48">
        <v>10</v>
      </c>
      <c r="B17" s="49"/>
      <c r="C17" s="49" t="str">
        <f t="shared" si="0"/>
        <v xml:space="preserve"> </v>
      </c>
      <c r="D17" s="50"/>
      <c r="E17" s="50"/>
      <c r="F17" s="51" t="str">
        <f t="shared" si="1"/>
        <v xml:space="preserve"> </v>
      </c>
      <c r="G17" s="51" t="str">
        <f t="shared" si="2"/>
        <v xml:space="preserve"> </v>
      </c>
      <c r="H17" s="51" t="str">
        <f t="shared" si="3"/>
        <v xml:space="preserve"> </v>
      </c>
      <c r="I17" s="52" t="str">
        <f t="shared" si="4"/>
        <v xml:space="preserve"> </v>
      </c>
      <c r="J17" s="51" t="str">
        <f t="shared" si="5"/>
        <v xml:space="preserve"> </v>
      </c>
      <c r="K17" s="51" t="str">
        <f t="shared" si="6"/>
        <v xml:space="preserve"> </v>
      </c>
      <c r="L17" s="51" t="str">
        <f t="shared" si="7"/>
        <v xml:space="preserve"> </v>
      </c>
      <c r="M17" s="51" t="str">
        <f t="shared" si="8"/>
        <v xml:space="preserve"> </v>
      </c>
      <c r="N17" s="53" t="str">
        <f t="shared" si="9"/>
        <v xml:space="preserve"> </v>
      </c>
      <c r="O17" s="48" t="str">
        <f t="shared" si="10"/>
        <v xml:space="preserve"> </v>
      </c>
      <c r="P17" s="48" t="str">
        <f t="shared" si="11"/>
        <v xml:space="preserve"> </v>
      </c>
      <c r="Q17" s="48"/>
      <c r="R17" s="48"/>
      <c r="S17" s="48"/>
    </row>
    <row r="18" spans="1:19" ht="16.5" customHeight="1" x14ac:dyDescent="0.3">
      <c r="A18" s="48">
        <v>11</v>
      </c>
      <c r="B18" s="49"/>
      <c r="C18" s="49" t="str">
        <f t="shared" si="0"/>
        <v xml:space="preserve"> </v>
      </c>
      <c r="D18" s="50"/>
      <c r="E18" s="50"/>
      <c r="F18" s="51" t="str">
        <f t="shared" si="1"/>
        <v xml:space="preserve"> </v>
      </c>
      <c r="G18" s="51" t="str">
        <f t="shared" si="2"/>
        <v xml:space="preserve"> </v>
      </c>
      <c r="H18" s="51" t="str">
        <f t="shared" si="3"/>
        <v xml:space="preserve"> </v>
      </c>
      <c r="I18" s="52" t="str">
        <f t="shared" si="4"/>
        <v xml:space="preserve"> </v>
      </c>
      <c r="J18" s="51" t="str">
        <f t="shared" si="5"/>
        <v xml:space="preserve"> </v>
      </c>
      <c r="K18" s="51" t="str">
        <f t="shared" si="6"/>
        <v xml:space="preserve"> </v>
      </c>
      <c r="L18" s="51" t="str">
        <f t="shared" si="7"/>
        <v xml:space="preserve"> </v>
      </c>
      <c r="M18" s="51" t="str">
        <f t="shared" si="8"/>
        <v xml:space="preserve"> </v>
      </c>
      <c r="N18" s="53" t="str">
        <f t="shared" si="9"/>
        <v xml:space="preserve"> </v>
      </c>
      <c r="O18" s="48" t="str">
        <f t="shared" si="10"/>
        <v xml:space="preserve"> </v>
      </c>
      <c r="P18" s="48" t="str">
        <f t="shared" si="11"/>
        <v xml:space="preserve"> </v>
      </c>
      <c r="Q18" s="48"/>
      <c r="R18" s="48"/>
      <c r="S18" s="48"/>
    </row>
    <row r="19" spans="1:19" ht="16.5" customHeight="1" x14ac:dyDescent="0.3">
      <c r="A19" s="48">
        <v>12</v>
      </c>
      <c r="B19" s="49"/>
      <c r="C19" s="49" t="str">
        <f t="shared" si="0"/>
        <v xml:space="preserve"> </v>
      </c>
      <c r="D19" s="50"/>
      <c r="E19" s="50"/>
      <c r="F19" s="51" t="str">
        <f t="shared" si="1"/>
        <v xml:space="preserve"> </v>
      </c>
      <c r="G19" s="51" t="str">
        <f t="shared" si="2"/>
        <v xml:space="preserve"> </v>
      </c>
      <c r="H19" s="51" t="str">
        <f t="shared" si="3"/>
        <v xml:space="preserve"> </v>
      </c>
      <c r="I19" s="52" t="str">
        <f t="shared" si="4"/>
        <v xml:space="preserve"> </v>
      </c>
      <c r="J19" s="51" t="str">
        <f t="shared" si="5"/>
        <v xml:space="preserve"> </v>
      </c>
      <c r="K19" s="51" t="str">
        <f t="shared" si="6"/>
        <v xml:space="preserve"> </v>
      </c>
      <c r="L19" s="51" t="str">
        <f t="shared" si="7"/>
        <v xml:space="preserve"> </v>
      </c>
      <c r="M19" s="51" t="str">
        <f t="shared" si="8"/>
        <v xml:space="preserve"> </v>
      </c>
      <c r="N19" s="53" t="str">
        <f t="shared" si="9"/>
        <v xml:space="preserve"> </v>
      </c>
      <c r="O19" s="48" t="str">
        <f t="shared" si="10"/>
        <v xml:space="preserve"> </v>
      </c>
      <c r="P19" s="48" t="str">
        <f t="shared" si="11"/>
        <v xml:space="preserve"> </v>
      </c>
      <c r="Q19" s="48"/>
      <c r="R19" s="48"/>
      <c r="S19" s="48"/>
    </row>
    <row r="20" spans="1:19" ht="16.5" customHeight="1" x14ac:dyDescent="0.3">
      <c r="A20" s="48">
        <v>13</v>
      </c>
      <c r="B20" s="49"/>
      <c r="C20" s="49" t="str">
        <f t="shared" si="0"/>
        <v xml:space="preserve"> </v>
      </c>
      <c r="D20" s="50"/>
      <c r="E20" s="50"/>
      <c r="F20" s="51" t="str">
        <f t="shared" si="1"/>
        <v xml:space="preserve"> </v>
      </c>
      <c r="G20" s="51" t="str">
        <f t="shared" si="2"/>
        <v xml:space="preserve"> </v>
      </c>
      <c r="H20" s="51" t="str">
        <f t="shared" si="3"/>
        <v xml:space="preserve"> </v>
      </c>
      <c r="I20" s="52" t="str">
        <f t="shared" si="4"/>
        <v xml:space="preserve"> </v>
      </c>
      <c r="J20" s="51" t="str">
        <f t="shared" si="5"/>
        <v xml:space="preserve"> </v>
      </c>
      <c r="K20" s="51" t="str">
        <f t="shared" si="6"/>
        <v xml:space="preserve"> </v>
      </c>
      <c r="L20" s="51" t="str">
        <f t="shared" si="7"/>
        <v xml:space="preserve"> </v>
      </c>
      <c r="M20" s="51" t="str">
        <f t="shared" si="8"/>
        <v xml:space="preserve"> </v>
      </c>
      <c r="N20" s="53" t="str">
        <f t="shared" si="9"/>
        <v xml:space="preserve"> </v>
      </c>
      <c r="O20" s="48" t="str">
        <f t="shared" si="10"/>
        <v xml:space="preserve"> </v>
      </c>
      <c r="P20" s="48" t="str">
        <f t="shared" si="11"/>
        <v xml:space="preserve"> </v>
      </c>
      <c r="Q20" s="48"/>
      <c r="R20" s="48"/>
      <c r="S20" s="48"/>
    </row>
    <row r="21" spans="1:19" ht="16.5" customHeight="1" x14ac:dyDescent="0.3">
      <c r="A21" s="48">
        <v>14</v>
      </c>
      <c r="B21" s="49"/>
      <c r="C21" s="49" t="str">
        <f t="shared" si="0"/>
        <v xml:space="preserve"> </v>
      </c>
      <c r="D21" s="50"/>
      <c r="E21" s="50"/>
      <c r="F21" s="51" t="str">
        <f t="shared" si="1"/>
        <v xml:space="preserve"> </v>
      </c>
      <c r="G21" s="51" t="str">
        <f t="shared" si="2"/>
        <v xml:space="preserve"> </v>
      </c>
      <c r="H21" s="51" t="str">
        <f t="shared" si="3"/>
        <v xml:space="preserve"> </v>
      </c>
      <c r="I21" s="52" t="str">
        <f t="shared" si="4"/>
        <v xml:space="preserve"> </v>
      </c>
      <c r="J21" s="51" t="str">
        <f t="shared" si="5"/>
        <v xml:space="preserve"> </v>
      </c>
      <c r="K21" s="51" t="str">
        <f t="shared" si="6"/>
        <v xml:space="preserve"> </v>
      </c>
      <c r="L21" s="51" t="str">
        <f t="shared" si="7"/>
        <v xml:space="preserve"> </v>
      </c>
      <c r="M21" s="51" t="str">
        <f t="shared" si="8"/>
        <v xml:space="preserve"> </v>
      </c>
      <c r="N21" s="53" t="str">
        <f t="shared" si="9"/>
        <v xml:space="preserve"> </v>
      </c>
      <c r="O21" s="48" t="str">
        <f t="shared" si="10"/>
        <v xml:space="preserve"> </v>
      </c>
      <c r="P21" s="48" t="str">
        <f t="shared" si="11"/>
        <v xml:space="preserve"> </v>
      </c>
      <c r="Q21" s="48"/>
      <c r="R21" s="48"/>
      <c r="S21" s="48"/>
    </row>
    <row r="22" spans="1:19" ht="16.5" customHeight="1" x14ac:dyDescent="0.3">
      <c r="A22" s="48">
        <v>15</v>
      </c>
      <c r="B22" s="49"/>
      <c r="C22" s="49" t="str">
        <f t="shared" si="0"/>
        <v xml:space="preserve"> </v>
      </c>
      <c r="D22" s="50"/>
      <c r="E22" s="50"/>
      <c r="F22" s="51" t="str">
        <f t="shared" si="1"/>
        <v xml:space="preserve"> </v>
      </c>
      <c r="G22" s="51" t="str">
        <f t="shared" si="2"/>
        <v xml:space="preserve"> </v>
      </c>
      <c r="H22" s="51" t="str">
        <f t="shared" si="3"/>
        <v xml:space="preserve"> </v>
      </c>
      <c r="I22" s="52" t="str">
        <f t="shared" si="4"/>
        <v xml:space="preserve"> </v>
      </c>
      <c r="J22" s="51" t="str">
        <f t="shared" si="5"/>
        <v xml:space="preserve"> </v>
      </c>
      <c r="K22" s="51" t="str">
        <f t="shared" si="6"/>
        <v xml:space="preserve"> </v>
      </c>
      <c r="L22" s="51" t="str">
        <f t="shared" si="7"/>
        <v xml:space="preserve"> </v>
      </c>
      <c r="M22" s="51" t="str">
        <f t="shared" si="8"/>
        <v xml:space="preserve"> </v>
      </c>
      <c r="N22" s="53" t="str">
        <f t="shared" si="9"/>
        <v xml:space="preserve"> </v>
      </c>
      <c r="O22" s="48" t="str">
        <f t="shared" si="10"/>
        <v xml:space="preserve"> </v>
      </c>
      <c r="P22" s="48" t="str">
        <f t="shared" si="11"/>
        <v xml:space="preserve"> </v>
      </c>
      <c r="Q22" s="48"/>
      <c r="R22" s="48"/>
      <c r="S22" s="48"/>
    </row>
    <row r="23" spans="1:19" ht="16.5" customHeight="1" x14ac:dyDescent="0.3">
      <c r="A23" s="48">
        <v>16</v>
      </c>
      <c r="B23" s="49"/>
      <c r="C23" s="49" t="str">
        <f t="shared" si="0"/>
        <v xml:space="preserve"> </v>
      </c>
      <c r="D23" s="50"/>
      <c r="E23" s="50"/>
      <c r="F23" s="51" t="str">
        <f t="shared" si="1"/>
        <v xml:space="preserve"> </v>
      </c>
      <c r="G23" s="51" t="str">
        <f t="shared" si="2"/>
        <v xml:space="preserve"> </v>
      </c>
      <c r="H23" s="51" t="str">
        <f t="shared" si="3"/>
        <v xml:space="preserve"> </v>
      </c>
      <c r="I23" s="52" t="str">
        <f t="shared" si="4"/>
        <v xml:space="preserve"> </v>
      </c>
      <c r="J23" s="51" t="str">
        <f t="shared" si="5"/>
        <v xml:space="preserve"> </v>
      </c>
      <c r="K23" s="51" t="str">
        <f t="shared" si="6"/>
        <v xml:space="preserve"> </v>
      </c>
      <c r="L23" s="51" t="str">
        <f t="shared" si="7"/>
        <v xml:space="preserve"> </v>
      </c>
      <c r="M23" s="51" t="str">
        <f t="shared" si="8"/>
        <v xml:space="preserve"> </v>
      </c>
      <c r="N23" s="53" t="str">
        <f t="shared" si="9"/>
        <v xml:space="preserve"> </v>
      </c>
      <c r="O23" s="48" t="str">
        <f t="shared" si="10"/>
        <v xml:space="preserve"> </v>
      </c>
      <c r="P23" s="48" t="str">
        <f t="shared" si="11"/>
        <v xml:space="preserve"> </v>
      </c>
      <c r="Q23" s="48"/>
      <c r="R23" s="48"/>
      <c r="S23" s="48"/>
    </row>
    <row r="24" spans="1:19" ht="16.5" customHeight="1" x14ac:dyDescent="0.3">
      <c r="A24" s="48">
        <v>17</v>
      </c>
      <c r="B24" s="49"/>
      <c r="C24" s="49" t="str">
        <f t="shared" si="0"/>
        <v xml:space="preserve"> </v>
      </c>
      <c r="D24" s="50"/>
      <c r="E24" s="50"/>
      <c r="F24" s="51" t="str">
        <f t="shared" si="1"/>
        <v xml:space="preserve"> </v>
      </c>
      <c r="G24" s="51" t="str">
        <f t="shared" si="2"/>
        <v xml:space="preserve"> </v>
      </c>
      <c r="H24" s="51" t="str">
        <f t="shared" si="3"/>
        <v xml:space="preserve"> </v>
      </c>
      <c r="I24" s="52" t="str">
        <f t="shared" si="4"/>
        <v xml:space="preserve"> </v>
      </c>
      <c r="J24" s="51" t="str">
        <f t="shared" si="5"/>
        <v xml:space="preserve"> </v>
      </c>
      <c r="K24" s="51" t="str">
        <f t="shared" si="6"/>
        <v xml:space="preserve"> </v>
      </c>
      <c r="L24" s="51" t="str">
        <f t="shared" si="7"/>
        <v xml:space="preserve"> </v>
      </c>
      <c r="M24" s="51" t="str">
        <f t="shared" si="8"/>
        <v xml:space="preserve"> </v>
      </c>
      <c r="N24" s="53" t="str">
        <f t="shared" si="9"/>
        <v xml:space="preserve"> </v>
      </c>
      <c r="O24" s="48" t="str">
        <f t="shared" si="10"/>
        <v xml:space="preserve"> </v>
      </c>
      <c r="P24" s="48" t="str">
        <f t="shared" si="11"/>
        <v xml:space="preserve"> </v>
      </c>
      <c r="Q24" s="48"/>
      <c r="R24" s="48"/>
      <c r="S24" s="48"/>
    </row>
    <row r="25" spans="1:19" ht="16.5" customHeight="1" x14ac:dyDescent="0.3">
      <c r="A25" s="48">
        <v>18</v>
      </c>
      <c r="B25" s="49"/>
      <c r="C25" s="49" t="str">
        <f t="shared" si="0"/>
        <v xml:space="preserve"> </v>
      </c>
      <c r="D25" s="50"/>
      <c r="E25" s="50"/>
      <c r="F25" s="51" t="str">
        <f t="shared" si="1"/>
        <v xml:space="preserve"> </v>
      </c>
      <c r="G25" s="51" t="str">
        <f t="shared" si="2"/>
        <v xml:space="preserve"> </v>
      </c>
      <c r="H25" s="51" t="str">
        <f t="shared" si="3"/>
        <v xml:space="preserve"> </v>
      </c>
      <c r="I25" s="52" t="str">
        <f t="shared" si="4"/>
        <v xml:space="preserve"> </v>
      </c>
      <c r="J25" s="51" t="str">
        <f t="shared" si="5"/>
        <v xml:space="preserve"> </v>
      </c>
      <c r="K25" s="51" t="str">
        <f t="shared" si="6"/>
        <v xml:space="preserve"> </v>
      </c>
      <c r="L25" s="51" t="str">
        <f t="shared" si="7"/>
        <v xml:space="preserve"> </v>
      </c>
      <c r="M25" s="51" t="str">
        <f t="shared" si="8"/>
        <v xml:space="preserve"> </v>
      </c>
      <c r="N25" s="53" t="str">
        <f t="shared" si="9"/>
        <v xml:space="preserve"> </v>
      </c>
      <c r="O25" s="48" t="str">
        <f t="shared" si="10"/>
        <v xml:space="preserve"> </v>
      </c>
      <c r="P25" s="48" t="str">
        <f t="shared" si="11"/>
        <v xml:space="preserve"> </v>
      </c>
      <c r="Q25" s="48"/>
      <c r="R25" s="48"/>
      <c r="S25" s="48"/>
    </row>
    <row r="26" spans="1:19" ht="16.5" customHeight="1" x14ac:dyDescent="0.3">
      <c r="A26" s="48">
        <v>19</v>
      </c>
      <c r="B26" s="49"/>
      <c r="C26" s="49" t="str">
        <f t="shared" si="0"/>
        <v xml:space="preserve"> </v>
      </c>
      <c r="D26" s="50"/>
      <c r="E26" s="50"/>
      <c r="F26" s="51" t="str">
        <f t="shared" si="1"/>
        <v xml:space="preserve"> </v>
      </c>
      <c r="G26" s="51" t="str">
        <f t="shared" si="2"/>
        <v xml:space="preserve"> </v>
      </c>
      <c r="H26" s="51" t="str">
        <f t="shared" si="3"/>
        <v xml:space="preserve"> </v>
      </c>
      <c r="I26" s="52" t="str">
        <f t="shared" si="4"/>
        <v xml:space="preserve"> </v>
      </c>
      <c r="J26" s="51" t="str">
        <f t="shared" si="5"/>
        <v xml:space="preserve"> </v>
      </c>
      <c r="K26" s="51" t="str">
        <f t="shared" si="6"/>
        <v xml:space="preserve"> </v>
      </c>
      <c r="L26" s="51" t="str">
        <f t="shared" si="7"/>
        <v xml:space="preserve"> </v>
      </c>
      <c r="M26" s="51" t="str">
        <f t="shared" si="8"/>
        <v xml:space="preserve"> </v>
      </c>
      <c r="N26" s="53" t="str">
        <f t="shared" si="9"/>
        <v xml:space="preserve"> </v>
      </c>
      <c r="O26" s="48" t="str">
        <f t="shared" si="10"/>
        <v xml:space="preserve"> </v>
      </c>
      <c r="P26" s="48" t="str">
        <f t="shared" si="11"/>
        <v xml:space="preserve"> </v>
      </c>
      <c r="Q26" s="48"/>
      <c r="R26" s="48"/>
      <c r="S26" s="48"/>
    </row>
    <row r="27" spans="1:19" ht="16.5" customHeight="1" x14ac:dyDescent="0.3">
      <c r="A27" s="48">
        <v>20</v>
      </c>
      <c r="B27" s="49"/>
      <c r="C27" s="49" t="str">
        <f t="shared" si="0"/>
        <v xml:space="preserve"> </v>
      </c>
      <c r="D27" s="50"/>
      <c r="E27" s="50"/>
      <c r="F27" s="51" t="str">
        <f t="shared" si="1"/>
        <v xml:space="preserve"> </v>
      </c>
      <c r="G27" s="51" t="str">
        <f t="shared" si="2"/>
        <v xml:space="preserve"> </v>
      </c>
      <c r="H27" s="51" t="str">
        <f t="shared" si="3"/>
        <v xml:space="preserve"> </v>
      </c>
      <c r="I27" s="52" t="str">
        <f t="shared" si="4"/>
        <v xml:space="preserve"> </v>
      </c>
      <c r="J27" s="51" t="str">
        <f t="shared" si="5"/>
        <v xml:space="preserve"> </v>
      </c>
      <c r="K27" s="51" t="str">
        <f t="shared" si="6"/>
        <v xml:space="preserve"> </v>
      </c>
      <c r="L27" s="51" t="str">
        <f t="shared" si="7"/>
        <v xml:space="preserve"> </v>
      </c>
      <c r="M27" s="51" t="str">
        <f t="shared" si="8"/>
        <v xml:space="preserve"> </v>
      </c>
      <c r="N27" s="53" t="str">
        <f t="shared" si="9"/>
        <v xml:space="preserve"> </v>
      </c>
      <c r="O27" s="48" t="str">
        <f t="shared" si="10"/>
        <v xml:space="preserve"> </v>
      </c>
      <c r="P27" s="48" t="str">
        <f t="shared" si="11"/>
        <v xml:space="preserve"> </v>
      </c>
      <c r="Q27" s="48"/>
      <c r="R27" s="48"/>
      <c r="S27" s="48"/>
    </row>
    <row r="28" spans="1:19" ht="16.5" customHeight="1" x14ac:dyDescent="0.3">
      <c r="A28" s="48">
        <v>21</v>
      </c>
      <c r="B28" s="49"/>
      <c r="C28" s="49" t="str">
        <f t="shared" si="0"/>
        <v xml:space="preserve"> </v>
      </c>
      <c r="D28" s="50"/>
      <c r="E28" s="50"/>
      <c r="F28" s="51" t="str">
        <f t="shared" si="1"/>
        <v xml:space="preserve"> </v>
      </c>
      <c r="G28" s="51" t="str">
        <f t="shared" si="2"/>
        <v xml:space="preserve"> </v>
      </c>
      <c r="H28" s="51" t="str">
        <f t="shared" si="3"/>
        <v xml:space="preserve"> </v>
      </c>
      <c r="I28" s="52" t="str">
        <f t="shared" si="4"/>
        <v xml:space="preserve"> </v>
      </c>
      <c r="J28" s="51" t="str">
        <f t="shared" si="5"/>
        <v xml:space="preserve"> </v>
      </c>
      <c r="K28" s="51" t="str">
        <f t="shared" si="6"/>
        <v xml:space="preserve"> </v>
      </c>
      <c r="L28" s="51" t="str">
        <f t="shared" si="7"/>
        <v xml:space="preserve"> </v>
      </c>
      <c r="M28" s="51" t="str">
        <f t="shared" si="8"/>
        <v xml:space="preserve"> </v>
      </c>
      <c r="N28" s="53" t="str">
        <f t="shared" si="9"/>
        <v xml:space="preserve"> </v>
      </c>
      <c r="O28" s="48" t="str">
        <f t="shared" si="10"/>
        <v xml:space="preserve"> </v>
      </c>
      <c r="P28" s="48" t="str">
        <f t="shared" si="11"/>
        <v xml:space="preserve"> </v>
      </c>
      <c r="Q28" s="48"/>
      <c r="R28" s="48"/>
      <c r="S28" s="48"/>
    </row>
    <row r="29" spans="1:19" ht="16.5" customHeight="1" x14ac:dyDescent="0.3">
      <c r="A29" s="48">
        <v>22</v>
      </c>
      <c r="B29" s="49"/>
      <c r="C29" s="49" t="str">
        <f t="shared" si="0"/>
        <v xml:space="preserve"> </v>
      </c>
      <c r="D29" s="50"/>
      <c r="E29" s="50"/>
      <c r="F29" s="51" t="str">
        <f t="shared" si="1"/>
        <v xml:space="preserve"> </v>
      </c>
      <c r="G29" s="51" t="str">
        <f t="shared" si="2"/>
        <v xml:space="preserve"> </v>
      </c>
      <c r="H29" s="51" t="str">
        <f t="shared" si="3"/>
        <v xml:space="preserve"> </v>
      </c>
      <c r="I29" s="52" t="str">
        <f t="shared" si="4"/>
        <v xml:space="preserve"> </v>
      </c>
      <c r="J29" s="51" t="str">
        <f t="shared" si="5"/>
        <v xml:space="preserve"> </v>
      </c>
      <c r="K29" s="51" t="str">
        <f t="shared" si="6"/>
        <v xml:space="preserve"> </v>
      </c>
      <c r="L29" s="51" t="str">
        <f t="shared" si="7"/>
        <v xml:space="preserve"> </v>
      </c>
      <c r="M29" s="51" t="str">
        <f t="shared" si="8"/>
        <v xml:space="preserve"> </v>
      </c>
      <c r="N29" s="53" t="str">
        <f t="shared" si="9"/>
        <v xml:space="preserve"> </v>
      </c>
      <c r="O29" s="48" t="str">
        <f t="shared" si="10"/>
        <v xml:space="preserve"> </v>
      </c>
      <c r="P29" s="48" t="str">
        <f t="shared" si="11"/>
        <v xml:space="preserve"> </v>
      </c>
      <c r="Q29" s="48"/>
      <c r="R29" s="48"/>
      <c r="S29" s="48"/>
    </row>
    <row r="30" spans="1:19" ht="16.5" customHeight="1" x14ac:dyDescent="0.3">
      <c r="A30" s="48">
        <v>23</v>
      </c>
      <c r="B30" s="49"/>
      <c r="C30" s="49" t="str">
        <f t="shared" si="0"/>
        <v xml:space="preserve"> </v>
      </c>
      <c r="D30" s="50"/>
      <c r="E30" s="50"/>
      <c r="F30" s="51" t="str">
        <f t="shared" si="1"/>
        <v xml:space="preserve"> </v>
      </c>
      <c r="G30" s="51" t="str">
        <f t="shared" si="2"/>
        <v xml:space="preserve"> </v>
      </c>
      <c r="H30" s="51" t="str">
        <f t="shared" si="3"/>
        <v xml:space="preserve"> </v>
      </c>
      <c r="I30" s="52" t="str">
        <f t="shared" si="4"/>
        <v xml:space="preserve"> </v>
      </c>
      <c r="J30" s="51" t="str">
        <f t="shared" si="5"/>
        <v xml:space="preserve"> </v>
      </c>
      <c r="K30" s="51" t="str">
        <f t="shared" si="6"/>
        <v xml:space="preserve"> </v>
      </c>
      <c r="L30" s="51" t="str">
        <f t="shared" si="7"/>
        <v xml:space="preserve"> </v>
      </c>
      <c r="M30" s="51" t="str">
        <f t="shared" si="8"/>
        <v xml:space="preserve"> </v>
      </c>
      <c r="N30" s="53" t="str">
        <f t="shared" si="9"/>
        <v xml:space="preserve"> </v>
      </c>
      <c r="O30" s="48" t="str">
        <f t="shared" si="10"/>
        <v xml:space="preserve"> </v>
      </c>
      <c r="P30" s="48" t="str">
        <f t="shared" si="11"/>
        <v xml:space="preserve"> </v>
      </c>
      <c r="Q30" s="48"/>
      <c r="R30" s="48"/>
      <c r="S30" s="48"/>
    </row>
    <row r="31" spans="1:19" ht="16.5" customHeight="1" x14ac:dyDescent="0.3">
      <c r="A31" s="48">
        <v>24</v>
      </c>
      <c r="B31" s="49"/>
      <c r="C31" s="49" t="str">
        <f t="shared" si="0"/>
        <v xml:space="preserve"> </v>
      </c>
      <c r="D31" s="50"/>
      <c r="E31" s="50"/>
      <c r="F31" s="51" t="str">
        <f t="shared" si="1"/>
        <v xml:space="preserve"> </v>
      </c>
      <c r="G31" s="51" t="str">
        <f t="shared" si="2"/>
        <v xml:space="preserve"> </v>
      </c>
      <c r="H31" s="51" t="str">
        <f t="shared" si="3"/>
        <v xml:space="preserve"> </v>
      </c>
      <c r="I31" s="52" t="str">
        <f t="shared" si="4"/>
        <v xml:space="preserve"> </v>
      </c>
      <c r="J31" s="51" t="str">
        <f t="shared" si="5"/>
        <v xml:space="preserve"> </v>
      </c>
      <c r="K31" s="51" t="str">
        <f t="shared" si="6"/>
        <v xml:space="preserve"> </v>
      </c>
      <c r="L31" s="51" t="str">
        <f t="shared" si="7"/>
        <v xml:space="preserve"> </v>
      </c>
      <c r="M31" s="51" t="str">
        <f t="shared" si="8"/>
        <v xml:space="preserve"> </v>
      </c>
      <c r="N31" s="53" t="str">
        <f t="shared" si="9"/>
        <v xml:space="preserve"> </v>
      </c>
      <c r="O31" s="48" t="str">
        <f t="shared" si="10"/>
        <v xml:space="preserve"> </v>
      </c>
      <c r="P31" s="48" t="str">
        <f t="shared" si="11"/>
        <v xml:space="preserve"> </v>
      </c>
      <c r="Q31" s="48"/>
      <c r="R31" s="48"/>
      <c r="S31" s="48"/>
    </row>
    <row r="32" spans="1:19" ht="16.5" customHeight="1" x14ac:dyDescent="0.3">
      <c r="A32" s="48"/>
      <c r="B32" s="49"/>
      <c r="C32" s="49"/>
      <c r="D32" s="50"/>
      <c r="E32" s="50"/>
      <c r="F32" s="51"/>
      <c r="G32" s="51"/>
      <c r="H32" s="51"/>
      <c r="I32" s="52"/>
      <c r="J32" s="51"/>
      <c r="K32" s="51"/>
      <c r="L32" s="51"/>
      <c r="M32" s="51"/>
      <c r="N32" s="55"/>
      <c r="O32" s="48"/>
      <c r="P32" s="48"/>
      <c r="Q32" s="48"/>
      <c r="R32" s="48"/>
      <c r="S32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34" workbookViewId="0">
      <selection activeCell="A49" sqref="A49:A54"/>
    </sheetView>
  </sheetViews>
  <sheetFormatPr defaultRowHeight="13.2" x14ac:dyDescent="0.25"/>
  <cols>
    <col min="1" max="1" width="5.44140625" customWidth="1"/>
    <col min="2" max="2" width="16.33203125" customWidth="1"/>
    <col min="3" max="3" width="11.109375" bestFit="1" customWidth="1"/>
    <col min="4" max="4" width="6.88671875" bestFit="1" customWidth="1"/>
    <col min="5" max="5" width="3.44140625" bestFit="1" customWidth="1"/>
    <col min="6" max="6" width="9.88671875" bestFit="1" customWidth="1"/>
    <col min="7" max="7" width="14" bestFit="1" customWidth="1"/>
    <col min="8" max="8" width="13.33203125" bestFit="1" customWidth="1"/>
    <col min="9" max="9" width="27" bestFit="1" customWidth="1"/>
  </cols>
  <sheetData>
    <row r="1" spans="1:9" ht="18" x14ac:dyDescent="0.35">
      <c r="A1" s="105">
        <v>1</v>
      </c>
      <c r="B1" s="120" t="s">
        <v>166</v>
      </c>
      <c r="C1" s="106"/>
      <c r="D1" s="106"/>
      <c r="E1" s="106"/>
      <c r="F1" s="106"/>
      <c r="G1" s="106"/>
      <c r="H1" s="107"/>
      <c r="I1" s="108"/>
    </row>
    <row r="2" spans="1:9" ht="18" x14ac:dyDescent="0.35">
      <c r="A2" s="110"/>
      <c r="B2" s="183" t="s">
        <v>564</v>
      </c>
      <c r="C2" s="183"/>
      <c r="D2" s="183"/>
      <c r="E2" s="183"/>
      <c r="F2" s="183"/>
      <c r="G2" s="183"/>
      <c r="H2" s="107"/>
      <c r="I2" s="108"/>
    </row>
    <row r="3" spans="1:9" ht="17.25" customHeight="1" x14ac:dyDescent="0.25">
      <c r="A3" s="110"/>
      <c r="B3" s="107"/>
      <c r="C3" s="107"/>
      <c r="D3" s="109"/>
      <c r="E3" s="109"/>
      <c r="F3" s="109"/>
      <c r="G3" s="107"/>
      <c r="H3" s="107"/>
      <c r="I3" s="108"/>
    </row>
    <row r="4" spans="1:9" ht="16.5" customHeight="1" x14ac:dyDescent="0.3">
      <c r="A4" s="111" t="s">
        <v>28</v>
      </c>
      <c r="B4" s="112" t="s">
        <v>161</v>
      </c>
      <c r="C4" s="112"/>
      <c r="D4" s="112"/>
      <c r="E4" s="112"/>
      <c r="F4" s="112"/>
      <c r="G4" s="112"/>
      <c r="H4" s="112"/>
      <c r="I4" s="113"/>
    </row>
    <row r="5" spans="1:9" ht="18.75" customHeight="1" x14ac:dyDescent="0.25">
      <c r="A5" s="132"/>
      <c r="B5" s="133"/>
      <c r="C5" s="133"/>
      <c r="D5" s="133"/>
      <c r="E5" s="133"/>
      <c r="F5" s="133"/>
      <c r="G5" s="133"/>
      <c r="H5" s="133"/>
      <c r="I5" s="134"/>
    </row>
    <row r="6" spans="1:9" ht="16.2" thickBot="1" x14ac:dyDescent="0.35">
      <c r="A6" s="139" t="s">
        <v>4</v>
      </c>
      <c r="B6" s="140" t="s">
        <v>5</v>
      </c>
      <c r="C6" s="141" t="s">
        <v>25</v>
      </c>
      <c r="D6" s="139" t="s">
        <v>162</v>
      </c>
      <c r="E6" s="142" t="s">
        <v>163</v>
      </c>
      <c r="F6" s="142" t="s">
        <v>167</v>
      </c>
      <c r="G6" s="140" t="s">
        <v>168</v>
      </c>
      <c r="H6" s="141" t="s">
        <v>152</v>
      </c>
      <c r="I6" s="143" t="s">
        <v>24</v>
      </c>
    </row>
    <row r="7" spans="1:9" s="157" customFormat="1" ht="15.6" x14ac:dyDescent="0.3">
      <c r="A7" s="171">
        <v>1</v>
      </c>
      <c r="B7" s="175" t="s">
        <v>764</v>
      </c>
      <c r="C7" s="178" t="s">
        <v>771</v>
      </c>
      <c r="D7" s="181">
        <v>21</v>
      </c>
      <c r="E7" s="135"/>
      <c r="F7" s="136" t="s">
        <v>521</v>
      </c>
      <c r="G7" s="162" t="s">
        <v>522</v>
      </c>
      <c r="H7" s="137">
        <v>38467</v>
      </c>
      <c r="I7" s="138" t="s">
        <v>523</v>
      </c>
    </row>
    <row r="8" spans="1:9" s="157" customFormat="1" ht="15.6" x14ac:dyDescent="0.3">
      <c r="A8" s="172"/>
      <c r="B8" s="184"/>
      <c r="C8" s="184"/>
      <c r="D8" s="184"/>
      <c r="E8" s="114"/>
      <c r="F8" s="131" t="s">
        <v>179</v>
      </c>
      <c r="G8" s="163" t="s">
        <v>508</v>
      </c>
      <c r="H8" s="115">
        <v>38933</v>
      </c>
      <c r="I8" s="116" t="s">
        <v>507</v>
      </c>
    </row>
    <row r="9" spans="1:9" s="157" customFormat="1" ht="15.6" x14ac:dyDescent="0.3">
      <c r="A9" s="172"/>
      <c r="B9" s="184"/>
      <c r="C9" s="184"/>
      <c r="D9" s="184"/>
      <c r="E9" s="114"/>
      <c r="F9" s="131" t="s">
        <v>524</v>
      </c>
      <c r="G9" s="163" t="s">
        <v>525</v>
      </c>
      <c r="H9" s="115">
        <v>38039</v>
      </c>
      <c r="I9" s="116" t="s">
        <v>523</v>
      </c>
    </row>
    <row r="10" spans="1:9" s="157" customFormat="1" ht="15.6" x14ac:dyDescent="0.3">
      <c r="A10" s="172"/>
      <c r="B10" s="184"/>
      <c r="C10" s="184"/>
      <c r="D10" s="184"/>
      <c r="E10" s="114"/>
      <c r="F10" s="131" t="s">
        <v>514</v>
      </c>
      <c r="G10" s="163" t="s">
        <v>515</v>
      </c>
      <c r="H10" s="115">
        <v>38506</v>
      </c>
      <c r="I10" s="116" t="s">
        <v>507</v>
      </c>
    </row>
    <row r="11" spans="1:9" s="157" customFormat="1" ht="15.6" x14ac:dyDescent="0.3">
      <c r="A11" s="172"/>
      <c r="B11" s="184"/>
      <c r="C11" s="184"/>
      <c r="D11" s="184"/>
      <c r="E11" s="114"/>
      <c r="F11" s="131" t="s">
        <v>516</v>
      </c>
      <c r="G11" s="163" t="s">
        <v>517</v>
      </c>
      <c r="H11" s="115">
        <v>38097</v>
      </c>
      <c r="I11" s="116" t="s">
        <v>518</v>
      </c>
    </row>
    <row r="12" spans="1:9" s="157" customFormat="1" ht="16.2" thickBot="1" x14ac:dyDescent="0.35">
      <c r="A12" s="173"/>
      <c r="B12" s="185"/>
      <c r="C12" s="185"/>
      <c r="D12" s="185"/>
      <c r="E12" s="117"/>
      <c r="F12" s="144" t="s">
        <v>502</v>
      </c>
      <c r="G12" s="164" t="s">
        <v>509</v>
      </c>
      <c r="H12" s="118">
        <v>39247</v>
      </c>
      <c r="I12" s="119" t="s">
        <v>510</v>
      </c>
    </row>
    <row r="13" spans="1:9" s="157" customFormat="1" ht="15.6" x14ac:dyDescent="0.3">
      <c r="A13" s="171">
        <v>2</v>
      </c>
      <c r="B13" s="175" t="s">
        <v>763</v>
      </c>
      <c r="C13" s="178" t="s">
        <v>769</v>
      </c>
      <c r="D13" s="181">
        <v>19</v>
      </c>
      <c r="E13" s="135"/>
      <c r="F13" s="136" t="s">
        <v>418</v>
      </c>
      <c r="G13" s="162" t="s">
        <v>419</v>
      </c>
      <c r="H13" s="137" t="s">
        <v>420</v>
      </c>
      <c r="I13" s="138" t="s">
        <v>401</v>
      </c>
    </row>
    <row r="14" spans="1:9" s="157" customFormat="1" ht="15.6" x14ac:dyDescent="0.3">
      <c r="A14" s="172"/>
      <c r="B14" s="184"/>
      <c r="C14" s="184"/>
      <c r="D14" s="184"/>
      <c r="E14" s="114"/>
      <c r="F14" s="131" t="s">
        <v>179</v>
      </c>
      <c r="G14" s="163" t="s">
        <v>414</v>
      </c>
      <c r="H14" s="115" t="s">
        <v>415</v>
      </c>
      <c r="I14" s="116" t="s">
        <v>401</v>
      </c>
    </row>
    <row r="15" spans="1:9" s="157" customFormat="1" ht="15.6" x14ac:dyDescent="0.3">
      <c r="A15" s="172"/>
      <c r="B15" s="184"/>
      <c r="C15" s="184"/>
      <c r="D15" s="184"/>
      <c r="E15" s="114"/>
      <c r="F15" s="131" t="s">
        <v>425</v>
      </c>
      <c r="G15" s="163" t="s">
        <v>426</v>
      </c>
      <c r="H15" s="115" t="s">
        <v>427</v>
      </c>
      <c r="I15" s="116" t="s">
        <v>401</v>
      </c>
    </row>
    <row r="16" spans="1:9" s="157" customFormat="1" ht="15.6" x14ac:dyDescent="0.3">
      <c r="A16" s="172"/>
      <c r="B16" s="184"/>
      <c r="C16" s="184"/>
      <c r="D16" s="184"/>
      <c r="E16" s="114"/>
      <c r="F16" s="131" t="s">
        <v>226</v>
      </c>
      <c r="G16" s="163" t="s">
        <v>421</v>
      </c>
      <c r="H16" s="115" t="s">
        <v>422</v>
      </c>
      <c r="I16" s="116" t="s">
        <v>401</v>
      </c>
    </row>
    <row r="17" spans="1:9" s="157" customFormat="1" ht="15.6" x14ac:dyDescent="0.3">
      <c r="A17" s="172"/>
      <c r="B17" s="184"/>
      <c r="C17" s="184"/>
      <c r="D17" s="184"/>
      <c r="E17" s="114"/>
      <c r="F17" s="131" t="s">
        <v>307</v>
      </c>
      <c r="G17" s="163" t="s">
        <v>423</v>
      </c>
      <c r="H17" s="115" t="s">
        <v>424</v>
      </c>
      <c r="I17" s="116" t="s">
        <v>401</v>
      </c>
    </row>
    <row r="18" spans="1:9" s="157" customFormat="1" ht="16.2" thickBot="1" x14ac:dyDescent="0.35">
      <c r="A18" s="173"/>
      <c r="B18" s="185"/>
      <c r="C18" s="185"/>
      <c r="D18" s="185"/>
      <c r="E18" s="117"/>
      <c r="F18" s="144" t="s">
        <v>431</v>
      </c>
      <c r="G18" s="164" t="s">
        <v>432</v>
      </c>
      <c r="H18" s="118" t="s">
        <v>433</v>
      </c>
      <c r="I18" s="119" t="s">
        <v>401</v>
      </c>
    </row>
    <row r="19" spans="1:9" s="157" customFormat="1" ht="15.75" customHeight="1" x14ac:dyDescent="0.3">
      <c r="A19" s="171">
        <v>3</v>
      </c>
      <c r="B19" s="174" t="s">
        <v>189</v>
      </c>
      <c r="C19" s="177" t="s">
        <v>767</v>
      </c>
      <c r="D19" s="180">
        <v>17</v>
      </c>
      <c r="E19" s="135"/>
      <c r="F19" s="136" t="s">
        <v>206</v>
      </c>
      <c r="G19" s="162" t="s">
        <v>207</v>
      </c>
      <c r="H19" s="137" t="s">
        <v>208</v>
      </c>
      <c r="I19" s="138" t="s">
        <v>157</v>
      </c>
    </row>
    <row r="20" spans="1:9" s="157" customFormat="1" ht="15.6" x14ac:dyDescent="0.3">
      <c r="A20" s="172"/>
      <c r="B20" s="175"/>
      <c r="C20" s="178"/>
      <c r="D20" s="181"/>
      <c r="E20" s="114"/>
      <c r="F20" s="131" t="s">
        <v>209</v>
      </c>
      <c r="G20" s="163" t="s">
        <v>210</v>
      </c>
      <c r="H20" s="115" t="s">
        <v>211</v>
      </c>
      <c r="I20" s="116" t="s">
        <v>212</v>
      </c>
    </row>
    <row r="21" spans="1:9" s="157" customFormat="1" ht="15.6" x14ac:dyDescent="0.3">
      <c r="A21" s="172"/>
      <c r="B21" s="175"/>
      <c r="C21" s="178"/>
      <c r="D21" s="181"/>
      <c r="E21" s="114"/>
      <c r="F21" s="131" t="s">
        <v>191</v>
      </c>
      <c r="G21" s="163" t="s">
        <v>192</v>
      </c>
      <c r="H21" s="115" t="s">
        <v>193</v>
      </c>
      <c r="I21" s="116" t="s">
        <v>34</v>
      </c>
    </row>
    <row r="22" spans="1:9" s="157" customFormat="1" ht="15.6" x14ac:dyDescent="0.3">
      <c r="A22" s="172"/>
      <c r="B22" s="175"/>
      <c r="C22" s="178"/>
      <c r="D22" s="181"/>
      <c r="E22" s="114"/>
      <c r="F22" s="131" t="s">
        <v>200</v>
      </c>
      <c r="G22" s="163" t="s">
        <v>201</v>
      </c>
      <c r="H22" s="115" t="s">
        <v>202</v>
      </c>
      <c r="I22" s="116" t="s">
        <v>46</v>
      </c>
    </row>
    <row r="23" spans="1:9" s="157" customFormat="1" ht="15.6" x14ac:dyDescent="0.3">
      <c r="A23" s="172"/>
      <c r="B23" s="175"/>
      <c r="C23" s="178"/>
      <c r="D23" s="181"/>
      <c r="E23" s="114"/>
      <c r="F23" s="131" t="s">
        <v>186</v>
      </c>
      <c r="G23" s="163" t="s">
        <v>187</v>
      </c>
      <c r="H23" s="115" t="s">
        <v>188</v>
      </c>
      <c r="I23" s="116" t="s">
        <v>34</v>
      </c>
    </row>
    <row r="24" spans="1:9" s="157" customFormat="1" ht="16.2" thickBot="1" x14ac:dyDescent="0.35">
      <c r="A24" s="173"/>
      <c r="B24" s="176"/>
      <c r="C24" s="179"/>
      <c r="D24" s="182"/>
      <c r="E24" s="117"/>
      <c r="F24" s="144" t="s">
        <v>197</v>
      </c>
      <c r="G24" s="164" t="s">
        <v>198</v>
      </c>
      <c r="H24" s="118" t="s">
        <v>199</v>
      </c>
      <c r="I24" s="119" t="s">
        <v>34</v>
      </c>
    </row>
    <row r="25" spans="1:9" s="157" customFormat="1" ht="15.6" x14ac:dyDescent="0.3">
      <c r="A25" s="171">
        <v>4</v>
      </c>
      <c r="B25" s="175" t="s">
        <v>39</v>
      </c>
      <c r="C25" s="178" t="s">
        <v>768</v>
      </c>
      <c r="D25" s="181">
        <v>15</v>
      </c>
      <c r="E25" s="135"/>
      <c r="F25" s="136" t="s">
        <v>560</v>
      </c>
      <c r="G25" s="162" t="s">
        <v>561</v>
      </c>
      <c r="H25" s="137" t="s">
        <v>562</v>
      </c>
      <c r="I25" s="138" t="s">
        <v>544</v>
      </c>
    </row>
    <row r="26" spans="1:9" s="157" customFormat="1" ht="15.6" x14ac:dyDescent="0.3">
      <c r="A26" s="172"/>
      <c r="B26" s="184"/>
      <c r="C26" s="184"/>
      <c r="D26" s="184"/>
      <c r="E26" s="114"/>
      <c r="F26" s="131" t="s">
        <v>548</v>
      </c>
      <c r="G26" s="163" t="s">
        <v>540</v>
      </c>
      <c r="H26" s="115" t="s">
        <v>549</v>
      </c>
      <c r="I26" s="116" t="s">
        <v>544</v>
      </c>
    </row>
    <row r="27" spans="1:9" s="157" customFormat="1" ht="15.6" x14ac:dyDescent="0.3">
      <c r="A27" s="172"/>
      <c r="B27" s="184"/>
      <c r="C27" s="184"/>
      <c r="D27" s="184"/>
      <c r="E27" s="114"/>
      <c r="F27" s="131" t="s">
        <v>484</v>
      </c>
      <c r="G27" s="163" t="s">
        <v>556</v>
      </c>
      <c r="H27" s="115" t="s">
        <v>557</v>
      </c>
      <c r="I27" s="116" t="s">
        <v>544</v>
      </c>
    </row>
    <row r="28" spans="1:9" s="157" customFormat="1" ht="15.6" x14ac:dyDescent="0.3">
      <c r="A28" s="172"/>
      <c r="B28" s="184"/>
      <c r="C28" s="184"/>
      <c r="D28" s="184"/>
      <c r="E28" s="114"/>
      <c r="F28" s="131" t="s">
        <v>539</v>
      </c>
      <c r="G28" s="163" t="s">
        <v>540</v>
      </c>
      <c r="H28" s="115" t="s">
        <v>541</v>
      </c>
      <c r="I28" s="116" t="s">
        <v>544</v>
      </c>
    </row>
    <row r="29" spans="1:9" s="157" customFormat="1" ht="15.6" x14ac:dyDescent="0.3">
      <c r="A29" s="172"/>
      <c r="B29" s="184"/>
      <c r="C29" s="184"/>
      <c r="D29" s="184"/>
      <c r="E29" s="114"/>
      <c r="F29" s="131" t="s">
        <v>480</v>
      </c>
      <c r="G29" s="163" t="s">
        <v>558</v>
      </c>
      <c r="H29" s="115" t="s">
        <v>559</v>
      </c>
      <c r="I29" s="116" t="s">
        <v>544</v>
      </c>
    </row>
    <row r="30" spans="1:9" s="157" customFormat="1" ht="16.2" thickBot="1" x14ac:dyDescent="0.35">
      <c r="A30" s="173"/>
      <c r="B30" s="185"/>
      <c r="C30" s="185"/>
      <c r="D30" s="185"/>
      <c r="E30" s="117"/>
      <c r="F30" s="144" t="s">
        <v>550</v>
      </c>
      <c r="G30" s="164" t="s">
        <v>551</v>
      </c>
      <c r="H30" s="118" t="s">
        <v>552</v>
      </c>
      <c r="I30" s="119" t="s">
        <v>544</v>
      </c>
    </row>
    <row r="31" spans="1:9" ht="15.75" customHeight="1" x14ac:dyDescent="0.3">
      <c r="A31" s="171">
        <v>5</v>
      </c>
      <c r="B31" s="174" t="s">
        <v>118</v>
      </c>
      <c r="C31" s="177" t="s">
        <v>765</v>
      </c>
      <c r="D31" s="180">
        <v>14</v>
      </c>
      <c r="E31" s="135"/>
      <c r="F31" s="136" t="s">
        <v>451</v>
      </c>
      <c r="G31" s="162" t="s">
        <v>465</v>
      </c>
      <c r="H31" s="137">
        <v>38208</v>
      </c>
      <c r="I31" s="138" t="s">
        <v>154</v>
      </c>
    </row>
    <row r="32" spans="1:9" ht="15.6" x14ac:dyDescent="0.3">
      <c r="A32" s="172"/>
      <c r="B32" s="175"/>
      <c r="C32" s="178"/>
      <c r="D32" s="181"/>
      <c r="E32" s="114"/>
      <c r="F32" s="131" t="s">
        <v>469</v>
      </c>
      <c r="G32" s="163" t="s">
        <v>470</v>
      </c>
      <c r="H32" s="115">
        <v>38378</v>
      </c>
      <c r="I32" s="116" t="s">
        <v>155</v>
      </c>
    </row>
    <row r="33" spans="1:9" ht="15.6" x14ac:dyDescent="0.3">
      <c r="A33" s="172"/>
      <c r="B33" s="175"/>
      <c r="C33" s="178"/>
      <c r="D33" s="181"/>
      <c r="E33" s="114"/>
      <c r="F33" s="131" t="s">
        <v>464</v>
      </c>
      <c r="G33" s="163" t="s">
        <v>465</v>
      </c>
      <c r="H33" s="115">
        <v>38956</v>
      </c>
      <c r="I33" s="116" t="s">
        <v>154</v>
      </c>
    </row>
    <row r="34" spans="1:9" ht="15.6" x14ac:dyDescent="0.3">
      <c r="A34" s="172"/>
      <c r="B34" s="175"/>
      <c r="C34" s="178"/>
      <c r="D34" s="181"/>
      <c r="E34" s="114"/>
      <c r="F34" s="131" t="s">
        <v>454</v>
      </c>
      <c r="G34" s="163" t="s">
        <v>455</v>
      </c>
      <c r="H34" s="115">
        <v>39476</v>
      </c>
      <c r="I34" s="116" t="s">
        <v>154</v>
      </c>
    </row>
    <row r="35" spans="1:9" ht="15.6" x14ac:dyDescent="0.3">
      <c r="A35" s="172"/>
      <c r="B35" s="175"/>
      <c r="C35" s="178"/>
      <c r="D35" s="181"/>
      <c r="E35" s="114"/>
      <c r="F35" s="131" t="s">
        <v>461</v>
      </c>
      <c r="G35" s="163" t="s">
        <v>462</v>
      </c>
      <c r="H35" s="115">
        <v>39261</v>
      </c>
      <c r="I35" s="116" t="s">
        <v>463</v>
      </c>
    </row>
    <row r="36" spans="1:9" ht="16.2" thickBot="1" x14ac:dyDescent="0.35">
      <c r="A36" s="173"/>
      <c r="B36" s="176"/>
      <c r="C36" s="179"/>
      <c r="D36" s="182"/>
      <c r="E36" s="117"/>
      <c r="F36" s="144" t="s">
        <v>456</v>
      </c>
      <c r="G36" s="164" t="s">
        <v>457</v>
      </c>
      <c r="H36" s="118">
        <v>39792</v>
      </c>
      <c r="I36" s="119" t="s">
        <v>458</v>
      </c>
    </row>
    <row r="37" spans="1:9" s="157" customFormat="1" ht="15.75" customHeight="1" x14ac:dyDescent="0.3">
      <c r="A37" s="171">
        <v>6</v>
      </c>
      <c r="B37" s="174" t="s">
        <v>165</v>
      </c>
      <c r="C37" s="177" t="s">
        <v>766</v>
      </c>
      <c r="D37" s="180">
        <v>13</v>
      </c>
      <c r="E37" s="135"/>
      <c r="F37" s="136" t="s">
        <v>391</v>
      </c>
      <c r="G37" s="162" t="s">
        <v>291</v>
      </c>
      <c r="H37" s="137" t="s">
        <v>392</v>
      </c>
      <c r="I37" s="138" t="s">
        <v>50</v>
      </c>
    </row>
    <row r="38" spans="1:9" s="157" customFormat="1" ht="15.6" x14ac:dyDescent="0.3">
      <c r="A38" s="172"/>
      <c r="B38" s="175"/>
      <c r="C38" s="178"/>
      <c r="D38" s="181"/>
      <c r="E38" s="114"/>
      <c r="F38" s="131" t="s">
        <v>280</v>
      </c>
      <c r="G38" s="163" t="s">
        <v>383</v>
      </c>
      <c r="H38" s="115" t="s">
        <v>384</v>
      </c>
      <c r="I38" s="116" t="s">
        <v>50</v>
      </c>
    </row>
    <row r="39" spans="1:9" s="157" customFormat="1" ht="15.6" x14ac:dyDescent="0.3">
      <c r="A39" s="172"/>
      <c r="B39" s="175"/>
      <c r="C39" s="178"/>
      <c r="D39" s="181"/>
      <c r="E39" s="114"/>
      <c r="F39" s="131" t="s">
        <v>393</v>
      </c>
      <c r="G39" s="163" t="s">
        <v>291</v>
      </c>
      <c r="H39" s="115" t="s">
        <v>394</v>
      </c>
      <c r="I39" s="116" t="s">
        <v>50</v>
      </c>
    </row>
    <row r="40" spans="1:9" s="157" customFormat="1" ht="15.6" x14ac:dyDescent="0.3">
      <c r="A40" s="172"/>
      <c r="B40" s="175"/>
      <c r="C40" s="178"/>
      <c r="D40" s="181"/>
      <c r="E40" s="114"/>
      <c r="F40" s="131" t="s">
        <v>377</v>
      </c>
      <c r="G40" s="163" t="s">
        <v>378</v>
      </c>
      <c r="H40" s="115" t="s">
        <v>379</v>
      </c>
      <c r="I40" s="116" t="s">
        <v>50</v>
      </c>
    </row>
    <row r="41" spans="1:9" s="157" customFormat="1" ht="15.6" x14ac:dyDescent="0.3">
      <c r="A41" s="172"/>
      <c r="B41" s="175"/>
      <c r="C41" s="178"/>
      <c r="D41" s="181"/>
      <c r="E41" s="114"/>
      <c r="F41" s="131" t="s">
        <v>373</v>
      </c>
      <c r="G41" s="163" t="s">
        <v>374</v>
      </c>
      <c r="H41" s="115" t="s">
        <v>375</v>
      </c>
      <c r="I41" s="116" t="s">
        <v>50</v>
      </c>
    </row>
    <row r="42" spans="1:9" s="157" customFormat="1" ht="16.2" thickBot="1" x14ac:dyDescent="0.35">
      <c r="A42" s="173"/>
      <c r="B42" s="176"/>
      <c r="C42" s="179"/>
      <c r="D42" s="182"/>
      <c r="E42" s="117"/>
      <c r="F42" s="144" t="s">
        <v>399</v>
      </c>
      <c r="G42" s="164" t="s">
        <v>381</v>
      </c>
      <c r="H42" s="118">
        <v>38919</v>
      </c>
      <c r="I42" s="119" t="s">
        <v>50</v>
      </c>
    </row>
    <row r="43" spans="1:9" s="157" customFormat="1" ht="15.6" x14ac:dyDescent="0.3">
      <c r="A43" s="171">
        <v>7</v>
      </c>
      <c r="B43" s="175" t="s">
        <v>221</v>
      </c>
      <c r="C43" s="178" t="s">
        <v>770</v>
      </c>
      <c r="D43" s="181">
        <v>12</v>
      </c>
      <c r="E43" s="135"/>
      <c r="F43" s="136" t="s">
        <v>252</v>
      </c>
      <c r="G43" s="162" t="s">
        <v>253</v>
      </c>
      <c r="H43" s="137" t="s">
        <v>254</v>
      </c>
      <c r="I43" s="138" t="s">
        <v>34</v>
      </c>
    </row>
    <row r="44" spans="1:9" s="157" customFormat="1" ht="15.6" x14ac:dyDescent="0.3">
      <c r="A44" s="172"/>
      <c r="B44" s="184"/>
      <c r="C44" s="184"/>
      <c r="D44" s="184"/>
      <c r="E44" s="114"/>
      <c r="F44" s="131" t="s">
        <v>240</v>
      </c>
      <c r="G44" s="163" t="s">
        <v>241</v>
      </c>
      <c r="H44" s="115" t="s">
        <v>242</v>
      </c>
      <c r="I44" s="116" t="s">
        <v>46</v>
      </c>
    </row>
    <row r="45" spans="1:9" s="157" customFormat="1" ht="15.6" x14ac:dyDescent="0.3">
      <c r="A45" s="172"/>
      <c r="B45" s="184"/>
      <c r="C45" s="184"/>
      <c r="D45" s="184"/>
      <c r="E45" s="114"/>
      <c r="F45" s="131" t="s">
        <v>243</v>
      </c>
      <c r="G45" s="163" t="s">
        <v>244</v>
      </c>
      <c r="H45" s="115" t="s">
        <v>245</v>
      </c>
      <c r="I45" s="116" t="s">
        <v>34</v>
      </c>
    </row>
    <row r="46" spans="1:9" s="157" customFormat="1" ht="15.6" x14ac:dyDescent="0.3">
      <c r="A46" s="172"/>
      <c r="B46" s="184"/>
      <c r="C46" s="184"/>
      <c r="D46" s="184"/>
      <c r="E46" s="114"/>
      <c r="F46" s="131" t="s">
        <v>232</v>
      </c>
      <c r="G46" s="163" t="s">
        <v>233</v>
      </c>
      <c r="H46" s="115" t="s">
        <v>234</v>
      </c>
      <c r="I46" s="116" t="s">
        <v>40</v>
      </c>
    </row>
    <row r="47" spans="1:9" s="157" customFormat="1" ht="15.6" x14ac:dyDescent="0.3">
      <c r="A47" s="172"/>
      <c r="B47" s="184"/>
      <c r="C47" s="184"/>
      <c r="D47" s="184"/>
      <c r="E47" s="114"/>
      <c r="F47" s="131" t="s">
        <v>218</v>
      </c>
      <c r="G47" s="163" t="s">
        <v>219</v>
      </c>
      <c r="H47" s="115" t="s">
        <v>220</v>
      </c>
      <c r="I47" s="116" t="s">
        <v>222</v>
      </c>
    </row>
    <row r="48" spans="1:9" s="157" customFormat="1" ht="16.2" thickBot="1" x14ac:dyDescent="0.35">
      <c r="A48" s="173"/>
      <c r="B48" s="185"/>
      <c r="C48" s="185"/>
      <c r="D48" s="185"/>
      <c r="E48" s="117"/>
      <c r="F48" s="144" t="s">
        <v>237</v>
      </c>
      <c r="G48" s="164" t="s">
        <v>238</v>
      </c>
      <c r="H48" s="118" t="s">
        <v>239</v>
      </c>
      <c r="I48" s="119" t="s">
        <v>46</v>
      </c>
    </row>
    <row r="49" spans="1:9" s="157" customFormat="1" ht="15.6" x14ac:dyDescent="0.3">
      <c r="A49" s="171">
        <v>8</v>
      </c>
      <c r="B49" s="175" t="s">
        <v>51</v>
      </c>
      <c r="C49" s="178" t="s">
        <v>772</v>
      </c>
      <c r="D49" s="181">
        <v>11</v>
      </c>
      <c r="E49" s="135"/>
      <c r="F49" s="136" t="s">
        <v>307</v>
      </c>
      <c r="G49" s="162" t="s">
        <v>308</v>
      </c>
      <c r="H49" s="137" t="s">
        <v>309</v>
      </c>
      <c r="I49" s="138" t="s">
        <v>310</v>
      </c>
    </row>
    <row r="50" spans="1:9" s="157" customFormat="1" ht="15.6" x14ac:dyDescent="0.3">
      <c r="A50" s="172"/>
      <c r="B50" s="184"/>
      <c r="C50" s="184"/>
      <c r="D50" s="184"/>
      <c r="E50" s="114"/>
      <c r="F50" s="131" t="s">
        <v>298</v>
      </c>
      <c r="G50" s="163" t="s">
        <v>299</v>
      </c>
      <c r="H50" s="115" t="s">
        <v>300</v>
      </c>
      <c r="I50" s="116" t="s">
        <v>52</v>
      </c>
    </row>
    <row r="51" spans="1:9" s="157" customFormat="1" ht="15.6" x14ac:dyDescent="0.3">
      <c r="A51" s="172"/>
      <c r="B51" s="184"/>
      <c r="C51" s="184"/>
      <c r="D51" s="184"/>
      <c r="E51" s="114"/>
      <c r="F51" s="131" t="s">
        <v>291</v>
      </c>
      <c r="G51" s="163" t="s">
        <v>292</v>
      </c>
      <c r="H51" s="115" t="s">
        <v>293</v>
      </c>
      <c r="I51" s="116" t="s">
        <v>52</v>
      </c>
    </row>
    <row r="52" spans="1:9" s="157" customFormat="1" ht="15.6" x14ac:dyDescent="0.3">
      <c r="A52" s="172"/>
      <c r="B52" s="184"/>
      <c r="C52" s="184"/>
      <c r="D52" s="184"/>
      <c r="E52" s="114"/>
      <c r="F52" s="131" t="s">
        <v>286</v>
      </c>
      <c r="G52" s="163" t="s">
        <v>287</v>
      </c>
      <c r="H52" s="115" t="s">
        <v>288</v>
      </c>
      <c r="I52" s="116" t="s">
        <v>52</v>
      </c>
    </row>
    <row r="53" spans="1:9" s="157" customFormat="1" ht="15.6" x14ac:dyDescent="0.3">
      <c r="A53" s="172"/>
      <c r="B53" s="184"/>
      <c r="C53" s="184"/>
      <c r="D53" s="184"/>
      <c r="E53" s="114"/>
      <c r="F53" s="131" t="s">
        <v>289</v>
      </c>
      <c r="G53" s="163" t="s">
        <v>290</v>
      </c>
      <c r="H53" s="115" t="s">
        <v>288</v>
      </c>
      <c r="I53" s="116" t="s">
        <v>52</v>
      </c>
    </row>
    <row r="54" spans="1:9" s="157" customFormat="1" ht="16.2" thickBot="1" x14ac:dyDescent="0.35">
      <c r="A54" s="173"/>
      <c r="B54" s="185"/>
      <c r="C54" s="185"/>
      <c r="D54" s="185"/>
      <c r="E54" s="117"/>
      <c r="F54" s="144" t="s">
        <v>281</v>
      </c>
      <c r="G54" s="164" t="s">
        <v>282</v>
      </c>
      <c r="H54" s="118" t="s">
        <v>283</v>
      </c>
      <c r="I54" s="119" t="s">
        <v>52</v>
      </c>
    </row>
  </sheetData>
  <mergeCells count="33">
    <mergeCell ref="A49:A54"/>
    <mergeCell ref="B49:B54"/>
    <mergeCell ref="C49:C54"/>
    <mergeCell ref="D49:D54"/>
    <mergeCell ref="A13:A18"/>
    <mergeCell ref="B13:B18"/>
    <mergeCell ref="C13:C18"/>
    <mergeCell ref="D13:D18"/>
    <mergeCell ref="A43:A48"/>
    <mergeCell ref="B43:B48"/>
    <mergeCell ref="C43:C48"/>
    <mergeCell ref="D43:D48"/>
    <mergeCell ref="D25:D30"/>
    <mergeCell ref="A7:A12"/>
    <mergeCell ref="B7:B12"/>
    <mergeCell ref="C7:C12"/>
    <mergeCell ref="D7:D12"/>
    <mergeCell ref="A37:A42"/>
    <mergeCell ref="B37:B42"/>
    <mergeCell ref="C37:C42"/>
    <mergeCell ref="D37:D42"/>
    <mergeCell ref="B2:G2"/>
    <mergeCell ref="A31:A36"/>
    <mergeCell ref="B31:B36"/>
    <mergeCell ref="C31:C36"/>
    <mergeCell ref="D31:D36"/>
    <mergeCell ref="A19:A24"/>
    <mergeCell ref="B19:B24"/>
    <mergeCell ref="C19:C24"/>
    <mergeCell ref="D19:D24"/>
    <mergeCell ref="A25:A30"/>
    <mergeCell ref="B25:B30"/>
    <mergeCell ref="C25:C30"/>
  </mergeCells>
  <pageMargins left="0.7" right="0.7" top="0.75" bottom="0.75" header="0.3" footer="0.3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79"/>
  <sheetViews>
    <sheetView workbookViewId="0"/>
  </sheetViews>
  <sheetFormatPr defaultColWidth="17.33203125" defaultRowHeight="15" customHeight="1" x14ac:dyDescent="0.25"/>
  <cols>
    <col min="1" max="1" width="7.109375" customWidth="1"/>
    <col min="2" max="3" width="8.88671875" customWidth="1"/>
    <col min="4" max="4" width="5.5546875" customWidth="1"/>
    <col min="5" max="6" width="8.88671875" customWidth="1"/>
    <col min="7" max="7" width="6.88671875" customWidth="1"/>
    <col min="8" max="8" width="5.88671875" customWidth="1"/>
    <col min="9" max="13" width="8.88671875" customWidth="1"/>
    <col min="14" max="14" width="26.44140625" customWidth="1"/>
    <col min="15" max="15" width="8.109375" customWidth="1"/>
    <col min="16" max="17" width="7.88671875" customWidth="1"/>
    <col min="18" max="20" width="8.88671875" customWidth="1"/>
    <col min="21" max="21" width="5.44140625" customWidth="1"/>
    <col min="22" max="22" width="4.88671875" customWidth="1"/>
    <col min="23" max="25" width="8.88671875" customWidth="1"/>
  </cols>
  <sheetData>
    <row r="1" spans="1:25" ht="18.75" customHeight="1" x14ac:dyDescent="0.35">
      <c r="A1" s="56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3"/>
      <c r="N1" s="24"/>
      <c r="O1" s="23"/>
      <c r="P1" s="23"/>
      <c r="Q1" s="23"/>
      <c r="R1" s="23"/>
      <c r="S1" s="24"/>
      <c r="T1" s="24"/>
      <c r="U1" s="24"/>
      <c r="V1" s="24"/>
      <c r="W1" s="24"/>
      <c r="X1" s="24"/>
      <c r="Y1" s="24"/>
    </row>
    <row r="2" spans="1:25" ht="18.75" customHeight="1" x14ac:dyDescent="0.35">
      <c r="A2" s="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3"/>
      <c r="N2" s="24"/>
      <c r="O2" s="23"/>
      <c r="P2" s="23"/>
      <c r="Q2" s="23"/>
      <c r="R2" s="23"/>
      <c r="S2" s="24"/>
      <c r="T2" s="24"/>
      <c r="U2" s="24"/>
      <c r="V2" s="24"/>
      <c r="W2" s="24"/>
      <c r="X2" s="24"/>
      <c r="Y2" s="24"/>
    </row>
    <row r="3" spans="1:25" ht="12.75" customHeight="1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3"/>
      <c r="N3" s="24"/>
      <c r="O3" s="23"/>
      <c r="P3" s="23"/>
      <c r="Q3" s="23"/>
      <c r="R3" s="23"/>
      <c r="S3" s="23"/>
      <c r="T3" s="23"/>
      <c r="U3" s="24"/>
      <c r="V3" s="24"/>
      <c r="W3" s="37"/>
      <c r="X3" s="37"/>
      <c r="Y3" s="37"/>
    </row>
    <row r="4" spans="1:25" ht="12.75" customHeight="1" x14ac:dyDescent="0.25">
      <c r="A4" s="39"/>
      <c r="B4" s="37"/>
      <c r="C4" s="24"/>
      <c r="D4" s="24"/>
      <c r="E4" s="37"/>
      <c r="F4" s="37"/>
      <c r="G4" s="24"/>
      <c r="H4" s="24"/>
      <c r="I4" s="37"/>
      <c r="J4" s="37"/>
      <c r="K4" s="24"/>
      <c r="L4" s="23" t="s">
        <v>60</v>
      </c>
      <c r="M4" s="23"/>
      <c r="N4" s="24"/>
      <c r="O4" s="23"/>
      <c r="P4" s="23"/>
      <c r="Q4" s="23"/>
      <c r="R4" s="23"/>
      <c r="S4" s="23"/>
      <c r="T4" s="23"/>
      <c r="U4" s="24"/>
      <c r="V4" s="57"/>
      <c r="W4" s="58" t="s">
        <v>61</v>
      </c>
      <c r="X4" s="59"/>
      <c r="Y4" s="60"/>
    </row>
    <row r="5" spans="1:25" ht="15.75" customHeight="1" x14ac:dyDescent="0.3">
      <c r="A5" s="61">
        <v>1</v>
      </c>
      <c r="B5" s="48">
        <v>22</v>
      </c>
      <c r="C5" s="62"/>
      <c r="D5" s="57" t="s">
        <v>28</v>
      </c>
      <c r="E5" s="63" t="s">
        <v>62</v>
      </c>
      <c r="F5" s="64" t="s">
        <v>63</v>
      </c>
      <c r="G5" s="62"/>
      <c r="H5" s="57" t="s">
        <v>64</v>
      </c>
      <c r="I5" s="63" t="s">
        <v>62</v>
      </c>
      <c r="J5" s="64" t="s">
        <v>65</v>
      </c>
      <c r="K5" s="62"/>
      <c r="L5" s="23" t="s">
        <v>60</v>
      </c>
      <c r="M5" s="65">
        <v>0.53472222222222221</v>
      </c>
      <c r="N5" s="24" t="s">
        <v>66</v>
      </c>
      <c r="O5" s="23"/>
      <c r="P5" s="23" t="s">
        <v>67</v>
      </c>
      <c r="Q5" s="23" t="s">
        <v>68</v>
      </c>
      <c r="R5" s="23" t="s">
        <v>69</v>
      </c>
      <c r="S5" s="23"/>
      <c r="T5" s="23"/>
      <c r="U5" s="24"/>
      <c r="V5" s="57"/>
      <c r="W5" s="66" t="s">
        <v>70</v>
      </c>
      <c r="X5" s="67" t="s">
        <v>28</v>
      </c>
      <c r="Y5" s="68" t="s">
        <v>71</v>
      </c>
    </row>
    <row r="6" spans="1:25" ht="15.75" customHeight="1" x14ac:dyDescent="0.3">
      <c r="A6" s="61">
        <v>2</v>
      </c>
      <c r="B6" s="48">
        <v>18</v>
      </c>
      <c r="C6" s="62"/>
      <c r="D6" s="57"/>
      <c r="E6" s="69"/>
      <c r="F6" s="70"/>
      <c r="G6" s="71"/>
      <c r="H6" s="57"/>
      <c r="I6" s="69"/>
      <c r="J6" s="70"/>
      <c r="K6" s="62"/>
      <c r="L6" s="23">
        <v>1</v>
      </c>
      <c r="M6" s="65" t="s">
        <v>72</v>
      </c>
      <c r="N6" s="72" t="s">
        <v>73</v>
      </c>
      <c r="O6" s="23" t="s">
        <v>28</v>
      </c>
      <c r="P6" s="73">
        <v>3</v>
      </c>
      <c r="Q6" s="23">
        <v>1</v>
      </c>
      <c r="R6" s="65" t="s">
        <v>74</v>
      </c>
      <c r="S6" s="74" t="str">
        <f t="shared" ref="S6:S22" si="0">O6</f>
        <v>m</v>
      </c>
      <c r="T6" s="74" t="e">
        <f t="shared" ref="T6:T22" si="1">P6*R6+S6</f>
        <v>#VALUE!</v>
      </c>
      <c r="U6" s="24"/>
      <c r="V6" s="57"/>
      <c r="W6" s="62" t="s">
        <v>75</v>
      </c>
      <c r="X6" s="24" t="s">
        <v>76</v>
      </c>
      <c r="Y6" s="57" t="s">
        <v>77</v>
      </c>
    </row>
    <row r="7" spans="1:25" ht="15.75" customHeight="1" x14ac:dyDescent="0.3">
      <c r="A7" s="61">
        <v>3</v>
      </c>
      <c r="B7" s="48">
        <v>15</v>
      </c>
      <c r="C7" s="62"/>
      <c r="D7" s="57"/>
      <c r="E7" s="75"/>
      <c r="F7" s="76"/>
      <c r="G7" s="71"/>
      <c r="H7" s="57"/>
      <c r="I7" s="75"/>
      <c r="J7" s="76"/>
      <c r="K7" s="62"/>
      <c r="L7" s="23">
        <v>2</v>
      </c>
      <c r="M7" s="77">
        <v>0.54513888888888884</v>
      </c>
      <c r="N7" s="72" t="s">
        <v>78</v>
      </c>
      <c r="O7" s="23" t="s">
        <v>28</v>
      </c>
      <c r="P7" s="73">
        <v>3</v>
      </c>
      <c r="Q7" s="23">
        <v>2</v>
      </c>
      <c r="R7" s="65" t="s">
        <v>74</v>
      </c>
      <c r="S7" s="74" t="str">
        <f t="shared" si="0"/>
        <v>m</v>
      </c>
      <c r="T7" s="74" t="e">
        <f t="shared" si="1"/>
        <v>#VALUE!</v>
      </c>
      <c r="U7" s="24"/>
      <c r="V7" s="57"/>
      <c r="W7" s="62"/>
      <c r="X7" s="24" t="s">
        <v>79</v>
      </c>
      <c r="Y7" s="57" t="s">
        <v>80</v>
      </c>
    </row>
    <row r="8" spans="1:25" ht="15.75" customHeight="1" x14ac:dyDescent="0.3">
      <c r="A8" s="61">
        <v>4</v>
      </c>
      <c r="B8" s="48">
        <v>13</v>
      </c>
      <c r="C8" s="62"/>
      <c r="D8" s="57"/>
      <c r="E8" s="75"/>
      <c r="F8" s="76"/>
      <c r="G8" s="71"/>
      <c r="H8" s="57"/>
      <c r="I8" s="75"/>
      <c r="J8" s="76"/>
      <c r="K8" s="62"/>
      <c r="L8" s="23">
        <v>3</v>
      </c>
      <c r="M8" s="77">
        <v>0.54861111111111116</v>
      </c>
      <c r="N8" s="72" t="s">
        <v>81</v>
      </c>
      <c r="O8" s="73" t="s">
        <v>28</v>
      </c>
      <c r="P8" s="73">
        <v>3</v>
      </c>
      <c r="Q8" s="73">
        <v>3</v>
      </c>
      <c r="R8" s="65" t="s">
        <v>74</v>
      </c>
      <c r="S8" s="74" t="str">
        <f t="shared" si="0"/>
        <v>m</v>
      </c>
      <c r="T8" s="74" t="e">
        <f t="shared" si="1"/>
        <v>#VALUE!</v>
      </c>
      <c r="U8" s="24"/>
      <c r="V8" s="57"/>
      <c r="W8" s="62"/>
      <c r="X8" s="24" t="s">
        <v>82</v>
      </c>
      <c r="Y8" s="57" t="s">
        <v>83</v>
      </c>
    </row>
    <row r="9" spans="1:25" ht="15.75" customHeight="1" x14ac:dyDescent="0.3">
      <c r="A9" s="61">
        <v>5</v>
      </c>
      <c r="B9" s="48">
        <v>12</v>
      </c>
      <c r="C9" s="62"/>
      <c r="D9" s="57"/>
      <c r="E9" s="75"/>
      <c r="F9" s="76"/>
      <c r="G9" s="71"/>
      <c r="H9" s="57"/>
      <c r="I9" s="75"/>
      <c r="J9" s="76"/>
      <c r="K9" s="62"/>
      <c r="L9" s="23">
        <v>4</v>
      </c>
      <c r="M9" s="77">
        <v>0.55208333333333337</v>
      </c>
      <c r="N9" s="72" t="s">
        <v>84</v>
      </c>
      <c r="O9" s="73" t="s">
        <v>28</v>
      </c>
      <c r="P9" s="23">
        <v>2</v>
      </c>
      <c r="Q9" s="73">
        <v>1</v>
      </c>
      <c r="R9" s="65" t="s">
        <v>74</v>
      </c>
      <c r="S9" s="74" t="str">
        <f t="shared" si="0"/>
        <v>m</v>
      </c>
      <c r="T9" s="74" t="e">
        <f t="shared" si="1"/>
        <v>#VALUE!</v>
      </c>
      <c r="U9" s="24"/>
      <c r="V9" s="57"/>
      <c r="W9" s="62"/>
      <c r="X9" s="24" t="s">
        <v>85</v>
      </c>
      <c r="Y9" s="57"/>
    </row>
    <row r="10" spans="1:25" ht="15.75" customHeight="1" x14ac:dyDescent="0.3">
      <c r="A10" s="61">
        <v>6</v>
      </c>
      <c r="B10" s="48">
        <v>11</v>
      </c>
      <c r="C10" s="62"/>
      <c r="D10" s="57"/>
      <c r="E10" s="75">
        <v>6.9456018518500003E-4</v>
      </c>
      <c r="F10" s="76" t="s">
        <v>86</v>
      </c>
      <c r="G10" s="71"/>
      <c r="H10" s="57"/>
      <c r="I10" s="75">
        <v>1.81724537037E-3</v>
      </c>
      <c r="J10" s="76" t="s">
        <v>86</v>
      </c>
      <c r="K10" s="62"/>
      <c r="L10" s="23">
        <v>5</v>
      </c>
      <c r="M10" s="77">
        <v>0.55555555555555558</v>
      </c>
      <c r="N10" s="72" t="s">
        <v>87</v>
      </c>
      <c r="O10" s="23" t="s">
        <v>28</v>
      </c>
      <c r="P10" s="23">
        <v>2</v>
      </c>
      <c r="Q10" s="73">
        <v>2</v>
      </c>
      <c r="R10" s="65">
        <v>5.5555555555555558E-3</v>
      </c>
      <c r="S10" s="74" t="str">
        <f t="shared" si="0"/>
        <v>m</v>
      </c>
      <c r="T10" s="74" t="e">
        <f t="shared" si="1"/>
        <v>#VALUE!</v>
      </c>
      <c r="U10" s="24"/>
      <c r="V10" s="57"/>
      <c r="W10" s="62"/>
      <c r="X10" s="24" t="s">
        <v>88</v>
      </c>
      <c r="Y10" s="57"/>
    </row>
    <row r="11" spans="1:25" ht="15.75" customHeight="1" x14ac:dyDescent="0.3">
      <c r="A11" s="61">
        <v>7</v>
      </c>
      <c r="B11" s="48">
        <v>10</v>
      </c>
      <c r="C11" s="62"/>
      <c r="D11" s="57"/>
      <c r="E11" s="75">
        <v>9.9548611111100003E-4</v>
      </c>
      <c r="F11" s="76" t="s">
        <v>89</v>
      </c>
      <c r="G11" s="71"/>
      <c r="H11" s="57"/>
      <c r="I11" s="75">
        <v>1.9098379629630001E-3</v>
      </c>
      <c r="J11" s="76" t="s">
        <v>89</v>
      </c>
      <c r="K11" s="62"/>
      <c r="L11" s="23">
        <v>6</v>
      </c>
      <c r="M11" s="77">
        <v>0.55902777777777779</v>
      </c>
      <c r="N11" s="72" t="s">
        <v>90</v>
      </c>
      <c r="O11" s="23" t="s">
        <v>28</v>
      </c>
      <c r="P11" s="73">
        <v>1</v>
      </c>
      <c r="Q11" s="73">
        <v>1</v>
      </c>
      <c r="R11" s="65">
        <v>9.0277777777777787E-3</v>
      </c>
      <c r="S11" s="74" t="str">
        <f t="shared" si="0"/>
        <v>m</v>
      </c>
      <c r="T11" s="74" t="e">
        <f t="shared" si="1"/>
        <v>#VALUE!</v>
      </c>
      <c r="U11" s="24"/>
      <c r="V11" s="57"/>
      <c r="W11" s="62"/>
      <c r="X11" s="24" t="s">
        <v>91</v>
      </c>
      <c r="Y11" s="57"/>
    </row>
    <row r="12" spans="1:25" ht="15.75" customHeight="1" x14ac:dyDescent="0.3">
      <c r="A12" s="61">
        <v>8</v>
      </c>
      <c r="B12" s="48">
        <v>9</v>
      </c>
      <c r="C12" s="62"/>
      <c r="D12" s="57"/>
      <c r="E12" s="75">
        <v>1.0880787037039999E-3</v>
      </c>
      <c r="F12" s="76" t="s">
        <v>92</v>
      </c>
      <c r="G12" s="71"/>
      <c r="H12" s="57"/>
      <c r="I12" s="75">
        <v>2.0255787037040001E-3</v>
      </c>
      <c r="J12" s="76" t="s">
        <v>92</v>
      </c>
      <c r="K12" s="62"/>
      <c r="L12" s="23">
        <v>7</v>
      </c>
      <c r="M12" s="77">
        <v>0.56597222222222221</v>
      </c>
      <c r="N12" s="72" t="s">
        <v>93</v>
      </c>
      <c r="O12" s="73" t="s">
        <v>28</v>
      </c>
      <c r="P12" s="73">
        <v>1</v>
      </c>
      <c r="Q12" s="23">
        <v>1</v>
      </c>
      <c r="R12" s="65">
        <v>9.0277777777777787E-3</v>
      </c>
      <c r="S12" s="74" t="str">
        <f t="shared" si="0"/>
        <v>m</v>
      </c>
      <c r="T12" s="74" t="e">
        <f t="shared" si="1"/>
        <v>#VALUE!</v>
      </c>
      <c r="U12" s="24"/>
      <c r="V12" s="57"/>
      <c r="W12" s="62"/>
      <c r="X12" s="24" t="s">
        <v>94</v>
      </c>
      <c r="Y12" s="57"/>
    </row>
    <row r="13" spans="1:25" ht="15.75" customHeight="1" x14ac:dyDescent="0.3">
      <c r="A13" s="61">
        <v>9</v>
      </c>
      <c r="B13" s="48">
        <v>8</v>
      </c>
      <c r="C13" s="62"/>
      <c r="D13" s="57"/>
      <c r="E13" s="75">
        <v>1.1575231481480001E-3</v>
      </c>
      <c r="F13" s="76" t="s">
        <v>95</v>
      </c>
      <c r="G13" s="71"/>
      <c r="H13" s="57"/>
      <c r="I13" s="75">
        <v>2.1413194444439999E-3</v>
      </c>
      <c r="J13" s="76" t="s">
        <v>95</v>
      </c>
      <c r="K13" s="62"/>
      <c r="L13" s="23">
        <v>8</v>
      </c>
      <c r="M13" s="77">
        <v>0.57291666666666663</v>
      </c>
      <c r="N13" s="72" t="s">
        <v>96</v>
      </c>
      <c r="O13" s="23" t="s">
        <v>64</v>
      </c>
      <c r="P13" s="73">
        <v>1</v>
      </c>
      <c r="Q13" s="73">
        <v>1</v>
      </c>
      <c r="R13" s="65">
        <v>6.9444444444444441E-3</v>
      </c>
      <c r="S13" s="74" t="str">
        <f t="shared" si="0"/>
        <v>v</v>
      </c>
      <c r="T13" s="74" t="e">
        <f t="shared" si="1"/>
        <v>#VALUE!</v>
      </c>
      <c r="U13" s="24"/>
      <c r="V13" s="57"/>
      <c r="W13" s="62"/>
      <c r="X13" s="24" t="s">
        <v>28</v>
      </c>
      <c r="Y13" s="57"/>
    </row>
    <row r="14" spans="1:25" ht="15.75" customHeight="1" x14ac:dyDescent="0.3">
      <c r="A14" s="61">
        <v>10</v>
      </c>
      <c r="B14" s="48">
        <v>7</v>
      </c>
      <c r="C14" s="62"/>
      <c r="D14" s="57"/>
      <c r="E14" s="75">
        <v>1.2732638888889999E-3</v>
      </c>
      <c r="F14" s="76" t="s">
        <v>97</v>
      </c>
      <c r="G14" s="71"/>
      <c r="H14" s="57"/>
      <c r="I14" s="75">
        <v>2.2223379629630001E-3</v>
      </c>
      <c r="J14" s="76" t="s">
        <v>97</v>
      </c>
      <c r="K14" s="62"/>
      <c r="L14" s="23">
        <v>9</v>
      </c>
      <c r="M14" s="77">
        <v>0.57986111111111116</v>
      </c>
      <c r="N14" s="72" t="s">
        <v>98</v>
      </c>
      <c r="O14" s="73" t="s">
        <v>64</v>
      </c>
      <c r="P14" s="23">
        <v>1</v>
      </c>
      <c r="Q14" s="23">
        <v>1</v>
      </c>
      <c r="R14" s="65">
        <v>6.9444444444444441E-3</v>
      </c>
      <c r="S14" s="74" t="str">
        <f t="shared" si="0"/>
        <v>v</v>
      </c>
      <c r="T14" s="74" t="e">
        <f t="shared" si="1"/>
        <v>#VALUE!</v>
      </c>
      <c r="U14" s="24"/>
      <c r="V14" s="57"/>
      <c r="W14" s="78"/>
      <c r="X14" s="37" t="s">
        <v>64</v>
      </c>
      <c r="Y14" s="79"/>
    </row>
    <row r="15" spans="1:25" ht="15.75" customHeight="1" x14ac:dyDescent="0.3">
      <c r="A15" s="61">
        <v>11</v>
      </c>
      <c r="B15" s="48">
        <v>6</v>
      </c>
      <c r="C15" s="62"/>
      <c r="D15" s="57"/>
      <c r="E15" s="80">
        <v>1.3890046296299999E-3</v>
      </c>
      <c r="F15" s="79"/>
      <c r="G15" s="62"/>
      <c r="H15" s="57"/>
      <c r="I15" s="80">
        <v>2.3149305555559998E-3</v>
      </c>
      <c r="J15" s="79"/>
      <c r="K15" s="62"/>
      <c r="L15" s="23">
        <v>10</v>
      </c>
      <c r="M15" s="77">
        <v>0.58680555555555558</v>
      </c>
      <c r="N15" s="72" t="s">
        <v>99</v>
      </c>
      <c r="O15" s="23" t="s">
        <v>64</v>
      </c>
      <c r="P15" s="23">
        <v>1</v>
      </c>
      <c r="Q15" s="23">
        <v>1</v>
      </c>
      <c r="R15" s="65">
        <v>6.9444444444444441E-3</v>
      </c>
      <c r="S15" s="74" t="str">
        <f t="shared" si="0"/>
        <v>v</v>
      </c>
      <c r="T15" s="74" t="e">
        <f t="shared" si="1"/>
        <v>#VALUE!</v>
      </c>
      <c r="U15" s="24"/>
      <c r="V15" s="24"/>
      <c r="W15" s="67"/>
      <c r="X15" s="67"/>
      <c r="Y15" s="67"/>
    </row>
    <row r="16" spans="1:25" ht="15.75" customHeight="1" x14ac:dyDescent="0.3">
      <c r="A16" s="61">
        <v>12</v>
      </c>
      <c r="B16" s="48">
        <v>5</v>
      </c>
      <c r="C16" s="62"/>
      <c r="D16" s="24"/>
      <c r="E16" s="67"/>
      <c r="F16" s="67"/>
      <c r="G16" s="24"/>
      <c r="H16" s="24"/>
      <c r="I16" s="67"/>
      <c r="J16" s="67"/>
      <c r="K16" s="24"/>
      <c r="L16" s="23">
        <v>11</v>
      </c>
      <c r="M16" s="77">
        <v>0.59375</v>
      </c>
      <c r="N16" s="72" t="s">
        <v>100</v>
      </c>
      <c r="O16" s="73" t="s">
        <v>64</v>
      </c>
      <c r="P16" s="23">
        <v>1</v>
      </c>
      <c r="Q16" s="23">
        <v>1</v>
      </c>
      <c r="R16" s="65">
        <v>1.1805555555555555E-2</v>
      </c>
      <c r="S16" s="74" t="str">
        <f t="shared" si="0"/>
        <v>v</v>
      </c>
      <c r="T16" s="74" t="e">
        <f t="shared" si="1"/>
        <v>#VALUE!</v>
      </c>
      <c r="U16" s="24"/>
      <c r="V16" s="24"/>
      <c r="W16" s="24"/>
      <c r="X16" s="24"/>
      <c r="Y16" s="24"/>
    </row>
    <row r="17" spans="1:25" ht="15.75" customHeight="1" x14ac:dyDescent="0.3">
      <c r="A17" s="61">
        <v>13</v>
      </c>
      <c r="B17" s="48">
        <v>4</v>
      </c>
      <c r="C17" s="62"/>
      <c r="D17" s="24"/>
      <c r="E17" s="37"/>
      <c r="F17" s="37"/>
      <c r="G17" s="24"/>
      <c r="H17" s="24"/>
      <c r="I17" s="37"/>
      <c r="J17" s="37"/>
      <c r="K17" s="24"/>
      <c r="L17" s="23">
        <v>12</v>
      </c>
      <c r="M17" s="77">
        <v>0.60069444444444442</v>
      </c>
      <c r="N17" s="72" t="s">
        <v>101</v>
      </c>
      <c r="O17" s="23" t="s">
        <v>28</v>
      </c>
      <c r="P17" s="23">
        <v>1</v>
      </c>
      <c r="Q17" s="23">
        <v>1</v>
      </c>
      <c r="R17" s="65">
        <v>1.3888888888888888E-2</v>
      </c>
      <c r="S17" s="74" t="str">
        <f t="shared" si="0"/>
        <v>m</v>
      </c>
      <c r="T17" s="74" t="e">
        <f t="shared" si="1"/>
        <v>#VALUE!</v>
      </c>
      <c r="U17" s="24"/>
      <c r="V17" s="24"/>
      <c r="W17" s="24"/>
      <c r="X17" s="24"/>
      <c r="Y17" s="24"/>
    </row>
    <row r="18" spans="1:25" ht="16.5" customHeight="1" x14ac:dyDescent="0.3">
      <c r="A18" s="61">
        <v>14</v>
      </c>
      <c r="B18" s="48">
        <v>3</v>
      </c>
      <c r="C18" s="62"/>
      <c r="D18" s="57"/>
      <c r="E18" s="63" t="s">
        <v>62</v>
      </c>
      <c r="F18" s="64" t="s">
        <v>102</v>
      </c>
      <c r="G18" s="62"/>
      <c r="H18" s="57"/>
      <c r="I18" s="63" t="s">
        <v>62</v>
      </c>
      <c r="J18" s="64" t="s">
        <v>103</v>
      </c>
      <c r="K18" s="62"/>
      <c r="L18" s="23">
        <v>13</v>
      </c>
      <c r="M18" s="77">
        <v>0.60763888888888884</v>
      </c>
      <c r="N18" s="72" t="s">
        <v>104</v>
      </c>
      <c r="O18" s="73" t="s">
        <v>28</v>
      </c>
      <c r="P18" s="23">
        <v>1</v>
      </c>
      <c r="Q18" s="23">
        <v>1</v>
      </c>
      <c r="R18" s="65">
        <v>1.3888888888888888E-2</v>
      </c>
      <c r="S18" s="74" t="str">
        <f t="shared" si="0"/>
        <v>m</v>
      </c>
      <c r="T18" s="74" t="e">
        <f t="shared" si="1"/>
        <v>#VALUE!</v>
      </c>
      <c r="U18" s="24"/>
      <c r="V18" s="24"/>
      <c r="W18" s="24"/>
      <c r="X18" s="24"/>
      <c r="Y18" s="24"/>
    </row>
    <row r="19" spans="1:25" ht="16.5" customHeight="1" x14ac:dyDescent="0.3">
      <c r="A19" s="61">
        <v>15</v>
      </c>
      <c r="B19" s="48">
        <v>2</v>
      </c>
      <c r="C19" s="62"/>
      <c r="D19" s="57"/>
      <c r="E19" s="69"/>
      <c r="F19" s="70"/>
      <c r="G19" s="71"/>
      <c r="H19" s="57"/>
      <c r="I19" s="69"/>
      <c r="J19" s="70"/>
      <c r="K19" s="62"/>
      <c r="L19" s="23">
        <v>14</v>
      </c>
      <c r="M19" s="77">
        <v>0.61458333333333337</v>
      </c>
      <c r="N19" s="72" t="s">
        <v>105</v>
      </c>
      <c r="O19" s="23" t="s">
        <v>64</v>
      </c>
      <c r="P19" s="23">
        <v>1</v>
      </c>
      <c r="Q19" s="23">
        <v>1</v>
      </c>
      <c r="R19" s="65">
        <v>2.0833333333333332E-2</v>
      </c>
      <c r="S19" s="74" t="str">
        <f t="shared" si="0"/>
        <v>v</v>
      </c>
      <c r="T19" s="74" t="e">
        <f t="shared" si="1"/>
        <v>#VALUE!</v>
      </c>
      <c r="U19" s="24"/>
      <c r="V19" s="24"/>
      <c r="W19" s="24"/>
      <c r="X19" s="24"/>
      <c r="Y19" s="24"/>
    </row>
    <row r="20" spans="1:25" ht="15.75" customHeight="1" x14ac:dyDescent="0.3">
      <c r="A20" s="61">
        <v>16</v>
      </c>
      <c r="B20" s="48">
        <v>1</v>
      </c>
      <c r="C20" s="62"/>
      <c r="D20" s="57"/>
      <c r="E20" s="75"/>
      <c r="F20" s="76"/>
      <c r="G20" s="71"/>
      <c r="H20" s="57"/>
      <c r="I20" s="75"/>
      <c r="J20" s="76"/>
      <c r="K20" s="62"/>
      <c r="L20" s="23">
        <v>15</v>
      </c>
      <c r="M20" s="77">
        <v>0.62152777777777779</v>
      </c>
      <c r="N20" s="72" t="s">
        <v>55</v>
      </c>
      <c r="O20" s="73" t="s">
        <v>64</v>
      </c>
      <c r="P20" s="73">
        <v>1</v>
      </c>
      <c r="Q20" s="73">
        <v>1</v>
      </c>
      <c r="R20" s="65">
        <v>2.0833333333333332E-2</v>
      </c>
      <c r="S20" s="74" t="str">
        <f t="shared" si="0"/>
        <v>v</v>
      </c>
      <c r="T20" s="74" t="e">
        <f t="shared" si="1"/>
        <v>#VALUE!</v>
      </c>
      <c r="U20" s="24"/>
      <c r="V20" s="24"/>
      <c r="W20" s="24"/>
      <c r="X20" s="24"/>
      <c r="Y20" s="24"/>
    </row>
    <row r="21" spans="1:25" ht="15.75" customHeight="1" x14ac:dyDescent="0.3">
      <c r="A21" s="61">
        <v>17</v>
      </c>
      <c r="B21" s="48"/>
      <c r="C21" s="62"/>
      <c r="D21" s="57"/>
      <c r="E21" s="75">
        <v>1.5972222222220001E-3</v>
      </c>
      <c r="F21" s="76" t="s">
        <v>106</v>
      </c>
      <c r="G21" s="71"/>
      <c r="H21" s="57"/>
      <c r="I21" s="75"/>
      <c r="J21" s="76"/>
      <c r="K21" s="62"/>
      <c r="L21" s="23">
        <v>16</v>
      </c>
      <c r="M21" s="77">
        <v>0.63194444444444442</v>
      </c>
      <c r="N21" s="72" t="s">
        <v>56</v>
      </c>
      <c r="O21" s="73" t="s">
        <v>28</v>
      </c>
      <c r="P21" s="73">
        <v>1</v>
      </c>
      <c r="Q21" s="73">
        <v>1</v>
      </c>
      <c r="R21" s="65">
        <v>2.0833333333333332E-2</v>
      </c>
      <c r="S21" s="74" t="str">
        <f t="shared" si="0"/>
        <v>m</v>
      </c>
      <c r="T21" s="74" t="e">
        <f t="shared" si="1"/>
        <v>#VALUE!</v>
      </c>
      <c r="U21" s="24"/>
      <c r="V21" s="24"/>
      <c r="W21" s="24"/>
      <c r="X21" s="24"/>
      <c r="Y21" s="24"/>
    </row>
    <row r="22" spans="1:25" ht="15.75" customHeight="1" x14ac:dyDescent="0.3">
      <c r="A22" s="61">
        <v>18</v>
      </c>
      <c r="B22" s="48"/>
      <c r="C22" s="62"/>
      <c r="D22" s="57"/>
      <c r="E22" s="75">
        <v>3.2408564814809999E-3</v>
      </c>
      <c r="F22" s="76" t="s">
        <v>107</v>
      </c>
      <c r="G22" s="71"/>
      <c r="H22" s="57"/>
      <c r="I22" s="75"/>
      <c r="J22" s="76"/>
      <c r="K22" s="62"/>
      <c r="L22" s="23">
        <v>17</v>
      </c>
      <c r="M22" s="77">
        <v>0.63888888888888884</v>
      </c>
      <c r="N22" s="72" t="s">
        <v>57</v>
      </c>
      <c r="O22" s="73" t="s">
        <v>64</v>
      </c>
      <c r="P22" s="73">
        <v>1</v>
      </c>
      <c r="Q22" s="73">
        <v>1</v>
      </c>
      <c r="R22" s="65">
        <v>2.0833333333333332E-2</v>
      </c>
      <c r="S22" s="74" t="str">
        <f t="shared" si="0"/>
        <v>v</v>
      </c>
      <c r="T22" s="74" t="e">
        <f t="shared" si="1"/>
        <v>#VALUE!</v>
      </c>
      <c r="U22" s="24"/>
      <c r="V22" s="24"/>
      <c r="W22" s="24"/>
      <c r="X22" s="24"/>
      <c r="Y22" s="24"/>
    </row>
    <row r="23" spans="1:25" ht="15.75" customHeight="1" x14ac:dyDescent="0.3">
      <c r="A23" s="61">
        <v>19</v>
      </c>
      <c r="B23" s="48"/>
      <c r="C23" s="62"/>
      <c r="D23" s="57"/>
      <c r="E23" s="75">
        <v>3.3565972222220001E-3</v>
      </c>
      <c r="F23" s="76" t="s">
        <v>86</v>
      </c>
      <c r="G23" s="71"/>
      <c r="H23" s="57"/>
      <c r="I23" s="75">
        <v>1.81724537037E-3</v>
      </c>
      <c r="J23" s="76" t="s">
        <v>86</v>
      </c>
      <c r="K23" s="62"/>
      <c r="L23" s="24"/>
      <c r="M23" s="39"/>
      <c r="N23" s="37"/>
      <c r="O23" s="23"/>
      <c r="P23" s="23"/>
      <c r="Q23" s="23"/>
      <c r="R23" s="23"/>
      <c r="S23" s="24"/>
      <c r="T23" s="24"/>
      <c r="U23" s="24"/>
      <c r="V23" s="24"/>
      <c r="W23" s="24"/>
      <c r="X23" s="24"/>
      <c r="Y23" s="24"/>
    </row>
    <row r="24" spans="1:25" ht="15.75" customHeight="1" x14ac:dyDescent="0.3">
      <c r="A24" s="61">
        <v>20</v>
      </c>
      <c r="B24" s="48"/>
      <c r="C24" s="62"/>
      <c r="D24" s="57"/>
      <c r="E24" s="75">
        <v>3.5880787037040002E-3</v>
      </c>
      <c r="F24" s="76" t="s">
        <v>89</v>
      </c>
      <c r="G24" s="71"/>
      <c r="H24" s="57"/>
      <c r="I24" s="75">
        <v>4.1667824074069996E-3</v>
      </c>
      <c r="J24" s="76" t="s">
        <v>89</v>
      </c>
      <c r="K24" s="62"/>
      <c r="L24" s="57"/>
      <c r="M24" s="81" t="s">
        <v>4</v>
      </c>
      <c r="N24" s="82" t="s">
        <v>5</v>
      </c>
      <c r="O24" s="32"/>
      <c r="P24" s="23"/>
      <c r="Q24" s="23"/>
      <c r="R24" s="23"/>
      <c r="S24" s="24"/>
      <c r="T24" s="24"/>
      <c r="U24" s="24"/>
      <c r="V24" s="24"/>
      <c r="W24" s="24"/>
      <c r="X24" s="24"/>
      <c r="Y24" s="24"/>
    </row>
    <row r="25" spans="1:25" ht="15.75" customHeight="1" x14ac:dyDescent="0.3">
      <c r="A25" s="61">
        <v>21</v>
      </c>
      <c r="B25" s="48"/>
      <c r="C25" s="62"/>
      <c r="D25" s="57"/>
      <c r="E25" s="75">
        <v>3.935300925926E-3</v>
      </c>
      <c r="F25" s="76" t="s">
        <v>92</v>
      </c>
      <c r="G25" s="71"/>
      <c r="H25" s="57"/>
      <c r="I25" s="75">
        <v>4.4561342592590002E-3</v>
      </c>
      <c r="J25" s="76" t="s">
        <v>92</v>
      </c>
      <c r="K25" s="62"/>
      <c r="L25" s="57"/>
      <c r="M25" s="81">
        <v>1</v>
      </c>
      <c r="N25" s="83" t="s">
        <v>108</v>
      </c>
      <c r="O25" s="84"/>
      <c r="P25" s="71"/>
      <c r="Q25" s="23"/>
      <c r="R25" s="23"/>
      <c r="S25" s="24"/>
      <c r="T25" s="24"/>
      <c r="U25" s="24"/>
      <c r="V25" s="24"/>
      <c r="W25" s="24"/>
      <c r="X25" s="24"/>
      <c r="Y25" s="24"/>
    </row>
    <row r="26" spans="1:25" ht="15.75" customHeight="1" x14ac:dyDescent="0.3">
      <c r="A26" s="61">
        <v>22</v>
      </c>
      <c r="B26" s="48"/>
      <c r="C26" s="62"/>
      <c r="D26" s="57"/>
      <c r="E26" s="75">
        <v>4.2825231481479998E-3</v>
      </c>
      <c r="F26" s="76" t="s">
        <v>95</v>
      </c>
      <c r="G26" s="71"/>
      <c r="H26" s="57"/>
      <c r="I26" s="75">
        <v>4.7454861111109999E-3</v>
      </c>
      <c r="J26" s="76" t="s">
        <v>95</v>
      </c>
      <c r="K26" s="62"/>
      <c r="L26" s="57"/>
      <c r="M26" s="81">
        <v>2</v>
      </c>
      <c r="N26" s="83" t="s">
        <v>109</v>
      </c>
      <c r="O26" s="84"/>
      <c r="P26" s="71"/>
      <c r="Q26" s="23"/>
      <c r="R26" s="23"/>
      <c r="S26" s="24"/>
      <c r="T26" s="24"/>
      <c r="U26" s="24"/>
      <c r="V26" s="24"/>
      <c r="W26" s="24"/>
      <c r="X26" s="24"/>
      <c r="Y26" s="24"/>
    </row>
    <row r="27" spans="1:25" ht="15.75" customHeight="1" x14ac:dyDescent="0.3">
      <c r="A27" s="61">
        <v>23</v>
      </c>
      <c r="B27" s="48"/>
      <c r="C27" s="62"/>
      <c r="D27" s="57"/>
      <c r="E27" s="75">
        <v>4.6297453703699996E-3</v>
      </c>
      <c r="F27" s="76" t="s">
        <v>97</v>
      </c>
      <c r="G27" s="71"/>
      <c r="H27" s="57"/>
      <c r="I27" s="75">
        <v>4.9769675925930004E-3</v>
      </c>
      <c r="J27" s="76" t="s">
        <v>97</v>
      </c>
      <c r="K27" s="62"/>
      <c r="L27" s="57"/>
      <c r="M27" s="81">
        <v>3</v>
      </c>
      <c r="N27" s="83" t="s">
        <v>110</v>
      </c>
      <c r="O27" s="84"/>
      <c r="P27" s="71"/>
      <c r="Q27" s="23"/>
      <c r="R27" s="23"/>
      <c r="S27" s="24"/>
      <c r="T27" s="24"/>
      <c r="U27" s="24"/>
      <c r="V27" s="24"/>
      <c r="W27" s="24"/>
      <c r="X27" s="24"/>
      <c r="Y27" s="24"/>
    </row>
    <row r="28" spans="1:25" ht="15.75" customHeight="1" x14ac:dyDescent="0.3">
      <c r="A28" s="61">
        <v>24</v>
      </c>
      <c r="B28" s="48"/>
      <c r="C28" s="62"/>
      <c r="D28" s="57"/>
      <c r="E28" s="80">
        <v>4.9769675925930004E-3</v>
      </c>
      <c r="F28" s="79"/>
      <c r="G28" s="62"/>
      <c r="H28" s="57"/>
      <c r="I28" s="80">
        <v>5.3241898148150002E-3</v>
      </c>
      <c r="J28" s="79"/>
      <c r="K28" s="62"/>
      <c r="L28" s="57"/>
      <c r="M28" s="81">
        <v>4</v>
      </c>
      <c r="N28" s="83" t="s">
        <v>51</v>
      </c>
      <c r="O28" s="84"/>
      <c r="P28" s="71"/>
      <c r="Q28" s="23"/>
      <c r="R28" s="23"/>
      <c r="S28" s="24"/>
      <c r="T28" s="24"/>
      <c r="U28" s="24"/>
      <c r="V28" s="24"/>
      <c r="W28" s="24"/>
      <c r="X28" s="24"/>
      <c r="Y28" s="24"/>
    </row>
    <row r="29" spans="1:25" ht="15.75" customHeight="1" x14ac:dyDescent="0.3">
      <c r="A29" s="61">
        <v>25</v>
      </c>
      <c r="B29" s="48"/>
      <c r="C29" s="62"/>
      <c r="D29" s="24"/>
      <c r="E29" s="67"/>
      <c r="F29" s="67"/>
      <c r="G29" s="24"/>
      <c r="H29" s="24"/>
      <c r="I29" s="67"/>
      <c r="J29" s="67"/>
      <c r="K29" s="24"/>
      <c r="L29" s="57"/>
      <c r="M29" s="81">
        <v>5</v>
      </c>
      <c r="N29" s="83" t="s">
        <v>111</v>
      </c>
      <c r="O29" s="84"/>
      <c r="P29" s="71"/>
      <c r="Q29" s="23"/>
      <c r="R29" s="23"/>
      <c r="S29" s="24"/>
      <c r="T29" s="24"/>
      <c r="U29" s="24"/>
      <c r="V29" s="24"/>
      <c r="W29" s="24"/>
      <c r="X29" s="24"/>
      <c r="Y29" s="24"/>
    </row>
    <row r="30" spans="1:25" ht="15.75" customHeight="1" x14ac:dyDescent="0.3">
      <c r="A30" s="61">
        <v>26</v>
      </c>
      <c r="B30" s="48"/>
      <c r="C30" s="62"/>
      <c r="D30" s="24"/>
      <c r="E30" s="37"/>
      <c r="F30" s="37"/>
      <c r="G30" s="24"/>
      <c r="H30" s="24"/>
      <c r="I30" s="37"/>
      <c r="J30" s="37"/>
      <c r="K30" s="24"/>
      <c r="L30" s="57"/>
      <c r="M30" s="81">
        <v>6</v>
      </c>
      <c r="N30" s="83" t="s">
        <v>112</v>
      </c>
      <c r="O30" s="84"/>
      <c r="P30" s="71"/>
      <c r="Q30" s="23"/>
      <c r="R30" s="23"/>
      <c r="S30" s="24"/>
      <c r="T30" s="24"/>
      <c r="U30" s="24"/>
      <c r="V30" s="24"/>
      <c r="W30" s="24"/>
      <c r="X30" s="24"/>
      <c r="Y30" s="24"/>
    </row>
    <row r="31" spans="1:25" ht="15.75" customHeight="1" x14ac:dyDescent="0.3">
      <c r="A31" s="61">
        <v>27</v>
      </c>
      <c r="B31" s="48"/>
      <c r="C31" s="62"/>
      <c r="D31" s="57"/>
      <c r="E31" s="63" t="s">
        <v>62</v>
      </c>
      <c r="F31" s="64" t="s">
        <v>103</v>
      </c>
      <c r="G31" s="62"/>
      <c r="H31" s="57"/>
      <c r="I31" s="63" t="s">
        <v>62</v>
      </c>
      <c r="J31" s="64" t="s">
        <v>113</v>
      </c>
      <c r="K31" s="62"/>
      <c r="L31" s="24"/>
      <c r="M31" s="85"/>
      <c r="N31" s="86"/>
      <c r="O31" s="32"/>
      <c r="P31" s="23"/>
      <c r="Q31" s="23"/>
      <c r="R31" s="23"/>
      <c r="S31" s="24"/>
      <c r="T31" s="24"/>
      <c r="U31" s="24"/>
      <c r="V31" s="24"/>
      <c r="W31" s="24"/>
      <c r="X31" s="24"/>
      <c r="Y31" s="24"/>
    </row>
    <row r="32" spans="1:25" ht="15.75" customHeight="1" x14ac:dyDescent="0.3">
      <c r="A32" s="61">
        <v>28</v>
      </c>
      <c r="B32" s="48"/>
      <c r="C32" s="62"/>
      <c r="D32" s="57"/>
      <c r="E32" s="69"/>
      <c r="F32" s="70"/>
      <c r="G32" s="71"/>
      <c r="H32" s="57"/>
      <c r="I32" s="69"/>
      <c r="J32" s="70"/>
      <c r="K32" s="62"/>
      <c r="L32" s="57"/>
      <c r="M32" s="81">
        <v>1</v>
      </c>
      <c r="N32" s="87" t="s">
        <v>114</v>
      </c>
      <c r="O32" s="84"/>
      <c r="P32" s="71"/>
      <c r="Q32" s="23"/>
      <c r="R32" s="23"/>
      <c r="S32" s="24"/>
      <c r="T32" s="24"/>
      <c r="U32" s="24"/>
      <c r="V32" s="24"/>
      <c r="W32" s="24"/>
      <c r="X32" s="24"/>
      <c r="Y32" s="24"/>
    </row>
    <row r="33" spans="1:25" ht="15.75" customHeight="1" x14ac:dyDescent="0.3">
      <c r="A33" s="61">
        <v>29</v>
      </c>
      <c r="B33" s="48"/>
      <c r="C33" s="62"/>
      <c r="D33" s="57"/>
      <c r="E33" s="75"/>
      <c r="F33" s="76"/>
      <c r="G33" s="71"/>
      <c r="H33" s="57"/>
      <c r="I33" s="75"/>
      <c r="J33" s="76"/>
      <c r="K33" s="62"/>
      <c r="L33" s="57"/>
      <c r="M33" s="81">
        <v>2</v>
      </c>
      <c r="N33" s="87" t="s">
        <v>47</v>
      </c>
      <c r="O33" s="84"/>
      <c r="P33" s="71"/>
      <c r="Q33" s="23"/>
      <c r="R33" s="23"/>
      <c r="S33" s="24"/>
      <c r="T33" s="24"/>
      <c r="U33" s="24"/>
      <c r="V33" s="24"/>
      <c r="W33" s="24"/>
      <c r="X33" s="24"/>
      <c r="Y33" s="24"/>
    </row>
    <row r="34" spans="1:25" ht="15.75" customHeight="1" x14ac:dyDescent="0.3">
      <c r="A34" s="61">
        <v>30</v>
      </c>
      <c r="B34" s="48"/>
      <c r="C34" s="62"/>
      <c r="D34" s="57"/>
      <c r="E34" s="75">
        <v>1.5972222222220001E-3</v>
      </c>
      <c r="F34" s="76" t="s">
        <v>106</v>
      </c>
      <c r="G34" s="71"/>
      <c r="H34" s="57"/>
      <c r="I34" s="75">
        <v>1.5972222222220001E-3</v>
      </c>
      <c r="J34" s="76" t="s">
        <v>106</v>
      </c>
      <c r="K34" s="62"/>
      <c r="L34" s="57"/>
      <c r="M34" s="81">
        <v>3</v>
      </c>
      <c r="N34" s="87" t="s">
        <v>115</v>
      </c>
      <c r="O34" s="84"/>
      <c r="P34" s="71"/>
      <c r="Q34" s="23"/>
      <c r="R34" s="23"/>
      <c r="S34" s="24"/>
      <c r="T34" s="24"/>
      <c r="U34" s="24"/>
      <c r="V34" s="24"/>
      <c r="W34" s="24"/>
      <c r="X34" s="24"/>
      <c r="Y34" s="24"/>
    </row>
    <row r="35" spans="1:25" ht="15.75" customHeight="1" x14ac:dyDescent="0.3">
      <c r="A35" s="61">
        <v>31</v>
      </c>
      <c r="B35" s="48"/>
      <c r="C35" s="62"/>
      <c r="D35" s="57"/>
      <c r="E35" s="75">
        <v>4.3982638888890001E-3</v>
      </c>
      <c r="F35" s="76" t="s">
        <v>107</v>
      </c>
      <c r="G35" s="71"/>
      <c r="H35" s="57"/>
      <c r="I35" s="75">
        <v>5.9028935185189996E-3</v>
      </c>
      <c r="J35" s="76" t="s">
        <v>107</v>
      </c>
      <c r="K35" s="62"/>
      <c r="L35" s="57"/>
      <c r="M35" s="81">
        <v>4</v>
      </c>
      <c r="N35" s="87" t="s">
        <v>49</v>
      </c>
      <c r="O35" s="84"/>
      <c r="P35" s="71"/>
      <c r="Q35" s="23"/>
      <c r="R35" s="23"/>
      <c r="S35" s="24"/>
      <c r="T35" s="24"/>
      <c r="U35" s="24"/>
      <c r="V35" s="24"/>
      <c r="W35" s="24"/>
      <c r="X35" s="24"/>
      <c r="Y35" s="24"/>
    </row>
    <row r="36" spans="1:25" ht="15.75" customHeight="1" x14ac:dyDescent="0.3">
      <c r="A36" s="61">
        <v>32</v>
      </c>
      <c r="B36" s="48"/>
      <c r="C36" s="62"/>
      <c r="D36" s="57"/>
      <c r="E36" s="75">
        <v>4.6876157407409998E-3</v>
      </c>
      <c r="F36" s="76" t="s">
        <v>86</v>
      </c>
      <c r="G36" s="71"/>
      <c r="H36" s="57"/>
      <c r="I36" s="75">
        <v>6.1343750000000001E-3</v>
      </c>
      <c r="J36" s="76" t="s">
        <v>86</v>
      </c>
      <c r="K36" s="62"/>
      <c r="L36" s="57"/>
      <c r="M36" s="81">
        <v>5</v>
      </c>
      <c r="N36" s="87" t="s">
        <v>116</v>
      </c>
      <c r="O36" s="84"/>
      <c r="P36" s="71"/>
      <c r="Q36" s="23"/>
      <c r="R36" s="23"/>
      <c r="S36" s="24"/>
      <c r="T36" s="24"/>
      <c r="U36" s="24"/>
      <c r="V36" s="24"/>
      <c r="W36" s="24"/>
      <c r="X36" s="24"/>
      <c r="Y36" s="24"/>
    </row>
    <row r="37" spans="1:25" ht="15.75" customHeight="1" x14ac:dyDescent="0.3">
      <c r="A37" s="61">
        <v>33</v>
      </c>
      <c r="B37" s="48"/>
      <c r="C37" s="62"/>
      <c r="D37" s="57"/>
      <c r="E37" s="75">
        <v>5.0348379629629996E-3</v>
      </c>
      <c r="F37" s="76" t="s">
        <v>89</v>
      </c>
      <c r="G37" s="71"/>
      <c r="H37" s="57"/>
      <c r="I37" s="75">
        <v>6.5973379629630001E-3</v>
      </c>
      <c r="J37" s="76" t="s">
        <v>89</v>
      </c>
      <c r="K37" s="62"/>
      <c r="L37" s="57"/>
      <c r="M37" s="81">
        <v>6</v>
      </c>
      <c r="N37" s="87" t="s">
        <v>117</v>
      </c>
      <c r="O37" s="84"/>
      <c r="P37" s="71"/>
      <c r="Q37" s="23"/>
      <c r="R37" s="23"/>
      <c r="S37" s="24"/>
      <c r="T37" s="24"/>
      <c r="U37" s="24"/>
      <c r="V37" s="24"/>
      <c r="W37" s="24"/>
      <c r="X37" s="24"/>
      <c r="Y37" s="24"/>
    </row>
    <row r="38" spans="1:25" ht="15.75" customHeight="1" x14ac:dyDescent="0.3">
      <c r="A38" s="61">
        <v>34</v>
      </c>
      <c r="B38" s="48"/>
      <c r="C38" s="62"/>
      <c r="D38" s="57"/>
      <c r="E38" s="75">
        <v>5.4399305555559996E-3</v>
      </c>
      <c r="F38" s="76" t="s">
        <v>92</v>
      </c>
      <c r="G38" s="71"/>
      <c r="H38" s="57"/>
      <c r="I38" s="75">
        <v>6.9445601851849999E-3</v>
      </c>
      <c r="J38" s="76" t="s">
        <v>92</v>
      </c>
      <c r="K38" s="62"/>
      <c r="L38" s="57"/>
      <c r="M38" s="81">
        <v>7</v>
      </c>
      <c r="N38" s="87" t="s">
        <v>118</v>
      </c>
      <c r="O38" s="84"/>
      <c r="P38" s="71"/>
      <c r="Q38" s="23"/>
      <c r="R38" s="23"/>
      <c r="S38" s="24"/>
      <c r="T38" s="24"/>
      <c r="U38" s="24"/>
      <c r="V38" s="24"/>
      <c r="W38" s="24"/>
      <c r="X38" s="24"/>
      <c r="Y38" s="24"/>
    </row>
    <row r="39" spans="1:25" ht="15.75" customHeight="1" x14ac:dyDescent="0.3">
      <c r="A39" s="61">
        <v>35</v>
      </c>
      <c r="B39" s="48"/>
      <c r="C39" s="62"/>
      <c r="D39" s="57"/>
      <c r="E39" s="75">
        <v>5.671412037037E-3</v>
      </c>
      <c r="F39" s="76" t="s">
        <v>95</v>
      </c>
      <c r="G39" s="71"/>
      <c r="H39" s="57"/>
      <c r="I39" s="75">
        <v>7.407523148148E-3</v>
      </c>
      <c r="J39" s="76" t="s">
        <v>95</v>
      </c>
      <c r="K39" s="62"/>
      <c r="L39" s="57"/>
      <c r="M39" s="81">
        <v>8</v>
      </c>
      <c r="N39" s="87" t="s">
        <v>119</v>
      </c>
      <c r="O39" s="84"/>
      <c r="P39" s="71"/>
      <c r="Q39" s="23"/>
      <c r="R39" s="23"/>
      <c r="S39" s="24"/>
      <c r="T39" s="24"/>
      <c r="U39" s="24"/>
      <c r="V39" s="24"/>
      <c r="W39" s="24"/>
      <c r="X39" s="24"/>
      <c r="Y39" s="24"/>
    </row>
    <row r="40" spans="1:25" ht="15.75" customHeight="1" x14ac:dyDescent="0.3">
      <c r="A40" s="61">
        <v>36</v>
      </c>
      <c r="B40" s="48"/>
      <c r="C40" s="62"/>
      <c r="D40" s="57"/>
      <c r="E40" s="75">
        <v>5.9607638888889997E-3</v>
      </c>
      <c r="F40" s="76" t="s">
        <v>97</v>
      </c>
      <c r="G40" s="71"/>
      <c r="H40" s="57"/>
      <c r="I40" s="75">
        <v>7.8704861111110001E-3</v>
      </c>
      <c r="J40" s="76" t="s">
        <v>97</v>
      </c>
      <c r="K40" s="62"/>
      <c r="L40" s="57"/>
      <c r="M40" s="81">
        <v>9</v>
      </c>
      <c r="N40" s="87" t="s">
        <v>120</v>
      </c>
      <c r="O40" s="84"/>
      <c r="P40" s="71"/>
      <c r="Q40" s="23"/>
      <c r="R40" s="23"/>
      <c r="S40" s="24"/>
      <c r="T40" s="24"/>
      <c r="U40" s="24"/>
      <c r="V40" s="24"/>
      <c r="W40" s="24"/>
      <c r="X40" s="24"/>
      <c r="Y40" s="24"/>
    </row>
    <row r="41" spans="1:25" ht="15.75" customHeight="1" x14ac:dyDescent="0.3">
      <c r="A41" s="61">
        <v>37</v>
      </c>
      <c r="B41" s="48"/>
      <c r="C41" s="62"/>
      <c r="D41" s="57"/>
      <c r="E41" s="80">
        <v>6.3658564814809996E-3</v>
      </c>
      <c r="F41" s="79"/>
      <c r="G41" s="62"/>
      <c r="H41" s="57"/>
      <c r="I41" s="80">
        <v>8.2177083333330007E-3</v>
      </c>
      <c r="J41" s="79"/>
      <c r="K41" s="62"/>
      <c r="L41" s="57"/>
      <c r="M41" s="81">
        <v>10</v>
      </c>
      <c r="N41" s="87" t="s">
        <v>121</v>
      </c>
      <c r="O41" s="84"/>
      <c r="P41" s="71"/>
      <c r="Q41" s="23"/>
      <c r="R41" s="23"/>
      <c r="S41" s="24"/>
      <c r="T41" s="24"/>
      <c r="U41" s="24"/>
      <c r="V41" s="24"/>
      <c r="W41" s="24"/>
      <c r="X41" s="24"/>
      <c r="Y41" s="24"/>
    </row>
    <row r="42" spans="1:25" ht="15.75" customHeight="1" x14ac:dyDescent="0.3">
      <c r="A42" s="61">
        <v>38</v>
      </c>
      <c r="B42" s="48"/>
      <c r="C42" s="62"/>
      <c r="D42" s="24"/>
      <c r="E42" s="67"/>
      <c r="F42" s="67"/>
      <c r="G42" s="24"/>
      <c r="H42" s="24"/>
      <c r="I42" s="67"/>
      <c r="J42" s="67"/>
      <c r="K42" s="24"/>
      <c r="L42" s="57"/>
      <c r="M42" s="81">
        <v>11</v>
      </c>
      <c r="N42" s="87" t="s">
        <v>43</v>
      </c>
      <c r="O42" s="84"/>
      <c r="P42" s="71"/>
      <c r="Q42" s="23"/>
      <c r="R42" s="23"/>
      <c r="S42" s="24"/>
      <c r="T42" s="24"/>
      <c r="U42" s="24"/>
      <c r="V42" s="24"/>
      <c r="W42" s="24"/>
      <c r="X42" s="24"/>
      <c r="Y42" s="24"/>
    </row>
    <row r="43" spans="1:25" ht="15.75" customHeight="1" x14ac:dyDescent="0.3">
      <c r="A43" s="61">
        <v>39</v>
      </c>
      <c r="B43" s="48"/>
      <c r="C43" s="62"/>
      <c r="D43" s="24"/>
      <c r="E43" s="24"/>
      <c r="F43" s="24"/>
      <c r="G43" s="24"/>
      <c r="H43" s="24"/>
      <c r="I43" s="24"/>
      <c r="J43" s="24"/>
      <c r="K43" s="24"/>
      <c r="L43" s="57"/>
      <c r="M43" s="81">
        <v>12</v>
      </c>
      <c r="N43" s="87" t="s">
        <v>122</v>
      </c>
      <c r="O43" s="84"/>
      <c r="P43" s="71"/>
      <c r="Q43" s="23"/>
      <c r="R43" s="23"/>
      <c r="S43" s="24"/>
      <c r="T43" s="24"/>
      <c r="U43" s="24"/>
      <c r="V43" s="24"/>
      <c r="W43" s="24"/>
      <c r="X43" s="24"/>
      <c r="Y43" s="24"/>
    </row>
    <row r="44" spans="1:25" ht="15.75" customHeight="1" x14ac:dyDescent="0.3">
      <c r="A44" s="61">
        <v>40</v>
      </c>
      <c r="B44" s="48"/>
      <c r="C44" s="62"/>
      <c r="D44" s="24"/>
      <c r="E44" s="37"/>
      <c r="F44" s="37"/>
      <c r="G44" s="24"/>
      <c r="H44" s="24"/>
      <c r="I44" s="37"/>
      <c r="J44" s="37"/>
      <c r="K44" s="24"/>
      <c r="L44" s="57"/>
      <c r="M44" s="81">
        <v>13</v>
      </c>
      <c r="N44" s="87" t="s">
        <v>123</v>
      </c>
      <c r="O44" s="84"/>
      <c r="P44" s="71"/>
      <c r="Q44" s="23"/>
      <c r="R44" s="23"/>
      <c r="S44" s="24"/>
      <c r="T44" s="24"/>
      <c r="U44" s="24"/>
      <c r="V44" s="24"/>
      <c r="W44" s="24"/>
      <c r="X44" s="24"/>
      <c r="Y44" s="24"/>
    </row>
    <row r="45" spans="1:25" ht="15.75" customHeight="1" x14ac:dyDescent="0.3">
      <c r="A45" s="61">
        <v>41</v>
      </c>
      <c r="B45" s="48"/>
      <c r="C45" s="62"/>
      <c r="D45" s="57"/>
      <c r="E45" s="63" t="s">
        <v>62</v>
      </c>
      <c r="F45" s="64" t="s">
        <v>124</v>
      </c>
      <c r="G45" s="62"/>
      <c r="H45" s="57"/>
      <c r="I45" s="63" t="s">
        <v>62</v>
      </c>
      <c r="J45" s="64" t="s">
        <v>125</v>
      </c>
      <c r="K45" s="62"/>
      <c r="L45" s="57"/>
      <c r="M45" s="81">
        <v>14</v>
      </c>
      <c r="N45" s="87" t="s">
        <v>126</v>
      </c>
      <c r="O45" s="84"/>
      <c r="P45" s="71"/>
      <c r="Q45" s="23"/>
      <c r="R45" s="23"/>
      <c r="S45" s="24"/>
      <c r="T45" s="24"/>
      <c r="U45" s="24"/>
      <c r="V45" s="24"/>
      <c r="W45" s="24"/>
      <c r="X45" s="24"/>
      <c r="Y45" s="24"/>
    </row>
    <row r="46" spans="1:25" ht="15.75" customHeight="1" x14ac:dyDescent="0.3">
      <c r="A46" s="61">
        <v>42</v>
      </c>
      <c r="B46" s="48"/>
      <c r="C46" s="62"/>
      <c r="D46" s="57"/>
      <c r="E46" s="69"/>
      <c r="F46" s="70"/>
      <c r="G46" s="71"/>
      <c r="H46" s="57"/>
      <c r="I46" s="69"/>
      <c r="J46" s="70"/>
      <c r="K46" s="62"/>
      <c r="L46" s="57"/>
      <c r="M46" s="81">
        <v>15</v>
      </c>
      <c r="N46" s="87" t="s">
        <v>127</v>
      </c>
      <c r="O46" s="84"/>
      <c r="P46" s="71"/>
      <c r="Q46" s="23"/>
      <c r="R46" s="23"/>
      <c r="S46" s="24"/>
      <c r="T46" s="24"/>
      <c r="U46" s="24"/>
      <c r="V46" s="24"/>
      <c r="W46" s="24"/>
      <c r="X46" s="24"/>
      <c r="Y46" s="24"/>
    </row>
    <row r="47" spans="1:25" ht="15.75" customHeight="1" x14ac:dyDescent="0.3">
      <c r="A47" s="61">
        <v>43</v>
      </c>
      <c r="B47" s="48"/>
      <c r="C47" s="62"/>
      <c r="D47" s="57"/>
      <c r="E47" s="75"/>
      <c r="F47" s="76"/>
      <c r="G47" s="71"/>
      <c r="H47" s="57"/>
      <c r="I47" s="75"/>
      <c r="J47" s="76"/>
      <c r="K47" s="62"/>
      <c r="L47" s="57"/>
      <c r="M47" s="81">
        <v>16</v>
      </c>
      <c r="N47" s="87" t="s">
        <v>128</v>
      </c>
      <c r="O47" s="84"/>
      <c r="P47" s="71"/>
      <c r="Q47" s="23"/>
      <c r="R47" s="23"/>
      <c r="S47" s="24"/>
      <c r="T47" s="24"/>
      <c r="U47" s="24"/>
      <c r="V47" s="24"/>
      <c r="W47" s="24"/>
      <c r="X47" s="24"/>
      <c r="Y47" s="24"/>
    </row>
    <row r="48" spans="1:25" ht="15.75" customHeight="1" x14ac:dyDescent="0.3">
      <c r="A48" s="61">
        <v>44</v>
      </c>
      <c r="B48" s="48"/>
      <c r="C48" s="62"/>
      <c r="D48" s="57"/>
      <c r="E48" s="75">
        <v>1.5972222222220001E-3</v>
      </c>
      <c r="F48" s="76" t="s">
        <v>106</v>
      </c>
      <c r="G48" s="71"/>
      <c r="H48" s="57"/>
      <c r="I48" s="75">
        <v>1.5972222222220001E-3</v>
      </c>
      <c r="J48" s="76" t="s">
        <v>106</v>
      </c>
      <c r="K48" s="62"/>
      <c r="L48" s="57"/>
      <c r="M48" s="81">
        <v>17</v>
      </c>
      <c r="N48" s="87" t="s">
        <v>129</v>
      </c>
      <c r="O48" s="84"/>
      <c r="P48" s="71"/>
      <c r="Q48" s="23"/>
      <c r="R48" s="23"/>
      <c r="S48" s="24"/>
      <c r="T48" s="24"/>
      <c r="U48" s="24"/>
      <c r="V48" s="24"/>
      <c r="W48" s="24"/>
      <c r="X48" s="24"/>
      <c r="Y48" s="24"/>
    </row>
    <row r="49" spans="1:25" ht="15.75" customHeight="1" x14ac:dyDescent="0.3">
      <c r="A49" s="61">
        <v>45</v>
      </c>
      <c r="B49" s="48"/>
      <c r="C49" s="62"/>
      <c r="D49" s="57"/>
      <c r="E49" s="75">
        <v>9.3751157407409996E-3</v>
      </c>
      <c r="F49" s="76" t="s">
        <v>107</v>
      </c>
      <c r="G49" s="71"/>
      <c r="H49" s="57"/>
      <c r="I49" s="75">
        <v>1.0185300925926E-2</v>
      </c>
      <c r="J49" s="76" t="s">
        <v>107</v>
      </c>
      <c r="K49" s="62"/>
      <c r="L49" s="57"/>
      <c r="M49" s="81">
        <v>18</v>
      </c>
      <c r="N49" s="87" t="s">
        <v>130</v>
      </c>
      <c r="O49" s="84"/>
      <c r="P49" s="71"/>
      <c r="Q49" s="23"/>
      <c r="R49" s="23"/>
      <c r="S49" s="24"/>
      <c r="T49" s="24"/>
      <c r="U49" s="24"/>
      <c r="V49" s="24"/>
      <c r="W49" s="24"/>
      <c r="X49" s="24"/>
      <c r="Y49" s="24"/>
    </row>
    <row r="50" spans="1:25" ht="15.75" customHeight="1" x14ac:dyDescent="0.3">
      <c r="A50" s="61">
        <v>46</v>
      </c>
      <c r="B50" s="48"/>
      <c r="C50" s="62"/>
      <c r="D50" s="57"/>
      <c r="E50" s="75">
        <v>1.0069560185184999E-2</v>
      </c>
      <c r="F50" s="76" t="s">
        <v>86</v>
      </c>
      <c r="G50" s="71"/>
      <c r="H50" s="57"/>
      <c r="I50" s="75">
        <v>1.0648263888889E-2</v>
      </c>
      <c r="J50" s="76" t="s">
        <v>86</v>
      </c>
      <c r="K50" s="62"/>
      <c r="L50" s="57"/>
      <c r="M50" s="81">
        <v>19</v>
      </c>
      <c r="N50" s="87" t="s">
        <v>131</v>
      </c>
      <c r="O50" s="84"/>
      <c r="P50" s="71"/>
      <c r="Q50" s="23"/>
      <c r="R50" s="23"/>
      <c r="S50" s="24"/>
      <c r="T50" s="24"/>
      <c r="U50" s="24"/>
      <c r="V50" s="24"/>
      <c r="W50" s="24"/>
      <c r="X50" s="24"/>
      <c r="Y50" s="24"/>
    </row>
    <row r="51" spans="1:25" ht="15.75" customHeight="1" x14ac:dyDescent="0.3">
      <c r="A51" s="61">
        <v>47</v>
      </c>
      <c r="B51" s="48"/>
      <c r="C51" s="62"/>
      <c r="D51" s="57"/>
      <c r="E51" s="75">
        <v>1.076400462963E-2</v>
      </c>
      <c r="F51" s="76" t="s">
        <v>89</v>
      </c>
      <c r="G51" s="71"/>
      <c r="H51" s="57"/>
      <c r="I51" s="75">
        <v>1.1458449074073999E-2</v>
      </c>
      <c r="J51" s="76" t="s">
        <v>89</v>
      </c>
      <c r="K51" s="62"/>
      <c r="L51" s="57"/>
      <c r="M51" s="81">
        <v>20</v>
      </c>
      <c r="N51" s="87"/>
      <c r="O51" s="84"/>
      <c r="P51" s="71"/>
      <c r="Q51" s="23"/>
      <c r="R51" s="23"/>
      <c r="S51" s="24"/>
      <c r="T51" s="24"/>
      <c r="U51" s="24"/>
      <c r="V51" s="24"/>
      <c r="W51" s="24"/>
      <c r="X51" s="24"/>
      <c r="Y51" s="24"/>
    </row>
    <row r="52" spans="1:25" ht="15.75" customHeight="1" x14ac:dyDescent="0.3">
      <c r="A52" s="61">
        <v>48</v>
      </c>
      <c r="B52" s="48"/>
      <c r="C52" s="62"/>
      <c r="D52" s="57"/>
      <c r="E52" s="75">
        <v>1.1574189814815001E-2</v>
      </c>
      <c r="F52" s="76" t="s">
        <v>92</v>
      </c>
      <c r="G52" s="71"/>
      <c r="H52" s="57"/>
      <c r="I52" s="75">
        <v>1.2152893518518001E-2</v>
      </c>
      <c r="J52" s="76" t="s">
        <v>92</v>
      </c>
      <c r="K52" s="62"/>
      <c r="L52" s="57"/>
      <c r="M52" s="81">
        <v>21</v>
      </c>
      <c r="N52" s="87"/>
      <c r="O52" s="84"/>
      <c r="P52" s="71"/>
      <c r="Q52" s="23"/>
      <c r="R52" s="23"/>
      <c r="S52" s="24"/>
      <c r="T52" s="24"/>
      <c r="U52" s="24"/>
      <c r="V52" s="24"/>
      <c r="W52" s="24"/>
      <c r="X52" s="24"/>
      <c r="Y52" s="24"/>
    </row>
    <row r="53" spans="1:25" ht="15.75" customHeight="1" x14ac:dyDescent="0.3">
      <c r="A53" s="61">
        <v>49</v>
      </c>
      <c r="B53" s="48"/>
      <c r="C53" s="62"/>
      <c r="D53" s="57"/>
      <c r="E53" s="75">
        <v>1.2037152777778001E-2</v>
      </c>
      <c r="F53" s="76" t="s">
        <v>95</v>
      </c>
      <c r="G53" s="71"/>
      <c r="H53" s="57"/>
      <c r="I53" s="75">
        <v>1.2847337962963E-2</v>
      </c>
      <c r="J53" s="76" t="s">
        <v>95</v>
      </c>
      <c r="K53" s="62"/>
      <c r="L53" s="57"/>
      <c r="M53" s="81">
        <v>22</v>
      </c>
      <c r="N53" s="87"/>
      <c r="O53" s="84"/>
      <c r="P53" s="71"/>
      <c r="Q53" s="23"/>
      <c r="R53" s="23"/>
      <c r="S53" s="24"/>
      <c r="T53" s="24"/>
      <c r="U53" s="24"/>
      <c r="V53" s="24"/>
      <c r="W53" s="24"/>
      <c r="X53" s="24"/>
      <c r="Y53" s="24"/>
    </row>
    <row r="54" spans="1:25" ht="15.75" customHeight="1" x14ac:dyDescent="0.3">
      <c r="A54" s="61">
        <v>50</v>
      </c>
      <c r="B54" s="48"/>
      <c r="C54" s="62"/>
      <c r="D54" s="57"/>
      <c r="E54" s="75">
        <v>1.2731597222222E-2</v>
      </c>
      <c r="F54" s="76"/>
      <c r="G54" s="71"/>
      <c r="H54" s="57"/>
      <c r="I54" s="75">
        <v>1.3541782407406999E-2</v>
      </c>
      <c r="J54" s="76" t="s">
        <v>97</v>
      </c>
      <c r="K54" s="62"/>
      <c r="L54" s="57"/>
      <c r="M54" s="81">
        <v>23</v>
      </c>
      <c r="N54" s="87"/>
      <c r="O54" s="84"/>
      <c r="P54" s="71"/>
      <c r="Q54" s="23"/>
      <c r="R54" s="23"/>
      <c r="S54" s="24"/>
      <c r="T54" s="24"/>
      <c r="U54" s="24"/>
      <c r="V54" s="24"/>
      <c r="W54" s="24"/>
      <c r="X54" s="24"/>
      <c r="Y54" s="24"/>
    </row>
    <row r="55" spans="1:25" ht="15.75" customHeight="1" x14ac:dyDescent="0.3">
      <c r="A55" s="61">
        <v>51</v>
      </c>
      <c r="B55" s="48"/>
      <c r="C55" s="62"/>
      <c r="D55" s="57"/>
      <c r="E55" s="80"/>
      <c r="F55" s="79"/>
      <c r="G55" s="62"/>
      <c r="H55" s="57"/>
      <c r="I55" s="80">
        <v>1.4236226851852E-2</v>
      </c>
      <c r="J55" s="79"/>
      <c r="K55" s="62"/>
      <c r="L55" s="57"/>
      <c r="M55" s="81">
        <v>24</v>
      </c>
      <c r="N55" s="87"/>
      <c r="O55" s="84"/>
      <c r="P55" s="71"/>
      <c r="Q55" s="23"/>
      <c r="R55" s="23"/>
      <c r="S55" s="24"/>
      <c r="T55" s="24"/>
      <c r="U55" s="24"/>
      <c r="V55" s="24"/>
      <c r="W55" s="24"/>
      <c r="X55" s="24"/>
      <c r="Y55" s="24"/>
    </row>
    <row r="56" spans="1:25" ht="15.75" customHeight="1" x14ac:dyDescent="0.3">
      <c r="A56" s="61">
        <v>52</v>
      </c>
      <c r="B56" s="48"/>
      <c r="C56" s="62"/>
      <c r="D56" s="24"/>
      <c r="E56" s="67"/>
      <c r="F56" s="67"/>
      <c r="G56" s="24"/>
      <c r="H56" s="24"/>
      <c r="I56" s="67"/>
      <c r="J56" s="67"/>
      <c r="K56" s="24"/>
      <c r="L56" s="57"/>
      <c r="M56" s="81">
        <v>25</v>
      </c>
      <c r="N56" s="87"/>
      <c r="O56" s="84"/>
      <c r="P56" s="71"/>
      <c r="Q56" s="23"/>
      <c r="R56" s="23"/>
      <c r="S56" s="24"/>
      <c r="T56" s="24"/>
      <c r="U56" s="24"/>
      <c r="V56" s="24"/>
      <c r="W56" s="24"/>
      <c r="X56" s="24"/>
      <c r="Y56" s="24"/>
    </row>
    <row r="57" spans="1:25" ht="15.75" customHeight="1" x14ac:dyDescent="0.3">
      <c r="A57" s="61">
        <v>53</v>
      </c>
      <c r="B57" s="48"/>
      <c r="C57" s="62"/>
      <c r="D57" s="24"/>
      <c r="E57" s="24"/>
      <c r="F57" s="24"/>
      <c r="G57" s="24"/>
      <c r="H57" s="24"/>
      <c r="I57" s="24"/>
      <c r="J57" s="24"/>
      <c r="K57" s="24"/>
      <c r="L57" s="57"/>
      <c r="M57" s="81">
        <v>26</v>
      </c>
      <c r="N57" s="87"/>
      <c r="O57" s="84"/>
      <c r="P57" s="71"/>
      <c r="Q57" s="23"/>
      <c r="R57" s="23"/>
      <c r="S57" s="24"/>
      <c r="T57" s="24"/>
      <c r="U57" s="24"/>
      <c r="V57" s="24"/>
      <c r="W57" s="24"/>
      <c r="X57" s="24"/>
      <c r="Y57" s="24"/>
    </row>
    <row r="58" spans="1:25" ht="15.75" customHeight="1" x14ac:dyDescent="0.3">
      <c r="A58" s="61">
        <v>54</v>
      </c>
      <c r="B58" s="48"/>
      <c r="C58" s="62"/>
      <c r="D58" s="24"/>
      <c r="E58" s="24"/>
      <c r="F58" s="24"/>
      <c r="G58" s="24"/>
      <c r="H58" s="24"/>
      <c r="I58" s="24"/>
      <c r="J58" s="24"/>
      <c r="K58" s="24"/>
      <c r="L58" s="57"/>
      <c r="M58" s="81">
        <v>27</v>
      </c>
      <c r="N58" s="87"/>
      <c r="O58" s="84"/>
      <c r="P58" s="71"/>
      <c r="Q58" s="23"/>
      <c r="R58" s="23"/>
      <c r="S58" s="24"/>
      <c r="T58" s="24"/>
      <c r="U58" s="24"/>
      <c r="V58" s="24"/>
      <c r="W58" s="24"/>
      <c r="X58" s="24"/>
      <c r="Y58" s="24"/>
    </row>
    <row r="59" spans="1:25" ht="16.5" customHeight="1" x14ac:dyDescent="0.3">
      <c r="A59" s="61">
        <v>55</v>
      </c>
      <c r="B59" s="48"/>
      <c r="C59" s="62"/>
      <c r="D59" s="24"/>
      <c r="E59" s="24"/>
      <c r="F59" s="24"/>
      <c r="G59" s="24"/>
      <c r="H59" s="24"/>
      <c r="I59" s="24"/>
      <c r="J59" s="24"/>
      <c r="K59" s="24"/>
      <c r="L59" s="57"/>
      <c r="M59" s="81">
        <v>28</v>
      </c>
      <c r="N59" s="87"/>
      <c r="O59" s="84"/>
      <c r="P59" s="71"/>
      <c r="Q59" s="23"/>
      <c r="R59" s="23"/>
      <c r="S59" s="24"/>
      <c r="T59" s="24"/>
      <c r="U59" s="24"/>
      <c r="V59" s="24"/>
      <c r="W59" s="24"/>
      <c r="X59" s="24"/>
      <c r="Y59" s="24"/>
    </row>
    <row r="60" spans="1:25" ht="16.5" customHeight="1" x14ac:dyDescent="0.3">
      <c r="A60" s="61">
        <v>56</v>
      </c>
      <c r="B60" s="48"/>
      <c r="C60" s="62"/>
      <c r="D60" s="24"/>
      <c r="E60" s="24"/>
      <c r="F60" s="24"/>
      <c r="G60" s="24"/>
      <c r="H60" s="24"/>
      <c r="I60" s="24"/>
      <c r="J60" s="24"/>
      <c r="K60" s="24"/>
      <c r="L60" s="57"/>
      <c r="M60" s="81">
        <v>29</v>
      </c>
      <c r="N60" s="87"/>
      <c r="O60" s="84"/>
      <c r="P60" s="71"/>
      <c r="Q60" s="23"/>
      <c r="R60" s="23"/>
      <c r="S60" s="24"/>
      <c r="T60" s="24"/>
      <c r="U60" s="24"/>
      <c r="V60" s="24"/>
      <c r="W60" s="24"/>
      <c r="X60" s="24"/>
      <c r="Y60" s="24"/>
    </row>
    <row r="61" spans="1:25" ht="15.75" customHeight="1" x14ac:dyDescent="0.3">
      <c r="A61" s="61">
        <v>57</v>
      </c>
      <c r="B61" s="48"/>
      <c r="C61" s="62"/>
      <c r="D61" s="24"/>
      <c r="E61" s="24"/>
      <c r="F61" s="24"/>
      <c r="G61" s="24"/>
      <c r="H61" s="24"/>
      <c r="I61" s="24"/>
      <c r="J61" s="24"/>
      <c r="K61" s="24"/>
      <c r="L61" s="57"/>
      <c r="M61" s="81">
        <v>30</v>
      </c>
      <c r="N61" s="87"/>
      <c r="O61" s="84"/>
      <c r="P61" s="71"/>
      <c r="Q61" s="23"/>
      <c r="R61" s="23"/>
      <c r="S61" s="24"/>
      <c r="T61" s="24"/>
      <c r="U61" s="24"/>
      <c r="V61" s="24"/>
      <c r="W61" s="24"/>
      <c r="X61" s="24"/>
      <c r="Y61" s="24"/>
    </row>
    <row r="62" spans="1:25" ht="15.75" customHeight="1" x14ac:dyDescent="0.3">
      <c r="A62" s="61">
        <v>58</v>
      </c>
      <c r="B62" s="48"/>
      <c r="C62" s="62"/>
      <c r="D62" s="24"/>
      <c r="E62" s="24"/>
      <c r="F62" s="24"/>
      <c r="G62" s="24"/>
      <c r="H62" s="24"/>
      <c r="I62" s="24"/>
      <c r="J62" s="24"/>
      <c r="K62" s="24"/>
      <c r="L62" s="57"/>
      <c r="M62" s="81">
        <v>31</v>
      </c>
      <c r="N62" s="87"/>
      <c r="O62" s="84"/>
      <c r="P62" s="71"/>
      <c r="Q62" s="23"/>
      <c r="R62" s="23"/>
      <c r="S62" s="24"/>
      <c r="T62" s="24"/>
      <c r="U62" s="24"/>
      <c r="V62" s="24"/>
      <c r="W62" s="24"/>
      <c r="X62" s="24"/>
      <c r="Y62" s="24"/>
    </row>
    <row r="63" spans="1:25" ht="15.75" customHeight="1" x14ac:dyDescent="0.3">
      <c r="A63" s="61">
        <v>59</v>
      </c>
      <c r="B63" s="48"/>
      <c r="C63" s="62"/>
      <c r="D63" s="24"/>
      <c r="E63" s="24"/>
      <c r="F63" s="24"/>
      <c r="G63" s="24"/>
      <c r="H63" s="24"/>
      <c r="I63" s="24"/>
      <c r="J63" s="24"/>
      <c r="K63" s="24"/>
      <c r="L63" s="24"/>
      <c r="M63" s="88"/>
      <c r="N63" s="67"/>
      <c r="O63" s="23"/>
      <c r="P63" s="23"/>
      <c r="Q63" s="23"/>
      <c r="R63" s="23"/>
      <c r="S63" s="24"/>
      <c r="T63" s="24"/>
      <c r="U63" s="24"/>
      <c r="V63" s="24"/>
      <c r="W63" s="24"/>
      <c r="X63" s="24"/>
      <c r="Y63" s="24"/>
    </row>
    <row r="64" spans="1:25" ht="15.75" customHeight="1" x14ac:dyDescent="0.3">
      <c r="A64" s="61">
        <v>60</v>
      </c>
      <c r="B64" s="48"/>
      <c r="C64" s="62"/>
      <c r="D64" s="24"/>
      <c r="E64" s="24"/>
      <c r="F64" s="24"/>
      <c r="G64" s="24"/>
      <c r="H64" s="24"/>
      <c r="I64" s="24"/>
      <c r="J64" s="24"/>
      <c r="K64" s="24"/>
      <c r="L64" s="24"/>
      <c r="M64" s="89"/>
      <c r="N64" s="90" t="s">
        <v>132</v>
      </c>
      <c r="O64" s="32"/>
      <c r="P64" s="23"/>
      <c r="Q64" s="23"/>
      <c r="R64" s="23"/>
      <c r="S64" s="24"/>
      <c r="T64" s="24"/>
      <c r="U64" s="24"/>
      <c r="V64" s="24"/>
      <c r="W64" s="24"/>
      <c r="X64" s="24"/>
      <c r="Y64" s="24"/>
    </row>
    <row r="65" spans="1:25" ht="15.75" customHeight="1" x14ac:dyDescent="0.3">
      <c r="A65" s="61">
        <v>61</v>
      </c>
      <c r="B65" s="48"/>
      <c r="C65" s="62"/>
      <c r="D65" s="24"/>
      <c r="E65" s="24"/>
      <c r="F65" s="24"/>
      <c r="G65" s="24"/>
      <c r="H65" s="24"/>
      <c r="I65" s="24"/>
      <c r="J65" s="24"/>
      <c r="K65" s="24"/>
      <c r="L65" s="57"/>
      <c r="M65" s="81" t="s">
        <v>4</v>
      </c>
      <c r="N65" s="82" t="s">
        <v>5</v>
      </c>
      <c r="O65" s="32"/>
      <c r="P65" s="23"/>
      <c r="Q65" s="23"/>
      <c r="R65" s="23"/>
      <c r="S65" s="24"/>
      <c r="T65" s="24"/>
      <c r="U65" s="24"/>
      <c r="V65" s="24"/>
      <c r="W65" s="24"/>
      <c r="X65" s="24"/>
      <c r="Y65" s="24"/>
    </row>
    <row r="66" spans="1:25" ht="15.75" customHeight="1" x14ac:dyDescent="0.3">
      <c r="A66" s="61">
        <v>62</v>
      </c>
      <c r="B66" s="48"/>
      <c r="C66" s="62"/>
      <c r="D66" s="24"/>
      <c r="E66" s="24"/>
      <c r="F66" s="24"/>
      <c r="G66" s="24"/>
      <c r="H66" s="24"/>
      <c r="I66" s="24"/>
      <c r="J66" s="24"/>
      <c r="K66" s="24"/>
      <c r="L66" s="57"/>
      <c r="M66" s="81">
        <v>1</v>
      </c>
      <c r="N66" s="87" t="s">
        <v>133</v>
      </c>
      <c r="O66" s="84"/>
      <c r="P66" s="71"/>
      <c r="Q66" s="23"/>
      <c r="R66" s="23"/>
      <c r="S66" s="24"/>
      <c r="T66" s="24"/>
      <c r="U66" s="24"/>
      <c r="V66" s="24"/>
      <c r="W66" s="24"/>
      <c r="X66" s="24"/>
      <c r="Y66" s="24"/>
    </row>
    <row r="67" spans="1:25" ht="15.75" customHeight="1" x14ac:dyDescent="0.3">
      <c r="A67" s="61">
        <v>63</v>
      </c>
      <c r="B67" s="48"/>
      <c r="C67" s="62"/>
      <c r="D67" s="24"/>
      <c r="E67" s="24"/>
      <c r="F67" s="24"/>
      <c r="G67" s="24"/>
      <c r="H67" s="24"/>
      <c r="I67" s="24"/>
      <c r="J67" s="24"/>
      <c r="K67" s="24"/>
      <c r="L67" s="57"/>
      <c r="M67" s="81">
        <v>2</v>
      </c>
      <c r="N67" s="87" t="s">
        <v>134</v>
      </c>
      <c r="O67" s="84"/>
      <c r="P67" s="71"/>
      <c r="Q67" s="23"/>
      <c r="R67" s="23"/>
      <c r="S67" s="24"/>
      <c r="T67" s="24"/>
      <c r="U67" s="24"/>
      <c r="V67" s="24"/>
      <c r="W67" s="24"/>
      <c r="X67" s="24"/>
      <c r="Y67" s="24"/>
    </row>
    <row r="68" spans="1:25" ht="15.75" customHeight="1" x14ac:dyDescent="0.3">
      <c r="A68" s="61">
        <v>64</v>
      </c>
      <c r="B68" s="48"/>
      <c r="C68" s="62"/>
      <c r="D68" s="24"/>
      <c r="E68" s="24"/>
      <c r="F68" s="24"/>
      <c r="G68" s="24"/>
      <c r="H68" s="24"/>
      <c r="I68" s="24"/>
      <c r="J68" s="24"/>
      <c r="K68" s="24"/>
      <c r="L68" s="57"/>
      <c r="M68" s="81">
        <v>3</v>
      </c>
      <c r="N68" s="87" t="s">
        <v>135</v>
      </c>
      <c r="O68" s="84"/>
      <c r="P68" s="71"/>
      <c r="Q68" s="23"/>
      <c r="R68" s="23"/>
      <c r="S68" s="24"/>
      <c r="T68" s="24"/>
      <c r="U68" s="24"/>
      <c r="V68" s="24"/>
      <c r="W68" s="24"/>
      <c r="X68" s="24"/>
      <c r="Y68" s="24"/>
    </row>
    <row r="69" spans="1:25" ht="15.75" customHeight="1" x14ac:dyDescent="0.3">
      <c r="A69" s="61">
        <v>65</v>
      </c>
      <c r="B69" s="48"/>
      <c r="C69" s="62"/>
      <c r="D69" s="24"/>
      <c r="E69" s="24"/>
      <c r="F69" s="24"/>
      <c r="G69" s="24"/>
      <c r="H69" s="24"/>
      <c r="I69" s="24"/>
      <c r="J69" s="24"/>
      <c r="K69" s="24"/>
      <c r="L69" s="57"/>
      <c r="M69" s="81">
        <v>4</v>
      </c>
      <c r="N69" s="87" t="s">
        <v>136</v>
      </c>
      <c r="O69" s="84"/>
      <c r="P69" s="71"/>
      <c r="Q69" s="23"/>
      <c r="R69" s="23"/>
      <c r="S69" s="24"/>
      <c r="T69" s="24"/>
      <c r="U69" s="24"/>
      <c r="V69" s="24"/>
      <c r="W69" s="24"/>
      <c r="X69" s="24"/>
      <c r="Y69" s="24"/>
    </row>
    <row r="70" spans="1:25" ht="15.75" customHeight="1" x14ac:dyDescent="0.3">
      <c r="A70" s="61">
        <v>66</v>
      </c>
      <c r="B70" s="48"/>
      <c r="C70" s="62"/>
      <c r="D70" s="24"/>
      <c r="E70" s="24"/>
      <c r="F70" s="24"/>
      <c r="G70" s="24"/>
      <c r="H70" s="24"/>
      <c r="I70" s="24"/>
      <c r="J70" s="24"/>
      <c r="K70" s="24"/>
      <c r="L70" s="57"/>
      <c r="M70" s="81">
        <v>5</v>
      </c>
      <c r="N70" s="87" t="s">
        <v>137</v>
      </c>
      <c r="O70" s="84"/>
      <c r="P70" s="71"/>
      <c r="Q70" s="23"/>
      <c r="R70" s="23"/>
      <c r="S70" s="24"/>
      <c r="T70" s="24"/>
      <c r="U70" s="24"/>
      <c r="V70" s="24"/>
      <c r="W70" s="24"/>
      <c r="X70" s="24"/>
      <c r="Y70" s="24"/>
    </row>
    <row r="71" spans="1:25" ht="15.75" customHeight="1" x14ac:dyDescent="0.3">
      <c r="A71" s="61">
        <v>67</v>
      </c>
      <c r="B71" s="48"/>
      <c r="C71" s="62"/>
      <c r="D71" s="24"/>
      <c r="E71" s="24"/>
      <c r="F71" s="24"/>
      <c r="G71" s="24"/>
      <c r="H71" s="24"/>
      <c r="I71" s="24"/>
      <c r="J71" s="24"/>
      <c r="K71" s="24"/>
      <c r="L71" s="57"/>
      <c r="M71" s="81">
        <v>6</v>
      </c>
      <c r="N71" s="87" t="s">
        <v>138</v>
      </c>
      <c r="O71" s="84"/>
      <c r="P71" s="71"/>
      <c r="Q71" s="23"/>
      <c r="R71" s="23"/>
      <c r="S71" s="24"/>
      <c r="T71" s="24"/>
      <c r="U71" s="24"/>
      <c r="V71" s="24"/>
      <c r="W71" s="24"/>
      <c r="X71" s="24"/>
      <c r="Y71" s="24"/>
    </row>
    <row r="72" spans="1:25" ht="15.75" customHeight="1" x14ac:dyDescent="0.3">
      <c r="A72" s="61">
        <v>68</v>
      </c>
      <c r="B72" s="48"/>
      <c r="C72" s="62"/>
      <c r="D72" s="24"/>
      <c r="E72" s="24"/>
      <c r="F72" s="24"/>
      <c r="G72" s="24"/>
      <c r="H72" s="24"/>
      <c r="I72" s="24"/>
      <c r="J72" s="24"/>
      <c r="K72" s="24"/>
      <c r="L72" s="57"/>
      <c r="M72" s="81">
        <v>7</v>
      </c>
      <c r="N72" s="87" t="s">
        <v>139</v>
      </c>
      <c r="O72" s="84"/>
      <c r="P72" s="71"/>
      <c r="Q72" s="23"/>
      <c r="R72" s="23"/>
      <c r="S72" s="24"/>
      <c r="T72" s="24"/>
      <c r="U72" s="24"/>
      <c r="V72" s="24"/>
      <c r="W72" s="24"/>
      <c r="X72" s="24"/>
      <c r="Y72" s="24"/>
    </row>
    <row r="73" spans="1:25" ht="15.75" customHeight="1" x14ac:dyDescent="0.3">
      <c r="A73" s="61">
        <v>69</v>
      </c>
      <c r="B73" s="48"/>
      <c r="C73" s="62"/>
      <c r="D73" s="24"/>
      <c r="E73" s="24"/>
      <c r="F73" s="24"/>
      <c r="G73" s="24"/>
      <c r="H73" s="24"/>
      <c r="I73" s="24"/>
      <c r="J73" s="24"/>
      <c r="K73" s="24"/>
      <c r="L73" s="57"/>
      <c r="M73" s="81">
        <v>8</v>
      </c>
      <c r="N73" s="87" t="s">
        <v>140</v>
      </c>
      <c r="O73" s="84"/>
      <c r="P73" s="71"/>
      <c r="Q73" s="23"/>
      <c r="R73" s="23"/>
      <c r="S73" s="24"/>
      <c r="T73" s="24"/>
      <c r="U73" s="24"/>
      <c r="V73" s="24"/>
      <c r="W73" s="24"/>
      <c r="X73" s="24"/>
      <c r="Y73" s="24"/>
    </row>
    <row r="74" spans="1:25" ht="15.75" customHeight="1" x14ac:dyDescent="0.3">
      <c r="A74" s="61">
        <v>70</v>
      </c>
      <c r="B74" s="48"/>
      <c r="C74" s="62"/>
      <c r="D74" s="24"/>
      <c r="E74" s="24"/>
      <c r="F74" s="24"/>
      <c r="G74" s="24"/>
      <c r="H74" s="24"/>
      <c r="I74" s="24"/>
      <c r="J74" s="24"/>
      <c r="K74" s="24"/>
      <c r="L74" s="57"/>
      <c r="M74" s="81">
        <v>9</v>
      </c>
      <c r="N74" s="87" t="s">
        <v>141</v>
      </c>
      <c r="O74" s="84"/>
      <c r="P74" s="71"/>
      <c r="Q74" s="23"/>
      <c r="R74" s="23"/>
      <c r="S74" s="24"/>
      <c r="T74" s="24"/>
      <c r="U74" s="24"/>
      <c r="V74" s="24"/>
      <c r="W74" s="24"/>
      <c r="X74" s="24"/>
      <c r="Y74" s="24"/>
    </row>
    <row r="75" spans="1:25" ht="15.75" customHeight="1" x14ac:dyDescent="0.3">
      <c r="A75" s="61">
        <v>71</v>
      </c>
      <c r="B75" s="48"/>
      <c r="C75" s="62"/>
      <c r="D75" s="24"/>
      <c r="E75" s="24"/>
      <c r="F75" s="24"/>
      <c r="G75" s="24"/>
      <c r="H75" s="24"/>
      <c r="I75" s="24"/>
      <c r="J75" s="24"/>
      <c r="K75" s="24"/>
      <c r="L75" s="57"/>
      <c r="M75" s="81">
        <v>10</v>
      </c>
      <c r="N75" s="87" t="s">
        <v>142</v>
      </c>
      <c r="O75" s="84"/>
      <c r="P75" s="71"/>
      <c r="Q75" s="23"/>
      <c r="R75" s="23"/>
      <c r="S75" s="24"/>
      <c r="T75" s="24"/>
      <c r="U75" s="24"/>
      <c r="V75" s="24"/>
      <c r="W75" s="24"/>
      <c r="X75" s="24"/>
      <c r="Y75" s="24"/>
    </row>
    <row r="76" spans="1:25" ht="15.75" customHeight="1" x14ac:dyDescent="0.3">
      <c r="A76" s="61">
        <v>72</v>
      </c>
      <c r="B76" s="48"/>
      <c r="C76" s="62"/>
      <c r="D76" s="24"/>
      <c r="E76" s="24"/>
      <c r="F76" s="24"/>
      <c r="G76" s="24"/>
      <c r="H76" s="24"/>
      <c r="I76" s="24"/>
      <c r="J76" s="24"/>
      <c r="K76" s="24"/>
      <c r="L76" s="57"/>
      <c r="M76" s="81">
        <v>11</v>
      </c>
      <c r="N76" s="87" t="s">
        <v>143</v>
      </c>
      <c r="O76" s="84"/>
      <c r="P76" s="71"/>
      <c r="Q76" s="23"/>
      <c r="R76" s="23"/>
      <c r="S76" s="24"/>
      <c r="T76" s="24"/>
      <c r="U76" s="24"/>
      <c r="V76" s="24"/>
      <c r="W76" s="24"/>
      <c r="X76" s="24"/>
      <c r="Y76" s="24"/>
    </row>
    <row r="77" spans="1:25" ht="15.75" customHeight="1" x14ac:dyDescent="0.3">
      <c r="A77" s="61">
        <v>73</v>
      </c>
      <c r="B77" s="48"/>
      <c r="C77" s="62"/>
      <c r="D77" s="24"/>
      <c r="E77" s="24"/>
      <c r="F77" s="24"/>
      <c r="G77" s="24"/>
      <c r="H77" s="24"/>
      <c r="I77" s="24"/>
      <c r="J77" s="24"/>
      <c r="K77" s="24"/>
      <c r="L77" s="57"/>
      <c r="M77" s="81">
        <v>12</v>
      </c>
      <c r="N77" s="87" t="s">
        <v>144</v>
      </c>
      <c r="O77" s="84"/>
      <c r="P77" s="71"/>
      <c r="Q77" s="23"/>
      <c r="R77" s="23"/>
      <c r="S77" s="24"/>
      <c r="T77" s="24"/>
      <c r="U77" s="24"/>
      <c r="V77" s="24"/>
      <c r="W77" s="24"/>
      <c r="X77" s="24"/>
      <c r="Y77" s="24"/>
    </row>
    <row r="78" spans="1:25" ht="15.75" customHeight="1" x14ac:dyDescent="0.3">
      <c r="A78" s="61">
        <v>74</v>
      </c>
      <c r="B78" s="48"/>
      <c r="C78" s="62"/>
      <c r="D78" s="24"/>
      <c r="E78" s="24"/>
      <c r="F78" s="24"/>
      <c r="G78" s="24"/>
      <c r="H78" s="24"/>
      <c r="I78" s="24"/>
      <c r="J78" s="24"/>
      <c r="K78" s="24"/>
      <c r="L78" s="57"/>
      <c r="M78" s="81">
        <v>13</v>
      </c>
      <c r="N78" s="87" t="s">
        <v>145</v>
      </c>
      <c r="O78" s="84"/>
      <c r="P78" s="71"/>
      <c r="Q78" s="23"/>
      <c r="R78" s="23"/>
      <c r="S78" s="24"/>
      <c r="T78" s="24"/>
      <c r="U78" s="24"/>
      <c r="V78" s="24"/>
      <c r="W78" s="24"/>
      <c r="X78" s="24"/>
      <c r="Y78" s="24"/>
    </row>
    <row r="79" spans="1:25" ht="15.75" customHeight="1" x14ac:dyDescent="0.3">
      <c r="A79" s="61">
        <v>75</v>
      </c>
      <c r="B79" s="48"/>
      <c r="C79" s="62"/>
      <c r="D79" s="24"/>
      <c r="E79" s="24"/>
      <c r="F79" s="24"/>
      <c r="G79" s="24"/>
      <c r="H79" s="24"/>
      <c r="I79" s="24"/>
      <c r="J79" s="24"/>
      <c r="K79" s="24"/>
      <c r="L79" s="57"/>
      <c r="M79" s="81">
        <v>14</v>
      </c>
      <c r="N79" s="87" t="s">
        <v>146</v>
      </c>
      <c r="O79" s="84"/>
      <c r="P79" s="71"/>
      <c r="Q79" s="23"/>
      <c r="R79" s="23"/>
      <c r="S79" s="24"/>
      <c r="T79" s="24"/>
      <c r="U79" s="24"/>
      <c r="V79" s="24"/>
      <c r="W79" s="24"/>
      <c r="X79" s="24"/>
      <c r="Y79" s="24"/>
    </row>
    <row r="80" spans="1:25" ht="15.75" customHeight="1" x14ac:dyDescent="0.3">
      <c r="A80" s="61">
        <v>76</v>
      </c>
      <c r="B80" s="48"/>
      <c r="C80" s="62"/>
      <c r="D80" s="24"/>
      <c r="E80" s="24"/>
      <c r="F80" s="24"/>
      <c r="G80" s="24"/>
      <c r="H80" s="24"/>
      <c r="I80" s="24"/>
      <c r="J80" s="24"/>
      <c r="K80" s="24"/>
      <c r="L80" s="57"/>
      <c r="M80" s="81">
        <v>15</v>
      </c>
      <c r="N80" s="87" t="s">
        <v>147</v>
      </c>
      <c r="O80" s="84"/>
      <c r="P80" s="71"/>
      <c r="Q80" s="23"/>
      <c r="R80" s="23"/>
      <c r="S80" s="24"/>
      <c r="T80" s="24"/>
      <c r="U80" s="24"/>
      <c r="V80" s="24"/>
      <c r="W80" s="24"/>
      <c r="X80" s="24"/>
      <c r="Y80" s="24"/>
    </row>
    <row r="81" spans="1:25" ht="15.75" customHeight="1" x14ac:dyDescent="0.3">
      <c r="A81" s="61">
        <v>77</v>
      </c>
      <c r="B81" s="48"/>
      <c r="C81" s="62"/>
      <c r="D81" s="24"/>
      <c r="E81" s="24"/>
      <c r="F81" s="24"/>
      <c r="G81" s="24"/>
      <c r="H81" s="24"/>
      <c r="I81" s="24"/>
      <c r="J81" s="24"/>
      <c r="K81" s="24"/>
      <c r="L81" s="57"/>
      <c r="M81" s="81">
        <v>16</v>
      </c>
      <c r="N81" s="87" t="s">
        <v>148</v>
      </c>
      <c r="O81" s="84"/>
      <c r="P81" s="71"/>
      <c r="Q81" s="23"/>
      <c r="R81" s="23"/>
      <c r="S81" s="24"/>
      <c r="T81" s="24"/>
      <c r="U81" s="24"/>
      <c r="V81" s="24"/>
      <c r="W81" s="24"/>
      <c r="X81" s="24"/>
      <c r="Y81" s="24"/>
    </row>
    <row r="82" spans="1:25" ht="15.75" customHeight="1" x14ac:dyDescent="0.3">
      <c r="A82" s="61">
        <v>78</v>
      </c>
      <c r="B82" s="48"/>
      <c r="C82" s="62"/>
      <c r="D82" s="24"/>
      <c r="E82" s="24"/>
      <c r="F82" s="24"/>
      <c r="G82" s="24"/>
      <c r="H82" s="24"/>
      <c r="I82" s="24"/>
      <c r="J82" s="24"/>
      <c r="K82" s="24"/>
      <c r="L82" s="57"/>
      <c r="M82" s="81">
        <v>17</v>
      </c>
      <c r="N82" s="87" t="s">
        <v>149</v>
      </c>
      <c r="O82" s="84"/>
      <c r="P82" s="71"/>
      <c r="Q82" s="23"/>
      <c r="R82" s="23"/>
      <c r="S82" s="24"/>
      <c r="T82" s="24"/>
      <c r="U82" s="24"/>
      <c r="V82" s="24"/>
      <c r="W82" s="24"/>
      <c r="X82" s="24"/>
      <c r="Y82" s="24"/>
    </row>
    <row r="83" spans="1:25" ht="15.75" customHeight="1" x14ac:dyDescent="0.3">
      <c r="A83" s="61">
        <v>79</v>
      </c>
      <c r="B83" s="48"/>
      <c r="C83" s="62"/>
      <c r="D83" s="24"/>
      <c r="E83" s="24"/>
      <c r="F83" s="24"/>
      <c r="G83" s="24"/>
      <c r="H83" s="24"/>
      <c r="I83" s="24"/>
      <c r="J83" s="24"/>
      <c r="K83" s="24"/>
      <c r="L83" s="57"/>
      <c r="M83" s="81">
        <v>18</v>
      </c>
      <c r="N83" s="87"/>
      <c r="O83" s="84"/>
      <c r="P83" s="71"/>
      <c r="Q83" s="23"/>
      <c r="R83" s="23"/>
      <c r="S83" s="24"/>
      <c r="T83" s="24"/>
      <c r="U83" s="24"/>
      <c r="V83" s="24"/>
      <c r="W83" s="24"/>
      <c r="X83" s="24"/>
      <c r="Y83" s="24"/>
    </row>
    <row r="84" spans="1:25" ht="15.75" customHeight="1" x14ac:dyDescent="0.3">
      <c r="A84" s="61">
        <v>80</v>
      </c>
      <c r="B84" s="48"/>
      <c r="C84" s="62"/>
      <c r="D84" s="24"/>
      <c r="E84" s="24"/>
      <c r="F84" s="24"/>
      <c r="G84" s="24"/>
      <c r="H84" s="24"/>
      <c r="I84" s="24"/>
      <c r="J84" s="24"/>
      <c r="K84" s="24"/>
      <c r="L84" s="57"/>
      <c r="M84" s="81">
        <v>19</v>
      </c>
      <c r="N84" s="87"/>
      <c r="O84" s="84"/>
      <c r="P84" s="71"/>
      <c r="Q84" s="23"/>
      <c r="R84" s="23"/>
      <c r="S84" s="24"/>
      <c r="T84" s="24"/>
      <c r="U84" s="24"/>
      <c r="V84" s="24"/>
      <c r="W84" s="24"/>
      <c r="X84" s="24"/>
      <c r="Y84" s="24"/>
    </row>
    <row r="85" spans="1:25" ht="15.75" customHeight="1" x14ac:dyDescent="0.3">
      <c r="A85" s="61">
        <v>81</v>
      </c>
      <c r="B85" s="48"/>
      <c r="C85" s="62"/>
      <c r="D85" s="24"/>
      <c r="E85" s="24"/>
      <c r="F85" s="24"/>
      <c r="G85" s="24"/>
      <c r="H85" s="24"/>
      <c r="I85" s="24"/>
      <c r="J85" s="24"/>
      <c r="K85" s="24"/>
      <c r="L85" s="57"/>
      <c r="M85" s="81">
        <v>20</v>
      </c>
      <c r="N85" s="87"/>
      <c r="O85" s="84"/>
      <c r="P85" s="71"/>
      <c r="Q85" s="23"/>
      <c r="R85" s="23"/>
      <c r="S85" s="24"/>
      <c r="T85" s="24"/>
      <c r="U85" s="24"/>
      <c r="V85" s="24"/>
      <c r="W85" s="24"/>
      <c r="X85" s="24"/>
      <c r="Y85" s="24"/>
    </row>
    <row r="86" spans="1:25" ht="15.75" customHeight="1" x14ac:dyDescent="0.3">
      <c r="A86" s="61">
        <v>82</v>
      </c>
      <c r="B86" s="48"/>
      <c r="C86" s="62"/>
      <c r="D86" s="24"/>
      <c r="E86" s="24"/>
      <c r="F86" s="24"/>
      <c r="G86" s="24"/>
      <c r="H86" s="24"/>
      <c r="I86" s="24"/>
      <c r="J86" s="24"/>
      <c r="K86" s="24"/>
      <c r="L86" s="57"/>
      <c r="M86" s="81">
        <v>21</v>
      </c>
      <c r="N86" s="87"/>
      <c r="O86" s="84"/>
      <c r="P86" s="71"/>
      <c r="Q86" s="23"/>
      <c r="R86" s="23"/>
      <c r="S86" s="24"/>
      <c r="T86" s="24"/>
      <c r="U86" s="24"/>
      <c r="V86" s="24"/>
      <c r="W86" s="24"/>
      <c r="X86" s="24"/>
      <c r="Y86" s="24"/>
    </row>
    <row r="87" spans="1:25" ht="15.75" customHeight="1" x14ac:dyDescent="0.3">
      <c r="A87" s="61">
        <v>83</v>
      </c>
      <c r="B87" s="48"/>
      <c r="C87" s="62"/>
      <c r="D87" s="24"/>
      <c r="E87" s="24"/>
      <c r="F87" s="24"/>
      <c r="G87" s="24"/>
      <c r="H87" s="24"/>
      <c r="I87" s="24"/>
      <c r="J87" s="24"/>
      <c r="K87" s="24"/>
      <c r="L87" s="57"/>
      <c r="M87" s="81">
        <v>22</v>
      </c>
      <c r="N87" s="87"/>
      <c r="O87" s="84"/>
      <c r="P87" s="71"/>
      <c r="Q87" s="23"/>
      <c r="R87" s="23"/>
      <c r="S87" s="24"/>
      <c r="T87" s="24"/>
      <c r="U87" s="24"/>
      <c r="V87" s="24"/>
      <c r="W87" s="24"/>
      <c r="X87" s="24"/>
      <c r="Y87" s="24"/>
    </row>
    <row r="88" spans="1:25" ht="15.75" customHeight="1" x14ac:dyDescent="0.3">
      <c r="A88" s="61">
        <v>84</v>
      </c>
      <c r="B88" s="48"/>
      <c r="C88" s="62"/>
      <c r="D88" s="24"/>
      <c r="E88" s="24"/>
      <c r="F88" s="24"/>
      <c r="G88" s="24"/>
      <c r="H88" s="24"/>
      <c r="I88" s="24"/>
      <c r="J88" s="24"/>
      <c r="K88" s="24"/>
      <c r="L88" s="57"/>
      <c r="M88" s="81">
        <v>23</v>
      </c>
      <c r="N88" s="87"/>
      <c r="O88" s="84"/>
      <c r="P88" s="71"/>
      <c r="Q88" s="23"/>
      <c r="R88" s="23"/>
      <c r="S88" s="24"/>
      <c r="T88" s="24"/>
      <c r="U88" s="24"/>
      <c r="V88" s="24"/>
      <c r="W88" s="24"/>
      <c r="X88" s="24"/>
      <c r="Y88" s="24"/>
    </row>
    <row r="89" spans="1:25" ht="15.75" customHeight="1" x14ac:dyDescent="0.3">
      <c r="A89" s="61">
        <v>85</v>
      </c>
      <c r="B89" s="48"/>
      <c r="C89" s="62"/>
      <c r="D89" s="24"/>
      <c r="E89" s="24"/>
      <c r="F89" s="24"/>
      <c r="G89" s="24"/>
      <c r="H89" s="24"/>
      <c r="I89" s="24"/>
      <c r="J89" s="24"/>
      <c r="K89" s="24"/>
      <c r="L89" s="57"/>
      <c r="M89" s="81">
        <v>24</v>
      </c>
      <c r="N89" s="87"/>
      <c r="O89" s="84"/>
      <c r="P89" s="71"/>
      <c r="Q89" s="23"/>
      <c r="R89" s="23"/>
      <c r="S89" s="24"/>
      <c r="T89" s="24"/>
      <c r="U89" s="24"/>
      <c r="V89" s="24"/>
      <c r="W89" s="24"/>
      <c r="X89" s="24"/>
      <c r="Y89" s="24"/>
    </row>
    <row r="90" spans="1:25" ht="15.75" customHeight="1" x14ac:dyDescent="0.3">
      <c r="A90" s="61">
        <v>86</v>
      </c>
      <c r="B90" s="48"/>
      <c r="C90" s="62"/>
      <c r="D90" s="24"/>
      <c r="E90" s="24"/>
      <c r="F90" s="24"/>
      <c r="G90" s="24"/>
      <c r="H90" s="24"/>
      <c r="I90" s="24"/>
      <c r="J90" s="24"/>
      <c r="K90" s="24"/>
      <c r="L90" s="57"/>
      <c r="M90" s="81">
        <v>25</v>
      </c>
      <c r="N90" s="87"/>
      <c r="O90" s="84"/>
      <c r="P90" s="71"/>
      <c r="Q90" s="23"/>
      <c r="R90" s="23"/>
      <c r="S90" s="24"/>
      <c r="T90" s="24"/>
      <c r="U90" s="24"/>
      <c r="V90" s="24"/>
      <c r="W90" s="24"/>
      <c r="X90" s="24"/>
      <c r="Y90" s="24"/>
    </row>
    <row r="91" spans="1:25" ht="15.75" customHeight="1" x14ac:dyDescent="0.3">
      <c r="A91" s="61">
        <v>87</v>
      </c>
      <c r="B91" s="48"/>
      <c r="C91" s="62"/>
      <c r="D91" s="24"/>
      <c r="E91" s="24"/>
      <c r="F91" s="24"/>
      <c r="G91" s="24"/>
      <c r="H91" s="24"/>
      <c r="I91" s="24"/>
      <c r="J91" s="24"/>
      <c r="K91" s="24"/>
      <c r="L91" s="57"/>
      <c r="M91" s="81">
        <v>26</v>
      </c>
      <c r="N91" s="87"/>
      <c r="O91" s="84"/>
      <c r="P91" s="71"/>
      <c r="Q91" s="23"/>
      <c r="R91" s="23"/>
      <c r="S91" s="24"/>
      <c r="T91" s="24"/>
      <c r="U91" s="24"/>
      <c r="V91" s="24"/>
      <c r="W91" s="24"/>
      <c r="X91" s="24"/>
      <c r="Y91" s="24"/>
    </row>
    <row r="92" spans="1:25" ht="15.75" customHeight="1" x14ac:dyDescent="0.3">
      <c r="A92" s="61">
        <v>88</v>
      </c>
      <c r="B92" s="48"/>
      <c r="C92" s="62"/>
      <c r="D92" s="24"/>
      <c r="E92" s="24"/>
      <c r="F92" s="24"/>
      <c r="G92" s="24"/>
      <c r="H92" s="24"/>
      <c r="I92" s="24"/>
      <c r="J92" s="24"/>
      <c r="K92" s="24"/>
      <c r="L92" s="57"/>
      <c r="M92" s="81">
        <v>27</v>
      </c>
      <c r="N92" s="87"/>
      <c r="O92" s="84"/>
      <c r="P92" s="71"/>
      <c r="Q92" s="23"/>
      <c r="R92" s="23"/>
      <c r="S92" s="24"/>
      <c r="T92" s="24"/>
      <c r="U92" s="24"/>
      <c r="V92" s="24"/>
      <c r="W92" s="24"/>
      <c r="X92" s="24"/>
      <c r="Y92" s="24"/>
    </row>
    <row r="93" spans="1:25" ht="15.75" customHeight="1" x14ac:dyDescent="0.3">
      <c r="A93" s="61">
        <v>89</v>
      </c>
      <c r="B93" s="48"/>
      <c r="C93" s="62"/>
      <c r="D93" s="24"/>
      <c r="E93" s="24"/>
      <c r="F93" s="24"/>
      <c r="G93" s="24"/>
      <c r="H93" s="24"/>
      <c r="I93" s="24"/>
      <c r="J93" s="24"/>
      <c r="K93" s="24"/>
      <c r="L93" s="57"/>
      <c r="M93" s="81">
        <v>28</v>
      </c>
      <c r="N93" s="87"/>
      <c r="O93" s="84"/>
      <c r="P93" s="71"/>
      <c r="Q93" s="23"/>
      <c r="R93" s="23"/>
      <c r="S93" s="24"/>
      <c r="T93" s="24"/>
      <c r="U93" s="24"/>
      <c r="V93" s="24"/>
      <c r="W93" s="24"/>
      <c r="X93" s="24"/>
      <c r="Y93" s="24"/>
    </row>
    <row r="94" spans="1:25" ht="15.75" customHeight="1" x14ac:dyDescent="0.3">
      <c r="A94" s="61">
        <v>90</v>
      </c>
      <c r="B94" s="48"/>
      <c r="C94" s="62"/>
      <c r="D94" s="24"/>
      <c r="E94" s="24"/>
      <c r="F94" s="24"/>
      <c r="G94" s="24"/>
      <c r="H94" s="24"/>
      <c r="I94" s="24"/>
      <c r="J94" s="24"/>
      <c r="K94" s="24"/>
      <c r="L94" s="57"/>
      <c r="M94" s="81">
        <v>29</v>
      </c>
      <c r="N94" s="87"/>
      <c r="O94" s="84"/>
      <c r="P94" s="71"/>
      <c r="Q94" s="23"/>
      <c r="R94" s="23"/>
      <c r="S94" s="24"/>
      <c r="T94" s="24"/>
      <c r="U94" s="24"/>
      <c r="V94" s="24"/>
      <c r="W94" s="24"/>
      <c r="X94" s="24"/>
      <c r="Y94" s="24"/>
    </row>
    <row r="95" spans="1:25" ht="15.75" customHeight="1" x14ac:dyDescent="0.3">
      <c r="A95" s="61">
        <v>91</v>
      </c>
      <c r="B95" s="48"/>
      <c r="C95" s="62"/>
      <c r="D95" s="24"/>
      <c r="E95" s="24"/>
      <c r="F95" s="24"/>
      <c r="G95" s="24"/>
      <c r="H95" s="24"/>
      <c r="I95" s="24"/>
      <c r="J95" s="24"/>
      <c r="K95" s="24"/>
      <c r="L95" s="57"/>
      <c r="M95" s="81">
        <v>30</v>
      </c>
      <c r="N95" s="87"/>
      <c r="O95" s="84"/>
      <c r="P95" s="71"/>
      <c r="Q95" s="23"/>
      <c r="R95" s="23"/>
      <c r="S95" s="24"/>
      <c r="T95" s="24"/>
      <c r="U95" s="24"/>
      <c r="V95" s="24"/>
      <c r="W95" s="24"/>
      <c r="X95" s="24"/>
      <c r="Y95" s="24"/>
    </row>
    <row r="96" spans="1:25" ht="15.75" customHeight="1" x14ac:dyDescent="0.3">
      <c r="A96" s="61">
        <v>92</v>
      </c>
      <c r="B96" s="48"/>
      <c r="C96" s="62"/>
      <c r="D96" s="24"/>
      <c r="E96" s="24"/>
      <c r="F96" s="24"/>
      <c r="G96" s="24"/>
      <c r="H96" s="24"/>
      <c r="I96" s="24"/>
      <c r="J96" s="24"/>
      <c r="K96" s="24"/>
      <c r="L96" s="57"/>
      <c r="M96" s="81">
        <v>31</v>
      </c>
      <c r="N96" s="87"/>
      <c r="O96" s="84"/>
      <c r="P96" s="71"/>
      <c r="Q96" s="23"/>
      <c r="R96" s="23"/>
      <c r="S96" s="24"/>
      <c r="T96" s="24"/>
      <c r="U96" s="24"/>
      <c r="V96" s="24"/>
      <c r="W96" s="24"/>
      <c r="X96" s="24"/>
      <c r="Y96" s="24"/>
    </row>
    <row r="97" spans="1:25" ht="15.75" customHeight="1" x14ac:dyDescent="0.3">
      <c r="A97" s="61">
        <v>93</v>
      </c>
      <c r="B97" s="48"/>
      <c r="C97" s="62"/>
      <c r="D97" s="24"/>
      <c r="E97" s="24"/>
      <c r="F97" s="24"/>
      <c r="G97" s="24"/>
      <c r="H97" s="24"/>
      <c r="I97" s="24"/>
      <c r="J97" s="24"/>
      <c r="K97" s="24"/>
      <c r="L97" s="57"/>
      <c r="M97" s="81">
        <v>32</v>
      </c>
      <c r="N97" s="87"/>
      <c r="O97" s="84"/>
      <c r="P97" s="71"/>
      <c r="Q97" s="23"/>
      <c r="R97" s="23"/>
      <c r="S97" s="24"/>
      <c r="T97" s="24"/>
      <c r="U97" s="24"/>
      <c r="V97" s="24"/>
      <c r="W97" s="24"/>
      <c r="X97" s="24"/>
      <c r="Y97" s="24"/>
    </row>
    <row r="98" spans="1:25" ht="15.75" customHeight="1" x14ac:dyDescent="0.3">
      <c r="A98" s="61">
        <v>94</v>
      </c>
      <c r="B98" s="48"/>
      <c r="C98" s="62"/>
      <c r="D98" s="24"/>
      <c r="E98" s="24"/>
      <c r="F98" s="24"/>
      <c r="G98" s="24"/>
      <c r="H98" s="24"/>
      <c r="I98" s="24"/>
      <c r="J98" s="24"/>
      <c r="K98" s="24"/>
      <c r="L98" s="57"/>
      <c r="M98" s="81">
        <v>33</v>
      </c>
      <c r="N98" s="87"/>
      <c r="O98" s="84"/>
      <c r="P98" s="71"/>
      <c r="Q98" s="23"/>
      <c r="R98" s="23"/>
      <c r="S98" s="24"/>
      <c r="T98" s="24"/>
      <c r="U98" s="24"/>
      <c r="V98" s="24"/>
      <c r="W98" s="24"/>
      <c r="X98" s="24"/>
      <c r="Y98" s="24"/>
    </row>
    <row r="99" spans="1:25" ht="15.75" customHeight="1" x14ac:dyDescent="0.3">
      <c r="A99" s="61">
        <v>95</v>
      </c>
      <c r="B99" s="48"/>
      <c r="C99" s="62"/>
      <c r="D99" s="24"/>
      <c r="E99" s="24"/>
      <c r="F99" s="24"/>
      <c r="G99" s="24"/>
      <c r="H99" s="24"/>
      <c r="I99" s="24"/>
      <c r="J99" s="24"/>
      <c r="K99" s="24"/>
      <c r="L99" s="57"/>
      <c r="M99" s="81">
        <v>34</v>
      </c>
      <c r="N99" s="87"/>
      <c r="O99" s="84"/>
      <c r="P99" s="71"/>
      <c r="Q99" s="23"/>
      <c r="R99" s="23"/>
      <c r="S99" s="24"/>
      <c r="T99" s="24"/>
      <c r="U99" s="24"/>
      <c r="V99" s="24"/>
      <c r="W99" s="24"/>
      <c r="X99" s="24"/>
      <c r="Y99" s="24"/>
    </row>
    <row r="100" spans="1:25" ht="15.75" customHeight="1" x14ac:dyDescent="0.3">
      <c r="A100" s="61">
        <v>96</v>
      </c>
      <c r="B100" s="48"/>
      <c r="C100" s="62"/>
      <c r="D100" s="24"/>
      <c r="E100" s="24"/>
      <c r="F100" s="24"/>
      <c r="G100" s="24"/>
      <c r="H100" s="24"/>
      <c r="I100" s="24"/>
      <c r="J100" s="24"/>
      <c r="K100" s="24"/>
      <c r="L100" s="57"/>
      <c r="M100" s="81">
        <v>35</v>
      </c>
      <c r="N100" s="87"/>
      <c r="O100" s="84"/>
      <c r="P100" s="71"/>
      <c r="Q100" s="23"/>
      <c r="R100" s="23"/>
      <c r="S100" s="24"/>
      <c r="T100" s="24"/>
      <c r="U100" s="24"/>
      <c r="V100" s="24"/>
      <c r="W100" s="24"/>
      <c r="X100" s="24"/>
      <c r="Y100" s="24"/>
    </row>
    <row r="101" spans="1:25" ht="15.75" customHeight="1" x14ac:dyDescent="0.3">
      <c r="A101" s="61">
        <v>97</v>
      </c>
      <c r="B101" s="48"/>
      <c r="C101" s="62"/>
      <c r="D101" s="24"/>
      <c r="E101" s="24"/>
      <c r="F101" s="24"/>
      <c r="G101" s="24"/>
      <c r="H101" s="24"/>
      <c r="I101" s="24"/>
      <c r="J101" s="24"/>
      <c r="K101" s="24"/>
      <c r="L101" s="57"/>
      <c r="M101" s="81">
        <v>36</v>
      </c>
      <c r="N101" s="87"/>
      <c r="O101" s="84"/>
      <c r="P101" s="71"/>
      <c r="Q101" s="23"/>
      <c r="R101" s="23"/>
      <c r="S101" s="24"/>
      <c r="T101" s="24"/>
      <c r="U101" s="24"/>
      <c r="V101" s="24"/>
      <c r="W101" s="24"/>
      <c r="X101" s="24"/>
      <c r="Y101" s="24"/>
    </row>
    <row r="102" spans="1:25" ht="15.75" customHeight="1" x14ac:dyDescent="0.3">
      <c r="A102" s="61">
        <v>98</v>
      </c>
      <c r="B102" s="48"/>
      <c r="C102" s="62"/>
      <c r="D102" s="24"/>
      <c r="E102" s="24"/>
      <c r="F102" s="24"/>
      <c r="G102" s="24"/>
      <c r="H102" s="24"/>
      <c r="I102" s="24"/>
      <c r="J102" s="24"/>
      <c r="K102" s="24"/>
      <c r="L102" s="57"/>
      <c r="M102" s="81">
        <v>37</v>
      </c>
      <c r="N102" s="87"/>
      <c r="O102" s="84"/>
      <c r="P102" s="71"/>
      <c r="Q102" s="23"/>
      <c r="R102" s="23"/>
      <c r="S102" s="24"/>
      <c r="T102" s="24"/>
      <c r="U102" s="24"/>
      <c r="V102" s="24"/>
      <c r="W102" s="24"/>
      <c r="X102" s="24"/>
      <c r="Y102" s="24"/>
    </row>
    <row r="103" spans="1:25" ht="15.75" customHeight="1" x14ac:dyDescent="0.3">
      <c r="A103" s="61" t="s">
        <v>150</v>
      </c>
      <c r="B103" s="48"/>
      <c r="C103" s="62"/>
      <c r="D103" s="24"/>
      <c r="E103" s="24"/>
      <c r="F103" s="24"/>
      <c r="G103" s="24"/>
      <c r="H103" s="24"/>
      <c r="I103" s="24"/>
      <c r="J103" s="24"/>
      <c r="K103" s="24"/>
      <c r="L103" s="57"/>
      <c r="M103" s="81">
        <v>38</v>
      </c>
      <c r="N103" s="87"/>
      <c r="O103" s="84"/>
      <c r="P103" s="71"/>
      <c r="Q103" s="23"/>
      <c r="R103" s="23"/>
      <c r="S103" s="24"/>
      <c r="T103" s="24"/>
      <c r="U103" s="24"/>
      <c r="V103" s="24"/>
      <c r="W103" s="24"/>
      <c r="X103" s="24"/>
      <c r="Y103" s="24"/>
    </row>
    <row r="104" spans="1:25" ht="15.75" customHeight="1" x14ac:dyDescent="0.3">
      <c r="A104" s="61" t="s">
        <v>151</v>
      </c>
      <c r="B104" s="48"/>
      <c r="C104" s="62"/>
      <c r="D104" s="24"/>
      <c r="E104" s="24"/>
      <c r="F104" s="24"/>
      <c r="G104" s="24"/>
      <c r="H104" s="24"/>
      <c r="I104" s="24"/>
      <c r="J104" s="24"/>
      <c r="K104" s="24"/>
      <c r="L104" s="57"/>
      <c r="M104" s="81">
        <v>39</v>
      </c>
      <c r="N104" s="87"/>
      <c r="O104" s="84"/>
      <c r="P104" s="71"/>
      <c r="Q104" s="23"/>
      <c r="R104" s="23"/>
      <c r="S104" s="24"/>
      <c r="T104" s="24"/>
      <c r="U104" s="24"/>
      <c r="V104" s="24"/>
      <c r="W104" s="24"/>
      <c r="X104" s="24"/>
      <c r="Y104" s="24"/>
    </row>
    <row r="105" spans="1:25" ht="12.75" customHeight="1" x14ac:dyDescent="0.25">
      <c r="A105" s="91"/>
      <c r="B105" s="67"/>
      <c r="C105" s="24"/>
      <c r="D105" s="24"/>
      <c r="E105" s="24"/>
      <c r="F105" s="24"/>
      <c r="G105" s="24"/>
      <c r="H105" s="24"/>
      <c r="I105" s="24"/>
      <c r="J105" s="24"/>
      <c r="K105" s="24"/>
      <c r="L105" s="57"/>
      <c r="M105" s="81">
        <v>40</v>
      </c>
      <c r="N105" s="87"/>
      <c r="O105" s="84"/>
      <c r="P105" s="71"/>
      <c r="Q105" s="23"/>
      <c r="R105" s="23"/>
      <c r="S105" s="24"/>
      <c r="T105" s="24"/>
      <c r="U105" s="24"/>
      <c r="V105" s="24"/>
      <c r="W105" s="24"/>
      <c r="X105" s="24"/>
      <c r="Y105" s="24"/>
    </row>
    <row r="106" spans="1:25" ht="12.75" customHeight="1" x14ac:dyDescent="0.25">
      <c r="A106" s="23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57"/>
      <c r="M106" s="81">
        <v>41</v>
      </c>
      <c r="N106" s="87"/>
      <c r="O106" s="84"/>
      <c r="P106" s="71"/>
      <c r="Q106" s="23"/>
      <c r="R106" s="23"/>
      <c r="S106" s="24"/>
      <c r="T106" s="24"/>
      <c r="U106" s="24"/>
      <c r="V106" s="24"/>
      <c r="W106" s="24"/>
      <c r="X106" s="24"/>
      <c r="Y106" s="24"/>
    </row>
    <row r="107" spans="1:25" ht="12.75" customHeight="1" x14ac:dyDescent="0.25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57"/>
      <c r="M107" s="81">
        <v>42</v>
      </c>
      <c r="N107" s="87"/>
      <c r="O107" s="84"/>
      <c r="P107" s="71"/>
      <c r="Q107" s="23"/>
      <c r="R107" s="23"/>
      <c r="S107" s="24"/>
      <c r="T107" s="24"/>
      <c r="U107" s="24"/>
      <c r="V107" s="24"/>
      <c r="W107" s="24"/>
      <c r="X107" s="24"/>
      <c r="Y107" s="24"/>
    </row>
    <row r="108" spans="1:25" ht="12.75" customHeight="1" x14ac:dyDescent="0.25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57"/>
      <c r="M108" s="81">
        <v>43</v>
      </c>
      <c r="N108" s="87"/>
      <c r="O108" s="84"/>
      <c r="P108" s="71"/>
      <c r="Q108" s="23"/>
      <c r="R108" s="23"/>
      <c r="S108" s="24"/>
      <c r="T108" s="24"/>
      <c r="U108" s="24"/>
      <c r="V108" s="24"/>
      <c r="W108" s="24"/>
      <c r="X108" s="24"/>
      <c r="Y108" s="24"/>
    </row>
    <row r="109" spans="1:25" ht="12.75" customHeight="1" x14ac:dyDescent="0.25">
      <c r="A109" s="23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57"/>
      <c r="M109" s="81">
        <v>44</v>
      </c>
      <c r="N109" s="87"/>
      <c r="O109" s="84"/>
      <c r="P109" s="71"/>
      <c r="Q109" s="23"/>
      <c r="R109" s="23"/>
      <c r="S109" s="24"/>
      <c r="T109" s="24"/>
      <c r="U109" s="24"/>
      <c r="V109" s="24"/>
      <c r="W109" s="24"/>
      <c r="X109" s="24"/>
      <c r="Y109" s="24"/>
    </row>
    <row r="110" spans="1:25" ht="12.75" customHeight="1" x14ac:dyDescent="0.25">
      <c r="A110" s="23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57"/>
      <c r="M110" s="81">
        <v>45</v>
      </c>
      <c r="N110" s="87"/>
      <c r="O110" s="84"/>
      <c r="P110" s="71"/>
      <c r="Q110" s="23"/>
      <c r="R110" s="23"/>
      <c r="S110" s="24"/>
      <c r="T110" s="24"/>
      <c r="U110" s="24"/>
      <c r="V110" s="24"/>
      <c r="W110" s="24"/>
      <c r="X110" s="24"/>
      <c r="Y110" s="24"/>
    </row>
    <row r="111" spans="1:25" ht="12.75" customHeight="1" x14ac:dyDescent="0.25">
      <c r="A111" s="23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57"/>
      <c r="M111" s="81">
        <v>46</v>
      </c>
      <c r="N111" s="87"/>
      <c r="O111" s="84"/>
      <c r="P111" s="71"/>
      <c r="Q111" s="23"/>
      <c r="R111" s="23"/>
      <c r="S111" s="24"/>
      <c r="T111" s="24"/>
      <c r="U111" s="24"/>
      <c r="V111" s="24"/>
      <c r="W111" s="24"/>
      <c r="X111" s="24"/>
      <c r="Y111" s="24"/>
    </row>
    <row r="112" spans="1:25" ht="12.75" customHeight="1" x14ac:dyDescent="0.25">
      <c r="A112" s="23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91"/>
      <c r="N112" s="67"/>
      <c r="O112" s="23"/>
      <c r="P112" s="23"/>
      <c r="Q112" s="23"/>
      <c r="R112" s="23"/>
      <c r="S112" s="24"/>
      <c r="T112" s="24"/>
      <c r="U112" s="24"/>
      <c r="V112" s="24"/>
      <c r="W112" s="24"/>
      <c r="X112" s="24"/>
      <c r="Y112" s="24"/>
    </row>
    <row r="113" spans="1:25" ht="12.75" customHeight="1" x14ac:dyDescent="0.25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3"/>
      <c r="N113" s="24"/>
      <c r="O113" s="23"/>
      <c r="P113" s="23"/>
      <c r="Q113" s="23"/>
      <c r="R113" s="23"/>
      <c r="S113" s="24"/>
      <c r="T113" s="24"/>
      <c r="U113" s="24"/>
      <c r="V113" s="24"/>
      <c r="W113" s="24"/>
      <c r="X113" s="24"/>
      <c r="Y113" s="24"/>
    </row>
    <row r="114" spans="1:25" ht="12.75" customHeight="1" x14ac:dyDescent="0.25">
      <c r="A114" s="23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3"/>
      <c r="N114" s="24"/>
      <c r="O114" s="23"/>
      <c r="P114" s="23"/>
      <c r="Q114" s="23"/>
      <c r="R114" s="23"/>
      <c r="S114" s="24"/>
      <c r="T114" s="24"/>
      <c r="U114" s="24"/>
      <c r="V114" s="24"/>
      <c r="W114" s="24"/>
      <c r="X114" s="24"/>
      <c r="Y114" s="24"/>
    </row>
    <row r="115" spans="1:25" ht="12.75" customHeight="1" x14ac:dyDescent="0.25">
      <c r="A115" s="23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3"/>
      <c r="N115" s="24"/>
      <c r="O115" s="23"/>
      <c r="P115" s="23"/>
      <c r="Q115" s="23"/>
      <c r="R115" s="23"/>
      <c r="S115" s="24"/>
      <c r="T115" s="24"/>
      <c r="U115" s="24"/>
      <c r="V115" s="24"/>
      <c r="W115" s="24"/>
      <c r="X115" s="24"/>
      <c r="Y115" s="24"/>
    </row>
    <row r="116" spans="1:25" ht="12.75" customHeight="1" x14ac:dyDescent="0.25">
      <c r="A116" s="23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3"/>
      <c r="N116" s="24"/>
      <c r="O116" s="23"/>
      <c r="P116" s="23"/>
      <c r="Q116" s="23"/>
      <c r="R116" s="23"/>
      <c r="S116" s="24"/>
      <c r="T116" s="24"/>
      <c r="U116" s="24"/>
      <c r="V116" s="24"/>
      <c r="W116" s="24"/>
      <c r="X116" s="24"/>
      <c r="Y116" s="24"/>
    </row>
    <row r="117" spans="1:25" ht="12.75" customHeight="1" x14ac:dyDescent="0.25">
      <c r="A117" s="23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3"/>
      <c r="N117" s="24"/>
      <c r="O117" s="23"/>
      <c r="P117" s="23"/>
      <c r="Q117" s="23"/>
      <c r="R117" s="23"/>
      <c r="S117" s="24"/>
      <c r="T117" s="24"/>
      <c r="U117" s="24"/>
      <c r="V117" s="24"/>
      <c r="W117" s="24"/>
      <c r="X117" s="24"/>
      <c r="Y117" s="24"/>
    </row>
    <row r="118" spans="1:25" ht="12.75" customHeight="1" x14ac:dyDescent="0.25">
      <c r="A118" s="23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3"/>
      <c r="N118" s="24"/>
      <c r="O118" s="23"/>
      <c r="P118" s="23"/>
      <c r="Q118" s="23"/>
      <c r="R118" s="23"/>
      <c r="S118" s="24"/>
      <c r="T118" s="24"/>
      <c r="U118" s="24"/>
      <c r="V118" s="24"/>
      <c r="W118" s="24"/>
      <c r="X118" s="24"/>
      <c r="Y118" s="24"/>
    </row>
    <row r="119" spans="1:25" ht="12.75" customHeight="1" x14ac:dyDescent="0.25">
      <c r="A119" s="23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3"/>
      <c r="N119" s="24"/>
      <c r="O119" s="23"/>
      <c r="P119" s="23"/>
      <c r="Q119" s="23"/>
      <c r="R119" s="23"/>
      <c r="S119" s="24"/>
      <c r="T119" s="24"/>
      <c r="U119" s="24"/>
      <c r="V119" s="24"/>
      <c r="W119" s="24"/>
      <c r="X119" s="24"/>
      <c r="Y119" s="24"/>
    </row>
    <row r="120" spans="1:25" ht="12.75" customHeight="1" x14ac:dyDescent="0.25">
      <c r="A120" s="23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3"/>
      <c r="N120" s="24"/>
      <c r="O120" s="23"/>
      <c r="P120" s="23"/>
      <c r="Q120" s="23"/>
      <c r="R120" s="23"/>
      <c r="S120" s="24"/>
      <c r="T120" s="24"/>
      <c r="U120" s="24"/>
      <c r="V120" s="24"/>
      <c r="W120" s="24"/>
      <c r="X120" s="24"/>
      <c r="Y120" s="24"/>
    </row>
    <row r="121" spans="1:25" ht="12.75" customHeight="1" x14ac:dyDescent="0.25">
      <c r="A121" s="23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3"/>
      <c r="N121" s="24"/>
      <c r="O121" s="23"/>
      <c r="P121" s="23"/>
      <c r="Q121" s="23"/>
      <c r="R121" s="23"/>
      <c r="S121" s="24"/>
      <c r="T121" s="24"/>
      <c r="U121" s="24"/>
      <c r="V121" s="24"/>
      <c r="W121" s="24"/>
      <c r="X121" s="24"/>
      <c r="Y121" s="24"/>
    </row>
    <row r="122" spans="1:25" ht="12.75" customHeight="1" x14ac:dyDescent="0.25">
      <c r="A122" s="23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3"/>
      <c r="N122" s="24"/>
      <c r="O122" s="23"/>
      <c r="P122" s="23"/>
      <c r="Q122" s="23"/>
      <c r="R122" s="23"/>
      <c r="S122" s="24"/>
      <c r="T122" s="24"/>
      <c r="U122" s="24"/>
      <c r="V122" s="24"/>
      <c r="W122" s="24"/>
      <c r="X122" s="24"/>
      <c r="Y122" s="24"/>
    </row>
    <row r="123" spans="1:25" ht="12.75" customHeight="1" x14ac:dyDescent="0.25">
      <c r="A123" s="23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3"/>
      <c r="N123" s="24"/>
      <c r="O123" s="23"/>
      <c r="P123" s="23"/>
      <c r="Q123" s="23"/>
      <c r="R123" s="23"/>
      <c r="S123" s="24"/>
      <c r="T123" s="24"/>
      <c r="U123" s="24"/>
      <c r="V123" s="24"/>
      <c r="W123" s="24"/>
      <c r="X123" s="24"/>
      <c r="Y123" s="24"/>
    </row>
    <row r="124" spans="1:25" ht="12.75" customHeight="1" x14ac:dyDescent="0.25">
      <c r="A124" s="23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3"/>
      <c r="N124" s="24"/>
      <c r="O124" s="23"/>
      <c r="P124" s="23"/>
      <c r="Q124" s="23"/>
      <c r="R124" s="23"/>
      <c r="S124" s="24"/>
      <c r="T124" s="24"/>
      <c r="U124" s="24"/>
      <c r="V124" s="24"/>
      <c r="W124" s="24"/>
      <c r="X124" s="24"/>
      <c r="Y124" s="24"/>
    </row>
    <row r="125" spans="1:25" ht="12.75" customHeight="1" x14ac:dyDescent="0.25">
      <c r="A125" s="23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3"/>
      <c r="N125" s="24"/>
      <c r="O125" s="23"/>
      <c r="P125" s="23"/>
      <c r="Q125" s="23"/>
      <c r="R125" s="23"/>
      <c r="S125" s="24"/>
      <c r="T125" s="24"/>
      <c r="U125" s="24"/>
      <c r="V125" s="24"/>
      <c r="W125" s="24"/>
      <c r="X125" s="24"/>
      <c r="Y125" s="24"/>
    </row>
    <row r="126" spans="1:25" ht="12.75" customHeight="1" x14ac:dyDescent="0.25">
      <c r="A126" s="23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3"/>
      <c r="N126" s="24"/>
      <c r="O126" s="23"/>
      <c r="P126" s="23"/>
      <c r="Q126" s="23"/>
      <c r="R126" s="23"/>
      <c r="S126" s="24"/>
      <c r="T126" s="24"/>
      <c r="U126" s="24"/>
      <c r="V126" s="24"/>
      <c r="W126" s="24"/>
      <c r="X126" s="24"/>
      <c r="Y126" s="24"/>
    </row>
    <row r="127" spans="1:25" ht="12.75" customHeight="1" x14ac:dyDescent="0.25">
      <c r="A127" s="23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3"/>
      <c r="N127" s="24"/>
      <c r="O127" s="23"/>
      <c r="P127" s="23"/>
      <c r="Q127" s="23"/>
      <c r="R127" s="23"/>
      <c r="S127" s="24"/>
      <c r="T127" s="24"/>
      <c r="U127" s="24"/>
      <c r="V127" s="24"/>
      <c r="W127" s="24"/>
      <c r="X127" s="24"/>
      <c r="Y127" s="24"/>
    </row>
    <row r="128" spans="1:25" ht="12.75" customHeight="1" x14ac:dyDescent="0.25">
      <c r="A128" s="23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3"/>
      <c r="N128" s="24"/>
      <c r="O128" s="23"/>
      <c r="P128" s="23"/>
      <c r="Q128" s="23"/>
      <c r="R128" s="23"/>
      <c r="S128" s="24"/>
      <c r="T128" s="24"/>
      <c r="U128" s="24"/>
      <c r="V128" s="24"/>
      <c r="W128" s="24"/>
      <c r="X128" s="24"/>
      <c r="Y128" s="24"/>
    </row>
    <row r="129" spans="1:25" ht="12.75" customHeight="1" x14ac:dyDescent="0.25">
      <c r="A129" s="23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3"/>
      <c r="N129" s="24"/>
      <c r="O129" s="23"/>
      <c r="P129" s="23"/>
      <c r="Q129" s="23"/>
      <c r="R129" s="23"/>
      <c r="S129" s="24"/>
      <c r="T129" s="24"/>
      <c r="U129" s="24"/>
      <c r="V129" s="24"/>
      <c r="W129" s="24"/>
      <c r="X129" s="24"/>
      <c r="Y129" s="24"/>
    </row>
    <row r="130" spans="1:25" ht="12.75" customHeight="1" x14ac:dyDescent="0.25">
      <c r="A130" s="23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3"/>
      <c r="N130" s="24"/>
      <c r="O130" s="23"/>
      <c r="P130" s="23"/>
      <c r="Q130" s="23"/>
      <c r="R130" s="23"/>
      <c r="S130" s="24"/>
      <c r="T130" s="24"/>
      <c r="U130" s="24"/>
      <c r="V130" s="24"/>
      <c r="W130" s="24"/>
      <c r="X130" s="24"/>
      <c r="Y130" s="24"/>
    </row>
    <row r="131" spans="1:25" ht="12.75" customHeight="1" x14ac:dyDescent="0.25">
      <c r="A131" s="23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3"/>
      <c r="N131" s="24"/>
      <c r="O131" s="23"/>
      <c r="P131" s="23"/>
      <c r="Q131" s="23"/>
      <c r="R131" s="23"/>
      <c r="S131" s="24"/>
      <c r="T131" s="24"/>
      <c r="U131" s="24"/>
      <c r="V131" s="24"/>
      <c r="W131" s="24"/>
      <c r="X131" s="24"/>
      <c r="Y131" s="24"/>
    </row>
    <row r="132" spans="1:25" ht="12.75" customHeight="1" x14ac:dyDescent="0.25">
      <c r="A132" s="23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3"/>
      <c r="N132" s="24"/>
      <c r="O132" s="23"/>
      <c r="P132" s="23"/>
      <c r="Q132" s="23"/>
      <c r="R132" s="23"/>
      <c r="S132" s="24"/>
      <c r="T132" s="24"/>
      <c r="U132" s="24"/>
      <c r="V132" s="24"/>
      <c r="W132" s="24"/>
      <c r="X132" s="24"/>
      <c r="Y132" s="24"/>
    </row>
    <row r="133" spans="1:25" ht="12.75" customHeight="1" x14ac:dyDescent="0.25">
      <c r="A133" s="23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3"/>
      <c r="N133" s="24"/>
      <c r="O133" s="23"/>
      <c r="P133" s="23"/>
      <c r="Q133" s="23"/>
      <c r="R133" s="23"/>
      <c r="S133" s="24"/>
      <c r="T133" s="24"/>
      <c r="U133" s="24"/>
      <c r="V133" s="24"/>
      <c r="W133" s="24"/>
      <c r="X133" s="24"/>
      <c r="Y133" s="24"/>
    </row>
    <row r="134" spans="1:25" ht="12.75" customHeight="1" x14ac:dyDescent="0.25">
      <c r="A134" s="23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3"/>
      <c r="N134" s="24"/>
      <c r="O134" s="23"/>
      <c r="P134" s="23"/>
      <c r="Q134" s="23"/>
      <c r="R134" s="23"/>
      <c r="S134" s="24"/>
      <c r="T134" s="24"/>
      <c r="U134" s="24"/>
      <c r="V134" s="24"/>
      <c r="W134" s="24"/>
      <c r="X134" s="24"/>
      <c r="Y134" s="24"/>
    </row>
    <row r="135" spans="1:25" ht="12.75" customHeight="1" x14ac:dyDescent="0.25">
      <c r="A135" s="23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3"/>
      <c r="N135" s="24"/>
      <c r="O135" s="23"/>
      <c r="P135" s="23"/>
      <c r="Q135" s="23"/>
      <c r="R135" s="23"/>
      <c r="S135" s="24"/>
      <c r="T135" s="24"/>
      <c r="U135" s="24"/>
      <c r="V135" s="24"/>
      <c r="W135" s="24"/>
      <c r="X135" s="24"/>
      <c r="Y135" s="24"/>
    </row>
    <row r="136" spans="1:25" ht="12.75" customHeight="1" x14ac:dyDescent="0.25">
      <c r="A136" s="23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3"/>
      <c r="N136" s="24"/>
      <c r="O136" s="23"/>
      <c r="P136" s="23"/>
      <c r="Q136" s="23"/>
      <c r="R136" s="23"/>
      <c r="S136" s="24"/>
      <c r="T136" s="24"/>
      <c r="U136" s="24"/>
      <c r="V136" s="24"/>
      <c r="W136" s="24"/>
      <c r="X136" s="24"/>
      <c r="Y136" s="24"/>
    </row>
    <row r="137" spans="1:25" ht="12.75" customHeight="1" x14ac:dyDescent="0.25">
      <c r="A137" s="23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3"/>
      <c r="N137" s="24"/>
      <c r="O137" s="23"/>
      <c r="P137" s="23"/>
      <c r="Q137" s="23"/>
      <c r="R137" s="23"/>
      <c r="S137" s="24"/>
      <c r="T137" s="24"/>
      <c r="U137" s="24"/>
      <c r="V137" s="24"/>
      <c r="W137" s="24"/>
      <c r="X137" s="24"/>
      <c r="Y137" s="24"/>
    </row>
    <row r="138" spans="1:25" ht="12.75" customHeight="1" x14ac:dyDescent="0.25">
      <c r="A138" s="23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3"/>
      <c r="N138" s="24"/>
      <c r="O138" s="23"/>
      <c r="P138" s="23"/>
      <c r="Q138" s="23"/>
      <c r="R138" s="23"/>
      <c r="S138" s="24"/>
      <c r="T138" s="24"/>
      <c r="U138" s="24"/>
      <c r="V138" s="24"/>
      <c r="W138" s="24"/>
      <c r="X138" s="24"/>
      <c r="Y138" s="24"/>
    </row>
    <row r="139" spans="1:25" ht="12.75" customHeight="1" x14ac:dyDescent="0.25">
      <c r="A139" s="23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3"/>
      <c r="N139" s="24"/>
      <c r="O139" s="23"/>
      <c r="P139" s="23"/>
      <c r="Q139" s="23"/>
      <c r="R139" s="23"/>
      <c r="S139" s="24"/>
      <c r="T139" s="24"/>
      <c r="U139" s="24"/>
      <c r="V139" s="24"/>
      <c r="W139" s="24"/>
      <c r="X139" s="24"/>
      <c r="Y139" s="24"/>
    </row>
    <row r="140" spans="1:25" ht="12.75" customHeight="1" x14ac:dyDescent="0.25">
      <c r="A140" s="23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3"/>
      <c r="N140" s="24"/>
      <c r="O140" s="23"/>
      <c r="P140" s="23"/>
      <c r="Q140" s="23"/>
      <c r="R140" s="23"/>
      <c r="S140" s="24"/>
      <c r="T140" s="24"/>
      <c r="U140" s="24"/>
      <c r="V140" s="24"/>
      <c r="W140" s="24"/>
      <c r="X140" s="24"/>
      <c r="Y140" s="24"/>
    </row>
    <row r="141" spans="1:25" ht="12.75" customHeight="1" x14ac:dyDescent="0.25">
      <c r="A141" s="23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3"/>
      <c r="N141" s="24"/>
      <c r="O141" s="23"/>
      <c r="P141" s="23"/>
      <c r="Q141" s="23"/>
      <c r="R141" s="23"/>
      <c r="S141" s="24"/>
      <c r="T141" s="24"/>
      <c r="U141" s="24"/>
      <c r="V141" s="24"/>
      <c r="W141" s="24"/>
      <c r="X141" s="24"/>
      <c r="Y141" s="24"/>
    </row>
    <row r="142" spans="1:25" ht="12.75" customHeight="1" x14ac:dyDescent="0.25">
      <c r="A142" s="23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3"/>
      <c r="N142" s="24"/>
      <c r="O142" s="23"/>
      <c r="P142" s="23"/>
      <c r="Q142" s="23"/>
      <c r="R142" s="23"/>
      <c r="S142" s="24"/>
      <c r="T142" s="24"/>
      <c r="U142" s="24"/>
      <c r="V142" s="24"/>
      <c r="W142" s="24"/>
      <c r="X142" s="24"/>
      <c r="Y142" s="24"/>
    </row>
    <row r="143" spans="1:25" ht="12.75" customHeight="1" x14ac:dyDescent="0.25">
      <c r="A143" s="23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3"/>
      <c r="N143" s="24"/>
      <c r="O143" s="23"/>
      <c r="P143" s="23"/>
      <c r="Q143" s="23"/>
      <c r="R143" s="23"/>
      <c r="S143" s="24"/>
      <c r="T143" s="24"/>
      <c r="U143" s="24"/>
      <c r="V143" s="24"/>
      <c r="W143" s="24"/>
      <c r="X143" s="24"/>
      <c r="Y143" s="24"/>
    </row>
    <row r="144" spans="1:25" ht="12.75" customHeight="1" x14ac:dyDescent="0.25">
      <c r="A144" s="23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3"/>
      <c r="N144" s="24"/>
      <c r="O144" s="23"/>
      <c r="P144" s="23"/>
      <c r="Q144" s="23"/>
      <c r="R144" s="23"/>
      <c r="S144" s="24"/>
      <c r="T144" s="24"/>
      <c r="U144" s="24"/>
      <c r="V144" s="24"/>
      <c r="W144" s="24"/>
      <c r="X144" s="24"/>
      <c r="Y144" s="24"/>
    </row>
    <row r="145" spans="1:25" ht="12.75" customHeight="1" x14ac:dyDescent="0.25">
      <c r="A145" s="23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3"/>
      <c r="N145" s="24"/>
      <c r="O145" s="23"/>
      <c r="P145" s="23"/>
      <c r="Q145" s="23"/>
      <c r="R145" s="23"/>
      <c r="S145" s="24"/>
      <c r="T145" s="24"/>
      <c r="U145" s="24"/>
      <c r="V145" s="24"/>
      <c r="W145" s="24"/>
      <c r="X145" s="24"/>
      <c r="Y145" s="24"/>
    </row>
    <row r="146" spans="1:25" ht="12.75" customHeight="1" x14ac:dyDescent="0.25">
      <c r="A146" s="23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3"/>
      <c r="N146" s="24"/>
      <c r="O146" s="23"/>
      <c r="P146" s="23"/>
      <c r="Q146" s="23"/>
      <c r="R146" s="23"/>
      <c r="S146" s="24"/>
      <c r="T146" s="24"/>
      <c r="U146" s="24"/>
      <c r="V146" s="24"/>
      <c r="W146" s="24"/>
      <c r="X146" s="24"/>
      <c r="Y146" s="24"/>
    </row>
    <row r="147" spans="1:25" ht="12.75" customHeight="1" x14ac:dyDescent="0.25">
      <c r="A147" s="23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3"/>
      <c r="N147" s="24"/>
      <c r="O147" s="23"/>
      <c r="P147" s="23"/>
      <c r="Q147" s="23"/>
      <c r="R147" s="23"/>
      <c r="S147" s="24"/>
      <c r="T147" s="24"/>
      <c r="U147" s="24"/>
      <c r="V147" s="24"/>
      <c r="W147" s="24"/>
      <c r="X147" s="24"/>
      <c r="Y147" s="24"/>
    </row>
    <row r="148" spans="1:25" ht="12.75" customHeight="1" x14ac:dyDescent="0.25">
      <c r="A148" s="23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3"/>
      <c r="N148" s="24"/>
      <c r="O148" s="23"/>
      <c r="P148" s="23"/>
      <c r="Q148" s="23"/>
      <c r="R148" s="23"/>
      <c r="S148" s="24"/>
      <c r="T148" s="24"/>
      <c r="U148" s="24"/>
      <c r="V148" s="24"/>
      <c r="W148" s="24"/>
      <c r="X148" s="24"/>
      <c r="Y148" s="24"/>
    </row>
    <row r="149" spans="1:25" ht="12.75" customHeight="1" x14ac:dyDescent="0.25">
      <c r="A149" s="23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3"/>
      <c r="N149" s="24"/>
      <c r="O149" s="23"/>
      <c r="P149" s="23"/>
      <c r="Q149" s="23"/>
      <c r="R149" s="23"/>
      <c r="S149" s="24"/>
      <c r="T149" s="24"/>
      <c r="U149" s="24"/>
      <c r="V149" s="24"/>
      <c r="W149" s="24"/>
      <c r="X149" s="24"/>
      <c r="Y149" s="24"/>
    </row>
    <row r="150" spans="1:25" ht="12.75" customHeight="1" x14ac:dyDescent="0.25">
      <c r="A150" s="23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3"/>
      <c r="N150" s="24"/>
      <c r="O150" s="23"/>
      <c r="P150" s="23"/>
      <c r="Q150" s="23"/>
      <c r="R150" s="23"/>
      <c r="S150" s="24"/>
      <c r="T150" s="24"/>
      <c r="U150" s="24"/>
      <c r="V150" s="24"/>
      <c r="W150" s="24"/>
      <c r="X150" s="24"/>
      <c r="Y150" s="24"/>
    </row>
    <row r="151" spans="1:25" ht="12.75" customHeight="1" x14ac:dyDescent="0.25">
      <c r="A151" s="23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3"/>
      <c r="N151" s="24"/>
      <c r="O151" s="23"/>
      <c r="P151" s="23"/>
      <c r="Q151" s="23"/>
      <c r="R151" s="23"/>
      <c r="S151" s="24"/>
      <c r="T151" s="24"/>
      <c r="U151" s="24"/>
      <c r="V151" s="24"/>
      <c r="W151" s="24"/>
      <c r="X151" s="24"/>
      <c r="Y151" s="24"/>
    </row>
    <row r="152" spans="1:25" ht="12.75" customHeight="1" x14ac:dyDescent="0.25">
      <c r="A152" s="23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3"/>
      <c r="N152" s="24"/>
      <c r="O152" s="23"/>
      <c r="P152" s="23"/>
      <c r="Q152" s="23"/>
      <c r="R152" s="23"/>
      <c r="S152" s="24"/>
      <c r="T152" s="24"/>
      <c r="U152" s="24"/>
      <c r="V152" s="24"/>
      <c r="W152" s="24"/>
      <c r="X152" s="24"/>
      <c r="Y152" s="24"/>
    </row>
    <row r="153" spans="1:25" ht="12.75" customHeight="1" x14ac:dyDescent="0.25">
      <c r="A153" s="23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3"/>
      <c r="N153" s="24"/>
      <c r="O153" s="23"/>
      <c r="P153" s="23"/>
      <c r="Q153" s="23"/>
      <c r="R153" s="23"/>
      <c r="S153" s="24"/>
      <c r="T153" s="24"/>
      <c r="U153" s="24"/>
      <c r="V153" s="24"/>
      <c r="W153" s="24"/>
      <c r="X153" s="24"/>
      <c r="Y153" s="24"/>
    </row>
    <row r="154" spans="1:25" ht="12.75" customHeight="1" x14ac:dyDescent="0.25">
      <c r="A154" s="23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3"/>
      <c r="N154" s="24"/>
      <c r="O154" s="23"/>
      <c r="P154" s="23"/>
      <c r="Q154" s="23"/>
      <c r="R154" s="23"/>
      <c r="S154" s="24"/>
      <c r="T154" s="24"/>
      <c r="U154" s="24"/>
      <c r="V154" s="24"/>
      <c r="W154" s="24"/>
      <c r="X154" s="24"/>
      <c r="Y154" s="24"/>
    </row>
    <row r="155" spans="1:25" ht="12.75" customHeight="1" x14ac:dyDescent="0.25">
      <c r="A155" s="23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3"/>
      <c r="N155" s="24"/>
      <c r="O155" s="23"/>
      <c r="P155" s="23"/>
      <c r="Q155" s="23"/>
      <c r="R155" s="23"/>
      <c r="S155" s="24"/>
      <c r="T155" s="24"/>
      <c r="U155" s="24"/>
      <c r="V155" s="24"/>
      <c r="W155" s="24"/>
      <c r="X155" s="24"/>
      <c r="Y155" s="24"/>
    </row>
    <row r="156" spans="1:25" ht="12.75" customHeight="1" x14ac:dyDescent="0.25">
      <c r="A156" s="23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3"/>
      <c r="N156" s="24"/>
      <c r="O156" s="23"/>
      <c r="P156" s="23"/>
      <c r="Q156" s="23"/>
      <c r="R156" s="23"/>
      <c r="S156" s="24"/>
      <c r="T156" s="24"/>
      <c r="U156" s="24"/>
      <c r="V156" s="24"/>
      <c r="W156" s="24"/>
      <c r="X156" s="24"/>
      <c r="Y156" s="24"/>
    </row>
    <row r="157" spans="1:25" ht="12.75" customHeight="1" x14ac:dyDescent="0.25">
      <c r="A157" s="23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3"/>
      <c r="N157" s="24"/>
      <c r="O157" s="23"/>
      <c r="P157" s="23"/>
      <c r="Q157" s="23"/>
      <c r="R157" s="23"/>
      <c r="S157" s="24"/>
      <c r="T157" s="24"/>
      <c r="U157" s="24"/>
      <c r="V157" s="24"/>
      <c r="W157" s="24"/>
      <c r="X157" s="24"/>
      <c r="Y157" s="24"/>
    </row>
    <row r="158" spans="1:25" ht="12.75" customHeight="1" x14ac:dyDescent="0.25">
      <c r="A158" s="23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3"/>
      <c r="N158" s="24"/>
      <c r="O158" s="23"/>
      <c r="P158" s="23"/>
      <c r="Q158" s="23"/>
      <c r="R158" s="23"/>
      <c r="S158" s="24"/>
      <c r="T158" s="24"/>
      <c r="U158" s="24"/>
      <c r="V158" s="24"/>
      <c r="W158" s="24"/>
      <c r="X158" s="24"/>
      <c r="Y158" s="24"/>
    </row>
    <row r="159" spans="1:25" ht="12.75" customHeight="1" x14ac:dyDescent="0.25">
      <c r="A159" s="23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3"/>
      <c r="N159" s="24"/>
      <c r="O159" s="23"/>
      <c r="P159" s="23"/>
      <c r="Q159" s="23"/>
      <c r="R159" s="23"/>
      <c r="S159" s="24"/>
      <c r="T159" s="24"/>
      <c r="U159" s="24"/>
      <c r="V159" s="24"/>
      <c r="W159" s="24"/>
      <c r="X159" s="24"/>
      <c r="Y159" s="24"/>
    </row>
    <row r="160" spans="1:25" ht="12.75" customHeight="1" x14ac:dyDescent="0.25">
      <c r="A160" s="23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3"/>
      <c r="N160" s="24"/>
      <c r="O160" s="23"/>
      <c r="P160" s="23"/>
      <c r="Q160" s="23"/>
      <c r="R160" s="23"/>
      <c r="S160" s="24"/>
      <c r="T160" s="24"/>
      <c r="U160" s="24"/>
      <c r="V160" s="24"/>
      <c r="W160" s="24"/>
      <c r="X160" s="24"/>
      <c r="Y160" s="24"/>
    </row>
    <row r="161" spans="1:25" ht="12.75" customHeight="1" x14ac:dyDescent="0.25">
      <c r="A161" s="23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3"/>
      <c r="N161" s="24"/>
      <c r="O161" s="23"/>
      <c r="P161" s="23"/>
      <c r="Q161" s="23"/>
      <c r="R161" s="23"/>
      <c r="S161" s="24"/>
      <c r="T161" s="24"/>
      <c r="U161" s="24"/>
      <c r="V161" s="24"/>
      <c r="W161" s="24"/>
      <c r="X161" s="24"/>
      <c r="Y161" s="24"/>
    </row>
    <row r="162" spans="1:25" ht="12.75" customHeight="1" x14ac:dyDescent="0.25">
      <c r="A162" s="23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3"/>
      <c r="N162" s="24"/>
      <c r="O162" s="23"/>
      <c r="P162" s="23"/>
      <c r="Q162" s="23"/>
      <c r="R162" s="23"/>
      <c r="S162" s="24"/>
      <c r="T162" s="24"/>
      <c r="U162" s="24"/>
      <c r="V162" s="24"/>
      <c r="W162" s="24"/>
      <c r="X162" s="24"/>
      <c r="Y162" s="24"/>
    </row>
    <row r="163" spans="1:25" ht="12.75" customHeight="1" x14ac:dyDescent="0.25">
      <c r="A163" s="23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3"/>
      <c r="N163" s="24"/>
      <c r="O163" s="23"/>
      <c r="P163" s="23"/>
      <c r="Q163" s="23"/>
      <c r="R163" s="23"/>
      <c r="S163" s="24"/>
      <c r="T163" s="24"/>
      <c r="U163" s="24"/>
      <c r="V163" s="24"/>
      <c r="W163" s="24"/>
      <c r="X163" s="24"/>
      <c r="Y163" s="24"/>
    </row>
    <row r="164" spans="1:25" ht="12.75" customHeight="1" x14ac:dyDescent="0.25">
      <c r="A164" s="23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3"/>
      <c r="N164" s="24"/>
      <c r="O164" s="23"/>
      <c r="P164" s="23"/>
      <c r="Q164" s="23"/>
      <c r="R164" s="23"/>
      <c r="S164" s="24"/>
      <c r="T164" s="24"/>
      <c r="U164" s="24"/>
      <c r="V164" s="24"/>
      <c r="W164" s="24"/>
      <c r="X164" s="24"/>
      <c r="Y164" s="24"/>
    </row>
    <row r="165" spans="1:25" ht="12.75" customHeight="1" x14ac:dyDescent="0.25">
      <c r="A165" s="23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3"/>
      <c r="N165" s="24"/>
      <c r="O165" s="23"/>
      <c r="P165" s="23"/>
      <c r="Q165" s="23"/>
      <c r="R165" s="23"/>
      <c r="S165" s="24"/>
      <c r="T165" s="24"/>
      <c r="U165" s="24"/>
      <c r="V165" s="24"/>
      <c r="W165" s="24"/>
      <c r="X165" s="24"/>
      <c r="Y165" s="24"/>
    </row>
    <row r="166" spans="1:25" ht="12.75" customHeight="1" x14ac:dyDescent="0.25">
      <c r="A166" s="23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3"/>
      <c r="N166" s="24"/>
      <c r="O166" s="23"/>
      <c r="P166" s="23"/>
      <c r="Q166" s="23"/>
      <c r="R166" s="23"/>
      <c r="S166" s="24"/>
      <c r="T166" s="24"/>
      <c r="U166" s="24"/>
      <c r="V166" s="24"/>
      <c r="W166" s="24"/>
      <c r="X166" s="24"/>
      <c r="Y166" s="24"/>
    </row>
    <row r="167" spans="1:25" ht="12.75" customHeight="1" x14ac:dyDescent="0.25">
      <c r="A167" s="23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3"/>
      <c r="N167" s="24"/>
      <c r="O167" s="23"/>
      <c r="P167" s="23"/>
      <c r="Q167" s="23"/>
      <c r="R167" s="23"/>
      <c r="S167" s="24"/>
      <c r="T167" s="24"/>
      <c r="U167" s="24"/>
      <c r="V167" s="24"/>
      <c r="W167" s="24"/>
      <c r="X167" s="24"/>
      <c r="Y167" s="24"/>
    </row>
    <row r="168" spans="1:25" ht="12.75" customHeight="1" x14ac:dyDescent="0.25">
      <c r="A168" s="23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3"/>
      <c r="N168" s="24"/>
      <c r="O168" s="23"/>
      <c r="P168" s="23"/>
      <c r="Q168" s="23"/>
      <c r="R168" s="23"/>
      <c r="S168" s="24"/>
      <c r="T168" s="24"/>
      <c r="U168" s="24"/>
      <c r="V168" s="24"/>
      <c r="W168" s="24"/>
      <c r="X168" s="24"/>
      <c r="Y168" s="24"/>
    </row>
    <row r="169" spans="1:25" ht="12.75" customHeight="1" x14ac:dyDescent="0.25">
      <c r="A169" s="23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3"/>
      <c r="N169" s="24"/>
      <c r="O169" s="23"/>
      <c r="P169" s="23"/>
      <c r="Q169" s="23"/>
      <c r="R169" s="23"/>
      <c r="S169" s="24"/>
      <c r="T169" s="24"/>
      <c r="U169" s="24"/>
      <c r="V169" s="24"/>
      <c r="W169" s="24"/>
      <c r="X169" s="24"/>
      <c r="Y169" s="24"/>
    </row>
    <row r="170" spans="1:25" ht="12.75" customHeight="1" x14ac:dyDescent="0.25">
      <c r="A170" s="23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3"/>
      <c r="N170" s="24"/>
      <c r="O170" s="23"/>
      <c r="P170" s="23"/>
      <c r="Q170" s="23"/>
      <c r="R170" s="23"/>
      <c r="S170" s="24"/>
      <c r="T170" s="24"/>
      <c r="U170" s="24"/>
      <c r="V170" s="24"/>
      <c r="W170" s="24"/>
      <c r="X170" s="24"/>
      <c r="Y170" s="24"/>
    </row>
    <row r="171" spans="1:25" ht="12.75" customHeight="1" x14ac:dyDescent="0.25">
      <c r="A171" s="23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3"/>
      <c r="N171" s="24"/>
      <c r="O171" s="23"/>
      <c r="P171" s="23"/>
      <c r="Q171" s="23"/>
      <c r="R171" s="23"/>
      <c r="S171" s="24"/>
      <c r="T171" s="24"/>
      <c r="U171" s="24"/>
      <c r="V171" s="24"/>
      <c r="W171" s="24"/>
      <c r="X171" s="24"/>
      <c r="Y171" s="24"/>
    </row>
    <row r="172" spans="1:25" ht="12.75" customHeight="1" x14ac:dyDescent="0.25">
      <c r="A172" s="23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3"/>
      <c r="N172" s="24"/>
      <c r="O172" s="23"/>
      <c r="P172" s="23"/>
      <c r="Q172" s="23"/>
      <c r="R172" s="23"/>
      <c r="S172" s="24"/>
      <c r="T172" s="24"/>
      <c r="U172" s="24"/>
      <c r="V172" s="24"/>
      <c r="W172" s="24"/>
      <c r="X172" s="24"/>
      <c r="Y172" s="24"/>
    </row>
    <row r="173" spans="1:25" ht="12.75" customHeight="1" x14ac:dyDescent="0.25">
      <c r="A173" s="23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3"/>
      <c r="N173" s="24"/>
      <c r="O173" s="23"/>
      <c r="P173" s="23"/>
      <c r="Q173" s="23"/>
      <c r="R173" s="23"/>
      <c r="S173" s="24"/>
      <c r="T173" s="24"/>
      <c r="U173" s="24"/>
      <c r="V173" s="24"/>
      <c r="W173" s="24"/>
      <c r="X173" s="24"/>
      <c r="Y173" s="24"/>
    </row>
    <row r="174" spans="1:25" ht="12.75" customHeight="1" x14ac:dyDescent="0.25">
      <c r="A174" s="23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3"/>
      <c r="N174" s="24"/>
      <c r="O174" s="23"/>
      <c r="P174" s="23"/>
      <c r="Q174" s="23"/>
      <c r="R174" s="23"/>
      <c r="S174" s="24"/>
      <c r="T174" s="24"/>
      <c r="U174" s="24"/>
      <c r="V174" s="24"/>
      <c r="W174" s="24"/>
      <c r="X174" s="24"/>
      <c r="Y174" s="24"/>
    </row>
    <row r="175" spans="1:25" ht="12.75" customHeight="1" x14ac:dyDescent="0.25">
      <c r="A175" s="92"/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24"/>
      <c r="M175" s="23"/>
      <c r="N175" s="24"/>
      <c r="O175" s="23"/>
      <c r="P175" s="23"/>
      <c r="Q175" s="23"/>
      <c r="R175" s="23"/>
      <c r="S175" s="24"/>
      <c r="T175" s="24"/>
      <c r="U175" s="24"/>
      <c r="V175" s="24"/>
      <c r="W175" s="92"/>
      <c r="X175" s="92"/>
      <c r="Y175" s="92"/>
    </row>
    <row r="176" spans="1:25" ht="12.75" customHeight="1" x14ac:dyDescent="0.25">
      <c r="A176" s="92"/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24"/>
      <c r="M176" s="23"/>
      <c r="N176" s="24"/>
      <c r="O176" s="23"/>
      <c r="P176" s="23"/>
      <c r="Q176" s="23"/>
      <c r="R176" s="23"/>
      <c r="S176" s="24"/>
      <c r="T176" s="24"/>
      <c r="U176" s="24"/>
      <c r="V176" s="92"/>
      <c r="W176" s="92"/>
      <c r="X176" s="92"/>
      <c r="Y176" s="92"/>
    </row>
    <row r="177" spans="1:25" ht="12.75" customHeight="1" x14ac:dyDescent="0.25">
      <c r="A177" s="92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24"/>
      <c r="M177" s="23"/>
      <c r="N177" s="24"/>
      <c r="O177" s="23"/>
      <c r="P177" s="23"/>
      <c r="Q177" s="23"/>
      <c r="R177" s="23"/>
      <c r="S177" s="24"/>
      <c r="T177" s="24"/>
      <c r="U177" s="24"/>
      <c r="V177" s="92"/>
      <c r="W177" s="92"/>
      <c r="X177" s="92"/>
      <c r="Y177" s="92"/>
    </row>
    <row r="178" spans="1:25" ht="12.75" customHeight="1" x14ac:dyDescent="0.25">
      <c r="A178" s="92"/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24"/>
      <c r="M178" s="23"/>
      <c r="N178" s="24"/>
      <c r="O178" s="23"/>
      <c r="P178" s="23"/>
      <c r="Q178" s="23"/>
      <c r="R178" s="23"/>
      <c r="S178" s="24"/>
      <c r="T178" s="24"/>
      <c r="U178" s="24"/>
      <c r="V178" s="92"/>
      <c r="W178" s="92"/>
      <c r="X178" s="92"/>
      <c r="Y178" s="92"/>
    </row>
    <row r="179" spans="1:25" ht="12.75" customHeight="1" x14ac:dyDescent="0.25">
      <c r="A179" s="92"/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24"/>
      <c r="M179" s="23"/>
      <c r="N179" s="24"/>
      <c r="O179" s="23"/>
      <c r="P179" s="23"/>
      <c r="Q179" s="23"/>
      <c r="R179" s="23"/>
      <c r="S179" s="24"/>
      <c r="T179" s="24"/>
      <c r="U179" s="92"/>
      <c r="V179" s="92"/>
      <c r="W179" s="92"/>
      <c r="X179" s="92"/>
      <c r="Y179" s="9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51"/>
  <sheetViews>
    <sheetView topLeftCell="A34" workbookViewId="0">
      <selection activeCell="I40" sqref="I40"/>
    </sheetView>
  </sheetViews>
  <sheetFormatPr defaultColWidth="17.33203125" defaultRowHeight="15" customHeight="1" x14ac:dyDescent="0.25"/>
  <cols>
    <col min="1" max="1" width="5.6640625" customWidth="1"/>
    <col min="2" max="2" width="4.44140625" bestFit="1" customWidth="1"/>
    <col min="3" max="3" width="10.109375" customWidth="1"/>
    <col min="4" max="4" width="14.44140625" customWidth="1"/>
    <col min="5" max="5" width="17.5546875" customWidth="1"/>
    <col min="6" max="6" width="15.6640625" customWidth="1"/>
    <col min="7" max="7" width="18.44140625" customWidth="1"/>
    <col min="8" max="8" width="30.44140625" customWidth="1"/>
    <col min="9" max="9" width="8.88671875" customWidth="1"/>
    <col min="10" max="10" width="6" bestFit="1" customWidth="1"/>
  </cols>
  <sheetData>
    <row r="1" spans="1:10" ht="18.75" customHeight="1" x14ac:dyDescent="0.35">
      <c r="A1" s="120" t="s">
        <v>166</v>
      </c>
      <c r="B1" s="20"/>
      <c r="C1" s="20"/>
      <c r="D1" s="22"/>
      <c r="E1" s="73"/>
      <c r="F1" s="24"/>
      <c r="G1" s="24"/>
      <c r="H1" s="24"/>
      <c r="I1" s="23"/>
      <c r="J1" s="24"/>
    </row>
    <row r="2" spans="1:10" ht="17.25" customHeight="1" x14ac:dyDescent="0.35">
      <c r="A2" s="56" t="s">
        <v>563</v>
      </c>
      <c r="B2" s="20"/>
      <c r="C2" s="20"/>
      <c r="D2" s="22"/>
      <c r="E2" s="73"/>
      <c r="F2" s="24"/>
      <c r="G2" s="24"/>
      <c r="H2" s="24"/>
      <c r="I2" s="23"/>
      <c r="J2" s="24"/>
    </row>
    <row r="3" spans="1:10" ht="3" customHeight="1" x14ac:dyDescent="0.3">
      <c r="A3" s="54">
        <v>1</v>
      </c>
      <c r="B3" s="26" t="str">
        <f>IF(ISBLANK(A3)," ",VLOOKUP(A3,progr,4,FALSE))</f>
        <v>m</v>
      </c>
      <c r="C3" s="28"/>
      <c r="D3" s="22"/>
      <c r="E3" s="73"/>
      <c r="F3" s="24"/>
      <c r="G3" s="24"/>
      <c r="H3" s="24"/>
      <c r="I3" s="23"/>
      <c r="J3" s="24"/>
    </row>
    <row r="4" spans="1:10" ht="20.25" customHeight="1" x14ac:dyDescent="0.3">
      <c r="A4" s="147" t="s">
        <v>736</v>
      </c>
      <c r="B4" s="30"/>
      <c r="C4" s="30"/>
      <c r="D4" s="32"/>
      <c r="E4" s="146" t="s">
        <v>589</v>
      </c>
      <c r="F4" s="24"/>
      <c r="G4" s="24"/>
      <c r="H4" s="24"/>
      <c r="I4" s="23"/>
      <c r="J4" s="24"/>
    </row>
    <row r="5" spans="1:10" ht="5.25" customHeight="1" x14ac:dyDescent="0.3">
      <c r="A5" s="24"/>
      <c r="B5" s="30"/>
      <c r="C5" s="33">
        <v>1</v>
      </c>
      <c r="D5" s="124"/>
      <c r="E5" s="35"/>
      <c r="F5" s="36"/>
      <c r="G5" s="24"/>
      <c r="H5" s="24"/>
      <c r="I5" s="23"/>
      <c r="J5" s="24"/>
    </row>
    <row r="6" spans="1:10" ht="13.5" customHeight="1" x14ac:dyDescent="0.25">
      <c r="A6" s="129" t="s">
        <v>4</v>
      </c>
      <c r="B6" s="125" t="s">
        <v>13</v>
      </c>
      <c r="C6" s="127" t="s">
        <v>167</v>
      </c>
      <c r="D6" s="128" t="s">
        <v>168</v>
      </c>
      <c r="E6" s="126" t="s">
        <v>20</v>
      </c>
      <c r="F6" s="93" t="s">
        <v>21</v>
      </c>
      <c r="G6" s="93" t="s">
        <v>22</v>
      </c>
      <c r="H6" s="93" t="s">
        <v>24</v>
      </c>
      <c r="I6" s="94" t="s">
        <v>25</v>
      </c>
      <c r="J6" s="145" t="s">
        <v>6</v>
      </c>
    </row>
    <row r="7" spans="1:10" ht="16.5" customHeight="1" x14ac:dyDescent="0.3">
      <c r="A7" s="121">
        <v>1</v>
      </c>
      <c r="B7" s="130" t="s">
        <v>635</v>
      </c>
      <c r="C7" s="127" t="s">
        <v>334</v>
      </c>
      <c r="D7" s="150" t="s">
        <v>335</v>
      </c>
      <c r="E7" s="149" t="s">
        <v>336</v>
      </c>
      <c r="F7" s="95" t="s">
        <v>156</v>
      </c>
      <c r="G7" s="148" t="s">
        <v>314</v>
      </c>
      <c r="H7" s="151" t="s">
        <v>321</v>
      </c>
      <c r="I7" s="96">
        <v>7.0833333333333331E-2</v>
      </c>
      <c r="J7" s="152"/>
    </row>
    <row r="8" spans="1:10" ht="16.5" customHeight="1" x14ac:dyDescent="0.3">
      <c r="A8" s="121">
        <v>2</v>
      </c>
      <c r="B8" s="130" t="s">
        <v>660</v>
      </c>
      <c r="C8" s="127" t="s">
        <v>402</v>
      </c>
      <c r="D8" s="150" t="s">
        <v>403</v>
      </c>
      <c r="E8" s="149" t="s">
        <v>404</v>
      </c>
      <c r="F8" s="95" t="s">
        <v>38</v>
      </c>
      <c r="G8" s="148" t="s">
        <v>400</v>
      </c>
      <c r="H8" s="151" t="s">
        <v>401</v>
      </c>
      <c r="I8" s="96">
        <v>7.4999999999999997E-2</v>
      </c>
      <c r="J8" s="152" t="s">
        <v>35</v>
      </c>
    </row>
    <row r="9" spans="1:10" ht="16.5" customHeight="1" x14ac:dyDescent="0.3">
      <c r="A9" s="121">
        <v>3</v>
      </c>
      <c r="B9" s="130" t="s">
        <v>650</v>
      </c>
      <c r="C9" s="127" t="s">
        <v>380</v>
      </c>
      <c r="D9" s="150" t="s">
        <v>381</v>
      </c>
      <c r="E9" s="149" t="s">
        <v>382</v>
      </c>
      <c r="F9" s="95" t="s">
        <v>165</v>
      </c>
      <c r="G9" s="148" t="s">
        <v>376</v>
      </c>
      <c r="H9" s="151" t="s">
        <v>50</v>
      </c>
      <c r="I9" s="96">
        <v>7.5694444444444439E-2</v>
      </c>
      <c r="J9" s="152"/>
    </row>
    <row r="10" spans="1:10" ht="16.5" customHeight="1" x14ac:dyDescent="0.3">
      <c r="A10" s="121">
        <v>4</v>
      </c>
      <c r="B10" s="130" t="s">
        <v>647</v>
      </c>
      <c r="C10" s="127" t="s">
        <v>368</v>
      </c>
      <c r="D10" s="150" t="s">
        <v>369</v>
      </c>
      <c r="E10" s="149" t="s">
        <v>370</v>
      </c>
      <c r="F10" s="95" t="s">
        <v>54</v>
      </c>
      <c r="G10" s="148" t="s">
        <v>355</v>
      </c>
      <c r="H10" s="151" t="s">
        <v>42</v>
      </c>
      <c r="I10" s="96">
        <v>7.6388888888888895E-2</v>
      </c>
      <c r="J10" s="152"/>
    </row>
    <row r="11" spans="1:10" ht="16.5" customHeight="1" x14ac:dyDescent="0.3">
      <c r="A11" s="121">
        <v>5</v>
      </c>
      <c r="B11" s="130" t="s">
        <v>676</v>
      </c>
      <c r="C11" s="127" t="s">
        <v>444</v>
      </c>
      <c r="D11" s="150" t="s">
        <v>445</v>
      </c>
      <c r="E11" s="149" t="s">
        <v>446</v>
      </c>
      <c r="F11" s="95" t="s">
        <v>439</v>
      </c>
      <c r="G11" s="148" t="s">
        <v>440</v>
      </c>
      <c r="H11" s="151" t="s">
        <v>441</v>
      </c>
      <c r="I11" s="96">
        <v>7.6388888888888895E-2</v>
      </c>
      <c r="J11" s="152"/>
    </row>
    <row r="12" spans="1:10" ht="16.5" customHeight="1" x14ac:dyDescent="0.3">
      <c r="A12" s="121">
        <v>6</v>
      </c>
      <c r="B12" s="130" t="s">
        <v>733</v>
      </c>
      <c r="C12" s="127" t="s">
        <v>371</v>
      </c>
      <c r="D12" s="150" t="s">
        <v>753</v>
      </c>
      <c r="E12" s="149">
        <v>39855</v>
      </c>
      <c r="F12" s="95" t="s">
        <v>110</v>
      </c>
      <c r="G12" s="148" t="s">
        <v>568</v>
      </c>
      <c r="H12" s="151" t="s">
        <v>31</v>
      </c>
      <c r="I12" s="96">
        <v>7.9861111111111105E-2</v>
      </c>
      <c r="J12" s="152"/>
    </row>
    <row r="13" spans="1:10" ht="16.5" customHeight="1" x14ac:dyDescent="0.3">
      <c r="A13" s="121">
        <v>7</v>
      </c>
      <c r="B13" s="130" t="s">
        <v>639</v>
      </c>
      <c r="C13" s="127" t="s">
        <v>347</v>
      </c>
      <c r="D13" s="150" t="s">
        <v>348</v>
      </c>
      <c r="E13" s="149" t="s">
        <v>349</v>
      </c>
      <c r="F13" s="95" t="s">
        <v>156</v>
      </c>
      <c r="G13" s="148" t="s">
        <v>314</v>
      </c>
      <c r="H13" s="151" t="s">
        <v>343</v>
      </c>
      <c r="I13" s="96">
        <v>8.1250000000000003E-2</v>
      </c>
      <c r="J13" s="152"/>
    </row>
    <row r="14" spans="1:10" ht="16.5" customHeight="1" x14ac:dyDescent="0.3">
      <c r="A14" s="121">
        <v>8</v>
      </c>
      <c r="B14" s="130" t="s">
        <v>730</v>
      </c>
      <c r="C14" s="127" t="s">
        <v>449</v>
      </c>
      <c r="D14" s="150" t="s">
        <v>577</v>
      </c>
      <c r="E14" s="149">
        <v>40155</v>
      </c>
      <c r="F14" s="95" t="s">
        <v>110</v>
      </c>
      <c r="G14" s="148" t="s">
        <v>567</v>
      </c>
      <c r="H14" s="151" t="s">
        <v>578</v>
      </c>
      <c r="I14" s="96">
        <v>8.3333333333333329E-2</v>
      </c>
      <c r="J14" s="152"/>
    </row>
    <row r="15" spans="1:10" ht="16.5" customHeight="1" x14ac:dyDescent="0.3">
      <c r="A15" s="121">
        <v>9</v>
      </c>
      <c r="B15" s="130" t="s">
        <v>630</v>
      </c>
      <c r="C15" s="127" t="s">
        <v>469</v>
      </c>
      <c r="D15" s="150" t="s">
        <v>754</v>
      </c>
      <c r="E15" s="149">
        <v>40655</v>
      </c>
      <c r="F15" s="95" t="s">
        <v>156</v>
      </c>
      <c r="G15" s="148" t="s">
        <v>314</v>
      </c>
      <c r="H15" s="151" t="s">
        <v>755</v>
      </c>
      <c r="I15" s="96">
        <v>8.819444444444445E-2</v>
      </c>
      <c r="J15" s="152"/>
    </row>
    <row r="16" spans="1:10" s="122" customFormat="1" ht="16.5" customHeight="1" x14ac:dyDescent="0.3">
      <c r="A16" s="121">
        <v>10</v>
      </c>
      <c r="B16" s="130" t="s">
        <v>654</v>
      </c>
      <c r="C16" s="127" t="s">
        <v>390</v>
      </c>
      <c r="D16" s="150" t="s">
        <v>381</v>
      </c>
      <c r="E16" s="149">
        <v>41058</v>
      </c>
      <c r="F16" s="95" t="s">
        <v>165</v>
      </c>
      <c r="G16" s="148" t="s">
        <v>376</v>
      </c>
      <c r="H16" s="151" t="s">
        <v>50</v>
      </c>
      <c r="I16" s="96">
        <v>9.1666666666666674E-2</v>
      </c>
      <c r="J16" s="152"/>
    </row>
    <row r="17" spans="1:10" s="123" customFormat="1" ht="16.5" customHeight="1" x14ac:dyDescent="0.3">
      <c r="A17" s="121">
        <v>11</v>
      </c>
      <c r="B17" s="130" t="s">
        <v>686</v>
      </c>
      <c r="C17" s="127" t="s">
        <v>472</v>
      </c>
      <c r="D17" s="150" t="s">
        <v>473</v>
      </c>
      <c r="E17" s="149">
        <v>41130</v>
      </c>
      <c r="F17" s="95" t="s">
        <v>47</v>
      </c>
      <c r="G17" s="148" t="s">
        <v>474</v>
      </c>
      <c r="H17" s="151" t="s">
        <v>48</v>
      </c>
      <c r="I17" s="96">
        <v>9.2361111111111116E-2</v>
      </c>
      <c r="J17" s="152"/>
    </row>
    <row r="18" spans="1:10" s="122" customFormat="1" ht="16.5" customHeight="1" x14ac:dyDescent="0.3">
      <c r="A18" s="121">
        <v>12</v>
      </c>
      <c r="B18" s="130" t="s">
        <v>636</v>
      </c>
      <c r="C18" s="127" t="s">
        <v>337</v>
      </c>
      <c r="D18" s="150" t="s">
        <v>338</v>
      </c>
      <c r="E18" s="149" t="s">
        <v>339</v>
      </c>
      <c r="F18" s="95" t="s">
        <v>156</v>
      </c>
      <c r="G18" s="148" t="s">
        <v>314</v>
      </c>
      <c r="H18" s="151" t="s">
        <v>321</v>
      </c>
      <c r="I18" s="96">
        <v>9.375E-2</v>
      </c>
      <c r="J18" s="152"/>
    </row>
    <row r="19" spans="1:10" s="122" customFormat="1" ht="15" customHeight="1" x14ac:dyDescent="0.25"/>
    <row r="20" spans="1:10" s="122" customFormat="1" ht="15" customHeight="1" x14ac:dyDescent="0.25"/>
    <row r="26" spans="1:10" s="123" customFormat="1" ht="15" customHeight="1" x14ac:dyDescent="0.25"/>
    <row r="27" spans="1:10" s="123" customFormat="1" ht="15" customHeight="1" x14ac:dyDescent="0.25"/>
    <row r="28" spans="1:10" s="123" customFormat="1" ht="15" customHeight="1" x14ac:dyDescent="0.25"/>
    <row r="29" spans="1:10" s="123" customFormat="1" ht="15" customHeight="1" x14ac:dyDescent="0.25"/>
    <row r="30" spans="1:10" s="123" customFormat="1" ht="15" customHeight="1" x14ac:dyDescent="0.25"/>
    <row r="31" spans="1:10" s="123" customFormat="1" ht="15" customHeight="1" x14ac:dyDescent="0.25"/>
    <row r="32" spans="1:10" s="123" customFormat="1" ht="15" customHeight="1" x14ac:dyDescent="0.25"/>
    <row r="33" spans="1:10" s="123" customFormat="1" ht="15" customHeight="1" x14ac:dyDescent="0.25"/>
    <row r="34" spans="1:10" s="122" customFormat="1" ht="18.75" customHeight="1" x14ac:dyDescent="0.35">
      <c r="A34" s="120" t="s">
        <v>166</v>
      </c>
      <c r="B34" s="20"/>
      <c r="C34" s="20"/>
      <c r="D34" s="22"/>
      <c r="E34" s="73"/>
      <c r="I34" s="73"/>
    </row>
    <row r="35" spans="1:10" s="122" customFormat="1" ht="17.25" customHeight="1" x14ac:dyDescent="0.35">
      <c r="A35" s="56" t="s">
        <v>563</v>
      </c>
      <c r="B35" s="20"/>
      <c r="C35" s="20"/>
      <c r="D35" s="22"/>
      <c r="E35" s="73"/>
      <c r="I35" s="73"/>
    </row>
    <row r="36" spans="1:10" s="122" customFormat="1" ht="3" customHeight="1" x14ac:dyDescent="0.3">
      <c r="A36" s="54">
        <v>1</v>
      </c>
      <c r="B36" s="26" t="str">
        <f>IF(ISBLANK(A36)," ",VLOOKUP(A36,progr,4,FALSE))</f>
        <v>m</v>
      </c>
      <c r="C36" s="28"/>
      <c r="D36" s="22"/>
      <c r="E36" s="73"/>
      <c r="I36" s="73"/>
    </row>
    <row r="37" spans="1:10" s="122" customFormat="1" ht="20.25" customHeight="1" x14ac:dyDescent="0.3">
      <c r="A37" s="147" t="s">
        <v>736</v>
      </c>
      <c r="B37" s="30"/>
      <c r="C37" s="30"/>
      <c r="D37" s="32"/>
      <c r="E37" s="146" t="s">
        <v>737</v>
      </c>
      <c r="I37" s="73"/>
    </row>
    <row r="38" spans="1:10" s="122" customFormat="1" ht="5.25" customHeight="1" x14ac:dyDescent="0.3">
      <c r="B38" s="30"/>
      <c r="C38" s="33">
        <v>1</v>
      </c>
      <c r="D38" s="124"/>
      <c r="E38" s="35"/>
      <c r="F38" s="36"/>
      <c r="I38" s="73"/>
    </row>
    <row r="39" spans="1:10" s="122" customFormat="1" ht="13.5" customHeight="1" x14ac:dyDescent="0.25">
      <c r="A39" s="129" t="s">
        <v>590</v>
      </c>
      <c r="B39" s="125" t="s">
        <v>13</v>
      </c>
      <c r="C39" s="127" t="s">
        <v>167</v>
      </c>
      <c r="D39" s="128" t="s">
        <v>168</v>
      </c>
      <c r="E39" s="126" t="s">
        <v>20</v>
      </c>
      <c r="F39" s="93" t="s">
        <v>21</v>
      </c>
      <c r="G39" s="93" t="s">
        <v>22</v>
      </c>
      <c r="H39" s="93" t="s">
        <v>24</v>
      </c>
      <c r="I39" s="94" t="s">
        <v>25</v>
      </c>
      <c r="J39" s="145" t="s">
        <v>6</v>
      </c>
    </row>
    <row r="40" spans="1:10" s="122" customFormat="1" ht="16.5" customHeight="1" x14ac:dyDescent="0.3">
      <c r="A40" s="121">
        <v>1</v>
      </c>
      <c r="B40" s="130" t="s">
        <v>593</v>
      </c>
      <c r="C40" s="127" t="s">
        <v>194</v>
      </c>
      <c r="D40" s="150" t="s">
        <v>195</v>
      </c>
      <c r="E40" s="149" t="s">
        <v>196</v>
      </c>
      <c r="F40" s="95" t="s">
        <v>189</v>
      </c>
      <c r="G40" s="148" t="s">
        <v>190</v>
      </c>
      <c r="H40" s="151" t="s">
        <v>34</v>
      </c>
      <c r="I40" s="96">
        <v>6.7361111111111108E-2</v>
      </c>
      <c r="J40" s="152"/>
    </row>
    <row r="41" spans="1:10" s="122" customFormat="1" ht="16.5" customHeight="1" x14ac:dyDescent="0.3">
      <c r="A41" s="121">
        <v>2</v>
      </c>
      <c r="B41" s="130" t="s">
        <v>711</v>
      </c>
      <c r="C41" s="127" t="s">
        <v>529</v>
      </c>
      <c r="D41" s="150" t="s">
        <v>530</v>
      </c>
      <c r="E41" s="149">
        <v>39624</v>
      </c>
      <c r="F41" s="95" t="s">
        <v>528</v>
      </c>
      <c r="G41" s="148" t="s">
        <v>506</v>
      </c>
      <c r="H41" s="151" t="s">
        <v>523</v>
      </c>
      <c r="I41" s="96">
        <v>6.805555555555555E-2</v>
      </c>
      <c r="J41" s="152"/>
    </row>
    <row r="42" spans="1:10" s="122" customFormat="1" ht="16.5" customHeight="1" x14ac:dyDescent="0.3">
      <c r="A42" s="121">
        <v>3</v>
      </c>
      <c r="B42" s="130" t="s">
        <v>698</v>
      </c>
      <c r="C42" s="127" t="s">
        <v>496</v>
      </c>
      <c r="D42" s="150" t="s">
        <v>497</v>
      </c>
      <c r="E42" s="149" t="s">
        <v>498</v>
      </c>
      <c r="F42" s="95" t="s">
        <v>494</v>
      </c>
      <c r="G42" s="148" t="s">
        <v>495</v>
      </c>
      <c r="H42" s="151" t="s">
        <v>45</v>
      </c>
      <c r="I42" s="96">
        <v>7.2916666666666671E-2</v>
      </c>
      <c r="J42" s="152"/>
    </row>
    <row r="43" spans="1:10" s="122" customFormat="1" ht="16.5" customHeight="1" x14ac:dyDescent="0.3">
      <c r="A43" s="121">
        <v>4</v>
      </c>
      <c r="B43" s="130" t="s">
        <v>718</v>
      </c>
      <c r="C43" s="127" t="s">
        <v>545</v>
      </c>
      <c r="D43" s="150" t="s">
        <v>546</v>
      </c>
      <c r="E43" s="149" t="s">
        <v>547</v>
      </c>
      <c r="F43" s="95" t="s">
        <v>542</v>
      </c>
      <c r="G43" s="148" t="s">
        <v>543</v>
      </c>
      <c r="H43" s="151" t="s">
        <v>544</v>
      </c>
      <c r="I43" s="96">
        <v>7.2916666666666671E-2</v>
      </c>
      <c r="J43" s="152"/>
    </row>
    <row r="44" spans="1:10" s="122" customFormat="1" ht="16.5" customHeight="1" x14ac:dyDescent="0.3">
      <c r="A44" s="121">
        <v>5</v>
      </c>
      <c r="B44" s="130" t="s">
        <v>646</v>
      </c>
      <c r="C44" s="127" t="s">
        <v>366</v>
      </c>
      <c r="D44" s="150" t="s">
        <v>367</v>
      </c>
      <c r="E44" s="149">
        <v>39994</v>
      </c>
      <c r="F44" s="95" t="s">
        <v>54</v>
      </c>
      <c r="G44" s="148" t="s">
        <v>355</v>
      </c>
      <c r="H44" s="151" t="s">
        <v>42</v>
      </c>
      <c r="I44" s="96">
        <v>7.3611111111111113E-2</v>
      </c>
      <c r="J44" s="152"/>
    </row>
    <row r="45" spans="1:10" s="122" customFormat="1" ht="16.5" customHeight="1" x14ac:dyDescent="0.3">
      <c r="A45" s="121">
        <v>6</v>
      </c>
      <c r="B45" s="130" t="s">
        <v>661</v>
      </c>
      <c r="C45" s="127" t="s">
        <v>405</v>
      </c>
      <c r="D45" s="150" t="s">
        <v>406</v>
      </c>
      <c r="E45" s="149" t="s">
        <v>407</v>
      </c>
      <c r="F45" s="95" t="s">
        <v>38</v>
      </c>
      <c r="G45" s="148" t="s">
        <v>400</v>
      </c>
      <c r="H45" s="151" t="s">
        <v>401</v>
      </c>
      <c r="I45" s="96">
        <v>7.4999999999999997E-2</v>
      </c>
      <c r="J45" s="152" t="s">
        <v>35</v>
      </c>
    </row>
    <row r="46" spans="1:10" s="122" customFormat="1" ht="16.5" customHeight="1" x14ac:dyDescent="0.3">
      <c r="A46" s="121">
        <v>7</v>
      </c>
      <c r="B46" s="130" t="s">
        <v>643</v>
      </c>
      <c r="C46" s="127" t="s">
        <v>359</v>
      </c>
      <c r="D46" s="150" t="s">
        <v>360</v>
      </c>
      <c r="E46" s="149" t="s">
        <v>41</v>
      </c>
      <c r="F46" s="95" t="s">
        <v>54</v>
      </c>
      <c r="G46" s="148" t="s">
        <v>355</v>
      </c>
      <c r="H46" s="151" t="s">
        <v>42</v>
      </c>
      <c r="I46" s="96">
        <v>7.5694444444444439E-2</v>
      </c>
      <c r="J46" s="152"/>
    </row>
    <row r="47" spans="1:10" s="122" customFormat="1" ht="16.5" customHeight="1" x14ac:dyDescent="0.3">
      <c r="A47" s="121">
        <v>8</v>
      </c>
      <c r="B47" s="130" t="s">
        <v>653</v>
      </c>
      <c r="C47" s="127" t="s">
        <v>388</v>
      </c>
      <c r="D47" s="150" t="s">
        <v>381</v>
      </c>
      <c r="E47" s="149" t="s">
        <v>389</v>
      </c>
      <c r="F47" s="95" t="s">
        <v>165</v>
      </c>
      <c r="G47" s="148" t="s">
        <v>376</v>
      </c>
      <c r="H47" s="151" t="s">
        <v>50</v>
      </c>
      <c r="I47" s="96">
        <v>7.7083333333333337E-2</v>
      </c>
      <c r="J47" s="152"/>
    </row>
    <row r="48" spans="1:10" s="122" customFormat="1" ht="16.5" customHeight="1" x14ac:dyDescent="0.3">
      <c r="A48" s="121">
        <v>9</v>
      </c>
      <c r="B48" s="130" t="s">
        <v>699</v>
      </c>
      <c r="C48" s="127" t="s">
        <v>499</v>
      </c>
      <c r="D48" s="150" t="s">
        <v>500</v>
      </c>
      <c r="E48" s="149" t="s">
        <v>501</v>
      </c>
      <c r="F48" s="95" t="s">
        <v>494</v>
      </c>
      <c r="G48" s="148" t="s">
        <v>495</v>
      </c>
      <c r="H48" s="151" t="s">
        <v>45</v>
      </c>
      <c r="I48" s="96">
        <v>7.7777777777777779E-2</v>
      </c>
      <c r="J48" s="152"/>
    </row>
    <row r="49" spans="1:10" s="122" customFormat="1" ht="16.5" customHeight="1" x14ac:dyDescent="0.3">
      <c r="A49" s="121">
        <v>10</v>
      </c>
      <c r="B49" s="130" t="s">
        <v>732</v>
      </c>
      <c r="C49" s="127" t="s">
        <v>294</v>
      </c>
      <c r="D49" s="150" t="s">
        <v>581</v>
      </c>
      <c r="E49" s="149">
        <v>40131</v>
      </c>
      <c r="F49" s="95" t="s">
        <v>110</v>
      </c>
      <c r="G49" s="148" t="s">
        <v>568</v>
      </c>
      <c r="H49" s="151" t="s">
        <v>31</v>
      </c>
      <c r="I49" s="96">
        <v>8.0555555555555561E-2</v>
      </c>
      <c r="J49" s="152"/>
    </row>
    <row r="50" spans="1:10" s="122" customFormat="1" ht="16.5" customHeight="1" x14ac:dyDescent="0.3">
      <c r="A50" s="121">
        <v>11</v>
      </c>
      <c r="B50" s="130" t="s">
        <v>637</v>
      </c>
      <c r="C50" s="127" t="s">
        <v>340</v>
      </c>
      <c r="D50" s="150" t="s">
        <v>341</v>
      </c>
      <c r="E50" s="149" t="s">
        <v>342</v>
      </c>
      <c r="F50" s="95" t="s">
        <v>156</v>
      </c>
      <c r="G50" s="148" t="s">
        <v>314</v>
      </c>
      <c r="H50" s="151" t="s">
        <v>343</v>
      </c>
      <c r="I50" s="96">
        <v>8.7500000000000008E-2</v>
      </c>
      <c r="J50" s="152"/>
    </row>
    <row r="51" spans="1:10" ht="16.5" customHeight="1" x14ac:dyDescent="0.3">
      <c r="A51" s="121">
        <v>12</v>
      </c>
      <c r="B51" s="130" t="s">
        <v>673</v>
      </c>
      <c r="C51" s="127" t="s">
        <v>434</v>
      </c>
      <c r="D51" s="150" t="s">
        <v>435</v>
      </c>
      <c r="E51" s="149" t="s">
        <v>370</v>
      </c>
      <c r="F51" s="95" t="s">
        <v>751</v>
      </c>
      <c r="G51" s="148" t="s">
        <v>400</v>
      </c>
      <c r="H51" s="151" t="s">
        <v>401</v>
      </c>
      <c r="I51" s="96">
        <v>9.3055555555555558E-2</v>
      </c>
      <c r="J51" s="152" t="s">
        <v>35</v>
      </c>
    </row>
  </sheetData>
  <sortState ref="A40:J51">
    <sortCondition ref="A40"/>
  </sortState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0"/>
  <sheetViews>
    <sheetView topLeftCell="A14" workbookViewId="0">
      <selection activeCell="D7" sqref="D7:D23"/>
    </sheetView>
  </sheetViews>
  <sheetFormatPr defaultColWidth="17.33203125" defaultRowHeight="15" customHeight="1" x14ac:dyDescent="0.25"/>
  <cols>
    <col min="1" max="1" width="5.6640625" style="123" customWidth="1"/>
    <col min="2" max="2" width="4.44140625" style="123" bestFit="1" customWidth="1"/>
    <col min="3" max="3" width="10.109375" style="123" customWidth="1"/>
    <col min="4" max="4" width="14.44140625" style="123" customWidth="1"/>
    <col min="5" max="5" width="17.5546875" style="123" customWidth="1"/>
    <col min="6" max="6" width="15.6640625" style="123" customWidth="1"/>
    <col min="7" max="7" width="18.44140625" style="123" customWidth="1"/>
    <col min="8" max="8" width="30.44140625" style="123" customWidth="1"/>
    <col min="9" max="9" width="8.88671875" style="123" customWidth="1"/>
    <col min="10" max="10" width="6" style="123" bestFit="1" customWidth="1"/>
    <col min="11" max="16384" width="17.33203125" style="123"/>
  </cols>
  <sheetData>
    <row r="1" spans="1:10" ht="18.75" customHeight="1" x14ac:dyDescent="0.35">
      <c r="A1" s="120" t="s">
        <v>166</v>
      </c>
      <c r="B1" s="20"/>
      <c r="C1" s="20"/>
      <c r="D1" s="22"/>
      <c r="E1" s="73"/>
      <c r="I1" s="73"/>
    </row>
    <row r="2" spans="1:10" ht="17.25" customHeight="1" x14ac:dyDescent="0.35">
      <c r="A2" s="56" t="s">
        <v>563</v>
      </c>
      <c r="B2" s="20"/>
      <c r="C2" s="20"/>
      <c r="D2" s="22"/>
      <c r="E2" s="73"/>
      <c r="I2" s="73"/>
    </row>
    <row r="3" spans="1:10" ht="3" customHeight="1" x14ac:dyDescent="0.3">
      <c r="A3" s="54">
        <v>1</v>
      </c>
      <c r="B3" s="26" t="str">
        <f>IF(ISBLANK(A3)," ",VLOOKUP(A3,progr,4,FALSE))</f>
        <v>m</v>
      </c>
      <c r="C3" s="28"/>
      <c r="D3" s="22"/>
      <c r="E3" s="73"/>
      <c r="I3" s="73"/>
    </row>
    <row r="4" spans="1:10" ht="20.25" customHeight="1" x14ac:dyDescent="0.3">
      <c r="A4" s="147" t="s">
        <v>736</v>
      </c>
      <c r="B4" s="30"/>
      <c r="C4" s="30"/>
      <c r="D4" s="32"/>
      <c r="E4" s="146"/>
      <c r="I4" s="73"/>
    </row>
    <row r="5" spans="1:10" ht="5.25" customHeight="1" x14ac:dyDescent="0.3">
      <c r="B5" s="30"/>
      <c r="C5" s="33">
        <v>1</v>
      </c>
      <c r="D5" s="124"/>
      <c r="E5" s="35"/>
      <c r="F5" s="36"/>
      <c r="I5" s="73"/>
    </row>
    <row r="6" spans="1:10" ht="13.5" customHeight="1" x14ac:dyDescent="0.25">
      <c r="A6" s="129" t="s">
        <v>4</v>
      </c>
      <c r="B6" s="125" t="s">
        <v>13</v>
      </c>
      <c r="C6" s="127" t="s">
        <v>167</v>
      </c>
      <c r="D6" s="128" t="s">
        <v>168</v>
      </c>
      <c r="E6" s="126" t="s">
        <v>20</v>
      </c>
      <c r="F6" s="93" t="s">
        <v>21</v>
      </c>
      <c r="G6" s="93" t="s">
        <v>22</v>
      </c>
      <c r="H6" s="93" t="s">
        <v>24</v>
      </c>
      <c r="I6" s="94" t="s">
        <v>25</v>
      </c>
      <c r="J6" s="145" t="s">
        <v>6</v>
      </c>
    </row>
    <row r="7" spans="1:10" ht="16.5" customHeight="1" x14ac:dyDescent="0.3">
      <c r="A7" s="121">
        <v>1</v>
      </c>
      <c r="B7" s="130" t="s">
        <v>593</v>
      </c>
      <c r="C7" s="127" t="s">
        <v>194</v>
      </c>
      <c r="D7" s="150" t="s">
        <v>195</v>
      </c>
      <c r="E7" s="149" t="s">
        <v>196</v>
      </c>
      <c r="F7" s="95" t="s">
        <v>189</v>
      </c>
      <c r="G7" s="148" t="s">
        <v>190</v>
      </c>
      <c r="H7" s="151" t="s">
        <v>34</v>
      </c>
      <c r="I7" s="96">
        <v>6.7361111111111108E-2</v>
      </c>
      <c r="J7" s="152">
        <v>21</v>
      </c>
    </row>
    <row r="8" spans="1:10" ht="16.5" customHeight="1" x14ac:dyDescent="0.3">
      <c r="A8" s="121">
        <v>2</v>
      </c>
      <c r="B8" s="130" t="s">
        <v>711</v>
      </c>
      <c r="C8" s="127" t="s">
        <v>529</v>
      </c>
      <c r="D8" s="150" t="s">
        <v>530</v>
      </c>
      <c r="E8" s="149">
        <v>39624</v>
      </c>
      <c r="F8" s="95" t="s">
        <v>528</v>
      </c>
      <c r="G8" s="148" t="s">
        <v>506</v>
      </c>
      <c r="H8" s="151" t="s">
        <v>523</v>
      </c>
      <c r="I8" s="96">
        <v>6.805555555555555E-2</v>
      </c>
      <c r="J8" s="152">
        <v>19</v>
      </c>
    </row>
    <row r="9" spans="1:10" ht="16.5" customHeight="1" x14ac:dyDescent="0.3">
      <c r="A9" s="121">
        <v>3</v>
      </c>
      <c r="B9" s="130" t="s">
        <v>635</v>
      </c>
      <c r="C9" s="127" t="s">
        <v>334</v>
      </c>
      <c r="D9" s="150" t="s">
        <v>335</v>
      </c>
      <c r="E9" s="149" t="s">
        <v>336</v>
      </c>
      <c r="F9" s="95" t="s">
        <v>156</v>
      </c>
      <c r="G9" s="148" t="s">
        <v>314</v>
      </c>
      <c r="H9" s="151" t="s">
        <v>321</v>
      </c>
      <c r="I9" s="96">
        <v>7.0833333333333331E-2</v>
      </c>
      <c r="J9" s="152">
        <v>17</v>
      </c>
    </row>
    <row r="10" spans="1:10" ht="16.5" customHeight="1" x14ac:dyDescent="0.3">
      <c r="A10" s="121">
        <v>4</v>
      </c>
      <c r="B10" s="130" t="s">
        <v>698</v>
      </c>
      <c r="C10" s="127" t="s">
        <v>496</v>
      </c>
      <c r="D10" s="150" t="s">
        <v>497</v>
      </c>
      <c r="E10" s="149" t="s">
        <v>498</v>
      </c>
      <c r="F10" s="95" t="s">
        <v>494</v>
      </c>
      <c r="G10" s="148" t="s">
        <v>495</v>
      </c>
      <c r="H10" s="151" t="s">
        <v>45</v>
      </c>
      <c r="I10" s="96">
        <v>7.2916666666666671E-2</v>
      </c>
      <c r="J10" s="152">
        <v>15</v>
      </c>
    </row>
    <row r="11" spans="1:10" ht="16.5" customHeight="1" x14ac:dyDescent="0.3">
      <c r="A11" s="121">
        <v>5</v>
      </c>
      <c r="B11" s="130" t="s">
        <v>718</v>
      </c>
      <c r="C11" s="127" t="s">
        <v>545</v>
      </c>
      <c r="D11" s="150" t="s">
        <v>546</v>
      </c>
      <c r="E11" s="149" t="s">
        <v>547</v>
      </c>
      <c r="F11" s="95" t="s">
        <v>542</v>
      </c>
      <c r="G11" s="148" t="s">
        <v>543</v>
      </c>
      <c r="H11" s="151" t="s">
        <v>544</v>
      </c>
      <c r="I11" s="96">
        <v>7.2916666666666671E-2</v>
      </c>
      <c r="J11" s="152">
        <v>14</v>
      </c>
    </row>
    <row r="12" spans="1:10" ht="16.5" customHeight="1" x14ac:dyDescent="0.3">
      <c r="A12" s="121">
        <v>6</v>
      </c>
      <c r="B12" s="130" t="s">
        <v>646</v>
      </c>
      <c r="C12" s="127" t="s">
        <v>366</v>
      </c>
      <c r="D12" s="150" t="s">
        <v>367</v>
      </c>
      <c r="E12" s="149">
        <v>39994</v>
      </c>
      <c r="F12" s="95" t="s">
        <v>54</v>
      </c>
      <c r="G12" s="148" t="s">
        <v>355</v>
      </c>
      <c r="H12" s="151" t="s">
        <v>42</v>
      </c>
      <c r="I12" s="96">
        <v>7.3611111111111113E-2</v>
      </c>
      <c r="J12" s="152">
        <v>13</v>
      </c>
    </row>
    <row r="13" spans="1:10" ht="16.5" customHeight="1" x14ac:dyDescent="0.3">
      <c r="A13" s="121">
        <v>7</v>
      </c>
      <c r="B13" s="130" t="s">
        <v>660</v>
      </c>
      <c r="C13" s="127" t="s">
        <v>402</v>
      </c>
      <c r="D13" s="150" t="s">
        <v>403</v>
      </c>
      <c r="E13" s="149" t="s">
        <v>404</v>
      </c>
      <c r="F13" s="95" t="s">
        <v>38</v>
      </c>
      <c r="G13" s="148" t="s">
        <v>400</v>
      </c>
      <c r="H13" s="151" t="s">
        <v>401</v>
      </c>
      <c r="I13" s="96">
        <v>7.4999999999999997E-2</v>
      </c>
      <c r="J13" s="152" t="s">
        <v>35</v>
      </c>
    </row>
    <row r="14" spans="1:10" ht="16.5" customHeight="1" x14ac:dyDescent="0.3">
      <c r="A14" s="121">
        <v>7</v>
      </c>
      <c r="B14" s="130" t="s">
        <v>661</v>
      </c>
      <c r="C14" s="127" t="s">
        <v>405</v>
      </c>
      <c r="D14" s="150" t="s">
        <v>406</v>
      </c>
      <c r="E14" s="149" t="s">
        <v>407</v>
      </c>
      <c r="F14" s="95" t="s">
        <v>38</v>
      </c>
      <c r="G14" s="148" t="s">
        <v>400</v>
      </c>
      <c r="H14" s="151" t="s">
        <v>401</v>
      </c>
      <c r="I14" s="96">
        <v>7.4999999999999997E-2</v>
      </c>
      <c r="J14" s="152" t="s">
        <v>35</v>
      </c>
    </row>
    <row r="15" spans="1:10" ht="16.5" customHeight="1" x14ac:dyDescent="0.3">
      <c r="A15" s="121">
        <v>9</v>
      </c>
      <c r="B15" s="130" t="s">
        <v>650</v>
      </c>
      <c r="C15" s="127" t="s">
        <v>380</v>
      </c>
      <c r="D15" s="150" t="s">
        <v>381</v>
      </c>
      <c r="E15" s="149" t="s">
        <v>382</v>
      </c>
      <c r="F15" s="95" t="s">
        <v>165</v>
      </c>
      <c r="G15" s="148" t="s">
        <v>376</v>
      </c>
      <c r="H15" s="151" t="s">
        <v>50</v>
      </c>
      <c r="I15" s="96">
        <v>7.5694444444444439E-2</v>
      </c>
      <c r="J15" s="152">
        <v>12</v>
      </c>
    </row>
    <row r="16" spans="1:10" ht="16.5" customHeight="1" x14ac:dyDescent="0.3">
      <c r="A16" s="121">
        <v>9</v>
      </c>
      <c r="B16" s="130" t="s">
        <v>643</v>
      </c>
      <c r="C16" s="127" t="s">
        <v>359</v>
      </c>
      <c r="D16" s="150" t="s">
        <v>360</v>
      </c>
      <c r="E16" s="149" t="s">
        <v>41</v>
      </c>
      <c r="F16" s="95" t="s">
        <v>54</v>
      </c>
      <c r="G16" s="148" t="s">
        <v>355</v>
      </c>
      <c r="H16" s="151" t="s">
        <v>42</v>
      </c>
      <c r="I16" s="96">
        <v>7.5694444444444439E-2</v>
      </c>
      <c r="J16" s="152">
        <v>11</v>
      </c>
    </row>
    <row r="17" spans="1:10" ht="16.5" customHeight="1" x14ac:dyDescent="0.3">
      <c r="A17" s="121">
        <v>11</v>
      </c>
      <c r="B17" s="130" t="s">
        <v>647</v>
      </c>
      <c r="C17" s="127" t="s">
        <v>368</v>
      </c>
      <c r="D17" s="150" t="s">
        <v>369</v>
      </c>
      <c r="E17" s="149" t="s">
        <v>370</v>
      </c>
      <c r="F17" s="95" t="s">
        <v>54</v>
      </c>
      <c r="G17" s="148" t="s">
        <v>355</v>
      </c>
      <c r="H17" s="151" t="s">
        <v>42</v>
      </c>
      <c r="I17" s="96">
        <v>7.6388888888888895E-2</v>
      </c>
      <c r="J17" s="152">
        <v>10</v>
      </c>
    </row>
    <row r="18" spans="1:10" ht="16.5" customHeight="1" x14ac:dyDescent="0.3">
      <c r="A18" s="121">
        <v>11</v>
      </c>
      <c r="B18" s="130" t="s">
        <v>676</v>
      </c>
      <c r="C18" s="127" t="s">
        <v>444</v>
      </c>
      <c r="D18" s="150" t="s">
        <v>445</v>
      </c>
      <c r="E18" s="149" t="s">
        <v>446</v>
      </c>
      <c r="F18" s="95" t="s">
        <v>439</v>
      </c>
      <c r="G18" s="148" t="s">
        <v>440</v>
      </c>
      <c r="H18" s="151" t="s">
        <v>441</v>
      </c>
      <c r="I18" s="96">
        <v>7.6388888888888895E-2</v>
      </c>
      <c r="J18" s="152">
        <v>9</v>
      </c>
    </row>
    <row r="19" spans="1:10" ht="16.5" customHeight="1" x14ac:dyDescent="0.3">
      <c r="A19" s="121">
        <v>13</v>
      </c>
      <c r="B19" s="130" t="s">
        <v>653</v>
      </c>
      <c r="C19" s="127" t="s">
        <v>388</v>
      </c>
      <c r="D19" s="150" t="s">
        <v>381</v>
      </c>
      <c r="E19" s="149" t="s">
        <v>389</v>
      </c>
      <c r="F19" s="95" t="s">
        <v>165</v>
      </c>
      <c r="G19" s="148" t="s">
        <v>376</v>
      </c>
      <c r="H19" s="151" t="s">
        <v>50</v>
      </c>
      <c r="I19" s="96">
        <v>7.7083333333333337E-2</v>
      </c>
      <c r="J19" s="152">
        <v>8</v>
      </c>
    </row>
    <row r="20" spans="1:10" ht="16.5" customHeight="1" x14ac:dyDescent="0.3">
      <c r="A20" s="121">
        <v>14</v>
      </c>
      <c r="B20" s="130" t="s">
        <v>699</v>
      </c>
      <c r="C20" s="127" t="s">
        <v>499</v>
      </c>
      <c r="D20" s="150" t="s">
        <v>500</v>
      </c>
      <c r="E20" s="149" t="s">
        <v>501</v>
      </c>
      <c r="F20" s="95" t="s">
        <v>494</v>
      </c>
      <c r="G20" s="148" t="s">
        <v>495</v>
      </c>
      <c r="H20" s="151" t="s">
        <v>45</v>
      </c>
      <c r="I20" s="96">
        <v>7.7777777777777779E-2</v>
      </c>
      <c r="J20" s="152">
        <v>7</v>
      </c>
    </row>
    <row r="21" spans="1:10" ht="16.5" customHeight="1" x14ac:dyDescent="0.3">
      <c r="A21" s="121">
        <v>15</v>
      </c>
      <c r="B21" s="130" t="s">
        <v>733</v>
      </c>
      <c r="C21" s="127" t="s">
        <v>371</v>
      </c>
      <c r="D21" s="150" t="s">
        <v>753</v>
      </c>
      <c r="E21" s="149">
        <v>39855</v>
      </c>
      <c r="F21" s="95" t="s">
        <v>110</v>
      </c>
      <c r="G21" s="148" t="s">
        <v>568</v>
      </c>
      <c r="H21" s="151" t="s">
        <v>31</v>
      </c>
      <c r="I21" s="96">
        <v>7.9861111111111105E-2</v>
      </c>
      <c r="J21" s="152">
        <v>6</v>
      </c>
    </row>
    <row r="22" spans="1:10" ht="16.5" customHeight="1" x14ac:dyDescent="0.3">
      <c r="A22" s="121">
        <v>16</v>
      </c>
      <c r="B22" s="130" t="s">
        <v>732</v>
      </c>
      <c r="C22" s="127" t="s">
        <v>294</v>
      </c>
      <c r="D22" s="150" t="s">
        <v>581</v>
      </c>
      <c r="E22" s="149">
        <v>40131</v>
      </c>
      <c r="F22" s="95" t="s">
        <v>110</v>
      </c>
      <c r="G22" s="148" t="s">
        <v>568</v>
      </c>
      <c r="H22" s="151" t="s">
        <v>31</v>
      </c>
      <c r="I22" s="96">
        <v>8.0555555555555561E-2</v>
      </c>
      <c r="J22" s="152">
        <v>5</v>
      </c>
    </row>
    <row r="23" spans="1:10" ht="16.5" customHeight="1" x14ac:dyDescent="0.3">
      <c r="A23" s="121">
        <v>17</v>
      </c>
      <c r="B23" s="130" t="s">
        <v>639</v>
      </c>
      <c r="C23" s="127" t="s">
        <v>347</v>
      </c>
      <c r="D23" s="150" t="s">
        <v>348</v>
      </c>
      <c r="E23" s="149" t="s">
        <v>349</v>
      </c>
      <c r="F23" s="95" t="s">
        <v>156</v>
      </c>
      <c r="G23" s="148" t="s">
        <v>314</v>
      </c>
      <c r="H23" s="151" t="s">
        <v>343</v>
      </c>
      <c r="I23" s="96">
        <v>8.1250000000000003E-2</v>
      </c>
      <c r="J23" s="152">
        <v>4</v>
      </c>
    </row>
    <row r="24" spans="1:10" ht="16.5" customHeight="1" x14ac:dyDescent="0.3">
      <c r="A24" s="121">
        <v>18</v>
      </c>
      <c r="B24" s="130" t="s">
        <v>730</v>
      </c>
      <c r="C24" s="127" t="s">
        <v>449</v>
      </c>
      <c r="D24" s="150" t="s">
        <v>577</v>
      </c>
      <c r="E24" s="149">
        <v>40155</v>
      </c>
      <c r="F24" s="95" t="s">
        <v>110</v>
      </c>
      <c r="G24" s="148" t="s">
        <v>567</v>
      </c>
      <c r="H24" s="151" t="s">
        <v>578</v>
      </c>
      <c r="I24" s="96">
        <v>8.3333333333333329E-2</v>
      </c>
      <c r="J24" s="152">
        <v>3</v>
      </c>
    </row>
    <row r="25" spans="1:10" ht="16.5" customHeight="1" x14ac:dyDescent="0.3">
      <c r="A25" s="121">
        <v>19</v>
      </c>
      <c r="B25" s="130" t="s">
        <v>637</v>
      </c>
      <c r="C25" s="127" t="s">
        <v>340</v>
      </c>
      <c r="D25" s="150" t="s">
        <v>341</v>
      </c>
      <c r="E25" s="149" t="s">
        <v>342</v>
      </c>
      <c r="F25" s="95" t="s">
        <v>156</v>
      </c>
      <c r="G25" s="148" t="s">
        <v>314</v>
      </c>
      <c r="H25" s="151" t="s">
        <v>343</v>
      </c>
      <c r="I25" s="96">
        <v>8.7500000000000008E-2</v>
      </c>
      <c r="J25" s="152">
        <v>2</v>
      </c>
    </row>
    <row r="26" spans="1:10" ht="16.5" customHeight="1" x14ac:dyDescent="0.3">
      <c r="A26" s="121">
        <v>20</v>
      </c>
      <c r="B26" s="130" t="s">
        <v>630</v>
      </c>
      <c r="C26" s="127" t="s">
        <v>469</v>
      </c>
      <c r="D26" s="150" t="s">
        <v>754</v>
      </c>
      <c r="E26" s="149">
        <v>40655</v>
      </c>
      <c r="F26" s="95" t="s">
        <v>156</v>
      </c>
      <c r="G26" s="148" t="s">
        <v>314</v>
      </c>
      <c r="H26" s="151" t="s">
        <v>755</v>
      </c>
      <c r="I26" s="96">
        <v>8.819444444444445E-2</v>
      </c>
      <c r="J26" s="152">
        <v>1</v>
      </c>
    </row>
    <row r="27" spans="1:10" ht="16.5" customHeight="1" x14ac:dyDescent="0.3">
      <c r="A27" s="121">
        <v>21</v>
      </c>
      <c r="B27" s="130" t="s">
        <v>654</v>
      </c>
      <c r="C27" s="127" t="s">
        <v>390</v>
      </c>
      <c r="D27" s="150" t="s">
        <v>381</v>
      </c>
      <c r="E27" s="149">
        <v>41058</v>
      </c>
      <c r="F27" s="95" t="s">
        <v>165</v>
      </c>
      <c r="G27" s="148" t="s">
        <v>376</v>
      </c>
      <c r="H27" s="151" t="s">
        <v>50</v>
      </c>
      <c r="I27" s="96">
        <v>9.1666666666666674E-2</v>
      </c>
      <c r="J27" s="152"/>
    </row>
    <row r="28" spans="1:10" ht="16.5" customHeight="1" x14ac:dyDescent="0.3">
      <c r="A28" s="121">
        <v>22</v>
      </c>
      <c r="B28" s="130" t="s">
        <v>686</v>
      </c>
      <c r="C28" s="127" t="s">
        <v>472</v>
      </c>
      <c r="D28" s="150" t="s">
        <v>473</v>
      </c>
      <c r="E28" s="149">
        <v>41130</v>
      </c>
      <c r="F28" s="95" t="s">
        <v>47</v>
      </c>
      <c r="G28" s="148" t="s">
        <v>474</v>
      </c>
      <c r="H28" s="151" t="s">
        <v>48</v>
      </c>
      <c r="I28" s="96">
        <v>9.2361111111111116E-2</v>
      </c>
      <c r="J28" s="152"/>
    </row>
    <row r="29" spans="1:10" ht="16.5" customHeight="1" x14ac:dyDescent="0.3">
      <c r="A29" s="121">
        <v>23</v>
      </c>
      <c r="B29" s="130" t="s">
        <v>673</v>
      </c>
      <c r="C29" s="127" t="s">
        <v>434</v>
      </c>
      <c r="D29" s="150" t="s">
        <v>435</v>
      </c>
      <c r="E29" s="149" t="s">
        <v>370</v>
      </c>
      <c r="F29" s="95" t="s">
        <v>751</v>
      </c>
      <c r="G29" s="148" t="s">
        <v>400</v>
      </c>
      <c r="H29" s="151" t="s">
        <v>401</v>
      </c>
      <c r="I29" s="96">
        <v>9.3055555555555558E-2</v>
      </c>
      <c r="J29" s="152" t="s">
        <v>35</v>
      </c>
    </row>
    <row r="30" spans="1:10" ht="16.5" customHeight="1" x14ac:dyDescent="0.3">
      <c r="A30" s="121">
        <v>24</v>
      </c>
      <c r="B30" s="130" t="s">
        <v>636</v>
      </c>
      <c r="C30" s="127" t="s">
        <v>337</v>
      </c>
      <c r="D30" s="150" t="s">
        <v>338</v>
      </c>
      <c r="E30" s="149" t="s">
        <v>339</v>
      </c>
      <c r="F30" s="95" t="s">
        <v>156</v>
      </c>
      <c r="G30" s="148" t="s">
        <v>314</v>
      </c>
      <c r="H30" s="151" t="s">
        <v>321</v>
      </c>
      <c r="I30" s="96">
        <v>9.375E-2</v>
      </c>
      <c r="J30" s="152"/>
    </row>
  </sheetData>
  <sortState ref="A7:J30">
    <sortCondition ref="I7:I30"/>
  </sortState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52"/>
  <sheetViews>
    <sheetView topLeftCell="A34" workbookViewId="0">
      <selection activeCell="I51" sqref="I51"/>
    </sheetView>
  </sheetViews>
  <sheetFormatPr defaultColWidth="17.33203125" defaultRowHeight="15" customHeight="1" x14ac:dyDescent="0.25"/>
  <cols>
    <col min="1" max="1" width="5.6640625" style="122" customWidth="1"/>
    <col min="2" max="2" width="4.44140625" style="122" bestFit="1" customWidth="1"/>
    <col min="3" max="3" width="10.109375" style="122" customWidth="1"/>
    <col min="4" max="4" width="14.44140625" style="122" customWidth="1"/>
    <col min="5" max="5" width="11.88671875" style="122" bestFit="1" customWidth="1"/>
    <col min="6" max="6" width="20.6640625" style="122" bestFit="1" customWidth="1"/>
    <col min="7" max="7" width="19.88671875" style="122" bestFit="1" customWidth="1"/>
    <col min="8" max="8" width="22.5546875" style="122" bestFit="1" customWidth="1"/>
    <col min="9" max="9" width="8.88671875" style="122" customWidth="1"/>
    <col min="10" max="10" width="6" style="122" bestFit="1" customWidth="1"/>
    <col min="11" max="16384" width="17.33203125" style="122"/>
  </cols>
  <sheetData>
    <row r="1" spans="1:10" ht="18.75" customHeight="1" x14ac:dyDescent="0.35">
      <c r="A1" s="120" t="s">
        <v>166</v>
      </c>
      <c r="B1" s="20"/>
      <c r="C1" s="20"/>
      <c r="D1" s="22"/>
      <c r="E1" s="73"/>
      <c r="I1" s="73"/>
    </row>
    <row r="2" spans="1:10" ht="17.25" customHeight="1" x14ac:dyDescent="0.35">
      <c r="A2" s="56" t="s">
        <v>563</v>
      </c>
      <c r="B2" s="20"/>
      <c r="C2" s="20"/>
      <c r="D2" s="22"/>
      <c r="E2" s="73"/>
      <c r="I2" s="73"/>
    </row>
    <row r="3" spans="1:10" ht="3" customHeight="1" x14ac:dyDescent="0.3">
      <c r="A3" s="54">
        <v>1</v>
      </c>
      <c r="B3" s="26" t="str">
        <f>IF(ISBLANK(A3)," ",VLOOKUP(A3,progr,4,FALSE))</f>
        <v>m</v>
      </c>
      <c r="C3" s="28"/>
      <c r="D3" s="22"/>
      <c r="E3" s="73"/>
      <c r="I3" s="73"/>
    </row>
    <row r="4" spans="1:10" ht="20.25" customHeight="1" x14ac:dyDescent="0.3">
      <c r="A4" s="147" t="s">
        <v>738</v>
      </c>
      <c r="B4" s="30"/>
      <c r="C4" s="30"/>
      <c r="D4" s="32"/>
      <c r="E4" s="146" t="s">
        <v>589</v>
      </c>
      <c r="I4" s="73"/>
    </row>
    <row r="5" spans="1:10" ht="5.25" customHeight="1" x14ac:dyDescent="0.3">
      <c r="B5" s="30"/>
      <c r="C5" s="33">
        <v>1</v>
      </c>
      <c r="D5" s="124"/>
      <c r="E5" s="35"/>
      <c r="F5" s="36"/>
      <c r="I5" s="73"/>
    </row>
    <row r="6" spans="1:10" ht="13.5" customHeight="1" x14ac:dyDescent="0.25">
      <c r="A6" s="129" t="s">
        <v>4</v>
      </c>
      <c r="B6" s="125" t="s">
        <v>13</v>
      </c>
      <c r="C6" s="127" t="s">
        <v>167</v>
      </c>
      <c r="D6" s="128" t="s">
        <v>168</v>
      </c>
      <c r="E6" s="126" t="s">
        <v>20</v>
      </c>
      <c r="F6" s="93" t="s">
        <v>21</v>
      </c>
      <c r="G6" s="93" t="s">
        <v>22</v>
      </c>
      <c r="H6" s="93" t="s">
        <v>24</v>
      </c>
      <c r="I6" s="94" t="s">
        <v>25</v>
      </c>
      <c r="J6" s="145" t="s">
        <v>6</v>
      </c>
    </row>
    <row r="7" spans="1:10" ht="16.5" customHeight="1" x14ac:dyDescent="0.3">
      <c r="A7" s="121">
        <v>1</v>
      </c>
      <c r="B7" s="130" t="s">
        <v>715</v>
      </c>
      <c r="C7" s="127" t="s">
        <v>536</v>
      </c>
      <c r="D7" s="150" t="s">
        <v>537</v>
      </c>
      <c r="E7" s="149">
        <v>39233</v>
      </c>
      <c r="F7" s="95" t="s">
        <v>528</v>
      </c>
      <c r="G7" s="148" t="s">
        <v>506</v>
      </c>
      <c r="H7" s="151" t="s">
        <v>507</v>
      </c>
      <c r="I7" s="96">
        <v>6.7361111111111108E-2</v>
      </c>
      <c r="J7" s="152"/>
    </row>
    <row r="8" spans="1:10" ht="16.5" customHeight="1" x14ac:dyDescent="0.3">
      <c r="A8" s="121">
        <v>2</v>
      </c>
      <c r="B8" s="130" t="s">
        <v>720</v>
      </c>
      <c r="C8" s="127" t="s">
        <v>550</v>
      </c>
      <c r="D8" s="150" t="s">
        <v>551</v>
      </c>
      <c r="E8" s="149" t="s">
        <v>552</v>
      </c>
      <c r="F8" s="95" t="s">
        <v>542</v>
      </c>
      <c r="G8" s="148" t="s">
        <v>543</v>
      </c>
      <c r="H8" s="151" t="s">
        <v>544</v>
      </c>
      <c r="I8" s="96">
        <v>6.805555555555555E-2</v>
      </c>
      <c r="J8" s="152"/>
    </row>
    <row r="9" spans="1:10" ht="16.5" customHeight="1" x14ac:dyDescent="0.3">
      <c r="A9" s="121">
        <v>3</v>
      </c>
      <c r="B9" s="130" t="s">
        <v>607</v>
      </c>
      <c r="C9" s="127" t="s">
        <v>240</v>
      </c>
      <c r="D9" s="150" t="s">
        <v>241</v>
      </c>
      <c r="E9" s="149" t="s">
        <v>242</v>
      </c>
      <c r="F9" s="95" t="s">
        <v>221</v>
      </c>
      <c r="G9" s="148" t="s">
        <v>190</v>
      </c>
      <c r="H9" s="151" t="s">
        <v>46</v>
      </c>
      <c r="I9" s="96">
        <v>6.805555555555555E-2</v>
      </c>
      <c r="J9" s="152"/>
    </row>
    <row r="10" spans="1:10" ht="16.5" customHeight="1" x14ac:dyDescent="0.3">
      <c r="A10" s="121">
        <v>4</v>
      </c>
      <c r="B10" s="130" t="s">
        <v>606</v>
      </c>
      <c r="C10" s="127" t="s">
        <v>237</v>
      </c>
      <c r="D10" s="150" t="s">
        <v>238</v>
      </c>
      <c r="E10" s="149" t="s">
        <v>239</v>
      </c>
      <c r="F10" s="95" t="s">
        <v>221</v>
      </c>
      <c r="G10" s="148" t="s">
        <v>190</v>
      </c>
      <c r="H10" s="151" t="s">
        <v>46</v>
      </c>
      <c r="I10" s="96">
        <v>6.8749999999999992E-2</v>
      </c>
      <c r="J10" s="152"/>
    </row>
    <row r="11" spans="1:10" ht="16.5" customHeight="1" x14ac:dyDescent="0.3">
      <c r="A11" s="121">
        <v>5</v>
      </c>
      <c r="B11" s="130" t="s">
        <v>602</v>
      </c>
      <c r="C11" s="127" t="s">
        <v>226</v>
      </c>
      <c r="D11" s="150" t="s">
        <v>227</v>
      </c>
      <c r="E11" s="149" t="s">
        <v>228</v>
      </c>
      <c r="F11" s="95" t="s">
        <v>221</v>
      </c>
      <c r="G11" s="148" t="s">
        <v>190</v>
      </c>
      <c r="H11" s="151" t="s">
        <v>46</v>
      </c>
      <c r="I11" s="96">
        <v>7.0833333333333331E-2</v>
      </c>
      <c r="J11" s="152"/>
    </row>
    <row r="12" spans="1:10" ht="16.5" customHeight="1" x14ac:dyDescent="0.3">
      <c r="A12" s="121">
        <v>6</v>
      </c>
      <c r="B12" s="130" t="s">
        <v>178</v>
      </c>
      <c r="C12" s="127" t="s">
        <v>179</v>
      </c>
      <c r="D12" s="150" t="s">
        <v>180</v>
      </c>
      <c r="E12" s="149" t="s">
        <v>181</v>
      </c>
      <c r="F12" s="95" t="s">
        <v>108</v>
      </c>
      <c r="G12" s="148" t="s">
        <v>172</v>
      </c>
      <c r="H12" s="151" t="s">
        <v>173</v>
      </c>
      <c r="I12" s="96">
        <v>7.2222222222222229E-2</v>
      </c>
      <c r="J12" s="152"/>
    </row>
    <row r="13" spans="1:10" ht="16.5" customHeight="1" x14ac:dyDescent="0.3">
      <c r="A13" s="121">
        <v>7</v>
      </c>
      <c r="B13" s="130" t="s">
        <v>174</v>
      </c>
      <c r="C13" s="127" t="s">
        <v>175</v>
      </c>
      <c r="D13" s="150" t="s">
        <v>176</v>
      </c>
      <c r="E13" s="149" t="s">
        <v>177</v>
      </c>
      <c r="F13" s="95" t="s">
        <v>108</v>
      </c>
      <c r="G13" s="148" t="s">
        <v>172</v>
      </c>
      <c r="H13" s="151" t="s">
        <v>173</v>
      </c>
      <c r="I13" s="96">
        <v>7.4999999999999997E-2</v>
      </c>
      <c r="J13" s="152"/>
    </row>
    <row r="14" spans="1:10" ht="16.5" customHeight="1" x14ac:dyDescent="0.3">
      <c r="A14" s="121">
        <v>8</v>
      </c>
      <c r="B14" s="130" t="s">
        <v>615</v>
      </c>
      <c r="C14" s="127" t="s">
        <v>265</v>
      </c>
      <c r="D14" s="150" t="s">
        <v>241</v>
      </c>
      <c r="E14" s="149" t="s">
        <v>242</v>
      </c>
      <c r="F14" s="95" t="s">
        <v>258</v>
      </c>
      <c r="G14" s="148" t="s">
        <v>190</v>
      </c>
      <c r="H14" s="151" t="s">
        <v>46</v>
      </c>
      <c r="I14" s="96">
        <v>7.7777777777777779E-2</v>
      </c>
      <c r="J14" s="152" t="s">
        <v>35</v>
      </c>
    </row>
    <row r="15" spans="1:10" ht="16.5" customHeight="1" x14ac:dyDescent="0.3">
      <c r="A15" s="121"/>
      <c r="B15" s="130" t="s">
        <v>624</v>
      </c>
      <c r="C15" s="127" t="s">
        <v>294</v>
      </c>
      <c r="D15" s="150" t="s">
        <v>295</v>
      </c>
      <c r="E15" s="149" t="s">
        <v>296</v>
      </c>
      <c r="F15" s="95" t="s">
        <v>297</v>
      </c>
      <c r="G15" s="148" t="s">
        <v>285</v>
      </c>
      <c r="H15" s="151" t="s">
        <v>52</v>
      </c>
      <c r="I15" s="96" t="s">
        <v>758</v>
      </c>
      <c r="J15" s="152"/>
    </row>
    <row r="16" spans="1:10" ht="16.5" customHeight="1" x14ac:dyDescent="0.3">
      <c r="A16" s="121"/>
      <c r="B16" s="130" t="s">
        <v>614</v>
      </c>
      <c r="C16" s="127" t="s">
        <v>262</v>
      </c>
      <c r="D16" s="150" t="s">
        <v>263</v>
      </c>
      <c r="E16" s="149" t="s">
        <v>264</v>
      </c>
      <c r="F16" s="95" t="s">
        <v>258</v>
      </c>
      <c r="G16" s="148" t="s">
        <v>190</v>
      </c>
      <c r="H16" s="151" t="s">
        <v>34</v>
      </c>
      <c r="I16" s="96" t="s">
        <v>757</v>
      </c>
      <c r="J16" s="152" t="s">
        <v>35</v>
      </c>
    </row>
    <row r="31" s="123" customFormat="1" ht="15" customHeight="1" x14ac:dyDescent="0.25"/>
    <row r="32" s="123" customFormat="1" ht="15" customHeight="1" x14ac:dyDescent="0.25"/>
    <row r="33" spans="1:10" s="123" customFormat="1" ht="15" customHeight="1" x14ac:dyDescent="0.25"/>
    <row r="34" spans="1:10" ht="18.75" customHeight="1" x14ac:dyDescent="0.35">
      <c r="A34" s="120" t="s">
        <v>166</v>
      </c>
      <c r="B34" s="20"/>
      <c r="C34" s="20"/>
      <c r="D34" s="22"/>
      <c r="E34" s="73"/>
      <c r="I34" s="73"/>
    </row>
    <row r="35" spans="1:10" ht="17.25" customHeight="1" x14ac:dyDescent="0.35">
      <c r="A35" s="56" t="s">
        <v>563</v>
      </c>
      <c r="B35" s="20"/>
      <c r="C35" s="20"/>
      <c r="D35" s="22"/>
      <c r="E35" s="73"/>
      <c r="I35" s="73"/>
    </row>
    <row r="36" spans="1:10" ht="3" customHeight="1" x14ac:dyDescent="0.3">
      <c r="A36" s="54">
        <v>1</v>
      </c>
      <c r="B36" s="26" t="str">
        <f>IF(ISBLANK(A36)," ",VLOOKUP(A36,progr,4,FALSE))</f>
        <v>m</v>
      </c>
      <c r="C36" s="28"/>
      <c r="D36" s="22"/>
      <c r="E36" s="73"/>
      <c r="I36" s="73"/>
    </row>
    <row r="37" spans="1:10" ht="20.25" customHeight="1" x14ac:dyDescent="0.3">
      <c r="A37" s="147" t="s">
        <v>738</v>
      </c>
      <c r="B37" s="30"/>
      <c r="C37" s="30"/>
      <c r="D37" s="32"/>
      <c r="E37" s="146" t="s">
        <v>737</v>
      </c>
      <c r="I37" s="73"/>
    </row>
    <row r="38" spans="1:10" ht="5.25" customHeight="1" x14ac:dyDescent="0.3">
      <c r="B38" s="30"/>
      <c r="C38" s="33">
        <v>1</v>
      </c>
      <c r="D38" s="124"/>
      <c r="E38" s="35"/>
      <c r="F38" s="36"/>
      <c r="I38" s="73"/>
    </row>
    <row r="39" spans="1:10" ht="13.5" customHeight="1" x14ac:dyDescent="0.25">
      <c r="A39" s="129" t="s">
        <v>590</v>
      </c>
      <c r="B39" s="125" t="s">
        <v>13</v>
      </c>
      <c r="C39" s="127" t="s">
        <v>167</v>
      </c>
      <c r="D39" s="128" t="s">
        <v>168</v>
      </c>
      <c r="E39" s="126" t="s">
        <v>20</v>
      </c>
      <c r="F39" s="93" t="s">
        <v>21</v>
      </c>
      <c r="G39" s="93" t="s">
        <v>22</v>
      </c>
      <c r="H39" s="93" t="s">
        <v>24</v>
      </c>
      <c r="I39" s="94" t="s">
        <v>25</v>
      </c>
      <c r="J39" s="145" t="s">
        <v>6</v>
      </c>
    </row>
    <row r="40" spans="1:10" ht="16.5" customHeight="1" x14ac:dyDescent="0.3">
      <c r="A40" s="158">
        <v>1</v>
      </c>
      <c r="B40" s="130" t="s">
        <v>702</v>
      </c>
      <c r="C40" s="127" t="s">
        <v>502</v>
      </c>
      <c r="D40" s="150" t="s">
        <v>509</v>
      </c>
      <c r="E40" s="149">
        <v>39247</v>
      </c>
      <c r="F40" s="95" t="s">
        <v>505</v>
      </c>
      <c r="G40" s="148" t="s">
        <v>506</v>
      </c>
      <c r="H40" s="151" t="s">
        <v>510</v>
      </c>
      <c r="I40" s="96">
        <v>6.458333333333334E-2</v>
      </c>
      <c r="J40" s="152"/>
    </row>
    <row r="41" spans="1:10" ht="16.5" customHeight="1" x14ac:dyDescent="0.3">
      <c r="A41" s="158">
        <v>2</v>
      </c>
      <c r="B41" s="130" t="s">
        <v>703</v>
      </c>
      <c r="C41" s="127" t="s">
        <v>511</v>
      </c>
      <c r="D41" s="150" t="s">
        <v>512</v>
      </c>
      <c r="E41" s="149">
        <v>38971</v>
      </c>
      <c r="F41" s="95" t="s">
        <v>505</v>
      </c>
      <c r="G41" s="148" t="s">
        <v>506</v>
      </c>
      <c r="H41" s="151" t="s">
        <v>507</v>
      </c>
      <c r="I41" s="96">
        <v>6.5277777777777782E-2</v>
      </c>
      <c r="J41" s="152"/>
    </row>
    <row r="42" spans="1:10" ht="16.5" customHeight="1" x14ac:dyDescent="0.3">
      <c r="A42" s="158">
        <v>3</v>
      </c>
      <c r="B42" s="130" t="s">
        <v>604</v>
      </c>
      <c r="C42" s="127" t="s">
        <v>232</v>
      </c>
      <c r="D42" s="150" t="s">
        <v>233</v>
      </c>
      <c r="E42" s="149" t="s">
        <v>234</v>
      </c>
      <c r="F42" s="95" t="s">
        <v>221</v>
      </c>
      <c r="G42" s="148" t="s">
        <v>190</v>
      </c>
      <c r="H42" s="151" t="s">
        <v>40</v>
      </c>
      <c r="I42" s="96">
        <v>6.5277777777777782E-2</v>
      </c>
      <c r="J42" s="152"/>
    </row>
    <row r="43" spans="1:10" ht="16.5" customHeight="1" x14ac:dyDescent="0.3">
      <c r="A43" s="158">
        <v>4</v>
      </c>
      <c r="B43" s="130" t="s">
        <v>712</v>
      </c>
      <c r="C43" s="127" t="s">
        <v>405</v>
      </c>
      <c r="D43" s="150" t="s">
        <v>531</v>
      </c>
      <c r="E43" s="149">
        <v>39088</v>
      </c>
      <c r="F43" s="95" t="s">
        <v>528</v>
      </c>
      <c r="G43" s="148" t="s">
        <v>506</v>
      </c>
      <c r="H43" s="151" t="s">
        <v>523</v>
      </c>
      <c r="I43" s="96">
        <v>6.6666666666666666E-2</v>
      </c>
      <c r="J43" s="152"/>
    </row>
    <row r="44" spans="1:10" ht="16.5" customHeight="1" x14ac:dyDescent="0.3">
      <c r="A44" s="158">
        <v>5</v>
      </c>
      <c r="B44" s="130" t="s">
        <v>725</v>
      </c>
      <c r="C44" s="127" t="s">
        <v>402</v>
      </c>
      <c r="D44" s="150" t="s">
        <v>566</v>
      </c>
      <c r="E44" s="149">
        <v>39209</v>
      </c>
      <c r="F44" s="95" t="s">
        <v>110</v>
      </c>
      <c r="G44" s="148" t="s">
        <v>567</v>
      </c>
      <c r="H44" s="151" t="s">
        <v>32</v>
      </c>
      <c r="I44" s="96">
        <v>6.6666666666666666E-2</v>
      </c>
      <c r="J44" s="152"/>
    </row>
    <row r="45" spans="1:10" ht="16.5" customHeight="1" x14ac:dyDescent="0.3">
      <c r="A45" s="158">
        <v>6</v>
      </c>
      <c r="B45" s="130" t="s">
        <v>659</v>
      </c>
      <c r="C45" s="127" t="s">
        <v>399</v>
      </c>
      <c r="D45" s="150" t="s">
        <v>381</v>
      </c>
      <c r="E45" s="149">
        <v>38919</v>
      </c>
      <c r="F45" s="95" t="s">
        <v>165</v>
      </c>
      <c r="G45" s="148" t="s">
        <v>376</v>
      </c>
      <c r="H45" s="151" t="s">
        <v>50</v>
      </c>
      <c r="I45" s="96">
        <v>6.9444444444444434E-2</v>
      </c>
      <c r="J45" s="152"/>
    </row>
    <row r="46" spans="1:10" ht="16.5" customHeight="1" x14ac:dyDescent="0.3">
      <c r="A46" s="158">
        <v>7</v>
      </c>
      <c r="B46" s="130" t="s">
        <v>713</v>
      </c>
      <c r="C46" s="127" t="s">
        <v>532</v>
      </c>
      <c r="D46" s="150" t="s">
        <v>533</v>
      </c>
      <c r="E46" s="149">
        <v>38882</v>
      </c>
      <c r="F46" s="95" t="s">
        <v>528</v>
      </c>
      <c r="G46" s="148" t="s">
        <v>506</v>
      </c>
      <c r="H46" s="151" t="s">
        <v>520</v>
      </c>
      <c r="I46" s="96">
        <v>6.9444444444444434E-2</v>
      </c>
      <c r="J46" s="152"/>
    </row>
    <row r="47" spans="1:10" ht="16.5" customHeight="1" x14ac:dyDescent="0.3">
      <c r="A47" s="158">
        <v>8</v>
      </c>
      <c r="B47" s="130" t="s">
        <v>622</v>
      </c>
      <c r="C47" s="127" t="s">
        <v>281</v>
      </c>
      <c r="D47" s="150" t="s">
        <v>282</v>
      </c>
      <c r="E47" s="149" t="s">
        <v>283</v>
      </c>
      <c r="F47" s="95" t="s">
        <v>284</v>
      </c>
      <c r="G47" s="148" t="s">
        <v>285</v>
      </c>
      <c r="H47" s="151" t="s">
        <v>52</v>
      </c>
      <c r="I47" s="96">
        <v>7.013888888888889E-2</v>
      </c>
      <c r="J47" s="152"/>
    </row>
    <row r="48" spans="1:10" ht="16.5" customHeight="1" x14ac:dyDescent="0.3">
      <c r="A48" s="158">
        <v>9</v>
      </c>
      <c r="B48" s="130" t="s">
        <v>649</v>
      </c>
      <c r="C48" s="127" t="s">
        <v>377</v>
      </c>
      <c r="D48" s="150" t="s">
        <v>378</v>
      </c>
      <c r="E48" s="149" t="s">
        <v>379</v>
      </c>
      <c r="F48" s="95" t="s">
        <v>165</v>
      </c>
      <c r="G48" s="148" t="s">
        <v>376</v>
      </c>
      <c r="H48" s="151" t="s">
        <v>50</v>
      </c>
      <c r="I48" s="96">
        <v>7.1527777777777787E-2</v>
      </c>
      <c r="J48" s="152"/>
    </row>
    <row r="49" spans="1:10" ht="16.5" customHeight="1" x14ac:dyDescent="0.3">
      <c r="A49" s="158">
        <v>10</v>
      </c>
      <c r="B49" s="130" t="s">
        <v>628</v>
      </c>
      <c r="C49" s="127" t="s">
        <v>226</v>
      </c>
      <c r="D49" s="150" t="s">
        <v>316</v>
      </c>
      <c r="E49" s="149" t="s">
        <v>317</v>
      </c>
      <c r="F49" s="95" t="s">
        <v>156</v>
      </c>
      <c r="G49" s="148" t="s">
        <v>314</v>
      </c>
      <c r="H49" s="151" t="s">
        <v>315</v>
      </c>
      <c r="I49" s="96">
        <v>7.1527777777777787E-2</v>
      </c>
      <c r="J49" s="152"/>
    </row>
    <row r="50" spans="1:10" ht="16.5" customHeight="1" x14ac:dyDescent="0.3">
      <c r="A50" s="158">
        <v>11</v>
      </c>
      <c r="B50" s="130" t="s">
        <v>672</v>
      </c>
      <c r="C50" s="127" t="s">
        <v>431</v>
      </c>
      <c r="D50" s="150" t="s">
        <v>432</v>
      </c>
      <c r="E50" s="149" t="s">
        <v>433</v>
      </c>
      <c r="F50" s="95" t="s">
        <v>38</v>
      </c>
      <c r="G50" s="148" t="s">
        <v>400</v>
      </c>
      <c r="H50" s="151" t="s">
        <v>401</v>
      </c>
      <c r="I50" s="96">
        <v>7.2222222222222229E-2</v>
      </c>
      <c r="J50" s="152"/>
    </row>
    <row r="51" spans="1:10" ht="16.5" customHeight="1" x14ac:dyDescent="0.3">
      <c r="A51" s="158">
        <v>12</v>
      </c>
      <c r="B51" s="130" t="s">
        <v>182</v>
      </c>
      <c r="C51" s="127" t="s">
        <v>183</v>
      </c>
      <c r="D51" s="150" t="s">
        <v>184</v>
      </c>
      <c r="E51" s="149" t="s">
        <v>185</v>
      </c>
      <c r="F51" s="95" t="s">
        <v>108</v>
      </c>
      <c r="G51" s="154" t="s">
        <v>172</v>
      </c>
      <c r="H51" s="151" t="s">
        <v>173</v>
      </c>
      <c r="I51" s="96">
        <v>7.4305555555555555E-2</v>
      </c>
      <c r="J51" s="152"/>
    </row>
    <row r="52" spans="1:10" s="123" customFormat="1" ht="16.5" customHeight="1" x14ac:dyDescent="0.3">
      <c r="A52" s="121"/>
      <c r="B52" s="130" t="s">
        <v>694</v>
      </c>
      <c r="C52" s="127" t="s">
        <v>488</v>
      </c>
      <c r="D52" s="150" t="s">
        <v>432</v>
      </c>
      <c r="E52" s="149">
        <v>39206</v>
      </c>
      <c r="F52" s="95" t="s">
        <v>486</v>
      </c>
      <c r="G52" s="148" t="s">
        <v>474</v>
      </c>
      <c r="H52" s="153" t="s">
        <v>489</v>
      </c>
      <c r="I52" s="96" t="s">
        <v>757</v>
      </c>
      <c r="J52" s="152"/>
    </row>
  </sheetData>
  <sortState ref="A40:J52">
    <sortCondition ref="A40"/>
  </sortState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9"/>
  <sheetViews>
    <sheetView topLeftCell="A17" workbookViewId="0">
      <selection activeCell="C23" sqref="C23:E23"/>
    </sheetView>
  </sheetViews>
  <sheetFormatPr defaultColWidth="17.33203125" defaultRowHeight="15" customHeight="1" x14ac:dyDescent="0.25"/>
  <cols>
    <col min="1" max="1" width="5.6640625" style="123" customWidth="1"/>
    <col min="2" max="2" width="4.44140625" style="123" bestFit="1" customWidth="1"/>
    <col min="3" max="3" width="10.109375" style="123" customWidth="1"/>
    <col min="4" max="4" width="14.44140625" style="123" customWidth="1"/>
    <col min="5" max="5" width="11.88671875" style="123" bestFit="1" customWidth="1"/>
    <col min="6" max="6" width="20.6640625" style="123" bestFit="1" customWidth="1"/>
    <col min="7" max="7" width="19.88671875" style="123" bestFit="1" customWidth="1"/>
    <col min="8" max="8" width="22.5546875" style="123" bestFit="1" customWidth="1"/>
    <col min="9" max="9" width="8.88671875" style="123" customWidth="1"/>
    <col min="10" max="10" width="6" style="123" bestFit="1" customWidth="1"/>
    <col min="11" max="16384" width="17.33203125" style="123"/>
  </cols>
  <sheetData>
    <row r="1" spans="1:10" ht="18.75" customHeight="1" x14ac:dyDescent="0.35">
      <c r="A1" s="120" t="s">
        <v>166</v>
      </c>
      <c r="B1" s="20"/>
      <c r="C1" s="20"/>
      <c r="D1" s="22"/>
      <c r="E1" s="73"/>
      <c r="I1" s="73"/>
    </row>
    <row r="2" spans="1:10" ht="17.25" customHeight="1" x14ac:dyDescent="0.35">
      <c r="A2" s="56" t="s">
        <v>563</v>
      </c>
      <c r="B2" s="20"/>
      <c r="C2" s="20"/>
      <c r="D2" s="22"/>
      <c r="E2" s="73"/>
      <c r="I2" s="73"/>
    </row>
    <row r="3" spans="1:10" ht="3" customHeight="1" x14ac:dyDescent="0.3">
      <c r="A3" s="54">
        <v>1</v>
      </c>
      <c r="B3" s="26" t="str">
        <f>IF(ISBLANK(A3)," ",VLOOKUP(A3,progr,4,FALSE))</f>
        <v>m</v>
      </c>
      <c r="C3" s="28"/>
      <c r="D3" s="22"/>
      <c r="E3" s="73"/>
      <c r="I3" s="73"/>
    </row>
    <row r="4" spans="1:10" ht="20.25" customHeight="1" x14ac:dyDescent="0.3">
      <c r="A4" s="147" t="s">
        <v>738</v>
      </c>
      <c r="B4" s="30"/>
      <c r="C4" s="30"/>
      <c r="D4" s="32"/>
      <c r="E4" s="146"/>
      <c r="I4" s="73"/>
    </row>
    <row r="5" spans="1:10" ht="5.25" customHeight="1" x14ac:dyDescent="0.3">
      <c r="B5" s="30"/>
      <c r="C5" s="33">
        <v>1</v>
      </c>
      <c r="D5" s="124"/>
      <c r="E5" s="35"/>
      <c r="F5" s="36"/>
      <c r="I5" s="73"/>
    </row>
    <row r="6" spans="1:10" ht="13.5" customHeight="1" x14ac:dyDescent="0.25">
      <c r="A6" s="129" t="s">
        <v>4</v>
      </c>
      <c r="B6" s="125" t="s">
        <v>13</v>
      </c>
      <c r="C6" s="127" t="s">
        <v>167</v>
      </c>
      <c r="D6" s="128" t="s">
        <v>168</v>
      </c>
      <c r="E6" s="126" t="s">
        <v>20</v>
      </c>
      <c r="F6" s="93" t="s">
        <v>21</v>
      </c>
      <c r="G6" s="93" t="s">
        <v>22</v>
      </c>
      <c r="H6" s="93" t="s">
        <v>24</v>
      </c>
      <c r="I6" s="94" t="s">
        <v>25</v>
      </c>
      <c r="J6" s="145" t="s">
        <v>6</v>
      </c>
    </row>
    <row r="7" spans="1:10" ht="16.5" customHeight="1" x14ac:dyDescent="0.3">
      <c r="A7" s="121">
        <v>1</v>
      </c>
      <c r="B7" s="130" t="s">
        <v>702</v>
      </c>
      <c r="C7" s="127" t="s">
        <v>502</v>
      </c>
      <c r="D7" s="150" t="s">
        <v>509</v>
      </c>
      <c r="E7" s="149">
        <v>39247</v>
      </c>
      <c r="F7" s="95" t="s">
        <v>505</v>
      </c>
      <c r="G7" s="148" t="s">
        <v>506</v>
      </c>
      <c r="H7" s="151" t="s">
        <v>510</v>
      </c>
      <c r="I7" s="96">
        <v>6.458333333333334E-2</v>
      </c>
      <c r="J7" s="152">
        <v>21</v>
      </c>
    </row>
    <row r="8" spans="1:10" ht="16.5" customHeight="1" x14ac:dyDescent="0.3">
      <c r="A8" s="121">
        <v>2</v>
      </c>
      <c r="B8" s="130" t="s">
        <v>703</v>
      </c>
      <c r="C8" s="127" t="s">
        <v>511</v>
      </c>
      <c r="D8" s="150" t="s">
        <v>512</v>
      </c>
      <c r="E8" s="149">
        <v>38971</v>
      </c>
      <c r="F8" s="95" t="s">
        <v>505</v>
      </c>
      <c r="G8" s="148" t="s">
        <v>506</v>
      </c>
      <c r="H8" s="151" t="s">
        <v>507</v>
      </c>
      <c r="I8" s="96">
        <v>6.5277777777777782E-2</v>
      </c>
      <c r="J8" s="152">
        <v>19</v>
      </c>
    </row>
    <row r="9" spans="1:10" ht="16.5" customHeight="1" x14ac:dyDescent="0.3">
      <c r="A9" s="121">
        <v>3</v>
      </c>
      <c r="B9" s="130" t="s">
        <v>604</v>
      </c>
      <c r="C9" s="127" t="s">
        <v>232</v>
      </c>
      <c r="D9" s="150" t="s">
        <v>233</v>
      </c>
      <c r="E9" s="149" t="s">
        <v>234</v>
      </c>
      <c r="F9" s="95" t="s">
        <v>221</v>
      </c>
      <c r="G9" s="148" t="s">
        <v>190</v>
      </c>
      <c r="H9" s="151" t="s">
        <v>40</v>
      </c>
      <c r="I9" s="96">
        <v>6.5277777777777782E-2</v>
      </c>
      <c r="J9" s="152">
        <v>17</v>
      </c>
    </row>
    <row r="10" spans="1:10" ht="16.5" customHeight="1" x14ac:dyDescent="0.3">
      <c r="A10" s="121">
        <v>4</v>
      </c>
      <c r="B10" s="130" t="s">
        <v>712</v>
      </c>
      <c r="C10" s="127" t="s">
        <v>405</v>
      </c>
      <c r="D10" s="150" t="s">
        <v>531</v>
      </c>
      <c r="E10" s="149">
        <v>39088</v>
      </c>
      <c r="F10" s="95" t="s">
        <v>528</v>
      </c>
      <c r="G10" s="148" t="s">
        <v>506</v>
      </c>
      <c r="H10" s="151" t="s">
        <v>523</v>
      </c>
      <c r="I10" s="96">
        <v>6.6666666666666666E-2</v>
      </c>
      <c r="J10" s="152">
        <v>15</v>
      </c>
    </row>
    <row r="11" spans="1:10" ht="16.5" customHeight="1" x14ac:dyDescent="0.3">
      <c r="A11" s="121">
        <v>5</v>
      </c>
      <c r="B11" s="130" t="s">
        <v>725</v>
      </c>
      <c r="C11" s="127" t="s">
        <v>402</v>
      </c>
      <c r="D11" s="150" t="s">
        <v>566</v>
      </c>
      <c r="E11" s="149">
        <v>39209</v>
      </c>
      <c r="F11" s="95" t="s">
        <v>110</v>
      </c>
      <c r="G11" s="148" t="s">
        <v>567</v>
      </c>
      <c r="H11" s="151" t="s">
        <v>32</v>
      </c>
      <c r="I11" s="96">
        <v>6.6666666666666666E-2</v>
      </c>
      <c r="J11" s="152">
        <v>14</v>
      </c>
    </row>
    <row r="12" spans="1:10" ht="16.5" customHeight="1" x14ac:dyDescent="0.3">
      <c r="A12" s="121">
        <v>6</v>
      </c>
      <c r="B12" s="130" t="s">
        <v>715</v>
      </c>
      <c r="C12" s="127" t="s">
        <v>536</v>
      </c>
      <c r="D12" s="150" t="s">
        <v>537</v>
      </c>
      <c r="E12" s="149">
        <v>39233</v>
      </c>
      <c r="F12" s="95" t="s">
        <v>528</v>
      </c>
      <c r="G12" s="148" t="s">
        <v>506</v>
      </c>
      <c r="H12" s="151" t="s">
        <v>507</v>
      </c>
      <c r="I12" s="96">
        <v>6.7361111111111108E-2</v>
      </c>
      <c r="J12" s="152">
        <v>13</v>
      </c>
    </row>
    <row r="13" spans="1:10" ht="16.5" customHeight="1" x14ac:dyDescent="0.3">
      <c r="A13" s="121">
        <v>7</v>
      </c>
      <c r="B13" s="130" t="s">
        <v>720</v>
      </c>
      <c r="C13" s="127" t="s">
        <v>550</v>
      </c>
      <c r="D13" s="150" t="s">
        <v>551</v>
      </c>
      <c r="E13" s="149" t="s">
        <v>552</v>
      </c>
      <c r="F13" s="95" t="s">
        <v>542</v>
      </c>
      <c r="G13" s="148" t="s">
        <v>543</v>
      </c>
      <c r="H13" s="151" t="s">
        <v>544</v>
      </c>
      <c r="I13" s="96">
        <v>6.805555555555555E-2</v>
      </c>
      <c r="J13" s="152">
        <v>12</v>
      </c>
    </row>
    <row r="14" spans="1:10" ht="16.5" customHeight="1" x14ac:dyDescent="0.3">
      <c r="A14" s="121">
        <v>8</v>
      </c>
      <c r="B14" s="130" t="s">
        <v>607</v>
      </c>
      <c r="C14" s="127" t="s">
        <v>240</v>
      </c>
      <c r="D14" s="150" t="s">
        <v>241</v>
      </c>
      <c r="E14" s="149" t="s">
        <v>242</v>
      </c>
      <c r="F14" s="95" t="s">
        <v>221</v>
      </c>
      <c r="G14" s="148" t="s">
        <v>190</v>
      </c>
      <c r="H14" s="151" t="s">
        <v>46</v>
      </c>
      <c r="I14" s="96">
        <v>6.805555555555555E-2</v>
      </c>
      <c r="J14" s="152">
        <v>11</v>
      </c>
    </row>
    <row r="15" spans="1:10" ht="15" customHeight="1" x14ac:dyDescent="0.3">
      <c r="A15" s="121">
        <v>9</v>
      </c>
      <c r="B15" s="130" t="s">
        <v>606</v>
      </c>
      <c r="C15" s="127" t="s">
        <v>237</v>
      </c>
      <c r="D15" s="150" t="s">
        <v>238</v>
      </c>
      <c r="E15" s="149" t="s">
        <v>239</v>
      </c>
      <c r="F15" s="95" t="s">
        <v>221</v>
      </c>
      <c r="G15" s="148" t="s">
        <v>190</v>
      </c>
      <c r="H15" s="151" t="s">
        <v>46</v>
      </c>
      <c r="I15" s="96">
        <v>6.8749999999999992E-2</v>
      </c>
      <c r="J15" s="152">
        <v>10</v>
      </c>
    </row>
    <row r="16" spans="1:10" ht="16.5" customHeight="1" x14ac:dyDescent="0.3">
      <c r="A16" s="121">
        <v>10</v>
      </c>
      <c r="B16" s="130" t="s">
        <v>659</v>
      </c>
      <c r="C16" s="127" t="s">
        <v>399</v>
      </c>
      <c r="D16" s="150" t="s">
        <v>381</v>
      </c>
      <c r="E16" s="149">
        <v>38919</v>
      </c>
      <c r="F16" s="95" t="s">
        <v>165</v>
      </c>
      <c r="G16" s="148" t="s">
        <v>376</v>
      </c>
      <c r="H16" s="151" t="s">
        <v>50</v>
      </c>
      <c r="I16" s="96">
        <v>6.9444444444444434E-2</v>
      </c>
      <c r="J16" s="152">
        <v>9</v>
      </c>
    </row>
    <row r="17" spans="1:10" ht="16.5" customHeight="1" x14ac:dyDescent="0.3">
      <c r="A17" s="121">
        <v>11</v>
      </c>
      <c r="B17" s="130" t="s">
        <v>713</v>
      </c>
      <c r="C17" s="127" t="s">
        <v>532</v>
      </c>
      <c r="D17" s="150" t="s">
        <v>533</v>
      </c>
      <c r="E17" s="149">
        <v>38882</v>
      </c>
      <c r="F17" s="95" t="s">
        <v>528</v>
      </c>
      <c r="G17" s="148" t="s">
        <v>506</v>
      </c>
      <c r="H17" s="151" t="s">
        <v>520</v>
      </c>
      <c r="I17" s="96">
        <v>6.9444444444444434E-2</v>
      </c>
      <c r="J17" s="152">
        <v>8</v>
      </c>
    </row>
    <row r="18" spans="1:10" ht="16.5" customHeight="1" x14ac:dyDescent="0.3">
      <c r="A18" s="121">
        <v>12</v>
      </c>
      <c r="B18" s="130" t="s">
        <v>622</v>
      </c>
      <c r="C18" s="127" t="s">
        <v>281</v>
      </c>
      <c r="D18" s="150" t="s">
        <v>282</v>
      </c>
      <c r="E18" s="149" t="s">
        <v>283</v>
      </c>
      <c r="F18" s="95" t="s">
        <v>284</v>
      </c>
      <c r="G18" s="148" t="s">
        <v>285</v>
      </c>
      <c r="H18" s="151" t="s">
        <v>52</v>
      </c>
      <c r="I18" s="96">
        <v>7.013888888888889E-2</v>
      </c>
      <c r="J18" s="152">
        <v>7</v>
      </c>
    </row>
    <row r="19" spans="1:10" ht="16.5" customHeight="1" x14ac:dyDescent="0.3">
      <c r="A19" s="121">
        <v>13</v>
      </c>
      <c r="B19" s="130" t="s">
        <v>602</v>
      </c>
      <c r="C19" s="127" t="s">
        <v>226</v>
      </c>
      <c r="D19" s="150" t="s">
        <v>227</v>
      </c>
      <c r="E19" s="149" t="s">
        <v>228</v>
      </c>
      <c r="F19" s="95" t="s">
        <v>221</v>
      </c>
      <c r="G19" s="148" t="s">
        <v>190</v>
      </c>
      <c r="H19" s="151" t="s">
        <v>46</v>
      </c>
      <c r="I19" s="96">
        <v>7.0833333333333331E-2</v>
      </c>
      <c r="J19" s="152">
        <v>6</v>
      </c>
    </row>
    <row r="20" spans="1:10" ht="16.5" customHeight="1" x14ac:dyDescent="0.3">
      <c r="A20" s="121">
        <v>14</v>
      </c>
      <c r="B20" s="130" t="s">
        <v>649</v>
      </c>
      <c r="C20" s="127" t="s">
        <v>377</v>
      </c>
      <c r="D20" s="150" t="s">
        <v>378</v>
      </c>
      <c r="E20" s="149" t="s">
        <v>379</v>
      </c>
      <c r="F20" s="95" t="s">
        <v>165</v>
      </c>
      <c r="G20" s="148" t="s">
        <v>376</v>
      </c>
      <c r="H20" s="151" t="s">
        <v>50</v>
      </c>
      <c r="I20" s="96">
        <v>7.1527777777777787E-2</v>
      </c>
      <c r="J20" s="152">
        <v>5</v>
      </c>
    </row>
    <row r="21" spans="1:10" ht="16.5" customHeight="1" x14ac:dyDescent="0.3">
      <c r="A21" s="121">
        <v>15</v>
      </c>
      <c r="B21" s="130" t="s">
        <v>628</v>
      </c>
      <c r="C21" s="127" t="s">
        <v>226</v>
      </c>
      <c r="D21" s="150" t="s">
        <v>316</v>
      </c>
      <c r="E21" s="149" t="s">
        <v>317</v>
      </c>
      <c r="F21" s="95" t="s">
        <v>156</v>
      </c>
      <c r="G21" s="148" t="s">
        <v>314</v>
      </c>
      <c r="H21" s="151" t="s">
        <v>315</v>
      </c>
      <c r="I21" s="96">
        <v>7.1527777777777787E-2</v>
      </c>
      <c r="J21" s="152">
        <v>4</v>
      </c>
    </row>
    <row r="22" spans="1:10" ht="16.5" customHeight="1" x14ac:dyDescent="0.3">
      <c r="A22" s="121">
        <v>16</v>
      </c>
      <c r="B22" s="130" t="s">
        <v>178</v>
      </c>
      <c r="C22" s="127" t="s">
        <v>179</v>
      </c>
      <c r="D22" s="150" t="s">
        <v>180</v>
      </c>
      <c r="E22" s="149" t="s">
        <v>181</v>
      </c>
      <c r="F22" s="95" t="s">
        <v>108</v>
      </c>
      <c r="G22" s="148" t="s">
        <v>172</v>
      </c>
      <c r="H22" s="151" t="s">
        <v>173</v>
      </c>
      <c r="I22" s="96">
        <v>7.2222222222222229E-2</v>
      </c>
      <c r="J22" s="152">
        <v>2.5</v>
      </c>
    </row>
    <row r="23" spans="1:10" ht="16.5" customHeight="1" x14ac:dyDescent="0.3">
      <c r="A23" s="121">
        <v>16</v>
      </c>
      <c r="B23" s="130" t="s">
        <v>672</v>
      </c>
      <c r="C23" s="127" t="s">
        <v>431</v>
      </c>
      <c r="D23" s="150" t="s">
        <v>432</v>
      </c>
      <c r="E23" s="149" t="s">
        <v>433</v>
      </c>
      <c r="F23" s="95" t="s">
        <v>38</v>
      </c>
      <c r="G23" s="148" t="s">
        <v>400</v>
      </c>
      <c r="H23" s="151" t="s">
        <v>401</v>
      </c>
      <c r="I23" s="96">
        <v>7.2222222222222229E-2</v>
      </c>
      <c r="J23" s="152">
        <v>2.5</v>
      </c>
    </row>
    <row r="24" spans="1:10" ht="16.5" customHeight="1" x14ac:dyDescent="0.3">
      <c r="A24" s="121">
        <v>18</v>
      </c>
      <c r="B24" s="130" t="s">
        <v>182</v>
      </c>
      <c r="C24" s="127" t="s">
        <v>183</v>
      </c>
      <c r="D24" s="150" t="s">
        <v>184</v>
      </c>
      <c r="E24" s="149" t="s">
        <v>185</v>
      </c>
      <c r="F24" s="95" t="s">
        <v>108</v>
      </c>
      <c r="G24" s="154" t="s">
        <v>172</v>
      </c>
      <c r="H24" s="151" t="s">
        <v>173</v>
      </c>
      <c r="I24" s="96">
        <v>7.4305555555555555E-2</v>
      </c>
      <c r="J24" s="152">
        <v>1</v>
      </c>
    </row>
    <row r="25" spans="1:10" ht="16.5" customHeight="1" x14ac:dyDescent="0.3">
      <c r="A25" s="121">
        <v>19</v>
      </c>
      <c r="B25" s="130" t="s">
        <v>174</v>
      </c>
      <c r="C25" s="127" t="s">
        <v>175</v>
      </c>
      <c r="D25" s="150" t="s">
        <v>176</v>
      </c>
      <c r="E25" s="149" t="s">
        <v>177</v>
      </c>
      <c r="F25" s="95" t="s">
        <v>108</v>
      </c>
      <c r="G25" s="148" t="s">
        <v>172</v>
      </c>
      <c r="H25" s="151" t="s">
        <v>173</v>
      </c>
      <c r="I25" s="96">
        <v>7.4999999999999997E-2</v>
      </c>
      <c r="J25" s="152"/>
    </row>
    <row r="26" spans="1:10" ht="16.5" customHeight="1" x14ac:dyDescent="0.3">
      <c r="A26" s="121">
        <v>20</v>
      </c>
      <c r="B26" s="130" t="s">
        <v>615</v>
      </c>
      <c r="C26" s="127" t="s">
        <v>265</v>
      </c>
      <c r="D26" s="150" t="s">
        <v>241</v>
      </c>
      <c r="E26" s="149" t="s">
        <v>242</v>
      </c>
      <c r="F26" s="95" t="s">
        <v>258</v>
      </c>
      <c r="G26" s="148" t="s">
        <v>190</v>
      </c>
      <c r="H26" s="151" t="s">
        <v>46</v>
      </c>
      <c r="I26" s="96">
        <v>7.7777777777777779E-2</v>
      </c>
      <c r="J26" s="152" t="s">
        <v>35</v>
      </c>
    </row>
    <row r="27" spans="1:10" ht="16.5" customHeight="1" x14ac:dyDescent="0.3">
      <c r="A27" s="121"/>
      <c r="B27" s="130" t="s">
        <v>624</v>
      </c>
      <c r="C27" s="127" t="s">
        <v>294</v>
      </c>
      <c r="D27" s="150" t="s">
        <v>295</v>
      </c>
      <c r="E27" s="149" t="s">
        <v>296</v>
      </c>
      <c r="F27" s="95" t="s">
        <v>297</v>
      </c>
      <c r="G27" s="148" t="s">
        <v>285</v>
      </c>
      <c r="H27" s="151" t="s">
        <v>52</v>
      </c>
      <c r="I27" s="96" t="s">
        <v>758</v>
      </c>
      <c r="J27" s="152"/>
    </row>
    <row r="28" spans="1:10" ht="16.5" customHeight="1" x14ac:dyDescent="0.3">
      <c r="A28" s="121"/>
      <c r="B28" s="130" t="s">
        <v>614</v>
      </c>
      <c r="C28" s="127" t="s">
        <v>262</v>
      </c>
      <c r="D28" s="150" t="s">
        <v>263</v>
      </c>
      <c r="E28" s="149" t="s">
        <v>264</v>
      </c>
      <c r="F28" s="95" t="s">
        <v>258</v>
      </c>
      <c r="G28" s="148" t="s">
        <v>190</v>
      </c>
      <c r="H28" s="151" t="s">
        <v>34</v>
      </c>
      <c r="I28" s="96" t="s">
        <v>757</v>
      </c>
      <c r="J28" s="152" t="s">
        <v>35</v>
      </c>
    </row>
    <row r="29" spans="1:10" ht="16.5" customHeight="1" x14ac:dyDescent="0.3">
      <c r="A29" s="121"/>
      <c r="B29" s="130" t="s">
        <v>694</v>
      </c>
      <c r="C29" s="127" t="s">
        <v>488</v>
      </c>
      <c r="D29" s="150" t="s">
        <v>432</v>
      </c>
      <c r="E29" s="149">
        <v>39206</v>
      </c>
      <c r="F29" s="95" t="s">
        <v>486</v>
      </c>
      <c r="G29" s="148" t="s">
        <v>474</v>
      </c>
      <c r="H29" s="153" t="s">
        <v>489</v>
      </c>
      <c r="I29" s="96" t="s">
        <v>757</v>
      </c>
      <c r="J29" s="152"/>
    </row>
  </sheetData>
  <sortState ref="A7:J29">
    <sortCondition ref="I7:I29"/>
  </sortState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8"/>
  <sheetViews>
    <sheetView workbookViewId="0">
      <selection sqref="A1:J18"/>
    </sheetView>
  </sheetViews>
  <sheetFormatPr defaultColWidth="17.33203125" defaultRowHeight="15" customHeight="1" x14ac:dyDescent="0.25"/>
  <cols>
    <col min="1" max="1" width="5.6640625" style="122" customWidth="1"/>
    <col min="2" max="2" width="4.44140625" style="122" bestFit="1" customWidth="1"/>
    <col min="3" max="3" width="10.109375" style="122" customWidth="1"/>
    <col min="4" max="4" width="15.109375" style="122" bestFit="1" customWidth="1"/>
    <col min="5" max="5" width="11.33203125" style="122" bestFit="1" customWidth="1"/>
    <col min="6" max="6" width="12" style="122" bestFit="1" customWidth="1"/>
    <col min="7" max="7" width="15.6640625" style="122" bestFit="1" customWidth="1"/>
    <col min="8" max="8" width="21.44140625" style="122" bestFit="1" customWidth="1"/>
    <col min="9" max="9" width="8.88671875" style="122" customWidth="1"/>
    <col min="10" max="10" width="6" style="122" bestFit="1" customWidth="1"/>
    <col min="11" max="16384" width="17.33203125" style="122"/>
  </cols>
  <sheetData>
    <row r="1" spans="1:10" ht="18.75" customHeight="1" x14ac:dyDescent="0.35">
      <c r="A1" s="120" t="s">
        <v>166</v>
      </c>
      <c r="B1" s="20"/>
      <c r="C1" s="20"/>
      <c r="D1" s="22"/>
      <c r="E1" s="73"/>
      <c r="I1" s="73"/>
    </row>
    <row r="2" spans="1:10" ht="17.25" customHeight="1" x14ac:dyDescent="0.35">
      <c r="A2" s="56" t="s">
        <v>563</v>
      </c>
      <c r="B2" s="20"/>
      <c r="C2" s="20"/>
      <c r="D2" s="22"/>
      <c r="E2" s="73"/>
      <c r="I2" s="73"/>
    </row>
    <row r="3" spans="1:10" ht="3" customHeight="1" x14ac:dyDescent="0.3">
      <c r="A3" s="54">
        <v>1</v>
      </c>
      <c r="B3" s="26" t="str">
        <f>IF(ISBLANK(A3)," ",VLOOKUP(A3,progr,4,FALSE))</f>
        <v>m</v>
      </c>
      <c r="C3" s="28"/>
      <c r="D3" s="22"/>
      <c r="E3" s="73"/>
      <c r="I3" s="73"/>
    </row>
    <row r="4" spans="1:10" ht="20.25" customHeight="1" x14ac:dyDescent="0.3">
      <c r="A4" s="147" t="s">
        <v>739</v>
      </c>
      <c r="B4" s="30"/>
      <c r="C4" s="30"/>
      <c r="D4" s="32"/>
      <c r="E4" s="146"/>
      <c r="I4" s="73"/>
    </row>
    <row r="5" spans="1:10" ht="5.25" customHeight="1" x14ac:dyDescent="0.3">
      <c r="B5" s="30"/>
      <c r="C5" s="33">
        <v>1</v>
      </c>
      <c r="D5" s="124"/>
      <c r="E5" s="35"/>
      <c r="F5" s="36"/>
      <c r="I5" s="73"/>
    </row>
    <row r="6" spans="1:10" ht="13.5" customHeight="1" x14ac:dyDescent="0.25">
      <c r="A6" s="129" t="s">
        <v>4</v>
      </c>
      <c r="B6" s="125" t="s">
        <v>13</v>
      </c>
      <c r="C6" s="127" t="s">
        <v>167</v>
      </c>
      <c r="D6" s="128" t="s">
        <v>168</v>
      </c>
      <c r="E6" s="126" t="s">
        <v>20</v>
      </c>
      <c r="F6" s="93" t="s">
        <v>21</v>
      </c>
      <c r="G6" s="93" t="s">
        <v>22</v>
      </c>
      <c r="H6" s="93" t="s">
        <v>24</v>
      </c>
      <c r="I6" s="94" t="s">
        <v>25</v>
      </c>
      <c r="J6" s="145" t="s">
        <v>6</v>
      </c>
    </row>
    <row r="7" spans="1:10" ht="16.5" customHeight="1" x14ac:dyDescent="0.3">
      <c r="A7" s="121">
        <v>1</v>
      </c>
      <c r="B7" s="130" t="s">
        <v>634</v>
      </c>
      <c r="C7" s="127" t="s">
        <v>331</v>
      </c>
      <c r="D7" s="150" t="s">
        <v>332</v>
      </c>
      <c r="E7" s="149" t="s">
        <v>333</v>
      </c>
      <c r="F7" s="95" t="s">
        <v>156</v>
      </c>
      <c r="G7" s="148" t="s">
        <v>314</v>
      </c>
      <c r="H7" s="151" t="s">
        <v>321</v>
      </c>
      <c r="I7" s="96">
        <v>0.15486111111111112</v>
      </c>
      <c r="J7" s="152">
        <v>21</v>
      </c>
    </row>
    <row r="8" spans="1:10" ht="16.5" customHeight="1" x14ac:dyDescent="0.3">
      <c r="A8" s="121">
        <v>2</v>
      </c>
      <c r="B8" s="130" t="s">
        <v>598</v>
      </c>
      <c r="C8" s="127" t="s">
        <v>209</v>
      </c>
      <c r="D8" s="150" t="s">
        <v>210</v>
      </c>
      <c r="E8" s="149" t="s">
        <v>211</v>
      </c>
      <c r="F8" s="95" t="s">
        <v>189</v>
      </c>
      <c r="G8" s="148" t="s">
        <v>190</v>
      </c>
      <c r="H8" s="151" t="s">
        <v>212</v>
      </c>
      <c r="I8" s="96">
        <v>0.15625</v>
      </c>
      <c r="J8" s="152">
        <v>19</v>
      </c>
    </row>
    <row r="9" spans="1:10" ht="16.5" customHeight="1" x14ac:dyDescent="0.3">
      <c r="A9" s="121">
        <v>3</v>
      </c>
      <c r="B9" s="130" t="s">
        <v>679</v>
      </c>
      <c r="C9" s="127" t="s">
        <v>454</v>
      </c>
      <c r="D9" s="150" t="s">
        <v>455</v>
      </c>
      <c r="E9" s="149">
        <v>39476</v>
      </c>
      <c r="F9" s="95" t="s">
        <v>118</v>
      </c>
      <c r="G9" s="148" t="s">
        <v>453</v>
      </c>
      <c r="H9" s="151" t="s">
        <v>154</v>
      </c>
      <c r="I9" s="96">
        <v>0.15763888888888888</v>
      </c>
      <c r="J9" s="152">
        <v>17</v>
      </c>
    </row>
    <row r="10" spans="1:10" ht="16.5" customHeight="1" x14ac:dyDescent="0.3">
      <c r="A10" s="121">
        <v>4</v>
      </c>
      <c r="B10" s="130" t="s">
        <v>605</v>
      </c>
      <c r="C10" s="127" t="s">
        <v>226</v>
      </c>
      <c r="D10" s="150" t="s">
        <v>235</v>
      </c>
      <c r="E10" s="149" t="s">
        <v>236</v>
      </c>
      <c r="F10" s="95" t="s">
        <v>221</v>
      </c>
      <c r="G10" s="148" t="s">
        <v>190</v>
      </c>
      <c r="H10" s="151" t="s">
        <v>40</v>
      </c>
      <c r="I10" s="96">
        <v>0.16041666666666668</v>
      </c>
      <c r="J10" s="152">
        <v>15</v>
      </c>
    </row>
    <row r="11" spans="1:10" ht="16.5" customHeight="1" x14ac:dyDescent="0.3">
      <c r="A11" s="121">
        <v>5</v>
      </c>
      <c r="B11" s="130" t="s">
        <v>613</v>
      </c>
      <c r="C11" s="127" t="s">
        <v>259</v>
      </c>
      <c r="D11" s="150" t="s">
        <v>260</v>
      </c>
      <c r="E11" s="149" t="s">
        <v>261</v>
      </c>
      <c r="F11" s="95" t="s">
        <v>258</v>
      </c>
      <c r="G11" s="148" t="s">
        <v>190</v>
      </c>
      <c r="H11" s="151" t="s">
        <v>36</v>
      </c>
      <c r="I11" s="96">
        <v>0.16388888888888889</v>
      </c>
      <c r="J11" s="152" t="s">
        <v>35</v>
      </c>
    </row>
    <row r="12" spans="1:10" ht="16.5" customHeight="1" x14ac:dyDescent="0.3">
      <c r="A12" s="121">
        <v>6</v>
      </c>
      <c r="B12" s="130" t="s">
        <v>717</v>
      </c>
      <c r="C12" s="127" t="s">
        <v>539</v>
      </c>
      <c r="D12" s="150" t="s">
        <v>540</v>
      </c>
      <c r="E12" s="149" t="s">
        <v>541</v>
      </c>
      <c r="F12" s="95" t="s">
        <v>542</v>
      </c>
      <c r="G12" s="148" t="s">
        <v>543</v>
      </c>
      <c r="H12" s="151" t="s">
        <v>544</v>
      </c>
      <c r="I12" s="96">
        <v>0.1673611111111111</v>
      </c>
      <c r="J12" s="152">
        <v>14</v>
      </c>
    </row>
    <row r="13" spans="1:10" ht="16.5" customHeight="1" x14ac:dyDescent="0.3">
      <c r="A13" s="121">
        <v>7</v>
      </c>
      <c r="B13" s="130" t="s">
        <v>680</v>
      </c>
      <c r="C13" s="127" t="s">
        <v>456</v>
      </c>
      <c r="D13" s="150" t="s">
        <v>457</v>
      </c>
      <c r="E13" s="149">
        <v>39792</v>
      </c>
      <c r="F13" s="95" t="s">
        <v>118</v>
      </c>
      <c r="G13" s="148" t="s">
        <v>453</v>
      </c>
      <c r="H13" s="151" t="s">
        <v>458</v>
      </c>
      <c r="I13" s="96">
        <v>0.17013888888888887</v>
      </c>
      <c r="J13" s="152">
        <v>13</v>
      </c>
    </row>
    <row r="14" spans="1:10" ht="16.5" customHeight="1" x14ac:dyDescent="0.3">
      <c r="A14" s="121">
        <v>8</v>
      </c>
      <c r="B14" s="130" t="s">
        <v>603</v>
      </c>
      <c r="C14" s="127" t="s">
        <v>229</v>
      </c>
      <c r="D14" s="150" t="s">
        <v>230</v>
      </c>
      <c r="E14" s="149" t="s">
        <v>231</v>
      </c>
      <c r="F14" s="95" t="s">
        <v>221</v>
      </c>
      <c r="G14" s="148" t="s">
        <v>190</v>
      </c>
      <c r="H14" s="151" t="s">
        <v>40</v>
      </c>
      <c r="I14" s="96">
        <v>0.18055555555555555</v>
      </c>
      <c r="J14" s="152">
        <v>12</v>
      </c>
    </row>
    <row r="15" spans="1:10" ht="16.5" customHeight="1" x14ac:dyDescent="0.3">
      <c r="A15" s="121">
        <v>9</v>
      </c>
      <c r="B15" s="130" t="s">
        <v>633</v>
      </c>
      <c r="C15" s="127" t="s">
        <v>328</v>
      </c>
      <c r="D15" s="150" t="s">
        <v>329</v>
      </c>
      <c r="E15" s="149" t="s">
        <v>330</v>
      </c>
      <c r="F15" s="95" t="s">
        <v>156</v>
      </c>
      <c r="G15" s="148" t="s">
        <v>314</v>
      </c>
      <c r="H15" s="151" t="s">
        <v>321</v>
      </c>
      <c r="I15" s="96">
        <v>0.18888888888888888</v>
      </c>
      <c r="J15" s="152">
        <v>11</v>
      </c>
    </row>
    <row r="16" spans="1:10" ht="16.5" customHeight="1" x14ac:dyDescent="0.3">
      <c r="A16" s="121">
        <v>10</v>
      </c>
      <c r="B16" s="130" t="s">
        <v>678</v>
      </c>
      <c r="C16" s="127" t="s">
        <v>449</v>
      </c>
      <c r="D16" s="150" t="s">
        <v>450</v>
      </c>
      <c r="E16" s="149">
        <v>38535</v>
      </c>
      <c r="F16" s="95" t="s">
        <v>439</v>
      </c>
      <c r="G16" s="148" t="s">
        <v>440</v>
      </c>
      <c r="H16" s="151" t="s">
        <v>441</v>
      </c>
      <c r="I16" s="96">
        <v>0.19513888888888889</v>
      </c>
      <c r="J16" s="152">
        <v>10</v>
      </c>
    </row>
    <row r="17" spans="1:10" ht="16.5" customHeight="1" x14ac:dyDescent="0.3">
      <c r="A17" s="121">
        <v>11</v>
      </c>
      <c r="B17" s="130" t="s">
        <v>687</v>
      </c>
      <c r="C17" s="127" t="s">
        <v>475</v>
      </c>
      <c r="D17" s="150" t="s">
        <v>476</v>
      </c>
      <c r="E17" s="149">
        <v>40369</v>
      </c>
      <c r="F17" s="95" t="s">
        <v>47</v>
      </c>
      <c r="G17" s="148" t="s">
        <v>474</v>
      </c>
      <c r="H17" s="151" t="s">
        <v>48</v>
      </c>
      <c r="I17" s="96">
        <v>0.19513888888888889</v>
      </c>
      <c r="J17" s="152">
        <v>9</v>
      </c>
    </row>
    <row r="18" spans="1:10" ht="16.5" customHeight="1" x14ac:dyDescent="0.3">
      <c r="A18" s="121">
        <v>12</v>
      </c>
      <c r="B18" s="130" t="s">
        <v>688</v>
      </c>
      <c r="C18" s="127" t="s">
        <v>477</v>
      </c>
      <c r="D18" s="150" t="s">
        <v>473</v>
      </c>
      <c r="E18" s="149">
        <v>41130</v>
      </c>
      <c r="F18" s="95" t="s">
        <v>47</v>
      </c>
      <c r="G18" s="148" t="s">
        <v>474</v>
      </c>
      <c r="H18" s="151" t="s">
        <v>48</v>
      </c>
      <c r="I18" s="96">
        <v>0.22916666666666666</v>
      </c>
      <c r="J18" s="152">
        <v>8</v>
      </c>
    </row>
  </sheetData>
  <sortState ref="A7:J18">
    <sortCondition ref="A7"/>
  </sortState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9"/>
  <sheetViews>
    <sheetView workbookViewId="0">
      <selection activeCell="F1" sqref="F1:F1048576"/>
    </sheetView>
  </sheetViews>
  <sheetFormatPr defaultColWidth="17.33203125" defaultRowHeight="15" customHeight="1" x14ac:dyDescent="0.25"/>
  <cols>
    <col min="1" max="1" width="5.6640625" style="122" customWidth="1"/>
    <col min="2" max="2" width="4.44140625" style="122" bestFit="1" customWidth="1"/>
    <col min="3" max="3" width="10.109375" style="122" customWidth="1"/>
    <col min="4" max="4" width="13.88671875" style="122" bestFit="1" customWidth="1"/>
    <col min="5" max="5" width="11.33203125" style="122" bestFit="1" customWidth="1"/>
    <col min="6" max="6" width="18.44140625" style="122" customWidth="1"/>
    <col min="7" max="7" width="16.33203125" style="122" bestFit="1" customWidth="1"/>
    <col min="8" max="8" width="20.109375" style="122" bestFit="1" customWidth="1"/>
    <col min="9" max="9" width="8.88671875" style="122" customWidth="1"/>
    <col min="10" max="10" width="6" style="122" bestFit="1" customWidth="1"/>
    <col min="11" max="16384" width="17.33203125" style="122"/>
  </cols>
  <sheetData>
    <row r="1" spans="1:10" ht="18.75" customHeight="1" x14ac:dyDescent="0.35">
      <c r="A1" s="120" t="s">
        <v>166</v>
      </c>
      <c r="B1" s="20"/>
      <c r="C1" s="20"/>
      <c r="D1" s="22"/>
      <c r="E1" s="73"/>
      <c r="I1" s="73"/>
    </row>
    <row r="2" spans="1:10" ht="17.25" customHeight="1" x14ac:dyDescent="0.35">
      <c r="A2" s="56" t="s">
        <v>563</v>
      </c>
      <c r="B2" s="20"/>
      <c r="C2" s="20"/>
      <c r="D2" s="22"/>
      <c r="E2" s="73"/>
      <c r="I2" s="73"/>
    </row>
    <row r="3" spans="1:10" ht="3" customHeight="1" x14ac:dyDescent="0.3">
      <c r="A3" s="54">
        <v>1</v>
      </c>
      <c r="B3" s="26" t="str">
        <f>IF(ISBLANK(A3)," ",VLOOKUP(A3,progr,4,FALSE))</f>
        <v>m</v>
      </c>
      <c r="C3" s="28"/>
      <c r="D3" s="22"/>
      <c r="E3" s="73"/>
      <c r="I3" s="73"/>
    </row>
    <row r="4" spans="1:10" ht="20.25" customHeight="1" x14ac:dyDescent="0.3">
      <c r="A4" s="147" t="s">
        <v>740</v>
      </c>
      <c r="B4" s="30"/>
      <c r="C4" s="30"/>
      <c r="D4" s="32"/>
      <c r="E4" s="146"/>
      <c r="I4" s="73"/>
    </row>
    <row r="5" spans="1:10" ht="5.25" customHeight="1" x14ac:dyDescent="0.3">
      <c r="B5" s="30"/>
      <c r="C5" s="33">
        <v>1</v>
      </c>
      <c r="D5" s="124"/>
      <c r="E5" s="35"/>
      <c r="F5" s="36"/>
      <c r="I5" s="73"/>
    </row>
    <row r="6" spans="1:10" ht="13.5" customHeight="1" x14ac:dyDescent="0.25">
      <c r="A6" s="129" t="s">
        <v>4</v>
      </c>
      <c r="B6" s="125" t="s">
        <v>13</v>
      </c>
      <c r="C6" s="127" t="s">
        <v>167</v>
      </c>
      <c r="D6" s="128" t="s">
        <v>168</v>
      </c>
      <c r="E6" s="126" t="s">
        <v>20</v>
      </c>
      <c r="F6" s="93" t="s">
        <v>21</v>
      </c>
      <c r="G6" s="93" t="s">
        <v>22</v>
      </c>
      <c r="H6" s="93" t="s">
        <v>24</v>
      </c>
      <c r="I6" s="94" t="s">
        <v>25</v>
      </c>
      <c r="J6" s="145" t="s">
        <v>6</v>
      </c>
    </row>
    <row r="7" spans="1:10" ht="16.5" customHeight="1" x14ac:dyDescent="0.3">
      <c r="A7" s="121">
        <v>1</v>
      </c>
      <c r="B7" s="130" t="s">
        <v>734</v>
      </c>
      <c r="C7" s="127" t="s">
        <v>583</v>
      </c>
      <c r="D7" s="150" t="s">
        <v>584</v>
      </c>
      <c r="E7" s="149">
        <v>38869</v>
      </c>
      <c r="F7" s="95" t="s">
        <v>159</v>
      </c>
      <c r="G7" s="148" t="s">
        <v>582</v>
      </c>
      <c r="H7" s="151" t="s">
        <v>160</v>
      </c>
      <c r="I7" s="96">
        <v>0.14791666666666667</v>
      </c>
      <c r="J7" s="152">
        <v>21</v>
      </c>
    </row>
    <row r="8" spans="1:10" ht="16.5" customHeight="1" x14ac:dyDescent="0.3">
      <c r="A8" s="121">
        <v>2</v>
      </c>
      <c r="B8" s="130" t="s">
        <v>701</v>
      </c>
      <c r="C8" s="127" t="s">
        <v>179</v>
      </c>
      <c r="D8" s="150" t="s">
        <v>508</v>
      </c>
      <c r="E8" s="149">
        <v>38933</v>
      </c>
      <c r="F8" s="95" t="s">
        <v>505</v>
      </c>
      <c r="G8" s="148" t="s">
        <v>506</v>
      </c>
      <c r="H8" s="151" t="s">
        <v>507</v>
      </c>
      <c r="I8" s="96">
        <v>0.14861111111111111</v>
      </c>
      <c r="J8" s="152">
        <v>19</v>
      </c>
    </row>
    <row r="9" spans="1:10" ht="16.5" customHeight="1" x14ac:dyDescent="0.3">
      <c r="A9" s="121">
        <v>3</v>
      </c>
      <c r="B9" s="130" t="s">
        <v>664</v>
      </c>
      <c r="C9" s="127" t="s">
        <v>179</v>
      </c>
      <c r="D9" s="150" t="s">
        <v>414</v>
      </c>
      <c r="E9" s="149" t="s">
        <v>415</v>
      </c>
      <c r="F9" s="95" t="s">
        <v>38</v>
      </c>
      <c r="G9" s="148" t="s">
        <v>400</v>
      </c>
      <c r="H9" s="151" t="s">
        <v>401</v>
      </c>
      <c r="I9" s="96">
        <v>0.15347222222222223</v>
      </c>
      <c r="J9" s="152">
        <v>17</v>
      </c>
    </row>
    <row r="10" spans="1:10" ht="16.5" customHeight="1" x14ac:dyDescent="0.3">
      <c r="A10" s="121">
        <v>4</v>
      </c>
      <c r="B10" s="130" t="s">
        <v>700</v>
      </c>
      <c r="C10" s="127" t="s">
        <v>503</v>
      </c>
      <c r="D10" s="150" t="s">
        <v>504</v>
      </c>
      <c r="E10" s="149">
        <v>39187</v>
      </c>
      <c r="F10" s="95" t="s">
        <v>505</v>
      </c>
      <c r="G10" s="148" t="s">
        <v>506</v>
      </c>
      <c r="H10" s="151" t="s">
        <v>507</v>
      </c>
      <c r="I10" s="96">
        <v>0.15486111111111112</v>
      </c>
      <c r="J10" s="152">
        <v>15</v>
      </c>
    </row>
    <row r="11" spans="1:10" ht="16.5" customHeight="1" x14ac:dyDescent="0.3">
      <c r="A11" s="121">
        <v>5</v>
      </c>
      <c r="B11" s="130" t="s">
        <v>719</v>
      </c>
      <c r="C11" s="127" t="s">
        <v>548</v>
      </c>
      <c r="D11" s="150" t="s">
        <v>540</v>
      </c>
      <c r="E11" s="149" t="s">
        <v>549</v>
      </c>
      <c r="F11" s="95" t="s">
        <v>542</v>
      </c>
      <c r="G11" s="148" t="s">
        <v>543</v>
      </c>
      <c r="H11" s="151" t="s">
        <v>544</v>
      </c>
      <c r="I11" s="96">
        <v>0.15833333333333333</v>
      </c>
      <c r="J11" s="152">
        <v>14</v>
      </c>
    </row>
    <row r="12" spans="1:10" ht="16.5" customHeight="1" x14ac:dyDescent="0.3">
      <c r="A12" s="121">
        <v>6</v>
      </c>
      <c r="B12" s="130" t="s">
        <v>697</v>
      </c>
      <c r="C12" s="127" t="s">
        <v>361</v>
      </c>
      <c r="D12" s="150" t="s">
        <v>492</v>
      </c>
      <c r="E12" s="149" t="s">
        <v>493</v>
      </c>
      <c r="F12" s="95" t="s">
        <v>494</v>
      </c>
      <c r="G12" s="148" t="s">
        <v>495</v>
      </c>
      <c r="H12" s="151" t="s">
        <v>45</v>
      </c>
      <c r="I12" s="96">
        <v>0.16180555555555556</v>
      </c>
      <c r="J12" s="152">
        <v>13</v>
      </c>
    </row>
    <row r="13" spans="1:10" ht="16.5" customHeight="1" x14ac:dyDescent="0.3">
      <c r="A13" s="121">
        <v>7</v>
      </c>
      <c r="B13" s="130" t="s">
        <v>674</v>
      </c>
      <c r="C13" s="127" t="s">
        <v>436</v>
      </c>
      <c r="D13" s="150" t="s">
        <v>437</v>
      </c>
      <c r="E13" s="149" t="s">
        <v>438</v>
      </c>
      <c r="F13" s="95" t="s">
        <v>439</v>
      </c>
      <c r="G13" s="148" t="s">
        <v>440</v>
      </c>
      <c r="H13" s="151" t="s">
        <v>441</v>
      </c>
      <c r="I13" s="96">
        <v>0.16250000000000001</v>
      </c>
      <c r="J13" s="152">
        <v>12</v>
      </c>
    </row>
    <row r="14" spans="1:10" ht="16.5" customHeight="1" x14ac:dyDescent="0.3">
      <c r="A14" s="121">
        <v>8</v>
      </c>
      <c r="B14" s="130" t="s">
        <v>594</v>
      </c>
      <c r="C14" s="127" t="s">
        <v>197</v>
      </c>
      <c r="D14" s="150" t="s">
        <v>198</v>
      </c>
      <c r="E14" s="149" t="s">
        <v>199</v>
      </c>
      <c r="F14" s="95" t="s">
        <v>189</v>
      </c>
      <c r="G14" s="148" t="s">
        <v>190</v>
      </c>
      <c r="H14" s="151" t="s">
        <v>34</v>
      </c>
      <c r="I14" s="96">
        <v>0.16388888888888889</v>
      </c>
      <c r="J14" s="152">
        <v>11</v>
      </c>
    </row>
    <row r="15" spans="1:10" ht="16.5" customHeight="1" x14ac:dyDescent="0.3">
      <c r="A15" s="121">
        <v>9</v>
      </c>
      <c r="B15" s="130" t="s">
        <v>610</v>
      </c>
      <c r="C15" s="127" t="s">
        <v>249</v>
      </c>
      <c r="D15" s="150" t="s">
        <v>250</v>
      </c>
      <c r="E15" s="149" t="s">
        <v>251</v>
      </c>
      <c r="F15" s="95" t="s">
        <v>221</v>
      </c>
      <c r="G15" s="148" t="s">
        <v>190</v>
      </c>
      <c r="H15" s="151" t="s">
        <v>34</v>
      </c>
      <c r="I15" s="96">
        <v>0.16388888888888889</v>
      </c>
      <c r="J15" s="152">
        <v>10</v>
      </c>
    </row>
    <row r="16" spans="1:10" ht="16.5" customHeight="1" x14ac:dyDescent="0.3">
      <c r="A16" s="121">
        <v>10</v>
      </c>
      <c r="B16" s="130" t="s">
        <v>665</v>
      </c>
      <c r="C16" s="127" t="s">
        <v>265</v>
      </c>
      <c r="D16" s="150" t="s">
        <v>416</v>
      </c>
      <c r="E16" s="149">
        <v>39315</v>
      </c>
      <c r="F16" s="95" t="s">
        <v>38</v>
      </c>
      <c r="G16" s="148" t="s">
        <v>400</v>
      </c>
      <c r="H16" s="151" t="s">
        <v>401</v>
      </c>
      <c r="I16" s="96">
        <v>0.16597222222222222</v>
      </c>
      <c r="J16" s="152">
        <v>9</v>
      </c>
    </row>
    <row r="17" spans="1:10" ht="16.5" customHeight="1" x14ac:dyDescent="0.3">
      <c r="A17" s="121">
        <v>11</v>
      </c>
      <c r="B17" s="130" t="s">
        <v>651</v>
      </c>
      <c r="C17" s="127" t="s">
        <v>280</v>
      </c>
      <c r="D17" s="150" t="s">
        <v>383</v>
      </c>
      <c r="E17" s="149" t="s">
        <v>384</v>
      </c>
      <c r="F17" s="95" t="s">
        <v>165</v>
      </c>
      <c r="G17" s="148" t="s">
        <v>376</v>
      </c>
      <c r="H17" s="151" t="s">
        <v>50</v>
      </c>
      <c r="I17" s="96">
        <v>0.17291666666666669</v>
      </c>
      <c r="J17" s="152">
        <v>8</v>
      </c>
    </row>
    <row r="18" spans="1:10" ht="16.5" customHeight="1" x14ac:dyDescent="0.3">
      <c r="A18" s="121">
        <v>12</v>
      </c>
      <c r="B18" s="130" t="s">
        <v>609</v>
      </c>
      <c r="C18" s="127" t="s">
        <v>246</v>
      </c>
      <c r="D18" s="150" t="s">
        <v>247</v>
      </c>
      <c r="E18" s="149" t="s">
        <v>248</v>
      </c>
      <c r="F18" s="95" t="s">
        <v>221</v>
      </c>
      <c r="G18" s="148" t="s">
        <v>190</v>
      </c>
      <c r="H18" s="151" t="s">
        <v>34</v>
      </c>
      <c r="I18" s="96">
        <v>0.17916666666666667</v>
      </c>
      <c r="J18" s="152">
        <v>7</v>
      </c>
    </row>
    <row r="19" spans="1:10" ht="16.5" customHeight="1" x14ac:dyDescent="0.3">
      <c r="A19" s="121">
        <v>13</v>
      </c>
      <c r="B19" s="130" t="s">
        <v>642</v>
      </c>
      <c r="C19" s="127" t="s">
        <v>356</v>
      </c>
      <c r="D19" s="150" t="s">
        <v>357</v>
      </c>
      <c r="E19" s="149" t="s">
        <v>358</v>
      </c>
      <c r="F19" s="95" t="s">
        <v>54</v>
      </c>
      <c r="G19" s="148" t="s">
        <v>355</v>
      </c>
      <c r="H19" s="151" t="s">
        <v>42</v>
      </c>
      <c r="I19" s="96">
        <v>0.1875</v>
      </c>
      <c r="J19" s="152">
        <v>6</v>
      </c>
    </row>
  </sheetData>
  <sortState ref="A7:J19">
    <sortCondition ref="A7"/>
  </sortState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6"/>
  <sheetViews>
    <sheetView workbookViewId="0">
      <selection sqref="A1:J16"/>
    </sheetView>
  </sheetViews>
  <sheetFormatPr defaultColWidth="17.33203125" defaultRowHeight="15" customHeight="1" x14ac:dyDescent="0.25"/>
  <cols>
    <col min="1" max="1" width="5.6640625" style="122" customWidth="1"/>
    <col min="2" max="2" width="4.44140625" style="122" bestFit="1" customWidth="1"/>
    <col min="3" max="3" width="10.109375" style="122" customWidth="1"/>
    <col min="4" max="4" width="16.109375" style="122" bestFit="1" customWidth="1"/>
    <col min="5" max="5" width="11.33203125" style="122" bestFit="1" customWidth="1"/>
    <col min="6" max="6" width="17.44140625" style="122" bestFit="1" customWidth="1"/>
    <col min="7" max="7" width="19.88671875" style="122" bestFit="1" customWidth="1"/>
    <col min="8" max="8" width="24.88671875" style="122" bestFit="1" customWidth="1"/>
    <col min="9" max="9" width="8.88671875" style="122" customWidth="1"/>
    <col min="10" max="10" width="6" style="122" bestFit="1" customWidth="1"/>
    <col min="11" max="16384" width="17.33203125" style="122"/>
  </cols>
  <sheetData>
    <row r="1" spans="1:10" ht="18.75" customHeight="1" x14ac:dyDescent="0.35">
      <c r="A1" s="120" t="s">
        <v>166</v>
      </c>
      <c r="B1" s="20"/>
      <c r="C1" s="20"/>
      <c r="D1" s="22"/>
      <c r="E1" s="73"/>
      <c r="I1" s="73"/>
    </row>
    <row r="2" spans="1:10" ht="17.25" customHeight="1" x14ac:dyDescent="0.35">
      <c r="A2" s="56" t="s">
        <v>563</v>
      </c>
      <c r="B2" s="20"/>
      <c r="C2" s="20"/>
      <c r="D2" s="22"/>
      <c r="E2" s="73"/>
      <c r="I2" s="73"/>
    </row>
    <row r="3" spans="1:10" ht="3" customHeight="1" x14ac:dyDescent="0.3">
      <c r="A3" s="54">
        <v>1</v>
      </c>
      <c r="B3" s="26" t="str">
        <f>IF(ISBLANK(A3)," ",VLOOKUP(A3,progr,4,FALSE))</f>
        <v>m</v>
      </c>
      <c r="C3" s="28"/>
      <c r="D3" s="22"/>
      <c r="E3" s="73"/>
      <c r="I3" s="73"/>
    </row>
    <row r="4" spans="1:10" ht="20.25" customHeight="1" x14ac:dyDescent="0.3">
      <c r="A4" s="147" t="s">
        <v>741</v>
      </c>
      <c r="B4" s="30"/>
      <c r="C4" s="30"/>
      <c r="D4" s="32"/>
      <c r="E4" s="146"/>
      <c r="I4" s="73"/>
    </row>
    <row r="5" spans="1:10" ht="5.25" customHeight="1" x14ac:dyDescent="0.3">
      <c r="B5" s="30"/>
      <c r="C5" s="33">
        <v>1</v>
      </c>
      <c r="D5" s="124"/>
      <c r="E5" s="35"/>
      <c r="F5" s="36"/>
      <c r="I5" s="73"/>
    </row>
    <row r="6" spans="1:10" ht="13.5" customHeight="1" x14ac:dyDescent="0.25">
      <c r="A6" s="129" t="s">
        <v>4</v>
      </c>
      <c r="B6" s="125" t="s">
        <v>13</v>
      </c>
      <c r="C6" s="127" t="s">
        <v>167</v>
      </c>
      <c r="D6" s="128" t="s">
        <v>168</v>
      </c>
      <c r="E6" s="126" t="s">
        <v>20</v>
      </c>
      <c r="F6" s="93" t="s">
        <v>21</v>
      </c>
      <c r="G6" s="93" t="s">
        <v>22</v>
      </c>
      <c r="H6" s="93" t="s">
        <v>24</v>
      </c>
      <c r="I6" s="94" t="s">
        <v>25</v>
      </c>
      <c r="J6" s="145" t="s">
        <v>6</v>
      </c>
    </row>
    <row r="7" spans="1:10" ht="16.5" customHeight="1" x14ac:dyDescent="0.3">
      <c r="A7" s="121">
        <v>1</v>
      </c>
      <c r="B7" s="130" t="s">
        <v>623</v>
      </c>
      <c r="C7" s="127" t="s">
        <v>286</v>
      </c>
      <c r="D7" s="150" t="s">
        <v>287</v>
      </c>
      <c r="E7" s="149" t="s">
        <v>288</v>
      </c>
      <c r="F7" s="95" t="s">
        <v>284</v>
      </c>
      <c r="G7" s="148" t="s">
        <v>285</v>
      </c>
      <c r="H7" s="151" t="s">
        <v>52</v>
      </c>
      <c r="I7" s="96">
        <v>0.14861111111111111</v>
      </c>
      <c r="J7" s="152">
        <v>21</v>
      </c>
    </row>
    <row r="8" spans="1:10" ht="16.5" customHeight="1" x14ac:dyDescent="0.3">
      <c r="A8" s="121">
        <v>2</v>
      </c>
      <c r="B8" s="130" t="s">
        <v>705</v>
      </c>
      <c r="C8" s="127" t="s">
        <v>514</v>
      </c>
      <c r="D8" s="150" t="s">
        <v>515</v>
      </c>
      <c r="E8" s="149">
        <v>38506</v>
      </c>
      <c r="F8" s="95" t="s">
        <v>505</v>
      </c>
      <c r="G8" s="148" t="s">
        <v>506</v>
      </c>
      <c r="H8" s="151" t="s">
        <v>507</v>
      </c>
      <c r="I8" s="96">
        <v>0.15208333333333332</v>
      </c>
      <c r="J8" s="152">
        <v>19</v>
      </c>
    </row>
    <row r="9" spans="1:10" ht="16.5" customHeight="1" x14ac:dyDescent="0.3">
      <c r="A9" s="121">
        <v>3</v>
      </c>
      <c r="B9" s="130" t="s">
        <v>710</v>
      </c>
      <c r="C9" s="127" t="s">
        <v>526</v>
      </c>
      <c r="D9" s="150" t="s">
        <v>527</v>
      </c>
      <c r="E9" s="149">
        <v>38546</v>
      </c>
      <c r="F9" s="95" t="s">
        <v>528</v>
      </c>
      <c r="G9" s="148" t="s">
        <v>506</v>
      </c>
      <c r="H9" s="151" t="s">
        <v>523</v>
      </c>
      <c r="I9" s="96">
        <v>0.15555555555555556</v>
      </c>
      <c r="J9" s="152">
        <v>17</v>
      </c>
    </row>
    <row r="10" spans="1:10" ht="16.5" customHeight="1" x14ac:dyDescent="0.3">
      <c r="A10" s="121">
        <v>4</v>
      </c>
      <c r="B10" s="130" t="s">
        <v>735</v>
      </c>
      <c r="C10" s="127" t="s">
        <v>585</v>
      </c>
      <c r="D10" s="150" t="s">
        <v>586</v>
      </c>
      <c r="E10" s="149">
        <v>38380</v>
      </c>
      <c r="F10" s="95" t="s">
        <v>587</v>
      </c>
      <c r="G10" s="148" t="s">
        <v>582</v>
      </c>
      <c r="H10" s="151" t="s">
        <v>588</v>
      </c>
      <c r="I10" s="96">
        <v>0.15555555555555556</v>
      </c>
      <c r="J10" s="152">
        <v>15</v>
      </c>
    </row>
    <row r="11" spans="1:10" ht="16.5" customHeight="1" x14ac:dyDescent="0.3">
      <c r="A11" s="121">
        <v>5</v>
      </c>
      <c r="B11" s="130" t="s">
        <v>596</v>
      </c>
      <c r="C11" s="127" t="s">
        <v>203</v>
      </c>
      <c r="D11" s="150" t="s">
        <v>204</v>
      </c>
      <c r="E11" s="149" t="s">
        <v>205</v>
      </c>
      <c r="F11" s="95" t="s">
        <v>189</v>
      </c>
      <c r="G11" s="148" t="s">
        <v>190</v>
      </c>
      <c r="H11" s="151" t="s">
        <v>158</v>
      </c>
      <c r="I11" s="96">
        <v>0.15972222222222224</v>
      </c>
      <c r="J11" s="152">
        <v>14</v>
      </c>
    </row>
    <row r="12" spans="1:10" ht="16.5" customHeight="1" x14ac:dyDescent="0.3">
      <c r="A12" s="121">
        <v>6</v>
      </c>
      <c r="B12" s="130" t="s">
        <v>716</v>
      </c>
      <c r="C12" s="127" t="s">
        <v>532</v>
      </c>
      <c r="D12" s="150" t="s">
        <v>538</v>
      </c>
      <c r="E12" s="149">
        <v>38509</v>
      </c>
      <c r="F12" s="95" t="s">
        <v>528</v>
      </c>
      <c r="G12" s="148" t="s">
        <v>506</v>
      </c>
      <c r="H12" s="151" t="s">
        <v>507</v>
      </c>
      <c r="I12" s="96">
        <v>0.16319444444444445</v>
      </c>
      <c r="J12" s="152">
        <v>13</v>
      </c>
    </row>
    <row r="13" spans="1:10" ht="16.5" customHeight="1" x14ac:dyDescent="0.3">
      <c r="A13" s="121">
        <v>7</v>
      </c>
      <c r="B13" s="130" t="s">
        <v>685</v>
      </c>
      <c r="C13" s="127" t="s">
        <v>469</v>
      </c>
      <c r="D13" s="150" t="s">
        <v>470</v>
      </c>
      <c r="E13" s="149">
        <v>38378</v>
      </c>
      <c r="F13" s="95" t="s">
        <v>118</v>
      </c>
      <c r="G13" s="148" t="s">
        <v>453</v>
      </c>
      <c r="H13" s="151" t="s">
        <v>155</v>
      </c>
      <c r="I13" s="96">
        <v>0.16458333333333333</v>
      </c>
      <c r="J13" s="152">
        <v>12</v>
      </c>
    </row>
    <row r="14" spans="1:10" ht="16.5" customHeight="1" x14ac:dyDescent="0.3">
      <c r="A14" s="121">
        <v>8</v>
      </c>
      <c r="B14" s="130" t="s">
        <v>164</v>
      </c>
      <c r="C14" s="127" t="s">
        <v>169</v>
      </c>
      <c r="D14" s="150" t="s">
        <v>170</v>
      </c>
      <c r="E14" s="149" t="s">
        <v>171</v>
      </c>
      <c r="F14" s="95" t="s">
        <v>108</v>
      </c>
      <c r="G14" s="148" t="s">
        <v>172</v>
      </c>
      <c r="H14" s="151" t="s">
        <v>173</v>
      </c>
      <c r="I14" s="96">
        <v>0.16666666666666666</v>
      </c>
      <c r="J14" s="152">
        <v>11</v>
      </c>
    </row>
    <row r="15" spans="1:10" ht="16.5" customHeight="1" x14ac:dyDescent="0.3">
      <c r="A15" s="121">
        <v>9</v>
      </c>
      <c r="B15" s="130" t="s">
        <v>648</v>
      </c>
      <c r="C15" s="127" t="s">
        <v>371</v>
      </c>
      <c r="D15" s="150" t="s">
        <v>372</v>
      </c>
      <c r="E15" s="149">
        <v>38343</v>
      </c>
      <c r="F15" s="95" t="s">
        <v>54</v>
      </c>
      <c r="G15" s="148" t="s">
        <v>355</v>
      </c>
      <c r="H15" s="151" t="s">
        <v>42</v>
      </c>
      <c r="I15" s="96">
        <v>0.17361111111111113</v>
      </c>
      <c r="J15" s="152">
        <v>10</v>
      </c>
    </row>
    <row r="16" spans="1:10" ht="16.5" customHeight="1" x14ac:dyDescent="0.3">
      <c r="A16" s="121"/>
      <c r="B16" s="130" t="s">
        <v>644</v>
      </c>
      <c r="C16" s="127" t="s">
        <v>361</v>
      </c>
      <c r="D16" s="150" t="s">
        <v>362</v>
      </c>
      <c r="E16" s="149" t="s">
        <v>53</v>
      </c>
      <c r="F16" s="95" t="s">
        <v>54</v>
      </c>
      <c r="G16" s="148" t="s">
        <v>355</v>
      </c>
      <c r="H16" s="151" t="s">
        <v>42</v>
      </c>
      <c r="I16" s="96" t="s">
        <v>758</v>
      </c>
      <c r="J16" s="152"/>
    </row>
  </sheetData>
  <sortState ref="A7:J16">
    <sortCondition ref="A7"/>
  </sortState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26</vt:i4>
      </vt:variant>
    </vt:vector>
  </HeadingPairs>
  <TitlesOfParts>
    <vt:vector size="46" baseType="lpstr">
      <vt:lpstr>Komandiniai rezultatai</vt:lpstr>
      <vt:lpstr>Estafetė</vt:lpstr>
      <vt:lpstr>500m M2008</vt:lpstr>
      <vt:lpstr>500m M2008 suv</vt:lpstr>
      <vt:lpstr>500m M2006</vt:lpstr>
      <vt:lpstr>500m M2006 suv</vt:lpstr>
      <vt:lpstr>1000m M2008</vt:lpstr>
      <vt:lpstr>1000m M2006</vt:lpstr>
      <vt:lpstr>1000m M2004</vt:lpstr>
      <vt:lpstr>1500m M2004</vt:lpstr>
      <vt:lpstr>1500m M2002</vt:lpstr>
      <vt:lpstr>1000m V2008</vt:lpstr>
      <vt:lpstr>1000m V2006</vt:lpstr>
      <vt:lpstr>1500m V2008</vt:lpstr>
      <vt:lpstr>1500m V2006</vt:lpstr>
      <vt:lpstr>1500m V2004</vt:lpstr>
      <vt:lpstr>3000m V2004</vt:lpstr>
      <vt:lpstr>3000m V2002</vt:lpstr>
      <vt:lpstr>finišas</vt:lpstr>
      <vt:lpstr>nbox</vt:lpstr>
      <vt:lpstr>klb</vt:lpstr>
      <vt:lpstr>kvb</vt:lpstr>
      <vt:lpstr>kvjc</vt:lpstr>
      <vt:lpstr>kvjn</vt:lpstr>
      <vt:lpstr>kvm</vt:lpstr>
      <vt:lpstr>kvmjc</vt:lpstr>
      <vt:lpstr>kvmjn</vt:lpstr>
      <vt:lpstr>kvmm</vt:lpstr>
      <vt:lpstr>kvv</vt:lpstr>
      <vt:lpstr>'1000m M2008'!merg</vt:lpstr>
      <vt:lpstr>'1500m M2002'!merg</vt:lpstr>
      <vt:lpstr>'1500m M2004'!merg</vt:lpstr>
      <vt:lpstr>'1500m V2004'!merg</vt:lpstr>
      <vt:lpstr>'1500m V2006'!merg</vt:lpstr>
      <vt:lpstr>'1500m V2008'!merg</vt:lpstr>
      <vt:lpstr>'3000m V2002'!merg</vt:lpstr>
      <vt:lpstr>'3000m V2004'!merg</vt:lpstr>
      <vt:lpstr>'500m M2008'!merg</vt:lpstr>
      <vt:lpstr>'500m M2008 suv'!merg</vt:lpstr>
      <vt:lpstr>finišas!merg</vt:lpstr>
      <vt:lpstr>mst</vt:lpstr>
      <vt:lpstr>pro</vt:lpstr>
      <vt:lpstr>progr</vt:lpstr>
      <vt:lpstr>raj</vt:lpstr>
      <vt:lpstr>time</vt:lpstr>
      <vt:lpstr>tsk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</dc:creator>
  <cp:lastModifiedBy>Step</cp:lastModifiedBy>
  <cp:lastPrinted>2021-09-26T13:59:40Z</cp:lastPrinted>
  <dcterms:created xsi:type="dcterms:W3CDTF">2020-09-26T17:58:34Z</dcterms:created>
  <dcterms:modified xsi:type="dcterms:W3CDTF">2021-09-26T14:41:55Z</dcterms:modified>
</cp:coreProperties>
</file>