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/>
  </bookViews>
  <sheets>
    <sheet name="LSU pirmenybės" sheetId="23" r:id="rId1"/>
    <sheet name="60 M bėgimai" sheetId="16" r:id="rId2"/>
    <sheet name="60 M Finalas Suvest." sheetId="12" r:id="rId3"/>
    <sheet name="60 V bėgimai" sheetId="19" r:id="rId4"/>
    <sheet name="60 V Finalas Suvest." sheetId="13" r:id="rId5"/>
    <sheet name="300 M bėgimai" sheetId="20" r:id="rId6"/>
    <sheet name="300 M Suvestinė" sheetId="18" r:id="rId7"/>
    <sheet name="300 V bėgimai" sheetId="22" r:id="rId8"/>
    <sheet name="300 V Suvestinė" sheetId="21" r:id="rId9"/>
    <sheet name="600 M" sheetId="6" r:id="rId10"/>
    <sheet name="600 V bėg." sheetId="5" r:id="rId11"/>
    <sheet name="1000 M " sheetId="7" r:id="rId12"/>
    <sheet name="1000 V bėg." sheetId="15" r:id="rId13"/>
    <sheet name="1000 V Suvestinė" sheetId="10" r:id="rId14"/>
    <sheet name="3000 V" sheetId="14" r:id="rId15"/>
    <sheet name="3000 SpEj M" sheetId="1" r:id="rId16"/>
    <sheet name="5000 SpEj V" sheetId="2" r:id="rId17"/>
    <sheet name="Aukštis M" sheetId="8" r:id="rId18"/>
    <sheet name="Aukštis V" sheetId="17" r:id="rId19"/>
    <sheet name="Tolis M" sheetId="11" r:id="rId20"/>
    <sheet name="Tolis V" sheetId="4" r:id="rId21"/>
    <sheet name="Rutulys M" sheetId="3" r:id="rId22"/>
    <sheet name="Rutulys V" sheetId="9" r:id="rId23"/>
    <sheet name="Estafete M" sheetId="24" r:id="rId24"/>
    <sheet name="Estafete V" sheetId="25" r:id="rId25"/>
  </sheets>
  <calcPr calcId="162913"/>
</workbook>
</file>

<file path=xl/calcChain.xml><?xml version="1.0" encoding="utf-8"?>
<calcChain xmlns="http://schemas.openxmlformats.org/spreadsheetml/2006/main">
  <c r="K30" i="21" l="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58" i="22"/>
  <c r="K53" i="22"/>
  <c r="K52" i="22"/>
  <c r="K51" i="22"/>
  <c r="K46" i="22"/>
  <c r="K45" i="22"/>
  <c r="K44" i="22"/>
  <c r="K39" i="22"/>
  <c r="K38" i="22"/>
  <c r="K37" i="22"/>
  <c r="K32" i="22"/>
  <c r="K31" i="22"/>
  <c r="K30" i="22"/>
  <c r="K25" i="22"/>
  <c r="K24" i="22"/>
  <c r="K23" i="22"/>
  <c r="K17" i="22"/>
  <c r="K16" i="22"/>
  <c r="K10" i="22"/>
  <c r="K11" i="22"/>
  <c r="K9" i="22"/>
  <c r="M93" i="19"/>
  <c r="M92" i="19"/>
  <c r="M91" i="19"/>
  <c r="M90" i="19"/>
  <c r="M89" i="19"/>
  <c r="M83" i="19"/>
  <c r="M82" i="19"/>
  <c r="M81" i="19"/>
  <c r="M80" i="19"/>
  <c r="M79" i="19"/>
  <c r="M74" i="19"/>
  <c r="M73" i="19"/>
  <c r="M72" i="19"/>
  <c r="M71" i="19"/>
  <c r="M70" i="19"/>
  <c r="M69" i="19"/>
  <c r="M64" i="19"/>
  <c r="M63" i="19"/>
  <c r="M62" i="19"/>
  <c r="M61" i="19"/>
  <c r="M60" i="19"/>
  <c r="M59" i="19"/>
  <c r="M53" i="19"/>
  <c r="M52" i="19"/>
  <c r="M51" i="19"/>
  <c r="M50" i="19"/>
  <c r="M49" i="19"/>
  <c r="M44" i="19"/>
  <c r="M43" i="19"/>
  <c r="M42" i="19"/>
  <c r="M41" i="19"/>
  <c r="M40" i="19"/>
  <c r="M39" i="19"/>
  <c r="M33" i="19"/>
  <c r="M32" i="19"/>
  <c r="M31" i="19"/>
  <c r="M30" i="19"/>
  <c r="M29" i="19"/>
  <c r="M24" i="19"/>
  <c r="M23" i="19"/>
  <c r="M22" i="19"/>
  <c r="M21" i="19"/>
  <c r="M20" i="19"/>
  <c r="M19" i="19"/>
  <c r="M12" i="19"/>
  <c r="M11" i="19"/>
  <c r="M10" i="19"/>
  <c r="M9" i="19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4" i="13"/>
  <c r="M23" i="13"/>
  <c r="M20" i="13"/>
  <c r="M21" i="13"/>
  <c r="M19" i="13"/>
  <c r="M14" i="13"/>
  <c r="M13" i="13"/>
  <c r="M10" i="13"/>
  <c r="M11" i="13"/>
  <c r="M12" i="13"/>
  <c r="M9" i="13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22" i="12"/>
  <c r="M23" i="12"/>
  <c r="M24" i="12"/>
  <c r="M19" i="12"/>
  <c r="M13" i="12"/>
  <c r="M11" i="12"/>
  <c r="M10" i="12"/>
  <c r="K60" i="22" l="1"/>
  <c r="K59" i="22"/>
  <c r="K18" i="22"/>
  <c r="K32" i="21" l="1"/>
  <c r="K31" i="21"/>
  <c r="K46" i="20" l="1"/>
  <c r="K45" i="20"/>
  <c r="K44" i="20"/>
  <c r="K39" i="20"/>
  <c r="K38" i="20"/>
  <c r="K37" i="20"/>
  <c r="K32" i="20"/>
  <c r="K31" i="20"/>
  <c r="K30" i="20"/>
  <c r="K25" i="20"/>
  <c r="K24" i="20"/>
  <c r="K23" i="20"/>
  <c r="K18" i="20"/>
  <c r="K17" i="20"/>
  <c r="K16" i="20"/>
  <c r="K11" i="20"/>
  <c r="K10" i="20"/>
  <c r="K9" i="20"/>
  <c r="M84" i="19"/>
  <c r="M54" i="19"/>
  <c r="M34" i="19"/>
  <c r="M14" i="19"/>
  <c r="M13" i="19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R7" i="17" l="1"/>
  <c r="R8" i="17"/>
  <c r="R9" i="17"/>
  <c r="M96" i="16" l="1"/>
  <c r="M95" i="16"/>
  <c r="M94" i="16"/>
  <c r="M93" i="16"/>
  <c r="M92" i="16"/>
  <c r="M87" i="16"/>
  <c r="M86" i="16"/>
  <c r="M85" i="16"/>
  <c r="M84" i="16"/>
  <c r="M70" i="16"/>
  <c r="M69" i="16"/>
  <c r="M68" i="16"/>
  <c r="M67" i="16"/>
  <c r="M66" i="16"/>
  <c r="M65" i="16"/>
  <c r="M60" i="16"/>
  <c r="M59" i="16"/>
  <c r="M58" i="16"/>
  <c r="M57" i="16"/>
  <c r="M56" i="16"/>
  <c r="M55" i="16"/>
  <c r="M50" i="16"/>
  <c r="M49" i="16"/>
  <c r="M48" i="16"/>
  <c r="M47" i="16"/>
  <c r="M46" i="16"/>
  <c r="M45" i="16"/>
  <c r="M34" i="16"/>
  <c r="M33" i="16"/>
  <c r="M32" i="16"/>
  <c r="M31" i="16"/>
  <c r="M30" i="16"/>
  <c r="M29" i="16"/>
  <c r="M24" i="16"/>
  <c r="M23" i="16"/>
  <c r="M22" i="16"/>
  <c r="M21" i="16"/>
  <c r="M20" i="16"/>
  <c r="M19" i="16"/>
  <c r="M14" i="16"/>
  <c r="M13" i="16"/>
  <c r="M12" i="16"/>
  <c r="M11" i="16"/>
  <c r="M10" i="16"/>
  <c r="M9" i="16"/>
  <c r="J27" i="15" l="1"/>
  <c r="J26" i="15"/>
  <c r="J25" i="15"/>
  <c r="J24" i="15"/>
  <c r="J23" i="15"/>
  <c r="J22" i="15"/>
  <c r="J21" i="15"/>
  <c r="J16" i="15"/>
  <c r="J15" i="15"/>
  <c r="J14" i="15"/>
  <c r="J13" i="15"/>
  <c r="J12" i="15"/>
  <c r="J11" i="15"/>
  <c r="J10" i="15"/>
  <c r="J9" i="15"/>
  <c r="J11" i="14"/>
  <c r="J10" i="14"/>
  <c r="J9" i="14"/>
  <c r="M67" i="13" l="1"/>
  <c r="M66" i="13"/>
  <c r="M65" i="13"/>
  <c r="M64" i="13"/>
  <c r="M63" i="13"/>
  <c r="M22" i="13"/>
  <c r="M59" i="12" l="1"/>
  <c r="M58" i="12"/>
  <c r="M57" i="12"/>
  <c r="M56" i="12"/>
  <c r="M55" i="12"/>
  <c r="M54" i="12"/>
  <c r="M27" i="12"/>
  <c r="M21" i="12"/>
  <c r="M20" i="12"/>
  <c r="M14" i="12"/>
  <c r="M12" i="12"/>
  <c r="M9" i="12"/>
  <c r="P8" i="11" l="1"/>
  <c r="Q8" i="11" s="1"/>
  <c r="P9" i="11"/>
  <c r="Q9" i="11"/>
  <c r="P10" i="11"/>
  <c r="Q10" i="11"/>
  <c r="P11" i="11"/>
  <c r="Q11" i="11"/>
  <c r="P12" i="11"/>
  <c r="Q12" i="11"/>
  <c r="P13" i="11"/>
  <c r="Q13" i="11"/>
  <c r="P14" i="11"/>
  <c r="Q14" i="11"/>
  <c r="P15" i="11"/>
  <c r="Q15" i="11"/>
  <c r="P16" i="11"/>
  <c r="Q16" i="11"/>
  <c r="P17" i="11"/>
  <c r="Q17" i="11"/>
  <c r="P18" i="11"/>
  <c r="Q18" i="11"/>
  <c r="P19" i="11"/>
  <c r="Q19" i="11"/>
  <c r="P20" i="11"/>
  <c r="Q20" i="11"/>
  <c r="P21" i="11"/>
  <c r="Q21" i="11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P8" i="9"/>
  <c r="Q8" i="9" s="1"/>
  <c r="R8" i="8"/>
  <c r="R7" i="8"/>
  <c r="J9" i="7" l="1"/>
  <c r="J10" i="7"/>
  <c r="J11" i="7"/>
  <c r="J12" i="7"/>
  <c r="J13" i="7"/>
  <c r="J14" i="7"/>
  <c r="J15" i="7"/>
  <c r="J16" i="7"/>
  <c r="J17" i="7"/>
  <c r="J18" i="7"/>
  <c r="J19" i="7"/>
  <c r="J9" i="6"/>
  <c r="J10" i="6"/>
  <c r="J11" i="6"/>
  <c r="J12" i="6"/>
  <c r="J13" i="6"/>
  <c r="J14" i="6"/>
  <c r="J15" i="6"/>
  <c r="J14" i="5" l="1"/>
  <c r="J13" i="5"/>
  <c r="J12" i="5"/>
  <c r="J11" i="5"/>
  <c r="J10" i="5"/>
  <c r="J9" i="5"/>
  <c r="J8" i="5"/>
  <c r="J7" i="5"/>
  <c r="P8" i="4" l="1"/>
  <c r="Q8" i="4" s="1"/>
  <c r="P9" i="4"/>
  <c r="Q9" i="4"/>
  <c r="P10" i="4"/>
  <c r="Q10" i="4" s="1"/>
  <c r="P11" i="4"/>
  <c r="Q11" i="4"/>
  <c r="P12" i="4"/>
  <c r="Q12" i="4" s="1"/>
  <c r="P13" i="4"/>
  <c r="Q13" i="4"/>
  <c r="P14" i="4"/>
  <c r="Q14" i="4" s="1"/>
  <c r="P15" i="4"/>
  <c r="Q15" i="4"/>
  <c r="P16" i="4"/>
  <c r="Q16" i="4" s="1"/>
  <c r="P17" i="4"/>
  <c r="Q17" i="4"/>
  <c r="P18" i="4"/>
  <c r="Q18" i="4" s="1"/>
  <c r="P8" i="3" l="1"/>
  <c r="Q8" i="3" s="1"/>
  <c r="P9" i="3"/>
  <c r="Q9" i="3"/>
  <c r="P10" i="3"/>
  <c r="Q10" i="3"/>
  <c r="P11" i="3"/>
  <c r="Q11" i="3"/>
  <c r="P12" i="3"/>
  <c r="Q12" i="3"/>
  <c r="K7" i="2"/>
  <c r="K8" i="2"/>
  <c r="K9" i="2"/>
  <c r="K10" i="2"/>
  <c r="K11" i="2"/>
  <c r="K7" i="1"/>
  <c r="K18" i="1"/>
  <c r="K11" i="1"/>
  <c r="K13" i="1"/>
  <c r="K9" i="1"/>
  <c r="K19" i="1"/>
  <c r="K14" i="1"/>
  <c r="K8" i="1"/>
  <c r="K12" i="1"/>
  <c r="K15" i="1"/>
  <c r="K10" i="1"/>
  <c r="K21" i="1"/>
  <c r="K20" i="1"/>
  <c r="K16" i="1"/>
  <c r="K17" i="1"/>
</calcChain>
</file>

<file path=xl/sharedStrings.xml><?xml version="1.0" encoding="utf-8"?>
<sst xmlns="http://schemas.openxmlformats.org/spreadsheetml/2006/main" count="3736" uniqueCount="881">
  <si>
    <t>Kaunas</t>
  </si>
  <si>
    <t>Treneris</t>
  </si>
  <si>
    <t>Kv. l.</t>
  </si>
  <si>
    <t>Įspėj.</t>
  </si>
  <si>
    <t>Rezult.</t>
  </si>
  <si>
    <t>Komanda</t>
  </si>
  <si>
    <t>Gim.data</t>
  </si>
  <si>
    <t>Pavardė</t>
  </si>
  <si>
    <t>Vardas</t>
  </si>
  <si>
    <t>Nr</t>
  </si>
  <si>
    <t>3000 m  sportinis ėjimas moterims</t>
  </si>
  <si>
    <t>Z.Šveikausko ir A.Stanislovaičio taurėms laimėti</t>
  </si>
  <si>
    <t>SM</t>
  </si>
  <si>
    <t>SK</t>
  </si>
  <si>
    <t>2021-12-15</t>
  </si>
  <si>
    <t>LSU studentų atvirasis lengvosios atletikos žiemos čempionatas</t>
  </si>
  <si>
    <t>Meda</t>
  </si>
  <si>
    <t>Aliukonytė</t>
  </si>
  <si>
    <t>2008-07-30</t>
  </si>
  <si>
    <t>Kėdainių r. Krakės</t>
  </si>
  <si>
    <t>M.Katkaus gimn.</t>
  </si>
  <si>
    <t>R.Kaselis</t>
  </si>
  <si>
    <t>Samanta</t>
  </si>
  <si>
    <t>Knivaitė</t>
  </si>
  <si>
    <t>2008-08-08</t>
  </si>
  <si>
    <t xml:space="preserve">Monika </t>
  </si>
  <si>
    <t>Vaiciukevičiūtė</t>
  </si>
  <si>
    <t>1996-04230</t>
  </si>
  <si>
    <t>Klaipėda</t>
  </si>
  <si>
    <t>BĮ Klaipėdos LAM</t>
  </si>
  <si>
    <t>V.Murašovas</t>
  </si>
  <si>
    <t>Armanda</t>
  </si>
  <si>
    <t>Tolytė</t>
  </si>
  <si>
    <t>2006-10-08</t>
  </si>
  <si>
    <t>Birštonas</t>
  </si>
  <si>
    <t>Birštono SC</t>
  </si>
  <si>
    <t>A.Mikėno ĖK</t>
  </si>
  <si>
    <t>J. ir P. Juozaičiai</t>
  </si>
  <si>
    <t>Milanta</t>
  </si>
  <si>
    <t>Sičinskytė</t>
  </si>
  <si>
    <t>2003-04-22</t>
  </si>
  <si>
    <t>Vilnius</t>
  </si>
  <si>
    <t>Ozo sporto gim., SSC</t>
  </si>
  <si>
    <t>SK Interwalk</t>
  </si>
  <si>
    <t>J. Romankovas</t>
  </si>
  <si>
    <t>Toma</t>
  </si>
  <si>
    <t>Dailidonytė</t>
  </si>
  <si>
    <t>2003-02-23</t>
  </si>
  <si>
    <t>Vilnius, Krakės</t>
  </si>
  <si>
    <t>J. Romankovas, R. Kaselis, K. Pavilonis</t>
  </si>
  <si>
    <t>Austėja</t>
  </si>
  <si>
    <t>Kavaliauskaitė</t>
  </si>
  <si>
    <t>2000-05-25</t>
  </si>
  <si>
    <t xml:space="preserve">Justė </t>
  </si>
  <si>
    <t>Kvėderaitė</t>
  </si>
  <si>
    <t>2007-02-27</t>
  </si>
  <si>
    <t>Aiva</t>
  </si>
  <si>
    <t>Bilevičiūtė</t>
  </si>
  <si>
    <t>2005-01-16</t>
  </si>
  <si>
    <t>Augustė</t>
  </si>
  <si>
    <t>Kvėdaraitė</t>
  </si>
  <si>
    <t>2005-05-12</t>
  </si>
  <si>
    <t>Brigita</t>
  </si>
  <si>
    <t>Virbalytė</t>
  </si>
  <si>
    <t>1985-02-01</t>
  </si>
  <si>
    <t>Brent Vallance</t>
  </si>
  <si>
    <t>Miglė</t>
  </si>
  <si>
    <t>Damynaitė</t>
  </si>
  <si>
    <t>2002-08-20</t>
  </si>
  <si>
    <t>Prienai</t>
  </si>
  <si>
    <t>KKSC</t>
  </si>
  <si>
    <t>K. Kuzmickienė, G. Goštautaitė</t>
  </si>
  <si>
    <t>Emilija</t>
  </si>
  <si>
    <t>Vilčinskaitė</t>
  </si>
  <si>
    <t>2006-02-05</t>
  </si>
  <si>
    <t>K. Kuzmickienė</t>
  </si>
  <si>
    <t>Deimantė</t>
  </si>
  <si>
    <t>Žilinskaitė</t>
  </si>
  <si>
    <t>2007-04-15</t>
  </si>
  <si>
    <t>Akvilė</t>
  </si>
  <si>
    <t>Orliukaitė</t>
  </si>
  <si>
    <t>2005-05-05</t>
  </si>
  <si>
    <t>Druskininkai</t>
  </si>
  <si>
    <t>Druskininkų   SC</t>
  </si>
  <si>
    <t>K.Jezepčikas</t>
  </si>
  <si>
    <t>Druskininkų ĖK</t>
  </si>
  <si>
    <t>Vieta</t>
  </si>
  <si>
    <t>DNS</t>
  </si>
  <si>
    <t>&lt;&lt;</t>
  </si>
  <si>
    <t>&lt;</t>
  </si>
  <si>
    <t>2010-12-13</t>
  </si>
  <si>
    <t>Petryla</t>
  </si>
  <si>
    <t>Viktoras</t>
  </si>
  <si>
    <t>SC</t>
  </si>
  <si>
    <t>3000 m  sportinis ėjimas vyrams</t>
  </si>
  <si>
    <t>2006-09-23</t>
  </si>
  <si>
    <t>Butėnas</t>
  </si>
  <si>
    <t>Nojus</t>
  </si>
  <si>
    <t>2006-04-16</t>
  </si>
  <si>
    <t>Antanavičius</t>
  </si>
  <si>
    <t>Ugnius</t>
  </si>
  <si>
    <t>J. Romankovas, K. Jezepčikas</t>
  </si>
  <si>
    <t>Vilnius TECH</t>
  </si>
  <si>
    <t>2002-10-18</t>
  </si>
  <si>
    <t>Galčius</t>
  </si>
  <si>
    <t>Justinas</t>
  </si>
  <si>
    <t>Druskininkų $K</t>
  </si>
  <si>
    <t>2003-02-17</t>
  </si>
  <si>
    <t>Dumbliauskas</t>
  </si>
  <si>
    <t>Ignas</t>
  </si>
  <si>
    <t>G.Goštautaitė</t>
  </si>
  <si>
    <t>SK Einius</t>
  </si>
  <si>
    <t>Jonava-Vilnius</t>
  </si>
  <si>
    <t>1985-06-29</t>
  </si>
  <si>
    <t>Žiūkas</t>
  </si>
  <si>
    <t>Marius</t>
  </si>
  <si>
    <t>5000 m  sportinis ėjimas vyrams</t>
  </si>
  <si>
    <t>V.Zarankienė</t>
  </si>
  <si>
    <t>VU</t>
  </si>
  <si>
    <t>Vilniaus m.</t>
  </si>
  <si>
    <t>2000-12-22</t>
  </si>
  <si>
    <t xml:space="preserve">Zarankaitė </t>
  </si>
  <si>
    <t xml:space="preserve">Eglė </t>
  </si>
  <si>
    <t>V.L.Maleckiai</t>
  </si>
  <si>
    <t>Startas</t>
  </si>
  <si>
    <t>2004-04-03</t>
  </si>
  <si>
    <t>Kachnevičiūtė</t>
  </si>
  <si>
    <t>Martyna</t>
  </si>
  <si>
    <t>R.Sadzevičienė</t>
  </si>
  <si>
    <t>X</t>
  </si>
  <si>
    <t>2006-09-28</t>
  </si>
  <si>
    <t>Petrauskaitė</t>
  </si>
  <si>
    <t>Kamilė</t>
  </si>
  <si>
    <t>I. Jakubaitytė, A. Dobregienė</t>
  </si>
  <si>
    <t xml:space="preserve">Kaunas/Panevėžys </t>
  </si>
  <si>
    <t>2002-12-19</t>
  </si>
  <si>
    <t>Taraškevičiūtė</t>
  </si>
  <si>
    <t>Greta</t>
  </si>
  <si>
    <t>A. Skujytė</t>
  </si>
  <si>
    <t>“Startas”</t>
  </si>
  <si>
    <t>KTU</t>
  </si>
  <si>
    <t>2001-05-14</t>
  </si>
  <si>
    <t>Mockutė</t>
  </si>
  <si>
    <t>2005-02-11</t>
  </si>
  <si>
    <t xml:space="preserve"> Nikiforovaitė</t>
  </si>
  <si>
    <t>Ieva</t>
  </si>
  <si>
    <t xml:space="preserve">J.Radžius, R.Šinkūnas </t>
  </si>
  <si>
    <t>Ozo gimn. ,VMSC</t>
  </si>
  <si>
    <t>Vilnius-Rokiškis</t>
  </si>
  <si>
    <t>2004-11-06</t>
  </si>
  <si>
    <t>Stuglytė</t>
  </si>
  <si>
    <t>Paulina</t>
  </si>
  <si>
    <t>Kv.l.</t>
  </si>
  <si>
    <t>Rezultatas</t>
  </si>
  <si>
    <t>Eilė</t>
  </si>
  <si>
    <t>SM "Startas"</t>
  </si>
  <si>
    <t>Nr.</t>
  </si>
  <si>
    <t>Bandymai</t>
  </si>
  <si>
    <t>Rutulio stūmimas moterims</t>
  </si>
  <si>
    <t>R. Salickas</t>
  </si>
  <si>
    <t>SRC</t>
  </si>
  <si>
    <t>Alytaus m.</t>
  </si>
  <si>
    <t>2004-04-21</t>
  </si>
  <si>
    <t>Baltrušis</t>
  </si>
  <si>
    <t>Ainaras</t>
  </si>
  <si>
    <t>N.Gedgaudiene</t>
  </si>
  <si>
    <t>Stanevičius</t>
  </si>
  <si>
    <t>Rokas</t>
  </si>
  <si>
    <t>O.Pavilionienė</t>
  </si>
  <si>
    <t>NM</t>
  </si>
  <si>
    <t>x</t>
  </si>
  <si>
    <t>1999-03-20</t>
  </si>
  <si>
    <t>Gedminas</t>
  </si>
  <si>
    <t>Ričardas</t>
  </si>
  <si>
    <t>2005-02-04</t>
  </si>
  <si>
    <t>Baliukas</t>
  </si>
  <si>
    <t>Mykolas</t>
  </si>
  <si>
    <t>J. Armonienė</t>
  </si>
  <si>
    <t>2001-07-22</t>
  </si>
  <si>
    <t xml:space="preserve">Barauskas </t>
  </si>
  <si>
    <t>Dovydas</t>
  </si>
  <si>
    <t>M. Saliamonas</t>
  </si>
  <si>
    <t>Utenos DSC</t>
  </si>
  <si>
    <t>Utenos</t>
  </si>
  <si>
    <t>2005-12-25</t>
  </si>
  <si>
    <t>Maigys</t>
  </si>
  <si>
    <t>Laurynas</t>
  </si>
  <si>
    <t>M.Vadeikis</t>
  </si>
  <si>
    <t>2004-04-19</t>
  </si>
  <si>
    <t>Liudavičius</t>
  </si>
  <si>
    <t>Pijus</t>
  </si>
  <si>
    <t>A.Gricevičius.I.Gricevičienė</t>
  </si>
  <si>
    <t>2000-06-28</t>
  </si>
  <si>
    <t>Gražulis</t>
  </si>
  <si>
    <t>Aurimas</t>
  </si>
  <si>
    <t>K. Šapka</t>
  </si>
  <si>
    <t xml:space="preserve">Šapka </t>
  </si>
  <si>
    <t>Rytis Kasparas</t>
  </si>
  <si>
    <t>2004-08-04</t>
  </si>
  <si>
    <t>Poška</t>
  </si>
  <si>
    <t>Irmantas</t>
  </si>
  <si>
    <t>Z.Rajunčius</t>
  </si>
  <si>
    <t>Raseinių KKSC</t>
  </si>
  <si>
    <t>Raseiniai</t>
  </si>
  <si>
    <t>2003-08-20</t>
  </si>
  <si>
    <t>Narijauskas</t>
  </si>
  <si>
    <t>A.Dobregienė M.Vadeikis</t>
  </si>
  <si>
    <t>"Žvaigždė"</t>
  </si>
  <si>
    <t>1999-05-03</t>
  </si>
  <si>
    <t>Dobrega</t>
  </si>
  <si>
    <t>Domantas</t>
  </si>
  <si>
    <t>A.Gricevičius,A.Donėla</t>
  </si>
  <si>
    <t>2002-01-01</t>
  </si>
  <si>
    <t>Martinkus</t>
  </si>
  <si>
    <t>Merūnas</t>
  </si>
  <si>
    <t xml:space="preserve">I. Jakubaitytė </t>
  </si>
  <si>
    <t>2000-03-15</t>
  </si>
  <si>
    <t>Sabašinskas</t>
  </si>
  <si>
    <t>Tomas</t>
  </si>
  <si>
    <t>Šuolis į tolį vyrams</t>
  </si>
  <si>
    <t>600 m  bėgimas vyrams</t>
  </si>
  <si>
    <t>Daniel</t>
  </si>
  <si>
    <t>Golovacki</t>
  </si>
  <si>
    <t>1996-02-12</t>
  </si>
  <si>
    <t>Švenčionių r.,Kaunas</t>
  </si>
  <si>
    <t>ŠRSC</t>
  </si>
  <si>
    <t>Kauno maratonas</t>
  </si>
  <si>
    <t>N.Sabaliauskienė,G.Michniova,D.Jankauskaitė</t>
  </si>
  <si>
    <t>Martynas</t>
  </si>
  <si>
    <t>Čepas</t>
  </si>
  <si>
    <t>2001-09-19</t>
  </si>
  <si>
    <t>D.Jankauskaitė</t>
  </si>
  <si>
    <t>Alanas</t>
  </si>
  <si>
    <t>Griško</t>
  </si>
  <si>
    <t>2004-08-02</t>
  </si>
  <si>
    <t>VMSC</t>
  </si>
  <si>
    <t>J.Strumskytė-Razgūnė</t>
  </si>
  <si>
    <t>Eduardas</t>
  </si>
  <si>
    <t>Aukštuolis</t>
  </si>
  <si>
    <t>2005-04-06</t>
  </si>
  <si>
    <t>R.Kančys</t>
  </si>
  <si>
    <t xml:space="preserve">Rokas </t>
  </si>
  <si>
    <t xml:space="preserve">Sakalauskas </t>
  </si>
  <si>
    <t>2005-01-27</t>
  </si>
  <si>
    <t xml:space="preserve">Vilniaus r. </t>
  </si>
  <si>
    <t>Vilniaus r. SM</t>
  </si>
  <si>
    <t xml:space="preserve">V. Gražys </t>
  </si>
  <si>
    <t>Sinkevičius</t>
  </si>
  <si>
    <t>2005-03-09</t>
  </si>
  <si>
    <t>Darius</t>
  </si>
  <si>
    <t>Petkevičius</t>
  </si>
  <si>
    <t>1996-07-17</t>
  </si>
  <si>
    <t>Marijampolė</t>
  </si>
  <si>
    <t>V.Komisaraitis,P.Bieliūnas</t>
  </si>
  <si>
    <t>Marijus</t>
  </si>
  <si>
    <t>Dranginis</t>
  </si>
  <si>
    <t>2003-12-03</t>
  </si>
  <si>
    <t>R.Bindokienė</t>
  </si>
  <si>
    <t>A.Gavėnas, V.Lebeckienė</t>
  </si>
  <si>
    <t>Kaunas, Jonava</t>
  </si>
  <si>
    <t>2000-01-17</t>
  </si>
  <si>
    <t>Galvidytė</t>
  </si>
  <si>
    <t>Gabija</t>
  </si>
  <si>
    <t>A.Kazlauskas</t>
  </si>
  <si>
    <t>Pilėnai</t>
  </si>
  <si>
    <t>VDU SC</t>
  </si>
  <si>
    <t>2001-08-12</t>
  </si>
  <si>
    <t>Mačiukūnaitė</t>
  </si>
  <si>
    <t>Aistė Živilė</t>
  </si>
  <si>
    <t>J. Kirilovienė</t>
  </si>
  <si>
    <t>2005-06-23</t>
  </si>
  <si>
    <t>Šeršniova</t>
  </si>
  <si>
    <t>Dominyka</t>
  </si>
  <si>
    <t>2000-04-05</t>
  </si>
  <si>
    <t>Matulevičiūtė</t>
  </si>
  <si>
    <t>Viktorija</t>
  </si>
  <si>
    <t>J.Čižauskas</t>
  </si>
  <si>
    <t>LSU</t>
  </si>
  <si>
    <t>1999-03-27</t>
  </si>
  <si>
    <t>Tolvaišaitė</t>
  </si>
  <si>
    <t>Rugilė</t>
  </si>
  <si>
    <t>M.Skamarakas, N.Sabaliauskienė</t>
  </si>
  <si>
    <t>„Šilainai“</t>
  </si>
  <si>
    <t>„Startas“</t>
  </si>
  <si>
    <t>2001-06-02</t>
  </si>
  <si>
    <t>Žikaitė</t>
  </si>
  <si>
    <t>P. Žukiene. V. Kozlov</t>
  </si>
  <si>
    <t>2002-06-09</t>
  </si>
  <si>
    <t>Vaitulevičiūtė</t>
  </si>
  <si>
    <t xml:space="preserve"> Eglė</t>
  </si>
  <si>
    <t>600 m  bėgimas moterims</t>
  </si>
  <si>
    <t>2004-03-08</t>
  </si>
  <si>
    <t>Sadaunikaitė</t>
  </si>
  <si>
    <t>Liepa</t>
  </si>
  <si>
    <t>D.Pavliukovičius</t>
  </si>
  <si>
    <t>BTT Cloud Triatlon</t>
  </si>
  <si>
    <t>Vilnius VU</t>
  </si>
  <si>
    <t>2002-05-14</t>
  </si>
  <si>
    <t>Garbauskaitė</t>
  </si>
  <si>
    <t>Gabrielė</t>
  </si>
  <si>
    <t>2002-03-20</t>
  </si>
  <si>
    <t>Jačun</t>
  </si>
  <si>
    <t>Julija Evelina</t>
  </si>
  <si>
    <t>R.Norkus</t>
  </si>
  <si>
    <t>2002-01-.03</t>
  </si>
  <si>
    <t>Surova</t>
  </si>
  <si>
    <t>Ana Karilė</t>
  </si>
  <si>
    <t>Z.Peleckienė</t>
  </si>
  <si>
    <t>Kėdainių SC</t>
  </si>
  <si>
    <t>Kėdainiai</t>
  </si>
  <si>
    <t>2005-11-18</t>
  </si>
  <si>
    <t>Dirsytė</t>
  </si>
  <si>
    <t>Ugnė</t>
  </si>
  <si>
    <t xml:space="preserve"> D. Pavliukovičius</t>
  </si>
  <si>
    <t>NEKO Runners</t>
  </si>
  <si>
    <t>1996-05-15</t>
  </si>
  <si>
    <t>Aurelija</t>
  </si>
  <si>
    <t>Narkūnaitė</t>
  </si>
  <si>
    <t>Unė</t>
  </si>
  <si>
    <t>Neko Runners</t>
  </si>
  <si>
    <t>1992-05-26</t>
  </si>
  <si>
    <t>Kubiliūtė</t>
  </si>
  <si>
    <t>Raimonda</t>
  </si>
  <si>
    <t>N.Sabaliauskienė</t>
  </si>
  <si>
    <t>2001-12-08</t>
  </si>
  <si>
    <t>Balnytė</t>
  </si>
  <si>
    <t>Radvilė</t>
  </si>
  <si>
    <t>1990-04-29</t>
  </si>
  <si>
    <t>Gvildytė</t>
  </si>
  <si>
    <t>Teklė Emilija</t>
  </si>
  <si>
    <t>A.Buliuolis, M.Diliūnas</t>
  </si>
  <si>
    <t>Be1</t>
  </si>
  <si>
    <t>Pakruojis</t>
  </si>
  <si>
    <t>1999-07-07</t>
  </si>
  <si>
    <t>Klybaitė</t>
  </si>
  <si>
    <t>Ramunė</t>
  </si>
  <si>
    <t>1000 m  bėgimas moterims</t>
  </si>
  <si>
    <t>Šuolis į aukštį moterims</t>
  </si>
  <si>
    <t>1.45</t>
  </si>
  <si>
    <t>1.50</t>
  </si>
  <si>
    <t>1.55</t>
  </si>
  <si>
    <t>160</t>
  </si>
  <si>
    <t>1.65</t>
  </si>
  <si>
    <t>1.70</t>
  </si>
  <si>
    <t>Evelina</t>
  </si>
  <si>
    <t>Bukauskaitė</t>
  </si>
  <si>
    <t>2004-02-08</t>
  </si>
  <si>
    <t>O</t>
  </si>
  <si>
    <t>XO</t>
  </si>
  <si>
    <t>XXX</t>
  </si>
  <si>
    <t>A.Gavelytė</t>
  </si>
  <si>
    <t>Rusnė</t>
  </si>
  <si>
    <t>Strelčiūnaitė</t>
  </si>
  <si>
    <t>2005-08-26</t>
  </si>
  <si>
    <t>I.Gricevičienė</t>
  </si>
  <si>
    <t>Rutulio stūmimas vyrams</t>
  </si>
  <si>
    <t>Mindaugas</t>
  </si>
  <si>
    <t>Jurkša</t>
  </si>
  <si>
    <t>1992-10-14</t>
  </si>
  <si>
    <t>JUSIS TRAINING</t>
  </si>
  <si>
    <t>M.Jusis</t>
  </si>
  <si>
    <t>Augustas</t>
  </si>
  <si>
    <t>Inda</t>
  </si>
  <si>
    <t>2000-08-04</t>
  </si>
  <si>
    <t>V.L Maleckiai</t>
  </si>
  <si>
    <t>Vytenis</t>
  </si>
  <si>
    <t>Ivaškevičius</t>
  </si>
  <si>
    <t>1992-02-09</t>
  </si>
  <si>
    <t>M.Jusis;S.Liepinaitis</t>
  </si>
  <si>
    <t>Simonas</t>
  </si>
  <si>
    <t>Bakanas</t>
  </si>
  <si>
    <t>2002-03-25</t>
  </si>
  <si>
    <t>Šarūnas</t>
  </si>
  <si>
    <t>Zdanavičius</t>
  </si>
  <si>
    <t>1998-03-23</t>
  </si>
  <si>
    <t xml:space="preserve">Mažvydas </t>
  </si>
  <si>
    <t>Paurys</t>
  </si>
  <si>
    <t>1999-11-23</t>
  </si>
  <si>
    <t>Gestas</t>
  </si>
  <si>
    <t>S. Liepinaitis</t>
  </si>
  <si>
    <t xml:space="preserve">Poška </t>
  </si>
  <si>
    <t>1996-01-10</t>
  </si>
  <si>
    <t>V. Kidykis</t>
  </si>
  <si>
    <t>Gustas</t>
  </si>
  <si>
    <t>Pritulskis</t>
  </si>
  <si>
    <t>2002-02-28</t>
  </si>
  <si>
    <t>Panevėžys</t>
  </si>
  <si>
    <t xml:space="preserve"> KTU SSC</t>
  </si>
  <si>
    <t>V.Ščevinskas</t>
  </si>
  <si>
    <t>Eitvidas</t>
  </si>
  <si>
    <t>Turčinskas</t>
  </si>
  <si>
    <t>2005-09-05</t>
  </si>
  <si>
    <t>Domanaitis</t>
  </si>
  <si>
    <t>2003-12-05</t>
  </si>
  <si>
    <t>1000 m  bėgimas vyrams</t>
  </si>
  <si>
    <t>Lukas</t>
  </si>
  <si>
    <t>Prokopavičius</t>
  </si>
  <si>
    <t>D. Pavliukovičius</t>
  </si>
  <si>
    <t>Petras</t>
  </si>
  <si>
    <t>Krapikas</t>
  </si>
  <si>
    <t>1998-09-20</t>
  </si>
  <si>
    <t>A.Buliuolis</t>
  </si>
  <si>
    <t>Domas</t>
  </si>
  <si>
    <t>Miciulevičius</t>
  </si>
  <si>
    <t>1991-12-16</t>
  </si>
  <si>
    <t>Vilnius/Druskininkai</t>
  </si>
  <si>
    <t>Kajus</t>
  </si>
  <si>
    <t>Marozas</t>
  </si>
  <si>
    <t>2004-02-10</t>
  </si>
  <si>
    <t>Hiperionas</t>
  </si>
  <si>
    <t>P.Aleksandravičius</t>
  </si>
  <si>
    <t>Zubrickas</t>
  </si>
  <si>
    <t>,,Šokliukas"</t>
  </si>
  <si>
    <t>E.Petrokas</t>
  </si>
  <si>
    <t>Modestas</t>
  </si>
  <si>
    <t>Miliūnas</t>
  </si>
  <si>
    <t>2002-03-31</t>
  </si>
  <si>
    <t>Linas</t>
  </si>
  <si>
    <t xml:space="preserve">Šinkūnas </t>
  </si>
  <si>
    <t>2000-02-17</t>
  </si>
  <si>
    <t xml:space="preserve">Justinas </t>
  </si>
  <si>
    <t>Viskupaitis</t>
  </si>
  <si>
    <t>1997-06-25</t>
  </si>
  <si>
    <t>E.Karaškienė</t>
  </si>
  <si>
    <t xml:space="preserve">Tomas </t>
  </si>
  <si>
    <t>Strumila</t>
  </si>
  <si>
    <t>1999-07-02</t>
  </si>
  <si>
    <t>Mantas</t>
  </si>
  <si>
    <t>Bartkus</t>
  </si>
  <si>
    <t>1990-06-24</t>
  </si>
  <si>
    <t>Kauno Triatlono Klubas</t>
  </si>
  <si>
    <t>A. Skinulis</t>
  </si>
  <si>
    <t>Ramojus</t>
  </si>
  <si>
    <t>Balevičius</t>
  </si>
  <si>
    <t>1999-11-04</t>
  </si>
  <si>
    <t>savarankiškai</t>
  </si>
  <si>
    <t>Rafaelis</t>
  </si>
  <si>
    <t>Pankūnas</t>
  </si>
  <si>
    <t>2003-07-02</t>
  </si>
  <si>
    <t xml:space="preserve">Kalesnykas </t>
  </si>
  <si>
    <t>2002-12-16</t>
  </si>
  <si>
    <t xml:space="preserve">Matas </t>
  </si>
  <si>
    <t>Gudžiauskas</t>
  </si>
  <si>
    <t>2002-11-22</t>
  </si>
  <si>
    <t xml:space="preserve">Titas </t>
  </si>
  <si>
    <t xml:space="preserve">Bakys </t>
  </si>
  <si>
    <t>2005-02-18</t>
  </si>
  <si>
    <t>Viltė</t>
  </si>
  <si>
    <t>2011-10-02</t>
  </si>
  <si>
    <t>Simuntytė</t>
  </si>
  <si>
    <t>Vėja</t>
  </si>
  <si>
    <t>2005-03-10</t>
  </si>
  <si>
    <t>Norbutaitė</t>
  </si>
  <si>
    <t>2004-02-06</t>
  </si>
  <si>
    <t>Kochanova</t>
  </si>
  <si>
    <t>Ksavera</t>
  </si>
  <si>
    <t>2005-04-01</t>
  </si>
  <si>
    <t>Gansiniauskaitė</t>
  </si>
  <si>
    <t>Sindija</t>
  </si>
  <si>
    <t>R. Snarskienė</t>
  </si>
  <si>
    <t>2000-05-17</t>
  </si>
  <si>
    <t>Petkevičiūtė</t>
  </si>
  <si>
    <t>Guoda</t>
  </si>
  <si>
    <t>r</t>
  </si>
  <si>
    <t>2006-08-01</t>
  </si>
  <si>
    <t>Karosaitė</t>
  </si>
  <si>
    <t>Kardokaitė</t>
  </si>
  <si>
    <t>Diana</t>
  </si>
  <si>
    <t>E.Petrokas, M.Vadeikis</t>
  </si>
  <si>
    <t>"Šokliukas"</t>
  </si>
  <si>
    <t>2002-04-22</t>
  </si>
  <si>
    <t>Kščenavičiūtė</t>
  </si>
  <si>
    <t>Urtė</t>
  </si>
  <si>
    <t>Volodzkaitė</t>
  </si>
  <si>
    <t>2005-05-04</t>
  </si>
  <si>
    <t>Miklyčiūtė</t>
  </si>
  <si>
    <t>2003-05-22</t>
  </si>
  <si>
    <t xml:space="preserve">Šliževičiūtė </t>
  </si>
  <si>
    <t xml:space="preserve">Atėnė </t>
  </si>
  <si>
    <t xml:space="preserve"> M.Vadeikis</t>
  </si>
  <si>
    <t>2000-08-18</t>
  </si>
  <si>
    <t>Macijauskaitė</t>
  </si>
  <si>
    <t>Austė</t>
  </si>
  <si>
    <t>Klubas</t>
  </si>
  <si>
    <t>Šuolis į tolį moterims</t>
  </si>
  <si>
    <t>60 m  bėgimas moterims</t>
  </si>
  <si>
    <t>Finalas A</t>
  </si>
  <si>
    <t>Rez.p.b.</t>
  </si>
  <si>
    <t>R.l.</t>
  </si>
  <si>
    <t>Rez.fin.</t>
  </si>
  <si>
    <t>Andrė</t>
  </si>
  <si>
    <t>Ožechauskaitė</t>
  </si>
  <si>
    <t>2003-11-03</t>
  </si>
  <si>
    <t>Cosma</t>
  </si>
  <si>
    <t>Karolina</t>
  </si>
  <si>
    <t>Deliautaitė</t>
  </si>
  <si>
    <t>1995-08-09</t>
  </si>
  <si>
    <t>Startas, LSU</t>
  </si>
  <si>
    <t>Jonauskytė</t>
  </si>
  <si>
    <t>2000-09-18</t>
  </si>
  <si>
    <t>J.Čižauskas, M.Krakys</t>
  </si>
  <si>
    <t>Kristina</t>
  </si>
  <si>
    <t>Stasionytė</t>
  </si>
  <si>
    <t>V. Šmidtas</t>
  </si>
  <si>
    <t>Finalas B</t>
  </si>
  <si>
    <t>Neda</t>
  </si>
  <si>
    <t>Tumasonytė</t>
  </si>
  <si>
    <t>2001-05-16</t>
  </si>
  <si>
    <t xml:space="preserve">Kuprytė </t>
  </si>
  <si>
    <t>2002-01-31</t>
  </si>
  <si>
    <t>J. Armonienė, L. Juchnevičienė</t>
  </si>
  <si>
    <t>Zalatoriūtė</t>
  </si>
  <si>
    <t>Kristijana</t>
  </si>
  <si>
    <t>Čekavičiūtė</t>
  </si>
  <si>
    <t>2003-03-07</t>
  </si>
  <si>
    <t>DQ</t>
  </si>
  <si>
    <t>2v</t>
  </si>
  <si>
    <t>Aleksejėvičiūtė</t>
  </si>
  <si>
    <t>Rimkutė</t>
  </si>
  <si>
    <t>2000-11-12</t>
  </si>
  <si>
    <t>3v</t>
  </si>
  <si>
    <t>Silvija</t>
  </si>
  <si>
    <t>Baubonytė</t>
  </si>
  <si>
    <t>1996-11-09</t>
  </si>
  <si>
    <t>Malinauskaitė</t>
  </si>
  <si>
    <t>2001-02-26</t>
  </si>
  <si>
    <t>V.Šilinskas, V.Lebeckienė</t>
  </si>
  <si>
    <t xml:space="preserve">Hanna </t>
  </si>
  <si>
    <t xml:space="preserve">Zikeyeva </t>
  </si>
  <si>
    <t>2001-08-07</t>
  </si>
  <si>
    <t>I. Jefimova</t>
  </si>
  <si>
    <t>Ingrida</t>
  </si>
  <si>
    <t xml:space="preserve">Sinkevičiūtė </t>
  </si>
  <si>
    <t>2000-07-26</t>
  </si>
  <si>
    <t>Paškonytė</t>
  </si>
  <si>
    <t>2006-03-02</t>
  </si>
  <si>
    <t>Vesta</t>
  </si>
  <si>
    <t>Ručenko</t>
  </si>
  <si>
    <t>2003-05-23</t>
  </si>
  <si>
    <t>Panevėžys-Tauragė</t>
  </si>
  <si>
    <t>Panevėžio R. Sargūno sp. gimn.</t>
  </si>
  <si>
    <t>R.Jakubauskas</t>
  </si>
  <si>
    <t>Jovilė</t>
  </si>
  <si>
    <t>Rackevičiūtė</t>
  </si>
  <si>
    <t>2004-04-16</t>
  </si>
  <si>
    <t>O.Bogačionok, J.Strumskytė-Razgūnė</t>
  </si>
  <si>
    <t>Šimkevičiūtė</t>
  </si>
  <si>
    <t>2005-10-24</t>
  </si>
  <si>
    <t>Karina</t>
  </si>
  <si>
    <t xml:space="preserve">Sorkina </t>
  </si>
  <si>
    <t>2001-09-03</t>
  </si>
  <si>
    <t>T. Krasauskienė</t>
  </si>
  <si>
    <t>Pelanytė</t>
  </si>
  <si>
    <t>2005-06-26</t>
  </si>
  <si>
    <t>Aurėja</t>
  </si>
  <si>
    <t>Vaičekauskaitė</t>
  </si>
  <si>
    <t xml:space="preserve">Silvija </t>
  </si>
  <si>
    <t>Kazlauskaitė</t>
  </si>
  <si>
    <t>2006-04-27</t>
  </si>
  <si>
    <t>Banytė</t>
  </si>
  <si>
    <t>2004-03-01</t>
  </si>
  <si>
    <t>Veja</t>
  </si>
  <si>
    <t>Ižikovaitė</t>
  </si>
  <si>
    <t>2005-05-14</t>
  </si>
  <si>
    <t>NT</t>
  </si>
  <si>
    <t>Jučiūtė</t>
  </si>
  <si>
    <t>2005-04-14</t>
  </si>
  <si>
    <t>Kapliauskaitė</t>
  </si>
  <si>
    <t>2001-08-10</t>
  </si>
  <si>
    <t>Visockaitė</t>
  </si>
  <si>
    <t>2005-06-17</t>
  </si>
  <si>
    <t>Mačiulytė</t>
  </si>
  <si>
    <t>2004-06-30</t>
  </si>
  <si>
    <t>Maslauskaitė</t>
  </si>
  <si>
    <t>2005-09-16</t>
  </si>
  <si>
    <t>Švenčionių r.</t>
  </si>
  <si>
    <t>sk.Aitvaras</t>
  </si>
  <si>
    <t>R.Turla</t>
  </si>
  <si>
    <t>Bitinaitė</t>
  </si>
  <si>
    <t>1999-06-05</t>
  </si>
  <si>
    <t>G. Michniova</t>
  </si>
  <si>
    <t>Domantė</t>
  </si>
  <si>
    <t xml:space="preserve">Lyškutė </t>
  </si>
  <si>
    <t>2001-06-24</t>
  </si>
  <si>
    <t>trauma</t>
  </si>
  <si>
    <t>Barbora</t>
  </si>
  <si>
    <t>Martinkevičiutė</t>
  </si>
  <si>
    <t>2005-04-19</t>
  </si>
  <si>
    <t>Asta</t>
  </si>
  <si>
    <t>Strumbylaitė</t>
  </si>
  <si>
    <t>1999-09-14</t>
  </si>
  <si>
    <t>A.Dobregienė, M.Vadeikis</t>
  </si>
  <si>
    <t xml:space="preserve">Joginta </t>
  </si>
  <si>
    <t>Trečiokaitė</t>
  </si>
  <si>
    <t>2002-06-25</t>
  </si>
  <si>
    <t>Biržai</t>
  </si>
  <si>
    <t>BKKSC</t>
  </si>
  <si>
    <t>S.Strelcovas</t>
  </si>
  <si>
    <t>2001-12-22</t>
  </si>
  <si>
    <t>60 m  bėgimas vyrams</t>
  </si>
  <si>
    <t>Adas</t>
  </si>
  <si>
    <t>Dambrauskas</t>
  </si>
  <si>
    <t>2005-06-01</t>
  </si>
  <si>
    <t xml:space="preserve">VMSC, Ozo gimn. </t>
  </si>
  <si>
    <t>A. Tolstiks, I. Krakoviak-Tolstika</t>
  </si>
  <si>
    <t>1v</t>
  </si>
  <si>
    <t>Kristupas</t>
  </si>
  <si>
    <t>Seikauskas</t>
  </si>
  <si>
    <t>2001-05-07</t>
  </si>
  <si>
    <t xml:space="preserve">Danielius </t>
  </si>
  <si>
    <t>Vasiliauskas</t>
  </si>
  <si>
    <t>I. Krakoviak-Tolstika, A. Tolstiks</t>
  </si>
  <si>
    <t>Jocius</t>
  </si>
  <si>
    <t>2004-01-19</t>
  </si>
  <si>
    <t>A.Petrokas</t>
  </si>
  <si>
    <t>4v</t>
  </si>
  <si>
    <t>Nedas</t>
  </si>
  <si>
    <t>Talalas</t>
  </si>
  <si>
    <t>Berūkštis</t>
  </si>
  <si>
    <t>2000-05-11</t>
  </si>
  <si>
    <t>Takas</t>
  </si>
  <si>
    <t>Dariuš</t>
  </si>
  <si>
    <t>Križanovskij</t>
  </si>
  <si>
    <t>1998-06-12</t>
  </si>
  <si>
    <t>P.Žukienė V.Kozlov</t>
  </si>
  <si>
    <t>Gailevičius</t>
  </si>
  <si>
    <t>2001-12-18</t>
  </si>
  <si>
    <t xml:space="preserve">Kaunas </t>
  </si>
  <si>
    <t>Startas KTU</t>
  </si>
  <si>
    <t>A.Gavėnas</t>
  </si>
  <si>
    <t>Akulis</t>
  </si>
  <si>
    <t>2004-05-13</t>
  </si>
  <si>
    <t>Rimvydas</t>
  </si>
  <si>
    <t>Augys</t>
  </si>
  <si>
    <t>1995-03-12</t>
  </si>
  <si>
    <t>Giedrius</t>
  </si>
  <si>
    <t>Merkevičius</t>
  </si>
  <si>
    <t>2002-12-10</t>
  </si>
  <si>
    <t xml:space="preserve">Arminas </t>
  </si>
  <si>
    <t xml:space="preserve">Šeštokas </t>
  </si>
  <si>
    <t>2001-04-19</t>
  </si>
  <si>
    <t>J. Armonienė, V. Šmitas</t>
  </si>
  <si>
    <t>Bankauskas</t>
  </si>
  <si>
    <t>2003-11-20</t>
  </si>
  <si>
    <t>Einius</t>
  </si>
  <si>
    <t>Trumpa</t>
  </si>
  <si>
    <t>1998-06-23</t>
  </si>
  <si>
    <t>Vaitiekus</t>
  </si>
  <si>
    <t>2005-04-26</t>
  </si>
  <si>
    <t>Panevėžys-Telšiai</t>
  </si>
  <si>
    <t>R.Jakubauskas, L.Kaveckienė</t>
  </si>
  <si>
    <t>Valaitis</t>
  </si>
  <si>
    <t>2003-01-13</t>
  </si>
  <si>
    <t>Daunoravičius</t>
  </si>
  <si>
    <t>2004-06-22</t>
  </si>
  <si>
    <t>Kipras</t>
  </si>
  <si>
    <t>Žukauskas</t>
  </si>
  <si>
    <t>2003-04-21</t>
  </si>
  <si>
    <t>Ž. Leskauskas</t>
  </si>
  <si>
    <t>Rytis</t>
  </si>
  <si>
    <t>Malakauskas</t>
  </si>
  <si>
    <t>2006-04-29</t>
  </si>
  <si>
    <t>Adomas</t>
  </si>
  <si>
    <t>Mickūnas</t>
  </si>
  <si>
    <t>2004-07-27</t>
  </si>
  <si>
    <t>Dailidėnas</t>
  </si>
  <si>
    <t>1995-01-30</t>
  </si>
  <si>
    <t>Naglis</t>
  </si>
  <si>
    <t>Baranauskas</t>
  </si>
  <si>
    <t>P.Sabaitis,N.Gedgaudiene</t>
  </si>
  <si>
    <t xml:space="preserve">Lukas </t>
  </si>
  <si>
    <t>Palubeckas</t>
  </si>
  <si>
    <t>2004-01-03</t>
  </si>
  <si>
    <t>Panevėžys-Jurbarkas</t>
  </si>
  <si>
    <t>R.Jakubauskas, L. Stanienė</t>
  </si>
  <si>
    <t>Lančinskas</t>
  </si>
  <si>
    <t>2004-08-16</t>
  </si>
  <si>
    <t>G.Janušauskas,V.Komisaraitis</t>
  </si>
  <si>
    <t>Gabriele</t>
  </si>
  <si>
    <t>Pozzi</t>
  </si>
  <si>
    <t>2000-09-17</t>
  </si>
  <si>
    <t>Italija</t>
  </si>
  <si>
    <t>Varese Atletica</t>
  </si>
  <si>
    <t>Olegas</t>
  </si>
  <si>
    <t>Ivanikovas</t>
  </si>
  <si>
    <t>1999-11-17</t>
  </si>
  <si>
    <t>Ašmena</t>
  </si>
  <si>
    <t>2001-06-29</t>
  </si>
  <si>
    <t>Startas, VDU</t>
  </si>
  <si>
    <t xml:space="preserve">Gustas </t>
  </si>
  <si>
    <t>Rutkauskas</t>
  </si>
  <si>
    <t>2005-08-31</t>
  </si>
  <si>
    <t>Bitinas</t>
  </si>
  <si>
    <t>2004-10-08</t>
  </si>
  <si>
    <t>Panevėžys-Švenčionys</t>
  </si>
  <si>
    <t>R.Jakubauskas, G.Michniova</t>
  </si>
  <si>
    <t>Motiejus</t>
  </si>
  <si>
    <t>Klimas</t>
  </si>
  <si>
    <t>2004-03-05</t>
  </si>
  <si>
    <t>Erikas</t>
  </si>
  <si>
    <t>Mackevičius</t>
  </si>
  <si>
    <t>2003-06-28</t>
  </si>
  <si>
    <t>Babušis</t>
  </si>
  <si>
    <t>2005-02-28</t>
  </si>
  <si>
    <t>E. Dilys</t>
  </si>
  <si>
    <t>Arminas</t>
  </si>
  <si>
    <t>Tamašauskas</t>
  </si>
  <si>
    <t>2004-10-22</t>
  </si>
  <si>
    <t>Panevėžys-Jonškis</t>
  </si>
  <si>
    <t>R.Jakubauskas, P.Veikalas</t>
  </si>
  <si>
    <t>Rolandas</t>
  </si>
  <si>
    <t>Tichonovičius</t>
  </si>
  <si>
    <t>2002-02-19</t>
  </si>
  <si>
    <t>A.Gavėnas, S.Strelcovas</t>
  </si>
  <si>
    <t xml:space="preserve">Azimjon </t>
  </si>
  <si>
    <t xml:space="preserve">Tukhtamurodov </t>
  </si>
  <si>
    <t>2002-08-25</t>
  </si>
  <si>
    <t>Nikodemas</t>
  </si>
  <si>
    <t>Navickas</t>
  </si>
  <si>
    <t>2002-01-23</t>
  </si>
  <si>
    <t>Šimašius</t>
  </si>
  <si>
    <t>2005-01-19</t>
  </si>
  <si>
    <t>Jonas</t>
  </si>
  <si>
    <t>Lapinskas</t>
  </si>
  <si>
    <t>2004-04-05</t>
  </si>
  <si>
    <t>G.Šerėnienė</t>
  </si>
  <si>
    <t>Arvydas</t>
  </si>
  <si>
    <t xml:space="preserve">Kazlauskas </t>
  </si>
  <si>
    <t>2001-11-02</t>
  </si>
  <si>
    <t>Gustis</t>
  </si>
  <si>
    <t>Stasiukaitis</t>
  </si>
  <si>
    <t>2004-04-27</t>
  </si>
  <si>
    <t>Dominykas</t>
  </si>
  <si>
    <t>Daukševičius</t>
  </si>
  <si>
    <t>2004-02-26</t>
  </si>
  <si>
    <t>Redas</t>
  </si>
  <si>
    <t>Kliokmanas</t>
  </si>
  <si>
    <t>2002-12-04</t>
  </si>
  <si>
    <t>R.Petruškevičius</t>
  </si>
  <si>
    <t>Andrius</t>
  </si>
  <si>
    <t xml:space="preserve">Litvinas </t>
  </si>
  <si>
    <t>1998-12-01</t>
  </si>
  <si>
    <t>Sakalauskas</t>
  </si>
  <si>
    <t>2004-06-08</t>
  </si>
  <si>
    <t>Gustaitis</t>
  </si>
  <si>
    <t>2005-08-11</t>
  </si>
  <si>
    <t>Švetkauskas</t>
  </si>
  <si>
    <t>2005-10-15</t>
  </si>
  <si>
    <t xml:space="preserve">Budavičius </t>
  </si>
  <si>
    <t>1999-05-14</t>
  </si>
  <si>
    <t>J. Razgunė</t>
  </si>
  <si>
    <t xml:space="preserve">Daknys </t>
  </si>
  <si>
    <t>2000-08-09</t>
  </si>
  <si>
    <r>
      <t xml:space="preserve">DNS </t>
    </r>
    <r>
      <rPr>
        <sz val="10"/>
        <rFont val="Times New Roman"/>
        <family val="1"/>
        <charset val="186"/>
      </rPr>
      <t>g.p.</t>
    </r>
  </si>
  <si>
    <t>Matulaitis</t>
  </si>
  <si>
    <t>2004-02-16</t>
  </si>
  <si>
    <t>Pakalniškis</t>
  </si>
  <si>
    <t>2005-06-06</t>
  </si>
  <si>
    <t xml:space="preserve"> Arnas</t>
  </si>
  <si>
    <t>Žuklija</t>
  </si>
  <si>
    <t>3000 m  bėgimas vyrams</t>
  </si>
  <si>
    <t>Laurinaitis</t>
  </si>
  <si>
    <t>1996-05-16</t>
  </si>
  <si>
    <t>J. Garalevičius</t>
  </si>
  <si>
    <t>Liudas</t>
  </si>
  <si>
    <t>Diraitis</t>
  </si>
  <si>
    <t>2001-10-29</t>
  </si>
  <si>
    <t>P.Bieliūnas</t>
  </si>
  <si>
    <t>Gediminas</t>
  </si>
  <si>
    <t>Janušis</t>
  </si>
  <si>
    <t>1991-06-27</t>
  </si>
  <si>
    <t>bėgimas iš 2</t>
  </si>
  <si>
    <t>bėgimas iš 8</t>
  </si>
  <si>
    <t>N. Sabaliauskienė</t>
  </si>
  <si>
    <t>A.Gricevičius</t>
  </si>
  <si>
    <t>1998-09-12</t>
  </si>
  <si>
    <t>Asauskas</t>
  </si>
  <si>
    <t>Algirdas</t>
  </si>
  <si>
    <t>2.00</t>
  </si>
  <si>
    <t>1.95</t>
  </si>
  <si>
    <t>1.90</t>
  </si>
  <si>
    <t>1.85</t>
  </si>
  <si>
    <t>1.80</t>
  </si>
  <si>
    <t>1.75</t>
  </si>
  <si>
    <t>Šuolis į aukštį vyrams</t>
  </si>
  <si>
    <t>300 m  bėgimas moterims</t>
  </si>
  <si>
    <t>Suvestinė</t>
  </si>
  <si>
    <t>Reultatas</t>
  </si>
  <si>
    <t>Roberta</t>
  </si>
  <si>
    <t xml:space="preserve">Ema </t>
  </si>
  <si>
    <t>Sarafinaitė</t>
  </si>
  <si>
    <t>2004-06-07</t>
  </si>
  <si>
    <t>Jonava</t>
  </si>
  <si>
    <t>JKKSC</t>
  </si>
  <si>
    <t>V.Lebeckienė</t>
  </si>
  <si>
    <t>Ivickytė</t>
  </si>
  <si>
    <t>1997-02-09</t>
  </si>
  <si>
    <t>P.Žukienė, V.Kozlov</t>
  </si>
  <si>
    <t xml:space="preserve">Andra </t>
  </si>
  <si>
    <t>Tamašauskaitė</t>
  </si>
  <si>
    <t>2000-11-28</t>
  </si>
  <si>
    <t>I. Juodeškienė</t>
  </si>
  <si>
    <t>Andrija</t>
  </si>
  <si>
    <t>Krupovičiūtė</t>
  </si>
  <si>
    <t>2006-10-13</t>
  </si>
  <si>
    <t>Kisnieriūtė</t>
  </si>
  <si>
    <t>2005-01-26</t>
  </si>
  <si>
    <t>V.Komisaraitis,A.Kavaliauskas</t>
  </si>
  <si>
    <t>Stela</t>
  </si>
  <si>
    <t>Laurinčikaitė</t>
  </si>
  <si>
    <t>2006-07-05</t>
  </si>
  <si>
    <t>Sučkova</t>
  </si>
  <si>
    <t>2003-08-14</t>
  </si>
  <si>
    <t>Aiša</t>
  </si>
  <si>
    <t>Rafanavičiūtė</t>
  </si>
  <si>
    <t>2003-11-28</t>
  </si>
  <si>
    <t>Agneta</t>
  </si>
  <si>
    <t>Būdaitė</t>
  </si>
  <si>
    <t>2004-12-29</t>
  </si>
  <si>
    <t>bėgimas iš 9</t>
  </si>
  <si>
    <t>N. Sataliauskienė  ?</t>
  </si>
  <si>
    <t>bėgimas iš 6</t>
  </si>
  <si>
    <t>2002-03-03</t>
  </si>
  <si>
    <t>300 m  bėgimas vyrams</t>
  </si>
  <si>
    <t>Mažvydas</t>
  </si>
  <si>
    <t>Bivainis</t>
  </si>
  <si>
    <t>20001-02-08</t>
  </si>
  <si>
    <t>Kaunas Utena</t>
  </si>
  <si>
    <t>N.Sabaliauskienė, M.Saliamonas</t>
  </si>
  <si>
    <t>Martas</t>
  </si>
  <si>
    <t>Damažeckas</t>
  </si>
  <si>
    <t>2004-01-18</t>
  </si>
  <si>
    <t>Jevgenij</t>
  </si>
  <si>
    <t>Kirilenko</t>
  </si>
  <si>
    <t>1986-02-16</t>
  </si>
  <si>
    <t>G.Michniova</t>
  </si>
  <si>
    <t>Arnas</t>
  </si>
  <si>
    <t>Dijokas</t>
  </si>
  <si>
    <t>2005-07-15</t>
  </si>
  <si>
    <t>N.Daugėlienė</t>
  </si>
  <si>
    <t>Juozas</t>
  </si>
  <si>
    <t>Bindokas</t>
  </si>
  <si>
    <t>2002-01-24</t>
  </si>
  <si>
    <t>Valerijus</t>
  </si>
  <si>
    <t>Bakhovkin</t>
  </si>
  <si>
    <t>2003-02-15</t>
  </si>
  <si>
    <t>VMSC-Ozo gimn.</t>
  </si>
  <si>
    <t>DNF</t>
  </si>
  <si>
    <t>L.Juchnevičienė</t>
  </si>
  <si>
    <t>1995-01-31</t>
  </si>
  <si>
    <t>Jokūbas</t>
  </si>
  <si>
    <t>Mejeras</t>
  </si>
  <si>
    <t>2003-04-09</t>
  </si>
  <si>
    <t>A.Gavėnas, A.Starkevičius</t>
  </si>
  <si>
    <t>bėgimas iš</t>
  </si>
  <si>
    <t xml:space="preserve">Z. ŠVEIKAUSKO IR A. STANISLOVAIČIO </t>
  </si>
  <si>
    <t>TAURĖMS LAIMĖTI</t>
  </si>
  <si>
    <t>Kaunas, LSU Alekso Stanislovaičio lengvosios atletikos maniežas</t>
  </si>
  <si>
    <t>Varžybų vyriausiasis teisėjas</t>
  </si>
  <si>
    <t>Eugenijus TRINKŪNAS</t>
  </si>
  <si>
    <t>Varžybų vyriausiasis sekretorius</t>
  </si>
  <si>
    <t>Alfonsas BULIUOLIS</t>
  </si>
  <si>
    <t>2021 m. gruodžio 15 d.</t>
  </si>
  <si>
    <t>ŽIEMOS ČEMPIONATAS</t>
  </si>
  <si>
    <t>800+600+400+200 estafetinis bėgimas moterims</t>
  </si>
  <si>
    <t>Etapas</t>
  </si>
  <si>
    <t>A.Gavėnas,V.Čereška</t>
  </si>
  <si>
    <t>O.Povilionienė</t>
  </si>
  <si>
    <t xml:space="preserve"> Šermukšnis</t>
  </si>
  <si>
    <t>A.Gavėnas,A.Valatkevičius</t>
  </si>
  <si>
    <t>800+600+400+200 estafetinis bėgimas vyrams</t>
  </si>
  <si>
    <t>2004-03-03</t>
  </si>
  <si>
    <t>2001-03-08</t>
  </si>
  <si>
    <t>2004-08-18</t>
  </si>
  <si>
    <t>2002-08-07</t>
  </si>
  <si>
    <t>2003-10-16</t>
  </si>
  <si>
    <t>2005-06-25</t>
  </si>
  <si>
    <t>Varžybų techninis delegatas</t>
  </si>
  <si>
    <t>Algirdas BARANAUSKAS</t>
  </si>
  <si>
    <t>ATVIRASIS LENGVOSIOS ATLETIKOS</t>
  </si>
  <si>
    <t>LIETUVOS SPORTO UNIVERSITETO STUDENTŲ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</si>
</sst>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.00"/>
    <numFmt numFmtId="165" formatCode="0.000"/>
    <numFmt numFmtId="166" formatCode="0.0000"/>
    <numFmt numFmtId="167" formatCode="yyyy\-mm\-dd;@"/>
  </numFmts>
  <fonts count="5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1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charset val="186"/>
    </font>
    <font>
      <sz val="10"/>
      <name val="Arial Baltic"/>
      <family val="2"/>
      <charset val="186"/>
    </font>
    <font>
      <b/>
      <sz val="10"/>
      <name val="Arial Baltic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8"/>
      <name val="Arial Baltic"/>
      <family val="2"/>
      <charset val="186"/>
    </font>
    <font>
      <sz val="8"/>
      <name val="Arial Baltic"/>
      <family val="2"/>
      <charset val="186"/>
    </font>
    <font>
      <sz val="7"/>
      <name val="Times New Roman"/>
      <family val="1"/>
      <charset val="186"/>
    </font>
    <font>
      <b/>
      <sz val="7"/>
      <name val="Times New Roman"/>
      <family val="1"/>
      <charset val="186"/>
    </font>
    <font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6"/>
      <name val="Times New Roman"/>
      <family val="1"/>
      <charset val="186"/>
    </font>
    <font>
      <sz val="6"/>
      <name val="Times New Roman"/>
      <family val="1"/>
      <charset val="186"/>
    </font>
    <font>
      <b/>
      <sz val="12"/>
      <name val="Arial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3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0" applyNumberFormat="0" applyAlignment="0" applyProtection="0"/>
    <xf numFmtId="0" fontId="19" fillId="21" borderId="11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0" applyNumberFormat="0" applyAlignment="0" applyProtection="0"/>
    <xf numFmtId="0" fontId="26" fillId="0" borderId="15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0" fillId="0" borderId="0"/>
    <xf numFmtId="0" fontId="29" fillId="0" borderId="0"/>
    <xf numFmtId="0" fontId="2" fillId="0" borderId="0"/>
    <xf numFmtId="0" fontId="3" fillId="23" borderId="16" applyNumberFormat="0" applyFont="0" applyAlignment="0" applyProtection="0"/>
    <xf numFmtId="0" fontId="31" fillId="20" borderId="17" applyNumberFormat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9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Fill="1"/>
    <xf numFmtId="0" fontId="7" fillId="0" borderId="0" xfId="0" applyFont="1" applyFill="1"/>
    <xf numFmtId="0" fontId="14" fillId="0" borderId="0" xfId="0" applyFont="1" applyFill="1"/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/>
    <xf numFmtId="1" fontId="4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6" fillId="0" borderId="0" xfId="53" applyFont="1"/>
    <xf numFmtId="0" fontId="37" fillId="0" borderId="0" xfId="53" applyFont="1"/>
    <xf numFmtId="0" fontId="36" fillId="0" borderId="0" xfId="53" applyFont="1" applyAlignment="1">
      <alignment horizontal="center"/>
    </xf>
    <xf numFmtId="49" fontId="36" fillId="0" borderId="0" xfId="53" applyNumberFormat="1" applyFont="1"/>
    <xf numFmtId="0" fontId="4" fillId="0" borderId="0" xfId="53" applyFont="1"/>
    <xf numFmtId="0" fontId="7" fillId="0" borderId="1" xfId="53" applyFont="1" applyBorder="1"/>
    <xf numFmtId="2" fontId="38" fillId="0" borderId="1" xfId="53" applyNumberFormat="1" applyFont="1" applyBorder="1" applyAlignment="1">
      <alignment horizontal="center" vertical="center"/>
    </xf>
    <xf numFmtId="2" fontId="6" fillId="0" borderId="1" xfId="53" applyNumberFormat="1" applyFont="1" applyBorder="1" applyAlignment="1">
      <alignment horizontal="center" vertical="center" wrapText="1"/>
    </xf>
    <xf numFmtId="2" fontId="39" fillId="0" borderId="1" xfId="53" applyNumberFormat="1" applyFont="1" applyBorder="1" applyAlignment="1">
      <alignment horizontal="center"/>
    </xf>
    <xf numFmtId="1" fontId="39" fillId="0" borderId="1" xfId="53" applyNumberFormat="1" applyFont="1" applyBorder="1" applyAlignment="1">
      <alignment horizontal="center"/>
    </xf>
    <xf numFmtId="49" fontId="7" fillId="0" borderId="2" xfId="53" applyNumberFormat="1" applyFont="1" applyBorder="1" applyAlignment="1">
      <alignment horizontal="left"/>
    </xf>
    <xf numFmtId="49" fontId="7" fillId="0" borderId="1" xfId="53" applyNumberFormat="1" applyFont="1" applyBorder="1" applyAlignment="1">
      <alignment horizontal="center"/>
    </xf>
    <xf numFmtId="0" fontId="8" fillId="0" borderId="19" xfId="53" applyFont="1" applyBorder="1" applyAlignment="1">
      <alignment horizontal="left"/>
    </xf>
    <xf numFmtId="0" fontId="4" fillId="0" borderId="3" xfId="53" applyFont="1" applyBorder="1" applyAlignment="1">
      <alignment horizontal="right"/>
    </xf>
    <xf numFmtId="1" fontId="4" fillId="0" borderId="3" xfId="53" applyNumberFormat="1" applyFont="1" applyBorder="1" applyAlignment="1">
      <alignment horizontal="center"/>
    </xf>
    <xf numFmtId="1" fontId="4" fillId="0" borderId="1" xfId="53" applyNumberFormat="1" applyFont="1" applyBorder="1" applyAlignment="1">
      <alignment horizontal="center"/>
    </xf>
    <xf numFmtId="0" fontId="40" fillId="0" borderId="0" xfId="53" applyFont="1"/>
    <xf numFmtId="0" fontId="9" fillId="0" borderId="4" xfId="53" applyFont="1" applyBorder="1" applyAlignment="1">
      <alignment horizontal="center" vertical="center"/>
    </xf>
    <xf numFmtId="0" fontId="9" fillId="0" borderId="5" xfId="53" applyFont="1" applyBorder="1" applyAlignment="1">
      <alignment horizontal="center" vertical="center"/>
    </xf>
    <xf numFmtId="0" fontId="9" fillId="0" borderId="6" xfId="53" applyFont="1" applyBorder="1" applyAlignment="1">
      <alignment horizontal="center" vertical="center"/>
    </xf>
    <xf numFmtId="0" fontId="40" fillId="0" borderId="20" xfId="53" applyFont="1" applyBorder="1" applyAlignment="1">
      <alignment horizontal="center"/>
    </xf>
    <xf numFmtId="0" fontId="40" fillId="0" borderId="21" xfId="53" applyFont="1" applyBorder="1" applyAlignment="1">
      <alignment horizontal="center"/>
    </xf>
    <xf numFmtId="0" fontId="40" fillId="0" borderId="22" xfId="53" applyFont="1" applyBorder="1" applyAlignment="1">
      <alignment horizontal="center"/>
    </xf>
    <xf numFmtId="0" fontId="40" fillId="0" borderId="23" xfId="53" applyFont="1" applyBorder="1" applyAlignment="1">
      <alignment horizontal="center"/>
    </xf>
    <xf numFmtId="0" fontId="7" fillId="0" borderId="6" xfId="53" applyFont="1" applyBorder="1" applyAlignment="1">
      <alignment horizontal="center" vertical="center"/>
    </xf>
    <xf numFmtId="0" fontId="9" fillId="0" borderId="7" xfId="53" applyFont="1" applyBorder="1" applyAlignment="1">
      <alignment horizontal="left" vertical="center"/>
    </xf>
    <xf numFmtId="0" fontId="9" fillId="0" borderId="5" xfId="53" applyFont="1" applyBorder="1" applyAlignment="1">
      <alignment horizontal="right" vertical="center"/>
    </xf>
    <xf numFmtId="0" fontId="9" fillId="0" borderId="8" xfId="53" applyFont="1" applyBorder="1" applyAlignment="1">
      <alignment horizontal="center" vertical="center"/>
    </xf>
    <xf numFmtId="0" fontId="9" fillId="0" borderId="9" xfId="53" applyFont="1" applyBorder="1" applyAlignment="1">
      <alignment horizontal="center" vertical="center"/>
    </xf>
    <xf numFmtId="0" fontId="41" fillId="0" borderId="0" xfId="53" applyFont="1"/>
    <xf numFmtId="49" fontId="41" fillId="0" borderId="0" xfId="53" applyNumberFormat="1" applyFont="1"/>
    <xf numFmtId="0" fontId="4" fillId="0" borderId="0" xfId="53" applyFont="1" applyAlignment="1">
      <alignment horizontal="center"/>
    </xf>
    <xf numFmtId="0" fontId="4" fillId="0" borderId="0" xfId="53" applyFont="1" applyAlignment="1">
      <alignment horizontal="left"/>
    </xf>
    <xf numFmtId="0" fontId="8" fillId="0" borderId="0" xfId="53" applyFont="1"/>
    <xf numFmtId="0" fontId="8" fillId="0" borderId="0" xfId="53" applyFont="1" applyAlignment="1">
      <alignment horizontal="center"/>
    </xf>
    <xf numFmtId="0" fontId="11" fillId="0" borderId="0" xfId="53" applyFont="1" applyAlignment="1">
      <alignment horizontal="left"/>
    </xf>
    <xf numFmtId="0" fontId="11" fillId="0" borderId="0" xfId="53" applyFont="1" applyAlignment="1">
      <alignment horizontal="right"/>
    </xf>
    <xf numFmtId="0" fontId="7" fillId="0" borderId="0" xfId="53" applyFont="1"/>
    <xf numFmtId="0" fontId="12" fillId="0" borderId="0" xfId="53" applyFont="1"/>
    <xf numFmtId="0" fontId="13" fillId="0" borderId="0" xfId="53" applyFont="1" applyAlignment="1">
      <alignment horizontal="right"/>
    </xf>
    <xf numFmtId="0" fontId="14" fillId="0" borderId="0" xfId="53" applyFont="1"/>
    <xf numFmtId="0" fontId="10" fillId="0" borderId="0" xfId="53" applyFont="1" applyAlignment="1">
      <alignment horizontal="center"/>
    </xf>
    <xf numFmtId="0" fontId="8" fillId="0" borderId="0" xfId="53" applyFont="1" applyAlignment="1">
      <alignment horizontal="left"/>
    </xf>
    <xf numFmtId="49" fontId="13" fillId="0" borderId="0" xfId="53" applyNumberFormat="1" applyFont="1" applyAlignment="1">
      <alignment horizontal="right"/>
    </xf>
    <xf numFmtId="0" fontId="6" fillId="0" borderId="0" xfId="53" applyFont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/>
    </xf>
    <xf numFmtId="49" fontId="36" fillId="0" borderId="0" xfId="0" applyNumberFormat="1" applyFont="1"/>
    <xf numFmtId="0" fontId="7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40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1" fillId="0" borderId="0" xfId="0" applyFont="1"/>
    <xf numFmtId="49" fontId="41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/>
    </xf>
    <xf numFmtId="0" fontId="42" fillId="0" borderId="0" xfId="0" applyFont="1"/>
    <xf numFmtId="49" fontId="4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3" fillId="0" borderId="0" xfId="0" applyFont="1"/>
    <xf numFmtId="0" fontId="6" fillId="0" borderId="0" xfId="0" applyFont="1"/>
    <xf numFmtId="0" fontId="5" fillId="0" borderId="0" xfId="0" applyFont="1"/>
    <xf numFmtId="0" fontId="38" fillId="0" borderId="0" xfId="0" applyFont="1"/>
    <xf numFmtId="0" fontId="44" fillId="0" borderId="0" xfId="0" applyFont="1" applyAlignment="1">
      <alignment horizontal="right"/>
    </xf>
    <xf numFmtId="0" fontId="45" fillId="0" borderId="0" xfId="0" applyFont="1"/>
    <xf numFmtId="0" fontId="46" fillId="0" borderId="0" xfId="0" applyFont="1"/>
    <xf numFmtId="49" fontId="47" fillId="0" borderId="0" xfId="0" applyNumberFormat="1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9" fontId="47" fillId="0" borderId="1" xfId="0" applyNumberFormat="1" applyFont="1" applyBorder="1" applyAlignment="1">
      <alignment horizontal="center" vertical="center"/>
    </xf>
    <xf numFmtId="49" fontId="47" fillId="0" borderId="29" xfId="0" applyNumberFormat="1" applyFont="1" applyBorder="1" applyAlignment="1">
      <alignment horizontal="left" vertical="center"/>
    </xf>
    <xf numFmtId="49" fontId="47" fillId="0" borderId="30" xfId="0" applyNumberFormat="1" applyFont="1" applyBorder="1" applyAlignment="1">
      <alignment horizontal="left" vertical="center"/>
    </xf>
    <xf numFmtId="49" fontId="38" fillId="0" borderId="31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7" fillId="0" borderId="0" xfId="0" applyFont="1" applyAlignment="1">
      <alignment horizontal="center"/>
    </xf>
    <xf numFmtId="49" fontId="7" fillId="0" borderId="0" xfId="0" applyNumberFormat="1" applyFont="1"/>
    <xf numFmtId="2" fontId="6" fillId="0" borderId="1" xfId="1" applyNumberFormat="1" applyFont="1" applyBorder="1" applyAlignment="1">
      <alignment horizontal="center"/>
    </xf>
    <xf numFmtId="165" fontId="48" fillId="0" borderId="3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6" fontId="7" fillId="0" borderId="0" xfId="0" applyNumberFormat="1" applyFont="1"/>
    <xf numFmtId="0" fontId="4" fillId="24" borderId="0" xfId="0" applyFont="1" applyFill="1"/>
    <xf numFmtId="0" fontId="4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7" fillId="0" borderId="1" xfId="1" applyFont="1" applyBorder="1" applyAlignment="1">
      <alignment horizontal="left"/>
    </xf>
    <xf numFmtId="0" fontId="4" fillId="0" borderId="0" xfId="0" applyFont="1" applyAlignment="1">
      <alignment horizontal="right"/>
    </xf>
    <xf numFmtId="49" fontId="7" fillId="0" borderId="0" xfId="0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165" fontId="48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2" fontId="5" fillId="0" borderId="0" xfId="0" applyNumberFormat="1" applyFont="1"/>
    <xf numFmtId="0" fontId="5" fillId="0" borderId="1" xfId="38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6" fillId="0" borderId="0" xfId="0" applyNumberFormat="1" applyFont="1"/>
    <xf numFmtId="49" fontId="49" fillId="0" borderId="0" xfId="0" applyNumberFormat="1" applyFont="1"/>
    <xf numFmtId="49" fontId="50" fillId="0" borderId="0" xfId="0" applyNumberFormat="1" applyFont="1"/>
    <xf numFmtId="49" fontId="7" fillId="0" borderId="1" xfId="0" applyNumberFormat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3" fillId="0" borderId="33" xfId="54" applyBorder="1"/>
    <xf numFmtId="0" fontId="3" fillId="0" borderId="0" xfId="54"/>
    <xf numFmtId="0" fontId="51" fillId="0" borderId="0" xfId="54" applyFont="1"/>
    <xf numFmtId="0" fontId="5" fillId="0" borderId="0" xfId="54" applyFont="1"/>
    <xf numFmtId="0" fontId="5" fillId="0" borderId="33" xfId="54" applyFont="1" applyBorder="1"/>
    <xf numFmtId="0" fontId="52" fillId="0" borderId="0" xfId="54" applyFont="1"/>
    <xf numFmtId="0" fontId="53" fillId="0" borderId="0" xfId="54" applyFont="1"/>
    <xf numFmtId="0" fontId="54" fillId="0" borderId="0" xfId="54" applyFont="1"/>
    <xf numFmtId="0" fontId="5" fillId="0" borderId="19" xfId="54" applyFont="1" applyBorder="1"/>
    <xf numFmtId="49" fontId="45" fillId="0" borderId="0" xfId="54" applyNumberFormat="1" applyFont="1"/>
    <xf numFmtId="0" fontId="5" fillId="0" borderId="34" xfId="54" applyFont="1" applyBorder="1"/>
    <xf numFmtId="0" fontId="5" fillId="0" borderId="35" xfId="54" applyFont="1" applyBorder="1"/>
    <xf numFmtId="0" fontId="55" fillId="0" borderId="0" xfId="54" applyFont="1"/>
    <xf numFmtId="0" fontId="12" fillId="0" borderId="0" xfId="55" applyFont="1"/>
    <xf numFmtId="0" fontId="12" fillId="0" borderId="0" xfId="56" applyFont="1"/>
    <xf numFmtId="0" fontId="8" fillId="0" borderId="0" xfId="56" applyFont="1"/>
    <xf numFmtId="0" fontId="8" fillId="0" borderId="0" xfId="56" applyFont="1" applyAlignment="1">
      <alignment horizontal="left"/>
    </xf>
    <xf numFmtId="0" fontId="6" fillId="0" borderId="0" xfId="56" applyFont="1" applyAlignment="1">
      <alignment horizontal="center"/>
    </xf>
    <xf numFmtId="0" fontId="14" fillId="0" borderId="0" xfId="56" applyFont="1"/>
    <xf numFmtId="49" fontId="13" fillId="0" borderId="0" xfId="56" applyNumberFormat="1" applyFont="1" applyAlignment="1">
      <alignment horizontal="right"/>
    </xf>
    <xf numFmtId="0" fontId="7" fillId="0" borderId="0" xfId="56" applyFont="1"/>
    <xf numFmtId="0" fontId="10" fillId="0" borderId="0" xfId="56" applyFont="1" applyAlignment="1">
      <alignment horizontal="center"/>
    </xf>
    <xf numFmtId="0" fontId="13" fillId="0" borderId="0" xfId="56" applyFont="1" applyAlignment="1">
      <alignment horizontal="right"/>
    </xf>
    <xf numFmtId="0" fontId="4" fillId="0" borderId="0" xfId="44" applyFont="1"/>
    <xf numFmtId="0" fontId="11" fillId="0" borderId="0" xfId="44" applyFont="1" applyAlignment="1">
      <alignment horizontal="right"/>
    </xf>
    <xf numFmtId="0" fontId="4" fillId="0" borderId="0" xfId="44" applyFont="1" applyAlignment="1">
      <alignment horizontal="left"/>
    </xf>
    <xf numFmtId="0" fontId="6" fillId="0" borderId="0" xfId="44" applyFont="1" applyAlignment="1">
      <alignment horizontal="center"/>
    </xf>
    <xf numFmtId="0" fontId="5" fillId="0" borderId="0" xfId="44" applyFont="1" applyAlignment="1">
      <alignment horizontal="center"/>
    </xf>
    <xf numFmtId="0" fontId="13" fillId="0" borderId="0" xfId="44" applyFont="1" applyAlignment="1">
      <alignment horizontal="right"/>
    </xf>
    <xf numFmtId="0" fontId="11" fillId="0" borderId="0" xfId="44" applyFont="1" applyAlignment="1">
      <alignment horizontal="left"/>
    </xf>
    <xf numFmtId="0" fontId="8" fillId="0" borderId="0" xfId="44" applyFont="1"/>
    <xf numFmtId="0" fontId="8" fillId="0" borderId="0" xfId="44" applyFont="1" applyAlignment="1">
      <alignment horizontal="center"/>
    </xf>
    <xf numFmtId="0" fontId="6" fillId="0" borderId="0" xfId="44" applyFont="1"/>
    <xf numFmtId="0" fontId="6" fillId="0" borderId="0" xfId="44" applyFont="1" applyAlignment="1">
      <alignment horizontal="left"/>
    </xf>
    <xf numFmtId="0" fontId="9" fillId="0" borderId="9" xfId="44" applyFont="1" applyBorder="1" applyAlignment="1">
      <alignment horizontal="center" vertical="center"/>
    </xf>
    <xf numFmtId="0" fontId="9" fillId="0" borderId="8" xfId="44" applyFont="1" applyBorder="1" applyAlignment="1">
      <alignment horizontal="center" vertical="center"/>
    </xf>
    <xf numFmtId="0" fontId="9" fillId="0" borderId="5" xfId="44" applyFont="1" applyBorder="1" applyAlignment="1">
      <alignment horizontal="right" vertical="center"/>
    </xf>
    <xf numFmtId="0" fontId="9" fillId="0" borderId="7" xfId="44" applyFont="1" applyBorder="1" applyAlignment="1">
      <alignment horizontal="left" vertical="center"/>
    </xf>
    <xf numFmtId="0" fontId="7" fillId="0" borderId="6" xfId="44" applyFont="1" applyBorder="1" applyAlignment="1">
      <alignment horizontal="center" vertical="center"/>
    </xf>
    <xf numFmtId="0" fontId="10" fillId="0" borderId="6" xfId="44" applyFont="1" applyBorder="1" applyAlignment="1">
      <alignment horizontal="center" vertical="center"/>
    </xf>
    <xf numFmtId="0" fontId="10" fillId="0" borderId="5" xfId="44" applyFont="1" applyBorder="1" applyAlignment="1">
      <alignment horizontal="center" vertical="center"/>
    </xf>
    <xf numFmtId="0" fontId="9" fillId="0" borderId="4" xfId="44" applyFont="1" applyBorder="1" applyAlignment="1">
      <alignment horizontal="center" vertical="center"/>
    </xf>
    <xf numFmtId="0" fontId="7" fillId="0" borderId="0" xfId="44" applyFont="1"/>
    <xf numFmtId="0" fontId="39" fillId="0" borderId="37" xfId="41" applyFont="1" applyBorder="1" applyAlignment="1">
      <alignment horizontal="center" vertical="top"/>
    </xf>
    <xf numFmtId="0" fontId="39" fillId="0" borderId="38" xfId="41" applyFont="1" applyBorder="1" applyAlignment="1">
      <alignment horizontal="center"/>
    </xf>
    <xf numFmtId="0" fontId="39" fillId="0" borderId="39" xfId="41" applyFont="1" applyBorder="1" applyAlignment="1">
      <alignment horizontal="right"/>
    </xf>
    <xf numFmtId="0" fontId="56" fillId="0" borderId="40" xfId="41" applyFont="1" applyBorder="1" applyAlignment="1">
      <alignment horizontal="left"/>
    </xf>
    <xf numFmtId="167" fontId="39" fillId="0" borderId="38" xfId="41" applyNumberFormat="1" applyFont="1" applyBorder="1" applyAlignment="1">
      <alignment horizontal="center"/>
    </xf>
    <xf numFmtId="0" fontId="39" fillId="0" borderId="42" xfId="41" applyFont="1" applyBorder="1" applyAlignment="1">
      <alignment horizontal="left" vertical="center" wrapText="1"/>
    </xf>
    <xf numFmtId="0" fontId="39" fillId="0" borderId="43" xfId="41" applyFont="1" applyBorder="1" applyAlignment="1">
      <alignment horizontal="left" shrinkToFit="1"/>
    </xf>
    <xf numFmtId="0" fontId="7" fillId="0" borderId="43" xfId="41" applyFont="1" applyBorder="1" applyAlignment="1">
      <alignment horizontal="left" wrapText="1" shrinkToFit="1"/>
    </xf>
    <xf numFmtId="0" fontId="28" fillId="0" borderId="0" xfId="41" applyFont="1"/>
    <xf numFmtId="0" fontId="30" fillId="0" borderId="0" xfId="44"/>
    <xf numFmtId="0" fontId="39" fillId="0" borderId="45" xfId="41" applyFont="1" applyBorder="1" applyAlignment="1">
      <alignment horizontal="center" vertical="top"/>
    </xf>
    <xf numFmtId="0" fontId="39" fillId="0" borderId="1" xfId="41" applyFont="1" applyBorder="1" applyAlignment="1">
      <alignment horizontal="center"/>
    </xf>
    <xf numFmtId="0" fontId="39" fillId="0" borderId="3" xfId="41" applyFont="1" applyBorder="1" applyAlignment="1">
      <alignment horizontal="right"/>
    </xf>
    <xf numFmtId="0" fontId="56" fillId="0" borderId="2" xfId="41" applyFont="1" applyBorder="1" applyAlignment="1">
      <alignment horizontal="left"/>
    </xf>
    <xf numFmtId="167" fontId="39" fillId="0" borderId="1" xfId="41" applyNumberFormat="1" applyFont="1" applyBorder="1" applyAlignment="1">
      <alignment horizontal="center"/>
    </xf>
    <xf numFmtId="0" fontId="39" fillId="0" borderId="47" xfId="41" applyFont="1" applyBorder="1" applyAlignment="1">
      <alignment horizontal="left" vertical="center" wrapText="1"/>
    </xf>
    <xf numFmtId="0" fontId="39" fillId="0" borderId="29" xfId="41" applyFont="1" applyBorder="1" applyAlignment="1">
      <alignment horizontal="left" shrinkToFit="1"/>
    </xf>
    <xf numFmtId="0" fontId="7" fillId="0" borderId="29" xfId="41" applyFont="1" applyBorder="1" applyAlignment="1">
      <alignment horizontal="left" wrapText="1" shrinkToFit="1"/>
    </xf>
    <xf numFmtId="0" fontId="7" fillId="0" borderId="29" xfId="41" applyFont="1" applyBorder="1" applyAlignment="1">
      <alignment horizontal="left" shrinkToFit="1"/>
    </xf>
    <xf numFmtId="0" fontId="39" fillId="0" borderId="23" xfId="41" applyFont="1" applyBorder="1" applyAlignment="1">
      <alignment horizontal="center" vertical="top"/>
    </xf>
    <xf numFmtId="0" fontId="39" fillId="0" borderId="49" xfId="41" applyFont="1" applyBorder="1" applyAlignment="1">
      <alignment horizontal="center"/>
    </xf>
    <xf numFmtId="0" fontId="39" fillId="0" borderId="50" xfId="41" applyFont="1" applyBorder="1" applyAlignment="1">
      <alignment horizontal="right"/>
    </xf>
    <xf numFmtId="0" fontId="56" fillId="0" borderId="51" xfId="41" applyFont="1" applyBorder="1" applyAlignment="1">
      <alignment horizontal="left"/>
    </xf>
    <xf numFmtId="167" fontId="39" fillId="0" borderId="49" xfId="41" applyNumberFormat="1" applyFont="1" applyBorder="1" applyAlignment="1">
      <alignment horizontal="center"/>
    </xf>
    <xf numFmtId="0" fontId="39" fillId="0" borderId="52" xfId="41" applyFont="1" applyBorder="1" applyAlignment="1">
      <alignment horizontal="left" vertical="center" wrapText="1"/>
    </xf>
    <xf numFmtId="0" fontId="39" fillId="0" borderId="53" xfId="41" applyFont="1" applyBorder="1" applyAlignment="1">
      <alignment horizontal="left" shrinkToFit="1"/>
    </xf>
    <xf numFmtId="0" fontId="7" fillId="0" borderId="53" xfId="41" applyFont="1" applyBorder="1" applyAlignment="1">
      <alignment horizontal="left" wrapText="1" shrinkToFit="1"/>
    </xf>
    <xf numFmtId="0" fontId="7" fillId="0" borderId="0" xfId="57" applyFont="1"/>
    <xf numFmtId="0" fontId="12" fillId="0" borderId="0" xfId="57" applyFont="1"/>
    <xf numFmtId="0" fontId="13" fillId="0" borderId="0" xfId="57" applyFont="1" applyAlignment="1">
      <alignment horizontal="right"/>
    </xf>
    <xf numFmtId="0" fontId="14" fillId="0" borderId="0" xfId="57" applyFont="1"/>
    <xf numFmtId="0" fontId="10" fillId="0" borderId="0" xfId="57" applyFont="1" applyAlignment="1">
      <alignment horizontal="center"/>
    </xf>
    <xf numFmtId="0" fontId="8" fillId="0" borderId="0" xfId="57" applyFont="1" applyAlignment="1">
      <alignment horizontal="left"/>
    </xf>
    <xf numFmtId="0" fontId="8" fillId="0" borderId="0" xfId="57" applyFont="1"/>
    <xf numFmtId="49" fontId="13" fillId="0" borderId="0" xfId="57" applyNumberFormat="1" applyFont="1" applyAlignment="1">
      <alignment horizontal="right"/>
    </xf>
    <xf numFmtId="0" fontId="6" fillId="0" borderId="0" xfId="57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9" fontId="47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left"/>
    </xf>
    <xf numFmtId="0" fontId="5" fillId="24" borderId="0" xfId="0" applyFont="1" applyFill="1"/>
    <xf numFmtId="49" fontId="13" fillId="0" borderId="0" xfId="0" applyNumberFormat="1" applyFont="1" applyAlignment="1"/>
    <xf numFmtId="0" fontId="13" fillId="0" borderId="0" xfId="0" applyFont="1" applyAlignment="1"/>
    <xf numFmtId="0" fontId="4" fillId="0" borderId="0" xfId="0" applyFont="1" applyAlignment="1"/>
    <xf numFmtId="49" fontId="7" fillId="0" borderId="0" xfId="0" applyNumberFormat="1" applyFont="1" applyAlignment="1"/>
    <xf numFmtId="0" fontId="9" fillId="0" borderId="4" xfId="0" applyFont="1" applyBorder="1" applyAlignment="1">
      <alignment vertical="center"/>
    </xf>
    <xf numFmtId="0" fontId="7" fillId="0" borderId="1" xfId="0" applyFont="1" applyBorder="1" applyAlignment="1"/>
    <xf numFmtId="0" fontId="9" fillId="0" borderId="0" xfId="0" applyFont="1" applyAlignment="1">
      <alignment vertical="center"/>
    </xf>
    <xf numFmtId="0" fontId="7" fillId="0" borderId="0" xfId="0" applyFont="1" applyAlignment="1"/>
    <xf numFmtId="166" fontId="7" fillId="0" borderId="0" xfId="0" applyNumberFormat="1" applyFont="1" applyAlignment="1"/>
    <xf numFmtId="49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4" fillId="0" borderId="0" xfId="0" applyFont="1" applyBorder="1" applyAlignment="1"/>
    <xf numFmtId="49" fontId="7" fillId="0" borderId="0" xfId="0" applyNumberFormat="1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/>
    <xf numFmtId="0" fontId="41" fillId="0" borderId="26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26" xfId="53" applyFont="1" applyBorder="1" applyAlignment="1">
      <alignment horizontal="center"/>
    </xf>
    <xf numFmtId="0" fontId="41" fillId="0" borderId="25" xfId="53" applyFont="1" applyBorder="1" applyAlignment="1">
      <alignment horizontal="center"/>
    </xf>
    <xf numFmtId="0" fontId="41" fillId="0" borderId="24" xfId="53" applyFont="1" applyBorder="1" applyAlignment="1">
      <alignment horizontal="center"/>
    </xf>
    <xf numFmtId="0" fontId="39" fillId="0" borderId="36" xfId="41" applyFont="1" applyBorder="1" applyAlignment="1">
      <alignment horizontal="center" vertical="center"/>
    </xf>
    <xf numFmtId="0" fontId="39" fillId="0" borderId="44" xfId="41" applyFont="1" applyBorder="1" applyAlignment="1">
      <alignment horizontal="center" vertical="center"/>
    </xf>
    <xf numFmtId="0" fontId="39" fillId="0" borderId="48" xfId="41" applyFont="1" applyBorder="1" applyAlignment="1">
      <alignment horizontal="center" vertical="center"/>
    </xf>
    <xf numFmtId="0" fontId="39" fillId="0" borderId="41" xfId="41" applyFont="1" applyBorder="1" applyAlignment="1">
      <alignment horizontal="left" vertical="center" wrapText="1"/>
    </xf>
    <xf numFmtId="0" fontId="39" fillId="0" borderId="46" xfId="41" applyFont="1" applyBorder="1" applyAlignment="1">
      <alignment horizontal="left" vertical="center" wrapText="1"/>
    </xf>
    <xf numFmtId="0" fontId="39" fillId="0" borderId="20" xfId="41" applyFont="1" applyBorder="1" applyAlignment="1">
      <alignment horizontal="left" vertical="center" wrapText="1"/>
    </xf>
    <xf numFmtId="164" fontId="12" fillId="0" borderId="36" xfId="41" applyNumberFormat="1" applyFont="1" applyBorder="1" applyAlignment="1">
      <alignment horizontal="center" vertical="center" shrinkToFit="1"/>
    </xf>
    <xf numFmtId="164" fontId="12" fillId="0" borderId="44" xfId="41" applyNumberFormat="1" applyFont="1" applyBorder="1" applyAlignment="1">
      <alignment horizontal="center" vertical="center" shrinkToFit="1"/>
    </xf>
    <xf numFmtId="164" fontId="12" fillId="0" borderId="48" xfId="41" applyNumberFormat="1" applyFont="1" applyBorder="1" applyAlignment="1">
      <alignment horizontal="center" vertical="center" shrinkToFit="1"/>
    </xf>
  </cellXfs>
  <cellStyles count="5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Įprastas 2" xfId="53"/>
    <cellStyle name="Įprastas 2 2" xfId="54"/>
    <cellStyle name="Įprastas 3" xfId="55"/>
    <cellStyle name="Linked Cell 2" xfId="36"/>
    <cellStyle name="Neutral 2" xfId="37"/>
    <cellStyle name="Normal" xfId="0" builtinId="0"/>
    <cellStyle name="Normal 10 4" xfId="38"/>
    <cellStyle name="Normal 13" xfId="39"/>
    <cellStyle name="Normal 2" xfId="40"/>
    <cellStyle name="Normal 2 2" xfId="41"/>
    <cellStyle name="Normal 3" xfId="42"/>
    <cellStyle name="Normal 4" xfId="43"/>
    <cellStyle name="Normal 5" xfId="44"/>
    <cellStyle name="Normal 5 2" xfId="45"/>
    <cellStyle name="Normal 6" xfId="46"/>
    <cellStyle name="Normal 6 2" xfId="56"/>
    <cellStyle name="Normal 6 2 3" xfId="57"/>
    <cellStyle name="Normal_kategorijos(1)" xfId="1"/>
    <cellStyle name="Note 2" xfId="47"/>
    <cellStyle name="Output 2" xfId="48"/>
    <cellStyle name="Paprastas 2" xfId="49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31</xdr:row>
      <xdr:rowOff>7620</xdr:rowOff>
    </xdr:from>
    <xdr:to>
      <xdr:col>5</xdr:col>
      <xdr:colOff>198120</xdr:colOff>
      <xdr:row>35</xdr:row>
      <xdr:rowOff>144780</xdr:rowOff>
    </xdr:to>
    <xdr:pic>
      <xdr:nvPicPr>
        <xdr:cNvPr id="2" name="Picture 13" descr="http://www.lsu.lt/sites/default/files/paveiksleliai/logo/lsu_logo_be_uzraso_2cm.png">
          <a:extLst>
            <a:ext uri="{FF2B5EF4-FFF2-40B4-BE49-F238E27FC236}">
              <a16:creationId xmlns:a16="http://schemas.microsoft.com/office/drawing/2014/main" id="{270BC41B-378E-46C8-AAE9-CF843FF5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440680"/>
          <a:ext cx="84582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15</xdr:col>
      <xdr:colOff>131968</xdr:colOff>
      <xdr:row>8</xdr:row>
      <xdr:rowOff>106680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83F4802-50EC-4F55-98A4-C006B4DDACA5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97280"/>
          <a:ext cx="467248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131968</xdr:colOff>
      <xdr:row>8</xdr:row>
      <xdr:rowOff>167640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9143AB5-FD7E-4DDF-8B96-4A563BB9F1A2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97280"/>
          <a:ext cx="4672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131968</xdr:colOff>
      <xdr:row>8</xdr:row>
      <xdr:rowOff>106680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45F2419-B05D-4F8F-ACD4-D0C427D5DE3F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97280"/>
          <a:ext cx="467248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131968</xdr:colOff>
      <xdr:row>8</xdr:row>
      <xdr:rowOff>167640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1134B8D-8D89-4CA6-96F2-A245B59D8578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97280"/>
          <a:ext cx="4672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131968</xdr:colOff>
      <xdr:row>8</xdr:row>
      <xdr:rowOff>106680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4A01265-EE8E-42A2-8ACA-46D2D824E652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97280"/>
          <a:ext cx="467248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131968</xdr:colOff>
      <xdr:row>8</xdr:row>
      <xdr:rowOff>175260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EB04F57-AA7C-45DA-B256-EA2739CB4EDB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97280"/>
          <a:ext cx="467248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15</xdr:col>
      <xdr:colOff>131968</xdr:colOff>
      <xdr:row>8</xdr:row>
      <xdr:rowOff>106680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C93C987-EB9D-4007-BBBC-53DE42B8F069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97280"/>
          <a:ext cx="467248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17</xdr:row>
      <xdr:rowOff>0</xdr:rowOff>
    </xdr:from>
    <xdr:ext cx="458993" cy="2438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4F806BF-A08C-445E-A024-234549301678}"/>
            </a:ext>
          </a:extLst>
        </xdr:cNvPr>
        <xdr:cNvSpPr>
          <a:spLocks noChangeAspect="1" noChangeArrowheads="1"/>
        </xdr:cNvSpPr>
      </xdr:nvSpPr>
      <xdr:spPr bwMode="auto">
        <a:xfrm>
          <a:off x="8374380" y="28194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458993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2F36FDF-A278-49F6-A3CD-DB1364AE5018}"/>
            </a:ext>
          </a:extLst>
        </xdr:cNvPr>
        <xdr:cNvSpPr>
          <a:spLocks noChangeAspect="1" noChangeArrowheads="1"/>
        </xdr:cNvSpPr>
      </xdr:nvSpPr>
      <xdr:spPr bwMode="auto">
        <a:xfrm>
          <a:off x="8374380" y="28194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458993" cy="2438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E3EA476-4922-4454-987F-F9239C3B83D3}"/>
            </a:ext>
          </a:extLst>
        </xdr:cNvPr>
        <xdr:cNvSpPr>
          <a:spLocks noChangeAspect="1" noChangeArrowheads="1"/>
        </xdr:cNvSpPr>
      </xdr:nvSpPr>
      <xdr:spPr bwMode="auto">
        <a:xfrm>
          <a:off x="8374380" y="28194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458993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F1447222-54F7-44F1-9728-7EBF3BF49CED}"/>
            </a:ext>
          </a:extLst>
        </xdr:cNvPr>
        <xdr:cNvSpPr>
          <a:spLocks noChangeAspect="1" noChangeArrowheads="1"/>
        </xdr:cNvSpPr>
      </xdr:nvSpPr>
      <xdr:spPr bwMode="auto">
        <a:xfrm>
          <a:off x="8374380" y="28194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458993" cy="2438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D3CAA7B8-8F47-4994-AECF-E824ED21602F}"/>
            </a:ext>
          </a:extLst>
        </xdr:cNvPr>
        <xdr:cNvSpPr>
          <a:spLocks noChangeAspect="1" noChangeArrowheads="1"/>
        </xdr:cNvSpPr>
      </xdr:nvSpPr>
      <xdr:spPr bwMode="auto">
        <a:xfrm>
          <a:off x="8374380" y="28194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458993" cy="31242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28BA9A07-B172-4351-8D59-58A7FB256152}"/>
            </a:ext>
          </a:extLst>
        </xdr:cNvPr>
        <xdr:cNvSpPr>
          <a:spLocks noChangeAspect="1" noChangeArrowheads="1"/>
        </xdr:cNvSpPr>
      </xdr:nvSpPr>
      <xdr:spPr bwMode="auto">
        <a:xfrm>
          <a:off x="8374380" y="28194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458993" cy="2438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707A1382-6C23-4354-A668-F54E63338244}"/>
            </a:ext>
          </a:extLst>
        </xdr:cNvPr>
        <xdr:cNvSpPr>
          <a:spLocks noChangeAspect="1" noChangeArrowheads="1"/>
        </xdr:cNvSpPr>
      </xdr:nvSpPr>
      <xdr:spPr bwMode="auto">
        <a:xfrm>
          <a:off x="8374380" y="28194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458993" cy="2438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7DA5744-6D5C-4C78-BED6-0D38E414C739}"/>
            </a:ext>
          </a:extLst>
        </xdr:cNvPr>
        <xdr:cNvSpPr>
          <a:spLocks noChangeAspect="1" noChangeArrowheads="1"/>
        </xdr:cNvSpPr>
      </xdr:nvSpPr>
      <xdr:spPr bwMode="auto">
        <a:xfrm>
          <a:off x="8374380" y="454152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458993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E5D7B34A-0CAC-4ABA-B72A-F3427A2CF18A}"/>
            </a:ext>
          </a:extLst>
        </xdr:cNvPr>
        <xdr:cNvSpPr>
          <a:spLocks noChangeAspect="1" noChangeArrowheads="1"/>
        </xdr:cNvSpPr>
      </xdr:nvSpPr>
      <xdr:spPr bwMode="auto">
        <a:xfrm>
          <a:off x="8374380" y="454152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458993" cy="2438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DD39BC1-B42E-4D6F-9235-B1B237C673E5}"/>
            </a:ext>
          </a:extLst>
        </xdr:cNvPr>
        <xdr:cNvSpPr>
          <a:spLocks noChangeAspect="1" noChangeArrowheads="1"/>
        </xdr:cNvSpPr>
      </xdr:nvSpPr>
      <xdr:spPr bwMode="auto">
        <a:xfrm>
          <a:off x="8374380" y="454152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458993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5CF0D73A-65C5-467E-B112-747848402964}"/>
            </a:ext>
          </a:extLst>
        </xdr:cNvPr>
        <xdr:cNvSpPr>
          <a:spLocks noChangeAspect="1" noChangeArrowheads="1"/>
        </xdr:cNvSpPr>
      </xdr:nvSpPr>
      <xdr:spPr bwMode="auto">
        <a:xfrm>
          <a:off x="8374380" y="454152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458993" cy="2438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F8FD31D7-3EB7-4B94-A0F2-B2E4671B587C}"/>
            </a:ext>
          </a:extLst>
        </xdr:cNvPr>
        <xdr:cNvSpPr>
          <a:spLocks noChangeAspect="1" noChangeArrowheads="1"/>
        </xdr:cNvSpPr>
      </xdr:nvSpPr>
      <xdr:spPr bwMode="auto">
        <a:xfrm>
          <a:off x="8374380" y="454152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458993" cy="31242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3447E68-38D0-4D04-9C82-3E2D3CB32759}"/>
            </a:ext>
          </a:extLst>
        </xdr:cNvPr>
        <xdr:cNvSpPr>
          <a:spLocks noChangeAspect="1" noChangeArrowheads="1"/>
        </xdr:cNvSpPr>
      </xdr:nvSpPr>
      <xdr:spPr bwMode="auto">
        <a:xfrm>
          <a:off x="8374380" y="454152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458993" cy="2438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F654711-350D-4F4A-AD65-4F7AF3CF535D}"/>
            </a:ext>
          </a:extLst>
        </xdr:cNvPr>
        <xdr:cNvSpPr>
          <a:spLocks noChangeAspect="1" noChangeArrowheads="1"/>
        </xdr:cNvSpPr>
      </xdr:nvSpPr>
      <xdr:spPr bwMode="auto">
        <a:xfrm>
          <a:off x="8374380" y="454152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458993" cy="2438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D8B04C46-D6AF-4F1A-82A9-355053A14C30}"/>
            </a:ext>
          </a:extLst>
        </xdr:cNvPr>
        <xdr:cNvSpPr>
          <a:spLocks noChangeAspect="1" noChangeArrowheads="1"/>
        </xdr:cNvSpPr>
      </xdr:nvSpPr>
      <xdr:spPr bwMode="auto">
        <a:xfrm>
          <a:off x="8374380" y="771906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458993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C8910D88-0453-4A6C-A220-2A262005E7A1}"/>
            </a:ext>
          </a:extLst>
        </xdr:cNvPr>
        <xdr:cNvSpPr>
          <a:spLocks noChangeAspect="1" noChangeArrowheads="1"/>
        </xdr:cNvSpPr>
      </xdr:nvSpPr>
      <xdr:spPr bwMode="auto">
        <a:xfrm>
          <a:off x="8374380" y="771906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458993" cy="2438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4F4BC8E0-613F-4AB7-AD83-0E04E1C91BA9}"/>
            </a:ext>
          </a:extLst>
        </xdr:cNvPr>
        <xdr:cNvSpPr>
          <a:spLocks noChangeAspect="1" noChangeArrowheads="1"/>
        </xdr:cNvSpPr>
      </xdr:nvSpPr>
      <xdr:spPr bwMode="auto">
        <a:xfrm>
          <a:off x="8374380" y="771906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458993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AF14046D-2090-4A5F-8897-B727D4EADB3A}"/>
            </a:ext>
          </a:extLst>
        </xdr:cNvPr>
        <xdr:cNvSpPr>
          <a:spLocks noChangeAspect="1" noChangeArrowheads="1"/>
        </xdr:cNvSpPr>
      </xdr:nvSpPr>
      <xdr:spPr bwMode="auto">
        <a:xfrm>
          <a:off x="8374380" y="771906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458993" cy="2438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4364CFDC-3ADC-4775-9847-8ED37FFEA4B9}"/>
            </a:ext>
          </a:extLst>
        </xdr:cNvPr>
        <xdr:cNvSpPr>
          <a:spLocks noChangeAspect="1" noChangeArrowheads="1"/>
        </xdr:cNvSpPr>
      </xdr:nvSpPr>
      <xdr:spPr bwMode="auto">
        <a:xfrm>
          <a:off x="8374380" y="771906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458993" cy="2438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F199C8A8-0080-4425-A115-CD2EBF642073}"/>
            </a:ext>
          </a:extLst>
        </xdr:cNvPr>
        <xdr:cNvSpPr>
          <a:spLocks noChangeAspect="1" noChangeArrowheads="1"/>
        </xdr:cNvSpPr>
      </xdr:nvSpPr>
      <xdr:spPr bwMode="auto">
        <a:xfrm>
          <a:off x="8374380" y="771906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458993" cy="2438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9436DC9-BA97-45FF-ABFE-E1A1DBCEFF5B}"/>
            </a:ext>
          </a:extLst>
        </xdr:cNvPr>
        <xdr:cNvSpPr>
          <a:spLocks noChangeAspect="1" noChangeArrowheads="1"/>
        </xdr:cNvSpPr>
      </xdr:nvSpPr>
      <xdr:spPr bwMode="auto">
        <a:xfrm>
          <a:off x="8374380" y="9105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458993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11560E54-460A-4F29-BF83-9E5CEC42B59C}"/>
            </a:ext>
          </a:extLst>
        </xdr:cNvPr>
        <xdr:cNvSpPr>
          <a:spLocks noChangeAspect="1" noChangeArrowheads="1"/>
        </xdr:cNvSpPr>
      </xdr:nvSpPr>
      <xdr:spPr bwMode="auto">
        <a:xfrm>
          <a:off x="8374380" y="9105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458993" cy="2438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5EA7E865-115A-4325-AEBA-F67F5F659CEA}"/>
            </a:ext>
          </a:extLst>
        </xdr:cNvPr>
        <xdr:cNvSpPr>
          <a:spLocks noChangeAspect="1" noChangeArrowheads="1"/>
        </xdr:cNvSpPr>
      </xdr:nvSpPr>
      <xdr:spPr bwMode="auto">
        <a:xfrm>
          <a:off x="8374380" y="9105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458993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4385B363-D544-4D59-A11E-0EE433B81110}"/>
            </a:ext>
          </a:extLst>
        </xdr:cNvPr>
        <xdr:cNvSpPr>
          <a:spLocks noChangeAspect="1" noChangeArrowheads="1"/>
        </xdr:cNvSpPr>
      </xdr:nvSpPr>
      <xdr:spPr bwMode="auto">
        <a:xfrm>
          <a:off x="8374380" y="9105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458993" cy="2438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5176F4D2-8CFF-4C22-A36E-2654635CA99B}"/>
            </a:ext>
          </a:extLst>
        </xdr:cNvPr>
        <xdr:cNvSpPr>
          <a:spLocks noChangeAspect="1" noChangeArrowheads="1"/>
        </xdr:cNvSpPr>
      </xdr:nvSpPr>
      <xdr:spPr bwMode="auto">
        <a:xfrm>
          <a:off x="8374380" y="9105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458993" cy="31242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ADD2AE7E-1FCA-432E-A3B9-BD916DEE099B}"/>
            </a:ext>
          </a:extLst>
        </xdr:cNvPr>
        <xdr:cNvSpPr>
          <a:spLocks noChangeAspect="1" noChangeArrowheads="1"/>
        </xdr:cNvSpPr>
      </xdr:nvSpPr>
      <xdr:spPr bwMode="auto">
        <a:xfrm>
          <a:off x="8374380" y="9105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53</xdr:row>
      <xdr:rowOff>0</xdr:rowOff>
    </xdr:from>
    <xdr:ext cx="458993" cy="2438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4918BD46-AB77-4FB9-A79B-3808DCBA4C89}"/>
            </a:ext>
          </a:extLst>
        </xdr:cNvPr>
        <xdr:cNvSpPr>
          <a:spLocks noChangeAspect="1" noChangeArrowheads="1"/>
        </xdr:cNvSpPr>
      </xdr:nvSpPr>
      <xdr:spPr bwMode="auto">
        <a:xfrm>
          <a:off x="8374380" y="9105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458993" cy="2438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BAA9350B-3C7F-409D-8878-1F4C1546973F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82802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458993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3A36378F-8DC6-45E4-B10C-D2025D2F8A31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82802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458993" cy="2438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2025BFB-07C5-408F-A485-1C37B00C241F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82802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458993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6802C8A6-07BA-4A8D-B607-D099F0C6489B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82802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458993" cy="2438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62D00A5B-CCE0-494E-B3FC-4F5B1E74988E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82802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458993" cy="31242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15F5A8A5-E9FF-4FBF-B2E8-CB1CE5215FBD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82802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458993" cy="2438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94F01572-4E6D-4C89-9BC6-9535F296129C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082802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458993" cy="2438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1A97FD6-AC64-4857-8AFC-612FB100823D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42494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458993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C05B94A9-A70C-4D18-83D4-31A5EEC39CA4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42494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458993" cy="2438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695F8B69-9FE0-4A2A-8EA1-6D8547B9DC96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42494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458993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1EF4FC62-7316-4357-AE15-FD617C10315B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42494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458993" cy="2438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D4E57C1E-C087-4B56-BD00-F1633920FD40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42494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458993" cy="31242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22FD81A-31E0-4E87-86F4-A46DD256460D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42494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458993" cy="2438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9396F1C-955E-4831-A2DA-1E7250226ED3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42494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90</xdr:row>
      <xdr:rowOff>0</xdr:rowOff>
    </xdr:from>
    <xdr:ext cx="458993" cy="2438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151ED1E6-DEA4-4F0D-A385-92EBB9278081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55752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90</xdr:row>
      <xdr:rowOff>0</xdr:rowOff>
    </xdr:from>
    <xdr:ext cx="458993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10169B7B-EAFD-4F34-9CCC-0C4C50803422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55752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90</xdr:row>
      <xdr:rowOff>0</xdr:rowOff>
    </xdr:from>
    <xdr:ext cx="458993" cy="2438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FD80E788-065C-4ACC-BB93-8B248B7CF906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55752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90</xdr:row>
      <xdr:rowOff>0</xdr:rowOff>
    </xdr:from>
    <xdr:ext cx="458993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7937FA14-2F4C-4458-8DB2-00DC7C536E09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55752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90</xdr:row>
      <xdr:rowOff>0</xdr:rowOff>
    </xdr:from>
    <xdr:ext cx="458993" cy="2438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881E79A1-4C0F-4644-874B-58D5C658C85A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55752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90</xdr:row>
      <xdr:rowOff>0</xdr:rowOff>
    </xdr:from>
    <xdr:ext cx="458993" cy="31242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FBCD47EF-2576-4530-BD58-31BD25FEE85B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557528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90</xdr:row>
      <xdr:rowOff>0</xdr:rowOff>
    </xdr:from>
    <xdr:ext cx="458993" cy="2438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17A3857C-AF36-47ED-927E-DE1E0B355333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55752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458993" cy="2438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54C972A5-A76C-41DB-8884-610C56AE9060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385316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458993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D538FEA8-1344-422C-A27C-F82E341EFB15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385316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458993" cy="2438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9D6E9E62-7275-4C7D-8DE5-0E68EA64AA38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385316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458993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A8A573-3425-4C39-8756-B3BADB08CD61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385316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458993" cy="2438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6DCF6F43-9BFB-4D83-8FFD-B1A98D79968F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385316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458993" cy="31242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6397C10F-7065-4F09-AE32-CE484AE8D641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385316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458993" cy="2438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5EEEB702-9F01-4863-9CD0-7551DB000491}"/>
            </a:ext>
          </a:extLst>
        </xdr:cNvPr>
        <xdr:cNvSpPr>
          <a:spLocks noChangeAspect="1" noChangeArrowheads="1"/>
        </xdr:cNvSpPr>
      </xdr:nvSpPr>
      <xdr:spPr bwMode="auto">
        <a:xfrm>
          <a:off x="8374380" y="1385316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458993" cy="24384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9F40D69F-B94B-4615-B8DC-7452E3075370}"/>
            </a:ext>
          </a:extLst>
        </xdr:cNvPr>
        <xdr:cNvSpPr>
          <a:spLocks noChangeAspect="1" noChangeArrowheads="1"/>
        </xdr:cNvSpPr>
      </xdr:nvSpPr>
      <xdr:spPr bwMode="auto">
        <a:xfrm>
          <a:off x="8374380" y="81153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458993" cy="30480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A074D9D6-C3A1-45BC-AD06-33E1B476FE1F}"/>
            </a:ext>
          </a:extLst>
        </xdr:cNvPr>
        <xdr:cNvSpPr>
          <a:spLocks noChangeAspect="1" noChangeArrowheads="1"/>
        </xdr:cNvSpPr>
      </xdr:nvSpPr>
      <xdr:spPr bwMode="auto">
        <a:xfrm>
          <a:off x="8374380" y="81153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458993" cy="24384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7B524A94-1F80-4420-BEED-7B16BE86C4AC}"/>
            </a:ext>
          </a:extLst>
        </xdr:cNvPr>
        <xdr:cNvSpPr>
          <a:spLocks noChangeAspect="1" noChangeArrowheads="1"/>
        </xdr:cNvSpPr>
      </xdr:nvSpPr>
      <xdr:spPr bwMode="auto">
        <a:xfrm>
          <a:off x="8374380" y="81153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458993" cy="30480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2B68BC7E-9378-408D-B9A1-1C92FABD570F}"/>
            </a:ext>
          </a:extLst>
        </xdr:cNvPr>
        <xdr:cNvSpPr>
          <a:spLocks noChangeAspect="1" noChangeArrowheads="1"/>
        </xdr:cNvSpPr>
      </xdr:nvSpPr>
      <xdr:spPr bwMode="auto">
        <a:xfrm>
          <a:off x="8374380" y="81153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458993" cy="24384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597233C2-1397-4041-9A7A-BEB60C0DE163}"/>
            </a:ext>
          </a:extLst>
        </xdr:cNvPr>
        <xdr:cNvSpPr>
          <a:spLocks noChangeAspect="1" noChangeArrowheads="1"/>
        </xdr:cNvSpPr>
      </xdr:nvSpPr>
      <xdr:spPr bwMode="auto">
        <a:xfrm>
          <a:off x="8374380" y="81153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458993" cy="24384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12BAAF13-4930-4F81-9881-877D349D6FB4}"/>
            </a:ext>
          </a:extLst>
        </xdr:cNvPr>
        <xdr:cNvSpPr>
          <a:spLocks noChangeAspect="1" noChangeArrowheads="1"/>
        </xdr:cNvSpPr>
      </xdr:nvSpPr>
      <xdr:spPr bwMode="auto">
        <a:xfrm>
          <a:off x="8374380" y="81153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27</xdr:row>
      <xdr:rowOff>76200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674DF85-6F85-4C91-8BB0-32F71AA1B2BA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26</xdr:row>
      <xdr:rowOff>154305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9B3AC5B-F58F-4D9B-B287-D7AAB41895E6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27</xdr:row>
      <xdr:rowOff>76200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7BD2BB9-BE57-42C2-93BF-5083001F5BD6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441960</xdr:colOff>
      <xdr:row>27</xdr:row>
      <xdr:rowOff>91440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8285067-7962-4A30-B74E-7482F56B06D0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19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26</xdr:row>
      <xdr:rowOff>154305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1C1536C-5019-4EB7-9EF9-2D52C4B8715C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27</xdr:row>
      <xdr:rowOff>76200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286732D-5EB8-43BF-BE9A-37F9FB042A23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26</xdr:row>
      <xdr:rowOff>146685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D85E98DE-2309-43CE-9ED9-3BCCDBE21DF7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45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27</xdr:row>
      <xdr:rowOff>76200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7D47FC7-00D5-4B81-93B3-EE946795B622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27</xdr:row>
      <xdr:rowOff>91440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B4634CF-43B7-40CA-805A-1CF2E710BD36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26</xdr:row>
      <xdr:rowOff>146685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CC34628-D344-4C20-B6E2-5FBC0CBB4969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45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27</xdr:row>
      <xdr:rowOff>76200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90B5662-4E8E-43B7-B533-4B9E85F7C631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26</xdr:row>
      <xdr:rowOff>146685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D16F148-A257-4918-98AD-A0862DC20A87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45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27</xdr:row>
      <xdr:rowOff>76200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76C4C665-BADF-44E2-ABB2-19928D09282A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449580</xdr:colOff>
      <xdr:row>26</xdr:row>
      <xdr:rowOff>146685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CD592E2E-A0E3-42E4-A7A4-D7D2F607170A}"/>
            </a:ext>
          </a:extLst>
        </xdr:cNvPr>
        <xdr:cNvSpPr>
          <a:spLocks noChangeAspect="1" noChangeArrowheads="1"/>
        </xdr:cNvSpPr>
      </xdr:nvSpPr>
      <xdr:spPr bwMode="auto">
        <a:xfrm>
          <a:off x="7932420" y="3886200"/>
          <a:ext cx="449580" cy="45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91EBAD2-A0BD-4570-8DF5-215DE6E91454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68580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0D358CC-81FA-4355-A8D7-92E92B078F1E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152400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2054315-5F59-4A14-9173-4C81EA045BBD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441960</xdr:colOff>
      <xdr:row>25</xdr:row>
      <xdr:rowOff>167640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9F475AA-8AD3-4652-9494-FAD8520C2528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19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68580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53C3C665-A3D0-4DE4-87C3-492A36173319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152400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63C5CDD3-B5EC-4B2B-8A55-D8155FDF275E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60960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BAA4378-00AC-41AC-A204-E2E2C768BE57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152400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5784CAA9-A799-4929-866A-AC3E0EA28266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167640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3C682C0A-2B88-4978-85D7-2460A8354012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60960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EACA76F8-D476-441E-AF48-374927051920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152400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9C4CD6A-6EC4-4319-A71B-161F7317A5F7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60960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642BCA6E-9AF3-4A28-9F90-4067608EEEE4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152400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2E848EC3-5C6B-4936-97C7-4532726339DF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449580</xdr:colOff>
      <xdr:row>25</xdr:row>
      <xdr:rowOff>60960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6682138-D73E-43B6-9DCD-E06A2DFA6381}"/>
            </a:ext>
          </a:extLst>
        </xdr:cNvPr>
        <xdr:cNvSpPr>
          <a:spLocks noChangeAspect="1" noChangeArrowheads="1"/>
        </xdr:cNvSpPr>
      </xdr:nvSpPr>
      <xdr:spPr bwMode="auto">
        <a:xfrm>
          <a:off x="7825740" y="4206240"/>
          <a:ext cx="449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/>
        </a:solidFill>
        <a:ln>
          <a:noFill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3"/>
  <sheetViews>
    <sheetView tabSelected="1" topLeftCell="A13" zoomScale="75" workbookViewId="0">
      <selection activeCell="V19" sqref="V19"/>
    </sheetView>
  </sheetViews>
  <sheetFormatPr defaultRowHeight="13.2" x14ac:dyDescent="0.25"/>
  <cols>
    <col min="1" max="1" width="3" style="171" customWidth="1"/>
    <col min="2" max="2" width="0.5546875" style="171" customWidth="1"/>
    <col min="3" max="3" width="3.6640625" style="171" customWidth="1"/>
    <col min="4" max="41" width="5.6640625" style="171" customWidth="1"/>
    <col min="42" max="16384" width="8.88671875" style="171"/>
  </cols>
  <sheetData>
    <row r="1" spans="2:4" x14ac:dyDescent="0.25">
      <c r="B1" s="170"/>
    </row>
    <row r="2" spans="2:4" x14ac:dyDescent="0.25">
      <c r="B2" s="170"/>
    </row>
    <row r="3" spans="2:4" ht="8.1" customHeight="1" x14ac:dyDescent="0.25">
      <c r="B3" s="170"/>
    </row>
    <row r="4" spans="2:4" ht="15.6" x14ac:dyDescent="0.3">
      <c r="B4" s="170"/>
      <c r="D4" s="172"/>
    </row>
    <row r="5" spans="2:4" x14ac:dyDescent="0.25">
      <c r="B5" s="170"/>
    </row>
    <row r="6" spans="2:4" x14ac:dyDescent="0.25">
      <c r="B6" s="170"/>
    </row>
    <row r="7" spans="2:4" x14ac:dyDescent="0.25">
      <c r="B7" s="170"/>
    </row>
    <row r="8" spans="2:4" x14ac:dyDescent="0.25">
      <c r="B8" s="170"/>
    </row>
    <row r="9" spans="2:4" x14ac:dyDescent="0.25">
      <c r="B9" s="170"/>
    </row>
    <row r="10" spans="2:4" x14ac:dyDescent="0.25">
      <c r="B10" s="170"/>
    </row>
    <row r="11" spans="2:4" x14ac:dyDescent="0.25">
      <c r="B11" s="170"/>
    </row>
    <row r="12" spans="2:4" x14ac:dyDescent="0.25">
      <c r="B12" s="170"/>
    </row>
    <row r="13" spans="2:4" x14ac:dyDescent="0.25">
      <c r="B13" s="170"/>
    </row>
    <row r="14" spans="2:4" x14ac:dyDescent="0.25">
      <c r="B14" s="170"/>
    </row>
    <row r="15" spans="2:4" x14ac:dyDescent="0.25">
      <c r="B15" s="170"/>
    </row>
    <row r="16" spans="2:4" x14ac:dyDescent="0.25">
      <c r="B16" s="170"/>
    </row>
    <row r="17" spans="1:15" s="173" customFormat="1" ht="18.600000000000001" x14ac:dyDescent="0.3">
      <c r="B17" s="174"/>
      <c r="D17" s="175" t="s">
        <v>880</v>
      </c>
    </row>
    <row r="18" spans="1:15" s="173" customFormat="1" ht="19.2" x14ac:dyDescent="0.35">
      <c r="B18" s="174"/>
      <c r="D18" s="176"/>
    </row>
    <row r="19" spans="1:15" s="173" customFormat="1" ht="18.600000000000001" x14ac:dyDescent="0.3">
      <c r="B19" s="174"/>
      <c r="D19" s="175" t="s">
        <v>879</v>
      </c>
    </row>
    <row r="20" spans="1:15" s="173" customFormat="1" ht="19.2" x14ac:dyDescent="0.35">
      <c r="B20" s="174"/>
      <c r="D20" s="176"/>
    </row>
    <row r="21" spans="1:15" s="173" customFormat="1" ht="18.600000000000001" x14ac:dyDescent="0.3">
      <c r="B21" s="174"/>
      <c r="D21" s="175" t="s">
        <v>863</v>
      </c>
    </row>
    <row r="22" spans="1:15" s="173" customFormat="1" ht="19.2" x14ac:dyDescent="0.35">
      <c r="B22" s="174"/>
      <c r="D22" s="176"/>
    </row>
    <row r="23" spans="1:15" s="173" customFormat="1" ht="18.600000000000001" x14ac:dyDescent="0.3">
      <c r="B23" s="174"/>
      <c r="D23" s="175" t="s">
        <v>855</v>
      </c>
    </row>
    <row r="24" spans="1:15" s="173" customFormat="1" x14ac:dyDescent="0.25">
      <c r="B24" s="174"/>
    </row>
    <row r="25" spans="1:15" s="173" customFormat="1" ht="18.600000000000001" x14ac:dyDescent="0.3">
      <c r="B25" s="174"/>
      <c r="D25" s="175" t="s">
        <v>856</v>
      </c>
    </row>
    <row r="26" spans="1:15" s="173" customFormat="1" ht="17.25" customHeight="1" x14ac:dyDescent="0.4">
      <c r="B26" s="174"/>
      <c r="D26" s="177"/>
    </row>
    <row r="27" spans="1:15" s="173" customFormat="1" ht="5.0999999999999996" customHeight="1" x14ac:dyDescent="0.25">
      <c r="B27" s="174"/>
    </row>
    <row r="28" spans="1:15" s="173" customFormat="1" ht="3" customHeight="1" x14ac:dyDescent="0.25">
      <c r="A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</row>
    <row r="29" spans="1:15" s="173" customFormat="1" ht="5.0999999999999996" customHeight="1" x14ac:dyDescent="0.25">
      <c r="B29" s="174"/>
    </row>
    <row r="30" spans="1:15" s="173" customFormat="1" x14ac:dyDescent="0.25">
      <c r="B30" s="174"/>
    </row>
    <row r="31" spans="1:15" s="173" customFormat="1" x14ac:dyDescent="0.25">
      <c r="B31" s="174"/>
    </row>
    <row r="32" spans="1:15" s="173" customFormat="1" x14ac:dyDescent="0.25">
      <c r="B32" s="174"/>
    </row>
    <row r="33" spans="1:11" s="173" customFormat="1" x14ac:dyDescent="0.25">
      <c r="B33" s="174"/>
    </row>
    <row r="34" spans="1:11" s="173" customFormat="1" x14ac:dyDescent="0.25">
      <c r="B34" s="174"/>
    </row>
    <row r="35" spans="1:11" s="173" customFormat="1" x14ac:dyDescent="0.25">
      <c r="B35" s="174"/>
    </row>
    <row r="36" spans="1:11" s="173" customFormat="1" x14ac:dyDescent="0.25">
      <c r="B36" s="174"/>
    </row>
    <row r="37" spans="1:11" s="173" customFormat="1" x14ac:dyDescent="0.25">
      <c r="B37" s="174"/>
    </row>
    <row r="38" spans="1:11" s="173" customFormat="1" x14ac:dyDescent="0.25">
      <c r="B38" s="174"/>
    </row>
    <row r="39" spans="1:11" s="173" customFormat="1" x14ac:dyDescent="0.25">
      <c r="B39" s="174"/>
    </row>
    <row r="40" spans="1:11" s="173" customFormat="1" x14ac:dyDescent="0.25">
      <c r="B40" s="174"/>
    </row>
    <row r="41" spans="1:11" s="173" customFormat="1" ht="15.6" x14ac:dyDescent="0.3">
      <c r="B41" s="174"/>
      <c r="D41" s="179" t="s">
        <v>862</v>
      </c>
    </row>
    <row r="42" spans="1:11" s="173" customFormat="1" ht="6.9" customHeight="1" x14ac:dyDescent="0.25">
      <c r="A42" s="180"/>
      <c r="B42" s="181"/>
      <c r="C42" s="180"/>
      <c r="D42" s="180"/>
      <c r="E42" s="180"/>
      <c r="F42" s="180"/>
      <c r="G42" s="180"/>
      <c r="H42" s="180"/>
      <c r="I42" s="180"/>
    </row>
    <row r="43" spans="1:11" s="173" customFormat="1" ht="6.9" customHeight="1" x14ac:dyDescent="0.25">
      <c r="B43" s="174"/>
    </row>
    <row r="44" spans="1:11" s="173" customFormat="1" ht="15.6" x14ac:dyDescent="0.3">
      <c r="B44" s="174"/>
      <c r="D44" s="182" t="s">
        <v>857</v>
      </c>
    </row>
    <row r="45" spans="1:11" s="173" customFormat="1" x14ac:dyDescent="0.25">
      <c r="B45" s="174"/>
    </row>
    <row r="46" spans="1:11" s="173" customFormat="1" x14ac:dyDescent="0.25">
      <c r="B46" s="174"/>
    </row>
    <row r="47" spans="1:11" s="173" customFormat="1" x14ac:dyDescent="0.25">
      <c r="B47" s="174"/>
      <c r="E47" s="173" t="s">
        <v>858</v>
      </c>
      <c r="K47" s="173" t="s">
        <v>859</v>
      </c>
    </row>
    <row r="48" spans="1:11" s="173" customFormat="1" x14ac:dyDescent="0.25">
      <c r="B48" s="174"/>
    </row>
    <row r="49" spans="2:11" s="173" customFormat="1" x14ac:dyDescent="0.25">
      <c r="B49" s="174"/>
      <c r="E49" s="173" t="s">
        <v>860</v>
      </c>
      <c r="K49" s="173" t="s">
        <v>861</v>
      </c>
    </row>
    <row r="50" spans="2:11" s="173" customFormat="1" x14ac:dyDescent="0.25">
      <c r="B50" s="174"/>
    </row>
    <row r="51" spans="2:11" s="173" customFormat="1" x14ac:dyDescent="0.25">
      <c r="B51" s="174"/>
      <c r="E51" s="173" t="s">
        <v>877</v>
      </c>
      <c r="K51" s="173" t="s">
        <v>878</v>
      </c>
    </row>
    <row r="52" spans="2:11" s="173" customFormat="1" x14ac:dyDescent="0.25">
      <c r="B52" s="174"/>
    </row>
    <row r="53" spans="2:11" s="173" customFormat="1" x14ac:dyDescent="0.25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6640625" style="1" customWidth="1"/>
    <col min="2" max="2" width="4" style="1" customWidth="1"/>
    <col min="3" max="3" width="11.5546875" style="1" customWidth="1"/>
    <col min="4" max="4" width="17.6640625" style="1" customWidth="1"/>
    <col min="5" max="5" width="8.88671875" style="5" customWidth="1"/>
    <col min="6" max="6" width="12.109375" style="5" bestFit="1" customWidth="1"/>
    <col min="7" max="7" width="16.6640625" style="5" customWidth="1"/>
    <col min="8" max="8" width="13.44140625" style="5" customWidth="1"/>
    <col min="9" max="9" width="9.33203125" style="4" customWidth="1"/>
    <col min="10" max="10" width="5.6640625" style="3" customWidth="1"/>
    <col min="11" max="11" width="25.109375" style="1" customWidth="1"/>
    <col min="12" max="12" width="5.44140625" style="116" bestFit="1" customWidth="1"/>
    <col min="13" max="14" width="9.109375" style="1" customWidth="1"/>
    <col min="15" max="16384" width="9.109375" style="1"/>
  </cols>
  <sheetData>
    <row r="1" spans="1:12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34" t="s">
        <v>14</v>
      </c>
      <c r="L1" s="119"/>
    </row>
    <row r="2" spans="1:12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35" t="s">
        <v>0</v>
      </c>
      <c r="L2" s="116"/>
    </row>
    <row r="3" spans="1:12" ht="10.5" customHeight="1" x14ac:dyDescent="0.3">
      <c r="C3" s="25"/>
      <c r="K3" s="35"/>
    </row>
    <row r="4" spans="1:12" ht="15.6" x14ac:dyDescent="0.3">
      <c r="C4" s="24" t="s">
        <v>290</v>
      </c>
      <c r="D4" s="22"/>
      <c r="F4" s="23"/>
      <c r="G4" s="23"/>
      <c r="H4" s="23"/>
    </row>
    <row r="5" spans="1:12" ht="9" customHeight="1" x14ac:dyDescent="0.25">
      <c r="D5" s="22"/>
    </row>
    <row r="6" spans="1:12" x14ac:dyDescent="0.25">
      <c r="B6" s="22"/>
      <c r="C6" s="44"/>
      <c r="D6" s="118"/>
      <c r="F6" s="23"/>
      <c r="G6" s="23"/>
      <c r="H6" s="23"/>
      <c r="J6" s="4"/>
      <c r="K6" s="3"/>
    </row>
    <row r="7" spans="1:12" ht="9" customHeight="1" thickBot="1" x14ac:dyDescent="0.3">
      <c r="D7" s="22"/>
      <c r="J7" s="4"/>
      <c r="K7" s="3"/>
    </row>
    <row r="8" spans="1:12" s="13" customFormat="1" ht="11.4" customHeight="1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153</v>
      </c>
      <c r="J8" s="41" t="s">
        <v>152</v>
      </c>
      <c r="K8" s="14" t="s">
        <v>1</v>
      </c>
      <c r="L8" s="116"/>
    </row>
    <row r="9" spans="1:12" x14ac:dyDescent="0.25">
      <c r="A9" s="115">
        <v>1</v>
      </c>
      <c r="B9" s="12">
        <v>364</v>
      </c>
      <c r="C9" s="11" t="s">
        <v>289</v>
      </c>
      <c r="D9" s="10" t="s">
        <v>288</v>
      </c>
      <c r="E9" s="33" t="s">
        <v>287</v>
      </c>
      <c r="F9" s="6" t="s">
        <v>119</v>
      </c>
      <c r="G9" s="6" t="s">
        <v>118</v>
      </c>
      <c r="H9" s="6"/>
      <c r="I9" s="40">
        <v>1.1216435185185186E-3</v>
      </c>
      <c r="J9" s="38" t="str">
        <f t="shared" ref="J9:J15" si="0">IF(ISBLANK(I9),"",IF(I9&gt;0.0013599537037037,"",IF(I9&lt;=0.00109375,"KSM",IF(I9&lt;=0.00115162037037037,"I A",IF(I9&lt;=0.00124421296296296,"II A",IF(I9&lt;=0.0013599537037037,"III A"))))))</f>
        <v>I A</v>
      </c>
      <c r="K9" s="6" t="s">
        <v>286</v>
      </c>
      <c r="L9" s="117"/>
    </row>
    <row r="10" spans="1:12" x14ac:dyDescent="0.25">
      <c r="A10" s="115">
        <v>2</v>
      </c>
      <c r="B10" s="12">
        <v>174</v>
      </c>
      <c r="C10" s="11" t="s">
        <v>59</v>
      </c>
      <c r="D10" s="10" t="s">
        <v>285</v>
      </c>
      <c r="E10" s="33" t="s">
        <v>284</v>
      </c>
      <c r="F10" s="6" t="s">
        <v>0</v>
      </c>
      <c r="G10" s="6" t="s">
        <v>283</v>
      </c>
      <c r="H10" s="6" t="s">
        <v>282</v>
      </c>
      <c r="I10" s="40">
        <v>1.1498842592592591E-3</v>
      </c>
      <c r="J10" s="38" t="str">
        <f t="shared" si="0"/>
        <v>I A</v>
      </c>
      <c r="K10" s="6" t="s">
        <v>281</v>
      </c>
      <c r="L10" s="117"/>
    </row>
    <row r="11" spans="1:12" x14ac:dyDescent="0.25">
      <c r="A11" s="115">
        <v>3</v>
      </c>
      <c r="B11" s="12">
        <v>144</v>
      </c>
      <c r="C11" s="11" t="s">
        <v>280</v>
      </c>
      <c r="D11" s="10" t="s">
        <v>279</v>
      </c>
      <c r="E11" s="33" t="s">
        <v>278</v>
      </c>
      <c r="F11" s="6" t="s">
        <v>0</v>
      </c>
      <c r="G11" s="6" t="s">
        <v>277</v>
      </c>
      <c r="H11" s="6"/>
      <c r="I11" s="40">
        <v>1.1901620370370371E-3</v>
      </c>
      <c r="J11" s="38" t="str">
        <f t="shared" si="0"/>
        <v>II A</v>
      </c>
      <c r="K11" s="6" t="s">
        <v>276</v>
      </c>
      <c r="L11" s="117"/>
    </row>
    <row r="12" spans="1:12" x14ac:dyDescent="0.25">
      <c r="A12" s="115">
        <v>4</v>
      </c>
      <c r="B12" s="12">
        <v>114</v>
      </c>
      <c r="C12" s="11" t="s">
        <v>275</v>
      </c>
      <c r="D12" s="10" t="s">
        <v>274</v>
      </c>
      <c r="E12" s="33" t="s">
        <v>273</v>
      </c>
      <c r="F12" s="6" t="s">
        <v>0</v>
      </c>
      <c r="G12" s="6" t="s">
        <v>265</v>
      </c>
      <c r="H12" s="6" t="s">
        <v>264</v>
      </c>
      <c r="I12" s="40">
        <v>1.2391203703703702E-3</v>
      </c>
      <c r="J12" s="38" t="str">
        <f t="shared" si="0"/>
        <v>II A</v>
      </c>
      <c r="K12" s="6" t="s">
        <v>263</v>
      </c>
      <c r="L12" s="117"/>
    </row>
    <row r="13" spans="1:12" x14ac:dyDescent="0.25">
      <c r="A13" s="115">
        <v>5</v>
      </c>
      <c r="B13" s="12">
        <v>165</v>
      </c>
      <c r="C13" s="11" t="s">
        <v>272</v>
      </c>
      <c r="D13" s="10" t="s">
        <v>271</v>
      </c>
      <c r="E13" s="33" t="s">
        <v>270</v>
      </c>
      <c r="F13" s="6" t="s">
        <v>183</v>
      </c>
      <c r="G13" s="6" t="s">
        <v>182</v>
      </c>
      <c r="H13" s="6"/>
      <c r="I13" s="40">
        <v>1.3877314814814813E-3</v>
      </c>
      <c r="J13" s="38" t="str">
        <f t="shared" si="0"/>
        <v/>
      </c>
      <c r="K13" s="6" t="s">
        <v>269</v>
      </c>
      <c r="L13" s="117"/>
    </row>
    <row r="14" spans="1:12" x14ac:dyDescent="0.25">
      <c r="A14" s="115">
        <v>6</v>
      </c>
      <c r="B14" s="12">
        <v>112</v>
      </c>
      <c r="C14" s="11" t="s">
        <v>268</v>
      </c>
      <c r="D14" s="10" t="s">
        <v>267</v>
      </c>
      <c r="E14" s="33" t="s">
        <v>266</v>
      </c>
      <c r="F14" s="6" t="s">
        <v>0</v>
      </c>
      <c r="G14" s="6" t="s">
        <v>265</v>
      </c>
      <c r="H14" s="6" t="s">
        <v>264</v>
      </c>
      <c r="I14" s="40">
        <v>1.4606481481481482E-3</v>
      </c>
      <c r="J14" s="38" t="str">
        <f t="shared" si="0"/>
        <v/>
      </c>
      <c r="K14" s="6" t="s">
        <v>263</v>
      </c>
      <c r="L14" s="117"/>
    </row>
    <row r="15" spans="1:12" x14ac:dyDescent="0.25">
      <c r="A15" s="115"/>
      <c r="B15" s="12">
        <v>244</v>
      </c>
      <c r="C15" s="11" t="s">
        <v>262</v>
      </c>
      <c r="D15" s="10" t="s">
        <v>261</v>
      </c>
      <c r="E15" s="33" t="s">
        <v>260</v>
      </c>
      <c r="F15" s="6" t="s">
        <v>259</v>
      </c>
      <c r="G15" s="6" t="s">
        <v>124</v>
      </c>
      <c r="H15" s="6"/>
      <c r="I15" s="40" t="s">
        <v>87</v>
      </c>
      <c r="J15" s="38" t="str">
        <f t="shared" si="0"/>
        <v/>
      </c>
      <c r="K15" s="6" t="s">
        <v>258</v>
      </c>
      <c r="L15" s="117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4"/>
  <sheetViews>
    <sheetView zoomScaleNormal="100" workbookViewId="0">
      <selection activeCell="A3" sqref="A3"/>
    </sheetView>
  </sheetViews>
  <sheetFormatPr defaultColWidth="8.88671875" defaultRowHeight="13.2" x14ac:dyDescent="0.25"/>
  <cols>
    <col min="1" max="1" width="4.5546875" style="1" customWidth="1"/>
    <col min="2" max="2" width="4" style="1" customWidth="1"/>
    <col min="3" max="3" width="12.109375" style="1" customWidth="1"/>
    <col min="4" max="4" width="12.88671875" style="1" customWidth="1"/>
    <col min="5" max="5" width="8.88671875" style="5" customWidth="1"/>
    <col min="6" max="6" width="14" style="5" customWidth="1"/>
    <col min="7" max="7" width="10.109375" style="5" bestFit="1" customWidth="1"/>
    <col min="8" max="8" width="13.33203125" style="5" customWidth="1"/>
    <col min="9" max="9" width="9.33203125" style="4" customWidth="1"/>
    <col min="10" max="10" width="6.33203125" style="3" customWidth="1"/>
    <col min="11" max="11" width="28.5546875" style="1" bestFit="1" customWidth="1"/>
    <col min="12" max="16384" width="8.88671875" style="1"/>
  </cols>
  <sheetData>
    <row r="1" spans="1:11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34" t="s">
        <v>14</v>
      </c>
    </row>
    <row r="2" spans="1:11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35" t="s">
        <v>0</v>
      </c>
    </row>
    <row r="3" spans="1:11" ht="10.5" customHeight="1" x14ac:dyDescent="0.3">
      <c r="C3" s="25"/>
      <c r="K3" s="35"/>
    </row>
    <row r="4" spans="1:11" ht="15.6" x14ac:dyDescent="0.3">
      <c r="C4" s="24" t="s">
        <v>220</v>
      </c>
      <c r="D4" s="22"/>
      <c r="F4" s="23"/>
      <c r="G4" s="23"/>
      <c r="H4" s="23"/>
    </row>
    <row r="5" spans="1:11" ht="9" customHeight="1" thickBot="1" x14ac:dyDescent="0.3">
      <c r="D5" s="22"/>
    </row>
    <row r="6" spans="1:11" s="13" customFormat="1" ht="10.8" thickBot="1" x14ac:dyDescent="0.25">
      <c r="A6" s="21" t="s">
        <v>86</v>
      </c>
      <c r="B6" s="20" t="s">
        <v>9</v>
      </c>
      <c r="C6" s="19" t="s">
        <v>8</v>
      </c>
      <c r="D6" s="18" t="s">
        <v>7</v>
      </c>
      <c r="E6" s="17" t="s">
        <v>6</v>
      </c>
      <c r="F6" s="17" t="s">
        <v>5</v>
      </c>
      <c r="G6" s="17" t="s">
        <v>12</v>
      </c>
      <c r="H6" s="17" t="s">
        <v>13</v>
      </c>
      <c r="I6" s="16" t="s">
        <v>153</v>
      </c>
      <c r="J6" s="41" t="s">
        <v>152</v>
      </c>
      <c r="K6" s="14" t="s">
        <v>1</v>
      </c>
    </row>
    <row r="7" spans="1:11" ht="15.9" customHeight="1" x14ac:dyDescent="0.25">
      <c r="A7" s="115">
        <v>1</v>
      </c>
      <c r="B7" s="12">
        <v>180</v>
      </c>
      <c r="C7" s="11" t="s">
        <v>221</v>
      </c>
      <c r="D7" s="10" t="s">
        <v>222</v>
      </c>
      <c r="E7" s="33" t="s">
        <v>223</v>
      </c>
      <c r="F7" s="6" t="s">
        <v>224</v>
      </c>
      <c r="G7" s="6" t="s">
        <v>225</v>
      </c>
      <c r="H7" s="6" t="s">
        <v>226</v>
      </c>
      <c r="I7" s="40">
        <v>9.8819444444444454E-4</v>
      </c>
      <c r="J7" s="38" t="str">
        <f t="shared" ref="J7:J14" si="0">IF(ISBLANK(I7),"",IF(I7&gt;0.00118634259259259,"",IF(I7&lt;=0,"TSM",IF(I7&lt;=0,"SM",IF(I7&lt;=0.000966435185185185,"KSM",IF(I7&lt;=0.00101273148148148,"I A",IF(I7&lt;=0.00108217592592593,"II A",IF(I7&lt;=0.00118634259259259,"III A"))))))))</f>
        <v>I A</v>
      </c>
      <c r="K7" s="6" t="s">
        <v>227</v>
      </c>
    </row>
    <row r="8" spans="1:11" ht="15.9" customHeight="1" x14ac:dyDescent="0.25">
      <c r="A8" s="115">
        <v>2</v>
      </c>
      <c r="B8" s="12">
        <v>228</v>
      </c>
      <c r="C8" s="11" t="s">
        <v>228</v>
      </c>
      <c r="D8" s="10" t="s">
        <v>229</v>
      </c>
      <c r="E8" s="33" t="s">
        <v>230</v>
      </c>
      <c r="F8" s="6" t="s">
        <v>0</v>
      </c>
      <c r="G8" s="6" t="s">
        <v>124</v>
      </c>
      <c r="H8" s="6"/>
      <c r="I8" s="40">
        <v>9.9062499999999997E-4</v>
      </c>
      <c r="J8" s="38" t="str">
        <f t="shared" si="0"/>
        <v>I A</v>
      </c>
      <c r="K8" s="6" t="s">
        <v>231</v>
      </c>
    </row>
    <row r="9" spans="1:11" ht="15.9" customHeight="1" x14ac:dyDescent="0.25">
      <c r="A9" s="115">
        <v>3</v>
      </c>
      <c r="B9" s="12">
        <v>159</v>
      </c>
      <c r="C9" s="11" t="s">
        <v>232</v>
      </c>
      <c r="D9" s="10" t="s">
        <v>233</v>
      </c>
      <c r="E9" s="33" t="s">
        <v>234</v>
      </c>
      <c r="F9" s="6" t="s">
        <v>41</v>
      </c>
      <c r="G9" s="6" t="s">
        <v>235</v>
      </c>
      <c r="H9" s="6"/>
      <c r="I9" s="40">
        <v>9.9074074074074082E-4</v>
      </c>
      <c r="J9" s="38" t="str">
        <f t="shared" si="0"/>
        <v>I A</v>
      </c>
      <c r="K9" s="6" t="s">
        <v>236</v>
      </c>
    </row>
    <row r="10" spans="1:11" ht="15.9" customHeight="1" x14ac:dyDescent="0.25">
      <c r="A10" s="115">
        <v>4</v>
      </c>
      <c r="B10" s="12">
        <v>199</v>
      </c>
      <c r="C10" s="11" t="s">
        <v>237</v>
      </c>
      <c r="D10" s="10" t="s">
        <v>238</v>
      </c>
      <c r="E10" s="33" t="s">
        <v>239</v>
      </c>
      <c r="F10" s="6" t="s">
        <v>0</v>
      </c>
      <c r="G10" s="6" t="s">
        <v>124</v>
      </c>
      <c r="H10" s="6"/>
      <c r="I10" s="40">
        <v>1.0211805555555556E-3</v>
      </c>
      <c r="J10" s="38" t="str">
        <f t="shared" si="0"/>
        <v>II A</v>
      </c>
      <c r="K10" s="6" t="s">
        <v>240</v>
      </c>
    </row>
    <row r="11" spans="1:11" ht="15.9" customHeight="1" x14ac:dyDescent="0.25">
      <c r="A11" s="115">
        <v>5</v>
      </c>
      <c r="B11" s="12">
        <v>125</v>
      </c>
      <c r="C11" s="11" t="s">
        <v>241</v>
      </c>
      <c r="D11" s="10" t="s">
        <v>242</v>
      </c>
      <c r="E11" s="33" t="s">
        <v>243</v>
      </c>
      <c r="F11" s="6" t="s">
        <v>244</v>
      </c>
      <c r="G11" s="6" t="s">
        <v>245</v>
      </c>
      <c r="H11" s="6"/>
      <c r="I11" s="40">
        <v>1.1000000000000001E-3</v>
      </c>
      <c r="J11" s="38" t="str">
        <f t="shared" si="0"/>
        <v>III A</v>
      </c>
      <c r="K11" s="6" t="s">
        <v>246</v>
      </c>
    </row>
    <row r="12" spans="1:11" ht="15.9" customHeight="1" x14ac:dyDescent="0.25">
      <c r="A12" s="115">
        <v>6</v>
      </c>
      <c r="B12" s="12">
        <v>227</v>
      </c>
      <c r="C12" s="11" t="s">
        <v>186</v>
      </c>
      <c r="D12" s="10" t="s">
        <v>247</v>
      </c>
      <c r="E12" s="33" t="s">
        <v>248</v>
      </c>
      <c r="F12" s="6" t="s">
        <v>0</v>
      </c>
      <c r="G12" s="6" t="s">
        <v>124</v>
      </c>
      <c r="H12" s="6"/>
      <c r="I12" s="40">
        <v>1.1277777777777779E-3</v>
      </c>
      <c r="J12" s="38" t="str">
        <f t="shared" si="0"/>
        <v>III A</v>
      </c>
      <c r="K12" s="6" t="s">
        <v>231</v>
      </c>
    </row>
    <row r="13" spans="1:11" ht="15.9" customHeight="1" x14ac:dyDescent="0.25">
      <c r="A13" s="115"/>
      <c r="B13" s="12">
        <v>221</v>
      </c>
      <c r="C13" s="11" t="s">
        <v>249</v>
      </c>
      <c r="D13" s="10" t="s">
        <v>250</v>
      </c>
      <c r="E13" s="33" t="s">
        <v>251</v>
      </c>
      <c r="F13" s="6" t="s">
        <v>252</v>
      </c>
      <c r="G13" s="6" t="s">
        <v>93</v>
      </c>
      <c r="H13" s="6"/>
      <c r="I13" s="40" t="s">
        <v>87</v>
      </c>
      <c r="J13" s="38" t="str">
        <f t="shared" si="0"/>
        <v/>
      </c>
      <c r="K13" s="6" t="s">
        <v>253</v>
      </c>
    </row>
    <row r="14" spans="1:11" ht="15.9" customHeight="1" x14ac:dyDescent="0.25">
      <c r="A14" s="115"/>
      <c r="B14" s="12">
        <v>224</v>
      </c>
      <c r="C14" s="11" t="s">
        <v>254</v>
      </c>
      <c r="D14" s="10" t="s">
        <v>255</v>
      </c>
      <c r="E14" s="33" t="s">
        <v>256</v>
      </c>
      <c r="F14" s="6" t="s">
        <v>252</v>
      </c>
      <c r="G14" s="6" t="s">
        <v>93</v>
      </c>
      <c r="H14" s="6"/>
      <c r="I14" s="40" t="s">
        <v>87</v>
      </c>
      <c r="J14" s="38" t="str">
        <f t="shared" si="0"/>
        <v/>
      </c>
      <c r="K14" s="6" t="s">
        <v>257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9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3.6640625" style="1" customWidth="1"/>
    <col min="4" max="4" width="14.88671875" style="1" customWidth="1"/>
    <col min="5" max="5" width="8.88671875" style="113" customWidth="1"/>
    <col min="6" max="6" width="15.33203125" style="5" customWidth="1"/>
    <col min="7" max="7" width="19.33203125" style="5" bestFit="1" customWidth="1"/>
    <col min="8" max="8" width="12.33203125" style="5" customWidth="1"/>
    <col min="9" max="9" width="9.33203125" style="4" customWidth="1"/>
    <col min="10" max="10" width="5" style="3" bestFit="1" customWidth="1"/>
    <col min="11" max="11" width="22.6640625" style="1" customWidth="1"/>
    <col min="12" max="12" width="9.109375" style="1" customWidth="1"/>
    <col min="13" max="16384" width="9.109375" style="1"/>
  </cols>
  <sheetData>
    <row r="1" spans="1:15" s="22" customFormat="1" ht="13.8" x14ac:dyDescent="0.25">
      <c r="A1" s="36" t="s">
        <v>15</v>
      </c>
      <c r="B1" s="36"/>
      <c r="E1" s="23"/>
      <c r="F1" s="44"/>
      <c r="G1" s="44"/>
      <c r="H1" s="44"/>
      <c r="I1" s="4"/>
      <c r="J1" s="42"/>
      <c r="K1" s="34" t="s">
        <v>14</v>
      </c>
      <c r="O1" s="36"/>
    </row>
    <row r="2" spans="1:15" s="13" customFormat="1" ht="15.75" customHeight="1" x14ac:dyDescent="0.25">
      <c r="A2" s="36" t="s">
        <v>11</v>
      </c>
      <c r="B2" s="36"/>
      <c r="D2" s="22"/>
      <c r="E2" s="23"/>
      <c r="F2" s="44"/>
      <c r="G2" s="44"/>
      <c r="H2" s="44"/>
      <c r="I2" s="43"/>
      <c r="J2" s="42"/>
      <c r="K2" s="35" t="s">
        <v>0</v>
      </c>
      <c r="O2" s="36"/>
    </row>
    <row r="3" spans="1:15" ht="10.5" customHeight="1" x14ac:dyDescent="0.3">
      <c r="C3" s="25"/>
      <c r="K3" s="35"/>
    </row>
    <row r="4" spans="1:15" ht="15.6" x14ac:dyDescent="0.3">
      <c r="C4" s="24" t="s">
        <v>336</v>
      </c>
      <c r="D4" s="22"/>
      <c r="F4" s="23"/>
      <c r="G4" s="23"/>
      <c r="H4" s="23"/>
    </row>
    <row r="5" spans="1:15" ht="9" customHeight="1" x14ac:dyDescent="0.25">
      <c r="D5" s="22"/>
    </row>
    <row r="6" spans="1:15" x14ac:dyDescent="0.25">
      <c r="B6" s="22"/>
      <c r="C6" s="44"/>
      <c r="D6" s="118"/>
      <c r="F6" s="23"/>
      <c r="G6" s="23"/>
      <c r="H6" s="23"/>
      <c r="J6" s="4"/>
      <c r="K6" s="3"/>
    </row>
    <row r="7" spans="1:15" ht="9" customHeight="1" thickBot="1" x14ac:dyDescent="0.3">
      <c r="D7" s="22"/>
      <c r="J7" s="4"/>
      <c r="K7" s="3"/>
    </row>
    <row r="8" spans="1:15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153</v>
      </c>
      <c r="J8" s="41" t="s">
        <v>2</v>
      </c>
      <c r="K8" s="14" t="s">
        <v>1</v>
      </c>
    </row>
    <row r="9" spans="1:15" ht="15.9" customHeight="1" x14ac:dyDescent="0.25">
      <c r="A9" s="115">
        <v>1</v>
      </c>
      <c r="B9" s="12">
        <v>363</v>
      </c>
      <c r="C9" s="11" t="s">
        <v>335</v>
      </c>
      <c r="D9" s="10" t="s">
        <v>334</v>
      </c>
      <c r="E9" s="33" t="s">
        <v>333</v>
      </c>
      <c r="F9" s="6" t="s">
        <v>332</v>
      </c>
      <c r="G9" s="6" t="s">
        <v>277</v>
      </c>
      <c r="H9" s="6" t="s">
        <v>331</v>
      </c>
      <c r="I9" s="40">
        <v>2.1582175925925927E-3</v>
      </c>
      <c r="J9" s="38" t="str">
        <f t="shared" ref="J9:J19" si="0">IF(ISBLANK(I9),"",IF(I9&gt;0.00256944444444444,"",IF(I9&lt;=0.0018287037037037,"TSM",IF(I9&lt;=0.0019212962962963,"SM",IF(I9&lt;=0.00202546296296296,"KSM",IF(I9&lt;=0.00216435185185185,"I A",IF(I9&lt;=0.00233796296296296,"II A",IF(I9&lt;=0.00256944444444444,"III A"))))))))</f>
        <v>I A</v>
      </c>
      <c r="K9" s="6" t="s">
        <v>330</v>
      </c>
    </row>
    <row r="10" spans="1:15" ht="15.9" customHeight="1" x14ac:dyDescent="0.25">
      <c r="A10" s="115">
        <v>2</v>
      </c>
      <c r="B10" s="12">
        <v>264</v>
      </c>
      <c r="C10" s="11" t="s">
        <v>329</v>
      </c>
      <c r="D10" s="10" t="s">
        <v>328</v>
      </c>
      <c r="E10" s="33" t="s">
        <v>327</v>
      </c>
      <c r="F10" s="6" t="s">
        <v>0</v>
      </c>
      <c r="G10" s="6" t="s">
        <v>277</v>
      </c>
      <c r="H10" s="6"/>
      <c r="I10" s="40">
        <v>2.1593750000000003E-3</v>
      </c>
      <c r="J10" s="38" t="str">
        <f t="shared" si="0"/>
        <v>I A</v>
      </c>
      <c r="K10" s="6"/>
    </row>
    <row r="11" spans="1:15" ht="15.9" customHeight="1" x14ac:dyDescent="0.25">
      <c r="A11" s="115">
        <v>3</v>
      </c>
      <c r="B11" s="12">
        <v>173</v>
      </c>
      <c r="C11" s="11" t="s">
        <v>326</v>
      </c>
      <c r="D11" s="10" t="s">
        <v>325</v>
      </c>
      <c r="E11" s="33" t="s">
        <v>324</v>
      </c>
      <c r="F11" s="6" t="s">
        <v>0</v>
      </c>
      <c r="G11" s="6" t="s">
        <v>283</v>
      </c>
      <c r="H11" s="6" t="s">
        <v>282</v>
      </c>
      <c r="I11" s="40">
        <v>2.1810185185185183E-3</v>
      </c>
      <c r="J11" s="38" t="str">
        <f t="shared" si="0"/>
        <v>II A</v>
      </c>
      <c r="K11" s="6" t="s">
        <v>323</v>
      </c>
    </row>
    <row r="12" spans="1:15" ht="15.9" customHeight="1" x14ac:dyDescent="0.25">
      <c r="A12" s="115">
        <v>4</v>
      </c>
      <c r="B12" s="12">
        <v>362</v>
      </c>
      <c r="C12" s="11" t="s">
        <v>322</v>
      </c>
      <c r="D12" s="10" t="s">
        <v>321</v>
      </c>
      <c r="E12" s="33" t="s">
        <v>320</v>
      </c>
      <c r="F12" s="6" t="s">
        <v>41</v>
      </c>
      <c r="G12" s="6"/>
      <c r="H12" s="6" t="s">
        <v>319</v>
      </c>
      <c r="I12" s="40">
        <v>2.2254629629629629E-3</v>
      </c>
      <c r="J12" s="38" t="str">
        <f t="shared" si="0"/>
        <v>II A</v>
      </c>
      <c r="K12" s="6" t="s">
        <v>294</v>
      </c>
    </row>
    <row r="13" spans="1:15" ht="15.9" customHeight="1" x14ac:dyDescent="0.25">
      <c r="A13" s="115">
        <v>5</v>
      </c>
      <c r="B13" s="12">
        <v>172</v>
      </c>
      <c r="C13" s="11" t="s">
        <v>318</v>
      </c>
      <c r="D13" s="10" t="s">
        <v>317</v>
      </c>
      <c r="E13" s="33" t="s">
        <v>192</v>
      </c>
      <c r="F13" s="6" t="s">
        <v>41</v>
      </c>
      <c r="G13" s="6" t="s">
        <v>295</v>
      </c>
      <c r="H13" s="6"/>
      <c r="I13" s="40">
        <v>2.2380787037037035E-3</v>
      </c>
      <c r="J13" s="38" t="str">
        <f t="shared" si="0"/>
        <v>II A</v>
      </c>
      <c r="K13" s="6" t="s">
        <v>294</v>
      </c>
    </row>
    <row r="14" spans="1:15" ht="15.9" customHeight="1" x14ac:dyDescent="0.25">
      <c r="A14" s="115">
        <v>6</v>
      </c>
      <c r="B14" s="12">
        <v>298</v>
      </c>
      <c r="C14" s="11" t="s">
        <v>316</v>
      </c>
      <c r="D14" s="10" t="s">
        <v>26</v>
      </c>
      <c r="E14" s="33" t="s">
        <v>315</v>
      </c>
      <c r="F14" s="6" t="s">
        <v>41</v>
      </c>
      <c r="G14" s="6"/>
      <c r="H14" s="6" t="s">
        <v>314</v>
      </c>
      <c r="I14" s="40">
        <v>2.2436342592592595E-3</v>
      </c>
      <c r="J14" s="38" t="str">
        <f t="shared" si="0"/>
        <v>II A</v>
      </c>
      <c r="K14" s="6" t="s">
        <v>313</v>
      </c>
    </row>
    <row r="15" spans="1:15" ht="15.9" customHeight="1" x14ac:dyDescent="0.25">
      <c r="A15" s="115">
        <v>7</v>
      </c>
      <c r="B15" s="12">
        <v>103</v>
      </c>
      <c r="C15" s="11" t="s">
        <v>312</v>
      </c>
      <c r="D15" s="10" t="s">
        <v>311</v>
      </c>
      <c r="E15" s="33" t="s">
        <v>310</v>
      </c>
      <c r="F15" s="6" t="s">
        <v>309</v>
      </c>
      <c r="G15" s="6" t="s">
        <v>308</v>
      </c>
      <c r="H15" s="6"/>
      <c r="I15" s="40">
        <v>2.3555555555555556E-3</v>
      </c>
      <c r="J15" s="38" t="str">
        <f t="shared" si="0"/>
        <v>III A</v>
      </c>
      <c r="K15" s="6" t="s">
        <v>307</v>
      </c>
    </row>
    <row r="16" spans="1:15" ht="15.9" customHeight="1" x14ac:dyDescent="0.25">
      <c r="A16" s="115">
        <v>8</v>
      </c>
      <c r="B16" s="12">
        <v>326</v>
      </c>
      <c r="C16" s="11" t="s">
        <v>306</v>
      </c>
      <c r="D16" s="10" t="s">
        <v>305</v>
      </c>
      <c r="E16" s="33" t="s">
        <v>304</v>
      </c>
      <c r="F16" s="6" t="s">
        <v>0</v>
      </c>
      <c r="G16" s="6" t="s">
        <v>124</v>
      </c>
      <c r="H16" s="6"/>
      <c r="I16" s="40">
        <v>2.362962962962963E-3</v>
      </c>
      <c r="J16" s="38" t="str">
        <f t="shared" si="0"/>
        <v>III A</v>
      </c>
      <c r="K16" s="6" t="s">
        <v>303</v>
      </c>
    </row>
    <row r="17" spans="1:11" ht="15.9" customHeight="1" x14ac:dyDescent="0.25">
      <c r="A17" s="115">
        <v>9</v>
      </c>
      <c r="B17" s="12">
        <v>197</v>
      </c>
      <c r="C17" s="11" t="s">
        <v>302</v>
      </c>
      <c r="D17" s="10" t="s">
        <v>301</v>
      </c>
      <c r="E17" s="33" t="s">
        <v>300</v>
      </c>
      <c r="F17" s="6" t="s">
        <v>244</v>
      </c>
      <c r="G17" s="6" t="s">
        <v>245</v>
      </c>
      <c r="H17" s="6"/>
      <c r="I17" s="40">
        <v>2.4273148148148149E-3</v>
      </c>
      <c r="J17" s="38" t="str">
        <f t="shared" si="0"/>
        <v>III A</v>
      </c>
      <c r="K17" s="6" t="s">
        <v>246</v>
      </c>
    </row>
    <row r="18" spans="1:11" ht="15.9" customHeight="1" x14ac:dyDescent="0.25">
      <c r="A18" s="115">
        <v>10</v>
      </c>
      <c r="B18" s="12">
        <v>171</v>
      </c>
      <c r="C18" s="11" t="s">
        <v>299</v>
      </c>
      <c r="D18" s="10" t="s">
        <v>298</v>
      </c>
      <c r="E18" s="33" t="s">
        <v>297</v>
      </c>
      <c r="F18" s="6" t="s">
        <v>296</v>
      </c>
      <c r="G18" s="6" t="s">
        <v>295</v>
      </c>
      <c r="H18" s="6"/>
      <c r="I18" s="40">
        <v>2.4565972222222224E-3</v>
      </c>
      <c r="J18" s="38" t="str">
        <f t="shared" si="0"/>
        <v>III A</v>
      </c>
      <c r="K18" s="6" t="s">
        <v>294</v>
      </c>
    </row>
    <row r="19" spans="1:11" ht="15.9" customHeight="1" x14ac:dyDescent="0.25">
      <c r="A19" s="115">
        <v>11</v>
      </c>
      <c r="B19" s="12">
        <v>155</v>
      </c>
      <c r="C19" s="11" t="s">
        <v>293</v>
      </c>
      <c r="D19" s="10" t="s">
        <v>292</v>
      </c>
      <c r="E19" s="33" t="s">
        <v>291</v>
      </c>
      <c r="F19" s="6" t="s">
        <v>183</v>
      </c>
      <c r="G19" s="6" t="s">
        <v>182</v>
      </c>
      <c r="H19" s="6"/>
      <c r="I19" s="40">
        <v>2.4782407407407405E-3</v>
      </c>
      <c r="J19" s="38" t="str">
        <f t="shared" si="0"/>
        <v>III A</v>
      </c>
      <c r="K19" s="6" t="s">
        <v>181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2.109375" style="1" customWidth="1"/>
    <col min="4" max="4" width="14.33203125" style="1" customWidth="1"/>
    <col min="5" max="5" width="8.88671875" style="113" customWidth="1"/>
    <col min="6" max="6" width="15.109375" style="5" customWidth="1"/>
    <col min="7" max="7" width="13.6640625" style="5" customWidth="1"/>
    <col min="8" max="8" width="15.109375" style="5" customWidth="1"/>
    <col min="9" max="9" width="9.33203125" style="4" customWidth="1"/>
    <col min="10" max="10" width="6.6640625" style="3" customWidth="1"/>
    <col min="11" max="11" width="21.33203125" style="1" customWidth="1"/>
    <col min="12" max="12" width="9.109375" style="1" customWidth="1"/>
    <col min="13" max="16384" width="9.109375" style="1"/>
  </cols>
  <sheetData>
    <row r="1" spans="1:17" s="22" customFormat="1" ht="13.8" x14ac:dyDescent="0.25">
      <c r="A1" s="36" t="s">
        <v>15</v>
      </c>
      <c r="B1" s="36"/>
      <c r="E1" s="23"/>
      <c r="F1" s="44"/>
      <c r="G1" s="44"/>
      <c r="H1" s="44"/>
      <c r="I1" s="4"/>
      <c r="J1" s="42"/>
      <c r="K1" s="34" t="s">
        <v>14</v>
      </c>
      <c r="Q1" s="36"/>
    </row>
    <row r="2" spans="1:17" s="13" customFormat="1" ht="15.75" customHeight="1" x14ac:dyDescent="0.25">
      <c r="A2" s="36" t="s">
        <v>11</v>
      </c>
      <c r="B2" s="36"/>
      <c r="D2" s="22"/>
      <c r="E2" s="23"/>
      <c r="F2" s="44"/>
      <c r="G2" s="44"/>
      <c r="H2" s="44"/>
      <c r="I2" s="43"/>
      <c r="J2" s="42"/>
      <c r="K2" s="35" t="s">
        <v>0</v>
      </c>
      <c r="Q2" s="36"/>
    </row>
    <row r="3" spans="1:17" ht="10.5" customHeight="1" x14ac:dyDescent="0.3">
      <c r="C3" s="25"/>
      <c r="K3" s="35"/>
    </row>
    <row r="4" spans="1:17" ht="15.6" x14ac:dyDescent="0.3">
      <c r="C4" s="24" t="s">
        <v>394</v>
      </c>
      <c r="D4" s="22"/>
      <c r="F4" s="23"/>
      <c r="G4" s="23"/>
      <c r="H4" s="23"/>
    </row>
    <row r="5" spans="1:17" ht="9" customHeight="1" x14ac:dyDescent="0.25">
      <c r="D5" s="22"/>
    </row>
    <row r="6" spans="1:17" x14ac:dyDescent="0.25">
      <c r="B6" s="22">
        <v>1</v>
      </c>
      <c r="C6" s="44" t="s">
        <v>771</v>
      </c>
      <c r="D6" s="118"/>
      <c r="F6" s="23"/>
      <c r="G6" s="23"/>
      <c r="H6" s="23"/>
      <c r="J6" s="4"/>
      <c r="K6" s="3"/>
    </row>
    <row r="7" spans="1:17" ht="9" customHeight="1" thickBot="1" x14ac:dyDescent="0.3">
      <c r="D7" s="22"/>
      <c r="J7" s="4"/>
      <c r="K7" s="3"/>
    </row>
    <row r="8" spans="1:17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153</v>
      </c>
      <c r="J8" s="41" t="s">
        <v>152</v>
      </c>
      <c r="K8" s="14" t="s">
        <v>1</v>
      </c>
    </row>
    <row r="9" spans="1:17" ht="16.95" customHeight="1" x14ac:dyDescent="0.25">
      <c r="A9" s="115">
        <v>1</v>
      </c>
      <c r="B9" s="12">
        <v>148</v>
      </c>
      <c r="C9" s="11" t="s">
        <v>395</v>
      </c>
      <c r="D9" s="10" t="s">
        <v>396</v>
      </c>
      <c r="E9" s="33" t="s">
        <v>598</v>
      </c>
      <c r="F9" s="6" t="s">
        <v>41</v>
      </c>
      <c r="G9" s="6" t="s">
        <v>102</v>
      </c>
      <c r="H9" s="6"/>
      <c r="I9" s="40">
        <v>1.8711805555555556E-3</v>
      </c>
      <c r="J9" s="38" t="str">
        <f t="shared" ref="J9:J16" si="0">IF(ISBLANK(I9),"",IF(I9&gt;0.00225115740740741,"",IF(I9&lt;=0.00162615740740741,"TSM",IF(I9&lt;=0.00166087962962963,"SM",IF(I9&lt;=0.00174189814814815,"KSM",IF(I9&lt;=0.00185763888888889,"I A",IF(I9&lt;=0.00203125,"II A",IF(I9&lt;=0.00225115740740741,"III A"))))))))</f>
        <v>II A</v>
      </c>
      <c r="K9" s="6" t="s">
        <v>397</v>
      </c>
    </row>
    <row r="10" spans="1:17" ht="16.95" customHeight="1" x14ac:dyDescent="0.25">
      <c r="A10" s="115">
        <v>2</v>
      </c>
      <c r="B10" s="12">
        <v>230</v>
      </c>
      <c r="C10" s="11" t="s">
        <v>414</v>
      </c>
      <c r="D10" s="10" t="s">
        <v>415</v>
      </c>
      <c r="E10" s="33" t="s">
        <v>416</v>
      </c>
      <c r="F10" s="6" t="s">
        <v>0</v>
      </c>
      <c r="G10" s="6" t="s">
        <v>124</v>
      </c>
      <c r="H10" s="6"/>
      <c r="I10" s="40">
        <v>2.0046296296296296E-3</v>
      </c>
      <c r="J10" s="38" t="str">
        <f t="shared" si="0"/>
        <v>II A</v>
      </c>
      <c r="K10" s="6" t="s">
        <v>231</v>
      </c>
    </row>
    <row r="11" spans="1:17" ht="16.95" customHeight="1" x14ac:dyDescent="0.25">
      <c r="A11" s="115">
        <v>3</v>
      </c>
      <c r="B11" s="12">
        <v>169</v>
      </c>
      <c r="C11" s="11" t="s">
        <v>424</v>
      </c>
      <c r="D11" s="10" t="s">
        <v>425</v>
      </c>
      <c r="E11" s="33" t="s">
        <v>426</v>
      </c>
      <c r="F11" s="6" t="s">
        <v>0</v>
      </c>
      <c r="G11" s="6" t="s">
        <v>265</v>
      </c>
      <c r="H11" s="6" t="s">
        <v>264</v>
      </c>
      <c r="I11" s="40">
        <v>2.0484953703703702E-3</v>
      </c>
      <c r="J11" s="38" t="str">
        <f t="shared" si="0"/>
        <v>III A</v>
      </c>
      <c r="K11" s="6" t="s">
        <v>263</v>
      </c>
    </row>
    <row r="12" spans="1:17" ht="16.95" customHeight="1" x14ac:dyDescent="0.25">
      <c r="A12" s="115">
        <v>4</v>
      </c>
      <c r="B12" s="12">
        <v>242</v>
      </c>
      <c r="C12" s="11" t="s">
        <v>432</v>
      </c>
      <c r="D12" s="10" t="s">
        <v>433</v>
      </c>
      <c r="E12" s="33" t="s">
        <v>434</v>
      </c>
      <c r="F12" s="6" t="s">
        <v>41</v>
      </c>
      <c r="G12" s="6" t="s">
        <v>102</v>
      </c>
      <c r="H12" s="6"/>
      <c r="I12" s="40">
        <v>2.0856481481481481E-3</v>
      </c>
      <c r="J12" s="38" t="str">
        <f t="shared" si="0"/>
        <v>III A</v>
      </c>
      <c r="K12" s="6" t="s">
        <v>435</v>
      </c>
    </row>
    <row r="13" spans="1:17" ht="16.95" customHeight="1" x14ac:dyDescent="0.25">
      <c r="A13" s="115">
        <v>5</v>
      </c>
      <c r="B13" s="12">
        <v>157</v>
      </c>
      <c r="C13" s="11" t="s">
        <v>436</v>
      </c>
      <c r="D13" s="10" t="s">
        <v>437</v>
      </c>
      <c r="E13" s="33" t="s">
        <v>438</v>
      </c>
      <c r="F13" s="6" t="s">
        <v>309</v>
      </c>
      <c r="G13" s="6" t="s">
        <v>308</v>
      </c>
      <c r="H13" s="6"/>
      <c r="I13" s="40">
        <v>2.0924768518518519E-3</v>
      </c>
      <c r="J13" s="38" t="str">
        <f t="shared" si="0"/>
        <v>III A</v>
      </c>
      <c r="K13" s="6" t="s">
        <v>307</v>
      </c>
    </row>
    <row r="14" spans="1:17" ht="16.95" customHeight="1" x14ac:dyDescent="0.25">
      <c r="A14" s="115">
        <v>6</v>
      </c>
      <c r="B14" s="12">
        <v>292</v>
      </c>
      <c r="C14" s="11" t="s">
        <v>167</v>
      </c>
      <c r="D14" s="10" t="s">
        <v>439</v>
      </c>
      <c r="E14" s="33" t="s">
        <v>440</v>
      </c>
      <c r="F14" s="6" t="s">
        <v>119</v>
      </c>
      <c r="G14" s="6" t="s">
        <v>118</v>
      </c>
      <c r="H14" s="6"/>
      <c r="I14" s="40">
        <v>2.1090277777777778E-3</v>
      </c>
      <c r="J14" s="38" t="str">
        <f t="shared" si="0"/>
        <v>III A</v>
      </c>
      <c r="K14" s="6" t="s">
        <v>177</v>
      </c>
    </row>
    <row r="15" spans="1:17" ht="16.95" customHeight="1" x14ac:dyDescent="0.25">
      <c r="A15" s="115">
        <v>7</v>
      </c>
      <c r="B15" s="12">
        <v>170</v>
      </c>
      <c r="C15" s="11" t="s">
        <v>441</v>
      </c>
      <c r="D15" s="10" t="s">
        <v>442</v>
      </c>
      <c r="E15" s="33" t="s">
        <v>443</v>
      </c>
      <c r="F15" s="6" t="s">
        <v>0</v>
      </c>
      <c r="G15" s="6" t="s">
        <v>265</v>
      </c>
      <c r="H15" s="6" t="s">
        <v>264</v>
      </c>
      <c r="I15" s="40">
        <v>2.1658564814814817E-3</v>
      </c>
      <c r="J15" s="38" t="str">
        <f t="shared" si="0"/>
        <v>III A</v>
      </c>
      <c r="K15" s="6" t="s">
        <v>263</v>
      </c>
    </row>
    <row r="16" spans="1:17" ht="16.95" customHeight="1" x14ac:dyDescent="0.25">
      <c r="A16" s="115"/>
      <c r="B16" s="12">
        <v>224</v>
      </c>
      <c r="C16" s="11" t="s">
        <v>444</v>
      </c>
      <c r="D16" s="10" t="s">
        <v>445</v>
      </c>
      <c r="E16" s="33" t="s">
        <v>446</v>
      </c>
      <c r="F16" s="6" t="s">
        <v>244</v>
      </c>
      <c r="G16" s="6" t="s">
        <v>245</v>
      </c>
      <c r="H16" s="6"/>
      <c r="I16" s="40" t="s">
        <v>87</v>
      </c>
      <c r="J16" s="38" t="str">
        <f t="shared" si="0"/>
        <v/>
      </c>
      <c r="K16" s="6" t="s">
        <v>246</v>
      </c>
    </row>
    <row r="17" spans="1:11" ht="9" customHeight="1" x14ac:dyDescent="0.25">
      <c r="D17" s="22"/>
    </row>
    <row r="18" spans="1:11" x14ac:dyDescent="0.25">
      <c r="B18" s="22">
        <v>2</v>
      </c>
      <c r="C18" s="44" t="s">
        <v>771</v>
      </c>
      <c r="D18" s="118"/>
      <c r="F18" s="23"/>
      <c r="G18" s="23"/>
      <c r="H18" s="23"/>
      <c r="J18" s="4"/>
      <c r="K18" s="3"/>
    </row>
    <row r="19" spans="1:11" ht="9" customHeight="1" thickBot="1" x14ac:dyDescent="0.3">
      <c r="D19" s="22"/>
      <c r="J19" s="4"/>
      <c r="K19" s="3"/>
    </row>
    <row r="20" spans="1:11" s="13" customFormat="1" ht="10.8" thickBot="1" x14ac:dyDescent="0.25">
      <c r="A20" s="21" t="s">
        <v>86</v>
      </c>
      <c r="B20" s="20" t="s">
        <v>9</v>
      </c>
      <c r="C20" s="19" t="s">
        <v>8</v>
      </c>
      <c r="D20" s="18" t="s">
        <v>7</v>
      </c>
      <c r="E20" s="17" t="s">
        <v>6</v>
      </c>
      <c r="F20" s="17" t="s">
        <v>5</v>
      </c>
      <c r="G20" s="17" t="s">
        <v>12</v>
      </c>
      <c r="H20" s="17" t="s">
        <v>13</v>
      </c>
      <c r="I20" s="16" t="s">
        <v>153</v>
      </c>
      <c r="J20" s="41" t="s">
        <v>152</v>
      </c>
      <c r="K20" s="14" t="s">
        <v>1</v>
      </c>
    </row>
    <row r="21" spans="1:11" ht="16.95" customHeight="1" x14ac:dyDescent="0.25">
      <c r="A21" s="115">
        <v>1</v>
      </c>
      <c r="B21" s="12">
        <v>254</v>
      </c>
      <c r="C21" s="11" t="s">
        <v>398</v>
      </c>
      <c r="D21" s="10" t="s">
        <v>399</v>
      </c>
      <c r="E21" s="33" t="s">
        <v>400</v>
      </c>
      <c r="F21" s="6" t="s">
        <v>0</v>
      </c>
      <c r="G21" s="6"/>
      <c r="H21" s="6"/>
      <c r="I21" s="40">
        <v>1.9208333333333334E-3</v>
      </c>
      <c r="J21" s="38" t="str">
        <f t="shared" ref="J21:J27" si="1">IF(ISBLANK(I21),"",IF(I21&gt;0.00225115740740741,"",IF(I21&lt;=0.00162615740740741,"TSM",IF(I21&lt;=0.00166087962962963,"SM",IF(I21&lt;=0.00174189814814815,"KSM",IF(I21&lt;=0.00185763888888889,"I A",IF(I21&lt;=0.00203125,"II A",IF(I21&lt;=0.00225115740740741,"III A"))))))))</f>
        <v>II A</v>
      </c>
      <c r="K21" s="6" t="s">
        <v>401</v>
      </c>
    </row>
    <row r="22" spans="1:11" ht="16.95" customHeight="1" x14ac:dyDescent="0.25">
      <c r="A22" s="115">
        <v>2</v>
      </c>
      <c r="B22" s="12">
        <v>268</v>
      </c>
      <c r="C22" s="11" t="s">
        <v>402</v>
      </c>
      <c r="D22" s="10" t="s">
        <v>403</v>
      </c>
      <c r="E22" s="33" t="s">
        <v>404</v>
      </c>
      <c r="F22" s="6" t="s">
        <v>405</v>
      </c>
      <c r="G22" s="6"/>
      <c r="H22" s="6" t="s">
        <v>319</v>
      </c>
      <c r="I22" s="40">
        <v>1.9250000000000003E-3</v>
      </c>
      <c r="J22" s="38" t="str">
        <f t="shared" si="1"/>
        <v>II A</v>
      </c>
      <c r="K22" s="6" t="s">
        <v>294</v>
      </c>
    </row>
    <row r="23" spans="1:11" ht="16.95" customHeight="1" x14ac:dyDescent="0.25">
      <c r="A23" s="115">
        <v>3</v>
      </c>
      <c r="B23" s="12">
        <v>269</v>
      </c>
      <c r="C23" s="11" t="s">
        <v>406</v>
      </c>
      <c r="D23" s="10" t="s">
        <v>407</v>
      </c>
      <c r="E23" s="33" t="s">
        <v>408</v>
      </c>
      <c r="F23" s="6" t="s">
        <v>0</v>
      </c>
      <c r="G23" s="6"/>
      <c r="H23" s="6" t="s">
        <v>409</v>
      </c>
      <c r="I23" s="40">
        <v>1.9403935185185184E-3</v>
      </c>
      <c r="J23" s="38" t="str">
        <f t="shared" si="1"/>
        <v>II A</v>
      </c>
      <c r="K23" s="6" t="s">
        <v>410</v>
      </c>
    </row>
    <row r="24" spans="1:11" ht="16.95" customHeight="1" x14ac:dyDescent="0.25">
      <c r="A24" s="115">
        <v>4</v>
      </c>
      <c r="B24" s="12">
        <v>164</v>
      </c>
      <c r="C24" s="11" t="s">
        <v>167</v>
      </c>
      <c r="D24" s="10" t="s">
        <v>411</v>
      </c>
      <c r="E24" s="33" t="s">
        <v>204</v>
      </c>
      <c r="F24" s="6" t="s">
        <v>203</v>
      </c>
      <c r="G24" s="6" t="s">
        <v>202</v>
      </c>
      <c r="H24" s="6" t="s">
        <v>412</v>
      </c>
      <c r="I24" s="40">
        <v>1.9527777777777775E-3</v>
      </c>
      <c r="J24" s="38" t="str">
        <f t="shared" si="1"/>
        <v>II A</v>
      </c>
      <c r="K24" s="6" t="s">
        <v>413</v>
      </c>
    </row>
    <row r="25" spans="1:11" ht="16.95" customHeight="1" x14ac:dyDescent="0.25">
      <c r="A25" s="115">
        <v>5</v>
      </c>
      <c r="B25" s="12">
        <v>276</v>
      </c>
      <c r="C25" s="11" t="s">
        <v>417</v>
      </c>
      <c r="D25" s="10" t="s">
        <v>418</v>
      </c>
      <c r="E25" s="33" t="s">
        <v>419</v>
      </c>
      <c r="F25" s="6" t="s">
        <v>119</v>
      </c>
      <c r="G25" s="6" t="s">
        <v>118</v>
      </c>
      <c r="H25" s="6"/>
      <c r="I25" s="40">
        <v>2.0123842592592593E-3</v>
      </c>
      <c r="J25" s="38" t="str">
        <f t="shared" si="1"/>
        <v>II A</v>
      </c>
      <c r="K25" s="6" t="s">
        <v>286</v>
      </c>
    </row>
    <row r="26" spans="1:11" ht="16.95" customHeight="1" x14ac:dyDescent="0.25">
      <c r="A26" s="115">
        <v>6</v>
      </c>
      <c r="B26" s="12">
        <v>232</v>
      </c>
      <c r="C26" s="11" t="s">
        <v>420</v>
      </c>
      <c r="D26" s="10" t="s">
        <v>421</v>
      </c>
      <c r="E26" s="33" t="s">
        <v>422</v>
      </c>
      <c r="F26" s="6" t="s">
        <v>0</v>
      </c>
      <c r="G26" s="6" t="s">
        <v>387</v>
      </c>
      <c r="H26" s="6"/>
      <c r="I26" s="40">
        <v>2.0178240740740742E-3</v>
      </c>
      <c r="J26" s="38" t="str">
        <f t="shared" si="1"/>
        <v>II A</v>
      </c>
      <c r="K26" s="6" t="s">
        <v>423</v>
      </c>
    </row>
    <row r="27" spans="1:11" ht="16.95" customHeight="1" x14ac:dyDescent="0.25">
      <c r="A27" s="115">
        <v>7</v>
      </c>
      <c r="B27" s="12">
        <v>273</v>
      </c>
      <c r="C27" s="11" t="s">
        <v>427</v>
      </c>
      <c r="D27" s="10" t="s">
        <v>428</v>
      </c>
      <c r="E27" s="33" t="s">
        <v>429</v>
      </c>
      <c r="F27" s="6" t="s">
        <v>0</v>
      </c>
      <c r="G27" s="6"/>
      <c r="H27" s="6" t="s">
        <v>430</v>
      </c>
      <c r="I27" s="40">
        <v>2.0503472222222221E-3</v>
      </c>
      <c r="J27" s="38" t="str">
        <f t="shared" si="1"/>
        <v>III A</v>
      </c>
      <c r="K27" s="6" t="s">
        <v>431</v>
      </c>
    </row>
    <row r="28" spans="1:11" ht="9" customHeight="1" x14ac:dyDescent="0.25">
      <c r="D28" s="22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4"/>
  <sheetViews>
    <sheetView zoomScaleNormal="100" workbookViewId="0">
      <selection activeCell="I17" sqref="I17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2.109375" style="1" customWidth="1"/>
    <col min="4" max="4" width="14.33203125" style="1" customWidth="1"/>
    <col min="5" max="5" width="8.88671875" style="113" customWidth="1"/>
    <col min="6" max="6" width="15.109375" style="5" customWidth="1"/>
    <col min="7" max="7" width="13.6640625" style="5" customWidth="1"/>
    <col min="8" max="8" width="15.109375" style="5" customWidth="1"/>
    <col min="9" max="9" width="9.33203125" style="4" customWidth="1"/>
    <col min="10" max="10" width="6.6640625" style="3" customWidth="1"/>
    <col min="11" max="11" width="21.33203125" style="1" customWidth="1"/>
    <col min="12" max="16384" width="9.109375" style="1"/>
  </cols>
  <sheetData>
    <row r="1" spans="1:16" s="22" customFormat="1" ht="13.8" x14ac:dyDescent="0.25">
      <c r="A1" s="36" t="s">
        <v>15</v>
      </c>
      <c r="B1" s="36"/>
      <c r="E1" s="23"/>
      <c r="F1" s="44"/>
      <c r="G1" s="44"/>
      <c r="H1" s="44"/>
      <c r="I1" s="4"/>
      <c r="J1" s="42"/>
      <c r="K1" s="34" t="s">
        <v>14</v>
      </c>
      <c r="P1" s="36"/>
    </row>
    <row r="2" spans="1:16" s="13" customFormat="1" ht="15.75" customHeight="1" x14ac:dyDescent="0.25">
      <c r="A2" s="36" t="s">
        <v>11</v>
      </c>
      <c r="B2" s="36"/>
      <c r="D2" s="22"/>
      <c r="E2" s="23"/>
      <c r="F2" s="44"/>
      <c r="G2" s="44"/>
      <c r="H2" s="44"/>
      <c r="I2" s="43"/>
      <c r="J2" s="42"/>
      <c r="K2" s="35" t="s">
        <v>0</v>
      </c>
      <c r="P2" s="36"/>
    </row>
    <row r="3" spans="1:16" ht="10.5" customHeight="1" x14ac:dyDescent="0.3">
      <c r="C3" s="25"/>
      <c r="K3" s="35"/>
    </row>
    <row r="4" spans="1:16" ht="15.6" x14ac:dyDescent="0.3">
      <c r="C4" s="24" t="s">
        <v>394</v>
      </c>
      <c r="D4" s="22"/>
      <c r="F4" s="23"/>
      <c r="G4" s="23"/>
      <c r="H4" s="23"/>
    </row>
    <row r="5" spans="1:16" ht="9" customHeight="1" x14ac:dyDescent="0.25">
      <c r="D5" s="22"/>
    </row>
    <row r="6" spans="1:16" x14ac:dyDescent="0.25">
      <c r="B6" s="22"/>
      <c r="C6" s="44"/>
      <c r="D6" s="118"/>
      <c r="F6" s="23"/>
      <c r="G6" s="23"/>
      <c r="H6" s="23"/>
      <c r="J6" s="4"/>
      <c r="K6" s="3"/>
    </row>
    <row r="7" spans="1:16" ht="9" customHeight="1" thickBot="1" x14ac:dyDescent="0.3">
      <c r="D7" s="22"/>
      <c r="J7" s="4"/>
      <c r="K7" s="3"/>
    </row>
    <row r="8" spans="1:16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153</v>
      </c>
      <c r="J8" s="41" t="s">
        <v>152</v>
      </c>
      <c r="K8" s="14" t="s">
        <v>1</v>
      </c>
    </row>
    <row r="9" spans="1:16" ht="16.95" customHeight="1" x14ac:dyDescent="0.25">
      <c r="A9" s="115">
        <v>1</v>
      </c>
      <c r="B9" s="12">
        <v>148</v>
      </c>
      <c r="C9" s="11" t="s">
        <v>395</v>
      </c>
      <c r="D9" s="10" t="s">
        <v>396</v>
      </c>
      <c r="E9" s="33" t="s">
        <v>598</v>
      </c>
      <c r="F9" s="6" t="s">
        <v>41</v>
      </c>
      <c r="G9" s="6" t="s">
        <v>102</v>
      </c>
      <c r="H9" s="6"/>
      <c r="I9" s="40">
        <v>1.8711805555555556E-3</v>
      </c>
      <c r="J9" s="38" t="str">
        <f t="shared" ref="J9:J23" si="0">IF(ISBLANK(I9),"",IF(I9&gt;0.00225115740740741,"",IF(I9&lt;=0.00162615740740741,"TSM",IF(I9&lt;=0.00166087962962963,"SM",IF(I9&lt;=0.00174189814814815,"KSM",IF(I9&lt;=0.00185763888888889,"I A",IF(I9&lt;=0.00203125,"II A",IF(I9&lt;=0.00225115740740741,"III A"))))))))</f>
        <v>II A</v>
      </c>
      <c r="K9" s="6" t="s">
        <v>397</v>
      </c>
    </row>
    <row r="10" spans="1:16" ht="16.95" customHeight="1" x14ac:dyDescent="0.25">
      <c r="A10" s="115">
        <v>2</v>
      </c>
      <c r="B10" s="12">
        <v>254</v>
      </c>
      <c r="C10" s="11" t="s">
        <v>398</v>
      </c>
      <c r="D10" s="10" t="s">
        <v>399</v>
      </c>
      <c r="E10" s="33" t="s">
        <v>400</v>
      </c>
      <c r="F10" s="6" t="s">
        <v>0</v>
      </c>
      <c r="G10" s="6"/>
      <c r="H10" s="6"/>
      <c r="I10" s="40">
        <v>1.9208333333333334E-3</v>
      </c>
      <c r="J10" s="38" t="str">
        <f t="shared" si="0"/>
        <v>II A</v>
      </c>
      <c r="K10" s="6" t="s">
        <v>401</v>
      </c>
    </row>
    <row r="11" spans="1:16" ht="16.95" customHeight="1" x14ac:dyDescent="0.25">
      <c r="A11" s="115">
        <v>3</v>
      </c>
      <c r="B11" s="12">
        <v>268</v>
      </c>
      <c r="C11" s="11" t="s">
        <v>402</v>
      </c>
      <c r="D11" s="10" t="s">
        <v>403</v>
      </c>
      <c r="E11" s="33" t="s">
        <v>404</v>
      </c>
      <c r="F11" s="6" t="s">
        <v>405</v>
      </c>
      <c r="G11" s="6"/>
      <c r="H11" s="6" t="s">
        <v>319</v>
      </c>
      <c r="I11" s="40">
        <v>1.9250000000000003E-3</v>
      </c>
      <c r="J11" s="38" t="str">
        <f t="shared" si="0"/>
        <v>II A</v>
      </c>
      <c r="K11" s="6" t="s">
        <v>294</v>
      </c>
    </row>
    <row r="12" spans="1:16" ht="16.95" customHeight="1" x14ac:dyDescent="0.25">
      <c r="A12" s="115">
        <v>4</v>
      </c>
      <c r="B12" s="12">
        <v>269</v>
      </c>
      <c r="C12" s="11" t="s">
        <v>406</v>
      </c>
      <c r="D12" s="10" t="s">
        <v>407</v>
      </c>
      <c r="E12" s="33" t="s">
        <v>408</v>
      </c>
      <c r="F12" s="6" t="s">
        <v>0</v>
      </c>
      <c r="G12" s="6"/>
      <c r="H12" s="6" t="s">
        <v>409</v>
      </c>
      <c r="I12" s="40">
        <v>1.9403935185185184E-3</v>
      </c>
      <c r="J12" s="38" t="str">
        <f t="shared" si="0"/>
        <v>II A</v>
      </c>
      <c r="K12" s="6" t="s">
        <v>410</v>
      </c>
    </row>
    <row r="13" spans="1:16" ht="16.95" customHeight="1" x14ac:dyDescent="0.25">
      <c r="A13" s="115">
        <v>5</v>
      </c>
      <c r="B13" s="12">
        <v>164</v>
      </c>
      <c r="C13" s="11" t="s">
        <v>167</v>
      </c>
      <c r="D13" s="10" t="s">
        <v>411</v>
      </c>
      <c r="E13" s="33" t="s">
        <v>204</v>
      </c>
      <c r="F13" s="6" t="s">
        <v>203</v>
      </c>
      <c r="G13" s="6" t="s">
        <v>202</v>
      </c>
      <c r="H13" s="6" t="s">
        <v>412</v>
      </c>
      <c r="I13" s="40">
        <v>1.9527777777777775E-3</v>
      </c>
      <c r="J13" s="38" t="str">
        <f t="shared" si="0"/>
        <v>II A</v>
      </c>
      <c r="K13" s="6" t="s">
        <v>413</v>
      </c>
    </row>
    <row r="14" spans="1:16" ht="16.95" customHeight="1" x14ac:dyDescent="0.25">
      <c r="A14" s="115">
        <v>6</v>
      </c>
      <c r="B14" s="12">
        <v>230</v>
      </c>
      <c r="C14" s="11" t="s">
        <v>414</v>
      </c>
      <c r="D14" s="10" t="s">
        <v>415</v>
      </c>
      <c r="E14" s="33" t="s">
        <v>416</v>
      </c>
      <c r="F14" s="6" t="s">
        <v>0</v>
      </c>
      <c r="G14" s="6" t="s">
        <v>124</v>
      </c>
      <c r="H14" s="6"/>
      <c r="I14" s="40">
        <v>2.0046296296296296E-3</v>
      </c>
      <c r="J14" s="38" t="str">
        <f t="shared" si="0"/>
        <v>II A</v>
      </c>
      <c r="K14" s="6" t="s">
        <v>231</v>
      </c>
    </row>
    <row r="15" spans="1:16" ht="16.95" customHeight="1" x14ac:dyDescent="0.25">
      <c r="A15" s="115">
        <v>7</v>
      </c>
      <c r="B15" s="12">
        <v>276</v>
      </c>
      <c r="C15" s="11" t="s">
        <v>417</v>
      </c>
      <c r="D15" s="10" t="s">
        <v>418</v>
      </c>
      <c r="E15" s="33" t="s">
        <v>419</v>
      </c>
      <c r="F15" s="6" t="s">
        <v>119</v>
      </c>
      <c r="G15" s="6" t="s">
        <v>118</v>
      </c>
      <c r="H15" s="6"/>
      <c r="I15" s="40">
        <v>2.0123842592592593E-3</v>
      </c>
      <c r="J15" s="38" t="str">
        <f t="shared" si="0"/>
        <v>II A</v>
      </c>
      <c r="K15" s="6" t="s">
        <v>286</v>
      </c>
    </row>
    <row r="16" spans="1:16" ht="16.95" customHeight="1" x14ac:dyDescent="0.25">
      <c r="A16" s="115">
        <v>8</v>
      </c>
      <c r="B16" s="12">
        <v>232</v>
      </c>
      <c r="C16" s="11" t="s">
        <v>420</v>
      </c>
      <c r="D16" s="10" t="s">
        <v>421</v>
      </c>
      <c r="E16" s="33" t="s">
        <v>422</v>
      </c>
      <c r="F16" s="6" t="s">
        <v>0</v>
      </c>
      <c r="G16" s="6" t="s">
        <v>387</v>
      </c>
      <c r="H16" s="6"/>
      <c r="I16" s="40">
        <v>2.0178240740740742E-3</v>
      </c>
      <c r="J16" s="38" t="str">
        <f t="shared" si="0"/>
        <v>II A</v>
      </c>
      <c r="K16" s="6" t="s">
        <v>423</v>
      </c>
    </row>
    <row r="17" spans="1:11" ht="16.95" customHeight="1" x14ac:dyDescent="0.25">
      <c r="A17" s="115">
        <v>9</v>
      </c>
      <c r="B17" s="12">
        <v>169</v>
      </c>
      <c r="C17" s="11" t="s">
        <v>424</v>
      </c>
      <c r="D17" s="10" t="s">
        <v>425</v>
      </c>
      <c r="E17" s="33" t="s">
        <v>426</v>
      </c>
      <c r="F17" s="6" t="s">
        <v>0</v>
      </c>
      <c r="G17" s="6" t="s">
        <v>265</v>
      </c>
      <c r="H17" s="6" t="s">
        <v>264</v>
      </c>
      <c r="I17" s="40">
        <v>2.0484953703703702E-3</v>
      </c>
      <c r="J17" s="38" t="str">
        <f t="shared" si="0"/>
        <v>III A</v>
      </c>
      <c r="K17" s="6" t="s">
        <v>263</v>
      </c>
    </row>
    <row r="18" spans="1:11" ht="16.95" customHeight="1" x14ac:dyDescent="0.25">
      <c r="A18" s="115">
        <v>10</v>
      </c>
      <c r="B18" s="12">
        <v>273</v>
      </c>
      <c r="C18" s="11" t="s">
        <v>427</v>
      </c>
      <c r="D18" s="10" t="s">
        <v>428</v>
      </c>
      <c r="E18" s="33" t="s">
        <v>429</v>
      </c>
      <c r="F18" s="6" t="s">
        <v>0</v>
      </c>
      <c r="G18" s="6"/>
      <c r="H18" s="6" t="s">
        <v>430</v>
      </c>
      <c r="I18" s="40">
        <v>2.0503472222222221E-3</v>
      </c>
      <c r="J18" s="38" t="str">
        <f t="shared" si="0"/>
        <v>III A</v>
      </c>
      <c r="K18" s="6" t="s">
        <v>431</v>
      </c>
    </row>
    <row r="19" spans="1:11" ht="16.95" customHeight="1" x14ac:dyDescent="0.25">
      <c r="A19" s="115">
        <v>11</v>
      </c>
      <c r="B19" s="12">
        <v>242</v>
      </c>
      <c r="C19" s="11" t="s">
        <v>432</v>
      </c>
      <c r="D19" s="10" t="s">
        <v>433</v>
      </c>
      <c r="E19" s="33" t="s">
        <v>434</v>
      </c>
      <c r="F19" s="6" t="s">
        <v>41</v>
      </c>
      <c r="G19" s="6" t="s">
        <v>102</v>
      </c>
      <c r="H19" s="6"/>
      <c r="I19" s="40">
        <v>2.0856481481481481E-3</v>
      </c>
      <c r="J19" s="38" t="str">
        <f t="shared" si="0"/>
        <v>III A</v>
      </c>
      <c r="K19" s="6" t="s">
        <v>435</v>
      </c>
    </row>
    <row r="20" spans="1:11" ht="16.95" customHeight="1" x14ac:dyDescent="0.25">
      <c r="A20" s="115">
        <v>12</v>
      </c>
      <c r="B20" s="12">
        <v>157</v>
      </c>
      <c r="C20" s="11" t="s">
        <v>436</v>
      </c>
      <c r="D20" s="10" t="s">
        <v>437</v>
      </c>
      <c r="E20" s="33" t="s">
        <v>438</v>
      </c>
      <c r="F20" s="6" t="s">
        <v>309</v>
      </c>
      <c r="G20" s="6" t="s">
        <v>308</v>
      </c>
      <c r="H20" s="6"/>
      <c r="I20" s="40">
        <v>2.0924768518518519E-3</v>
      </c>
      <c r="J20" s="38" t="str">
        <f t="shared" si="0"/>
        <v>III A</v>
      </c>
      <c r="K20" s="6" t="s">
        <v>307</v>
      </c>
    </row>
    <row r="21" spans="1:11" ht="16.95" customHeight="1" x14ac:dyDescent="0.25">
      <c r="A21" s="115">
        <v>13</v>
      </c>
      <c r="B21" s="12">
        <v>292</v>
      </c>
      <c r="C21" s="11" t="s">
        <v>167</v>
      </c>
      <c r="D21" s="10" t="s">
        <v>439</v>
      </c>
      <c r="E21" s="33" t="s">
        <v>440</v>
      </c>
      <c r="F21" s="6" t="s">
        <v>119</v>
      </c>
      <c r="G21" s="6" t="s">
        <v>118</v>
      </c>
      <c r="H21" s="6"/>
      <c r="I21" s="40">
        <v>2.1090277777777778E-3</v>
      </c>
      <c r="J21" s="38" t="str">
        <f t="shared" si="0"/>
        <v>III A</v>
      </c>
      <c r="K21" s="6" t="s">
        <v>177</v>
      </c>
    </row>
    <row r="22" spans="1:11" ht="16.95" customHeight="1" x14ac:dyDescent="0.25">
      <c r="A22" s="115">
        <v>14</v>
      </c>
      <c r="B22" s="12">
        <v>170</v>
      </c>
      <c r="C22" s="11" t="s">
        <v>441</v>
      </c>
      <c r="D22" s="10" t="s">
        <v>442</v>
      </c>
      <c r="E22" s="33" t="s">
        <v>443</v>
      </c>
      <c r="F22" s="6" t="s">
        <v>0</v>
      </c>
      <c r="G22" s="6" t="s">
        <v>265</v>
      </c>
      <c r="H22" s="6" t="s">
        <v>264</v>
      </c>
      <c r="I22" s="40">
        <v>2.1658564814814817E-3</v>
      </c>
      <c r="J22" s="38" t="str">
        <f t="shared" si="0"/>
        <v>III A</v>
      </c>
      <c r="K22" s="6" t="s">
        <v>263</v>
      </c>
    </row>
    <row r="23" spans="1:11" ht="16.95" customHeight="1" x14ac:dyDescent="0.25">
      <c r="A23" s="115"/>
      <c r="B23" s="12">
        <v>224</v>
      </c>
      <c r="C23" s="11" t="s">
        <v>444</v>
      </c>
      <c r="D23" s="10" t="s">
        <v>445</v>
      </c>
      <c r="E23" s="33" t="s">
        <v>446</v>
      </c>
      <c r="F23" s="6" t="s">
        <v>244</v>
      </c>
      <c r="G23" s="6" t="s">
        <v>245</v>
      </c>
      <c r="H23" s="6"/>
      <c r="I23" s="40" t="s">
        <v>87</v>
      </c>
      <c r="J23" s="38" t="str">
        <f t="shared" si="0"/>
        <v/>
      </c>
      <c r="K23" s="6" t="s">
        <v>246</v>
      </c>
    </row>
    <row r="24" spans="1:11" ht="9" customHeight="1" x14ac:dyDescent="0.25">
      <c r="D24" s="22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1"/>
  <sheetViews>
    <sheetView zoomScaleNormal="100" workbookViewId="0">
      <selection activeCell="J11" sqref="J11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1.6640625" style="1" customWidth="1"/>
    <col min="4" max="4" width="14.44140625" style="1" customWidth="1"/>
    <col min="5" max="5" width="8.88671875" style="5" customWidth="1"/>
    <col min="6" max="6" width="13.109375" style="5" customWidth="1"/>
    <col min="7" max="7" width="16.33203125" style="5" customWidth="1"/>
    <col min="8" max="8" width="9.109375" style="5" customWidth="1"/>
    <col min="9" max="9" width="9.33203125" style="4" customWidth="1"/>
    <col min="10" max="10" width="6.33203125" style="3" customWidth="1"/>
    <col min="11" max="11" width="24.6640625" style="1" customWidth="1"/>
    <col min="12" max="16384" width="9.109375" style="1"/>
  </cols>
  <sheetData>
    <row r="1" spans="1:20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34" t="s">
        <v>14</v>
      </c>
      <c r="T1" s="36"/>
    </row>
    <row r="2" spans="1:20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35" t="s">
        <v>0</v>
      </c>
      <c r="T2" s="36"/>
    </row>
    <row r="3" spans="1:20" ht="10.5" customHeight="1" x14ac:dyDescent="0.3">
      <c r="C3" s="25"/>
      <c r="K3" s="35"/>
    </row>
    <row r="4" spans="1:20" ht="13.8" x14ac:dyDescent="0.25">
      <c r="C4" s="155" t="s">
        <v>760</v>
      </c>
      <c r="D4" s="22"/>
      <c r="F4" s="23"/>
      <c r="G4" s="23"/>
      <c r="H4" s="23"/>
    </row>
    <row r="5" spans="1:20" ht="9" customHeight="1" x14ac:dyDescent="0.25">
      <c r="D5" s="22"/>
    </row>
    <row r="6" spans="1:20" x14ac:dyDescent="0.25">
      <c r="B6" s="22"/>
      <c r="C6" s="44"/>
      <c r="D6" s="118"/>
      <c r="F6" s="23"/>
      <c r="G6" s="23"/>
      <c r="H6" s="23"/>
      <c r="J6" s="4"/>
      <c r="K6" s="3"/>
    </row>
    <row r="7" spans="1:20" ht="9" customHeight="1" thickBot="1" x14ac:dyDescent="0.3">
      <c r="D7" s="22"/>
      <c r="J7" s="4"/>
      <c r="K7" s="3"/>
    </row>
    <row r="8" spans="1:20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153</v>
      </c>
      <c r="J8" s="41" t="s">
        <v>152</v>
      </c>
      <c r="K8" s="14" t="s">
        <v>1</v>
      </c>
    </row>
    <row r="9" spans="1:20" ht="15.9" customHeight="1" x14ac:dyDescent="0.25">
      <c r="A9" s="115">
        <v>1</v>
      </c>
      <c r="B9" s="12">
        <v>149</v>
      </c>
      <c r="C9" s="11" t="s">
        <v>105</v>
      </c>
      <c r="D9" s="10" t="s">
        <v>761</v>
      </c>
      <c r="E9" s="33" t="s">
        <v>762</v>
      </c>
      <c r="F9" s="6" t="s">
        <v>41</v>
      </c>
      <c r="G9" s="6" t="s">
        <v>102</v>
      </c>
      <c r="H9" s="6"/>
      <c r="I9" s="40">
        <v>6.3923611111111117E-3</v>
      </c>
      <c r="J9" s="38" t="str">
        <f>IF(ISBLANK(I9),"",IF(I9&gt;0.00778935185185185,"",IF(I9&lt;=0.00548611111111111,"TSM",IF(I9&lt;=0.00570601851851852,"SM",IF(I9&lt;=0.0059375,"KSM",IF(I9&lt;=0.00640046296296296,"I A",IF(I9&lt;=0.00703703703703704,"II A",IF(I9&lt;=0.00778935185185185,"III A"))))))))</f>
        <v>I A</v>
      </c>
      <c r="K9" s="156" t="s">
        <v>763</v>
      </c>
    </row>
    <row r="10" spans="1:20" ht="15.9" customHeight="1" x14ac:dyDescent="0.25">
      <c r="A10" s="115">
        <v>2</v>
      </c>
      <c r="B10" s="12">
        <v>220</v>
      </c>
      <c r="C10" s="11" t="s">
        <v>764</v>
      </c>
      <c r="D10" s="10" t="s">
        <v>765</v>
      </c>
      <c r="E10" s="33" t="s">
        <v>766</v>
      </c>
      <c r="F10" s="6" t="s">
        <v>252</v>
      </c>
      <c r="G10" s="6" t="s">
        <v>93</v>
      </c>
      <c r="H10" s="6"/>
      <c r="I10" s="40">
        <v>7.0363425925925932E-3</v>
      </c>
      <c r="J10" s="38" t="str">
        <f>IF(ISBLANK(I10),"",IF(I10&gt;0.00778935185185185,"",IF(I10&lt;=0.00548611111111111,"TSM",IF(I10&lt;=0.00570601851851852,"SM",IF(I10&lt;=0.0059375,"KSM",IF(I10&lt;=0.00640046296296296,"I A",IF(I10&lt;=0.00703703703703704,"II A",IF(I10&lt;=0.00778935185185185,"III A"))))))))</f>
        <v>II A</v>
      </c>
      <c r="K10" s="156" t="s">
        <v>767</v>
      </c>
    </row>
    <row r="11" spans="1:20" ht="15.9" customHeight="1" x14ac:dyDescent="0.25">
      <c r="A11" s="115">
        <v>3</v>
      </c>
      <c r="B11" s="12">
        <v>293</v>
      </c>
      <c r="C11" s="11" t="s">
        <v>768</v>
      </c>
      <c r="D11" s="10" t="s">
        <v>769</v>
      </c>
      <c r="E11" s="33" t="s">
        <v>770</v>
      </c>
      <c r="F11" s="6" t="s">
        <v>119</v>
      </c>
      <c r="G11" s="6" t="s">
        <v>118</v>
      </c>
      <c r="H11" s="6"/>
      <c r="I11" s="40">
        <v>7.1608796296296308E-3</v>
      </c>
      <c r="J11" s="38" t="str">
        <f>IF(ISBLANK(I11),"",IF(I11&gt;0.00778935185185185,"",IF(I11&lt;=0.00548611111111111,"TSM",IF(I11&lt;=0.00570601851851852,"SM",IF(I11&lt;=0.0059375,"KSM",IF(I11&lt;=0.00640046296296296,"I A",IF(I11&lt;=0.00703703703703704,"II A",IF(I11&lt;=0.00778935185185185,"III A"))))))))</f>
        <v>III A</v>
      </c>
      <c r="K11" s="156" t="s">
        <v>177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21"/>
  <sheetViews>
    <sheetView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9" style="1" customWidth="1"/>
    <col min="4" max="4" width="13.44140625" style="1" bestFit="1" customWidth="1"/>
    <col min="5" max="5" width="8.88671875" style="5" customWidth="1"/>
    <col min="6" max="6" width="13" style="5" customWidth="1"/>
    <col min="7" max="7" width="13.6640625" style="5" bestFit="1" customWidth="1"/>
    <col min="8" max="8" width="10.88671875" style="5" customWidth="1"/>
    <col min="9" max="9" width="9.6640625" style="4" customWidth="1"/>
    <col min="10" max="10" width="5.33203125" style="3" customWidth="1"/>
    <col min="11" max="11" width="5" style="2" bestFit="1" customWidth="1"/>
    <col min="12" max="12" width="25.88671875" style="1" bestFit="1" customWidth="1"/>
    <col min="13" max="16384" width="9.109375" style="1"/>
  </cols>
  <sheetData>
    <row r="1" spans="1:20" s="22" customFormat="1" ht="13.8" x14ac:dyDescent="0.25">
      <c r="A1" s="36" t="s">
        <v>15</v>
      </c>
      <c r="B1" s="26"/>
      <c r="C1" s="31"/>
      <c r="D1" s="31"/>
      <c r="E1" s="30"/>
      <c r="F1" s="30"/>
      <c r="G1" s="30"/>
      <c r="H1" s="30"/>
      <c r="I1" s="32"/>
      <c r="J1" s="28"/>
      <c r="L1" s="34" t="s">
        <v>14</v>
      </c>
      <c r="M1" s="31"/>
      <c r="N1" s="31"/>
      <c r="O1" s="31"/>
      <c r="P1" s="31"/>
      <c r="Q1" s="31"/>
      <c r="R1" s="31"/>
      <c r="S1" s="31"/>
      <c r="T1" s="26"/>
    </row>
    <row r="2" spans="1:20" s="13" customFormat="1" ht="15.75" customHeight="1" x14ac:dyDescent="0.25">
      <c r="A2" s="36" t="s">
        <v>11</v>
      </c>
      <c r="B2" s="26"/>
      <c r="C2" s="27"/>
      <c r="D2" s="31"/>
      <c r="E2" s="30"/>
      <c r="F2" s="30"/>
      <c r="G2" s="30"/>
      <c r="H2" s="30"/>
      <c r="I2" s="29"/>
      <c r="J2" s="28"/>
      <c r="L2" s="35" t="s">
        <v>0</v>
      </c>
      <c r="M2" s="27"/>
      <c r="N2" s="27"/>
      <c r="O2" s="27"/>
      <c r="P2" s="27"/>
      <c r="Q2" s="27"/>
      <c r="R2" s="27"/>
      <c r="S2" s="27"/>
      <c r="T2" s="26"/>
    </row>
    <row r="3" spans="1:20" ht="10.5" customHeight="1" x14ac:dyDescent="0.3">
      <c r="C3" s="25"/>
    </row>
    <row r="4" spans="1:20" ht="15.6" x14ac:dyDescent="0.3">
      <c r="C4" s="24" t="s">
        <v>10</v>
      </c>
      <c r="D4" s="22"/>
      <c r="F4" s="23"/>
      <c r="G4" s="23"/>
      <c r="H4" s="23"/>
    </row>
    <row r="5" spans="1:20" ht="9" customHeight="1" thickBot="1" x14ac:dyDescent="0.3">
      <c r="D5" s="22"/>
    </row>
    <row r="6" spans="1:20" s="13" customFormat="1" ht="10.8" thickBot="1" x14ac:dyDescent="0.25">
      <c r="A6" s="21" t="s">
        <v>86</v>
      </c>
      <c r="B6" s="20" t="s">
        <v>9</v>
      </c>
      <c r="C6" s="19" t="s">
        <v>8</v>
      </c>
      <c r="D6" s="18" t="s">
        <v>7</v>
      </c>
      <c r="E6" s="17" t="s">
        <v>6</v>
      </c>
      <c r="F6" s="17" t="s">
        <v>5</v>
      </c>
      <c r="G6" s="17" t="s">
        <v>12</v>
      </c>
      <c r="H6" s="17" t="s">
        <v>13</v>
      </c>
      <c r="I6" s="16" t="s">
        <v>4</v>
      </c>
      <c r="J6" s="16" t="s">
        <v>3</v>
      </c>
      <c r="K6" s="15" t="s">
        <v>2</v>
      </c>
      <c r="L6" s="14" t="s">
        <v>1</v>
      </c>
    </row>
    <row r="7" spans="1:20" ht="16.2" customHeight="1" x14ac:dyDescent="0.25">
      <c r="A7" s="37">
        <v>1</v>
      </c>
      <c r="B7" s="12">
        <v>353</v>
      </c>
      <c r="C7" s="11" t="s">
        <v>62</v>
      </c>
      <c r="D7" s="10" t="s">
        <v>63</v>
      </c>
      <c r="E7" s="33" t="s">
        <v>64</v>
      </c>
      <c r="F7" s="6" t="s">
        <v>41</v>
      </c>
      <c r="G7" s="6"/>
      <c r="H7" s="6"/>
      <c r="I7" s="9">
        <v>9.2638888888888892E-3</v>
      </c>
      <c r="J7" s="8"/>
      <c r="K7" s="7" t="str">
        <f t="shared" ref="K7:K18" si="0">IF(ISBLANK(I7),"",IF(I7&gt;0.0125,"",IF(I7&lt;=0.00943287037037037,"SM",IF(I7&lt;=0.0100115740740741,"KSM",IF(I7&lt;=0.0107060185185185,"I A",IF(I7&lt;=0.0115162037037037,"II A",IF(I7&lt;=0.0125,"III A")))))))</f>
        <v>SM</v>
      </c>
      <c r="L7" s="6" t="s">
        <v>65</v>
      </c>
    </row>
    <row r="8" spans="1:20" ht="16.2" customHeight="1" x14ac:dyDescent="0.25">
      <c r="A8" s="37">
        <v>2</v>
      </c>
      <c r="B8" s="12">
        <v>170</v>
      </c>
      <c r="C8" s="11" t="s">
        <v>25</v>
      </c>
      <c r="D8" s="10" t="s">
        <v>26</v>
      </c>
      <c r="E8" s="33" t="s">
        <v>27</v>
      </c>
      <c r="F8" s="6" t="s">
        <v>28</v>
      </c>
      <c r="G8" s="6" t="s">
        <v>29</v>
      </c>
      <c r="H8" s="6" t="s">
        <v>30</v>
      </c>
      <c r="I8" s="9">
        <v>9.5028935185185182E-3</v>
      </c>
      <c r="J8" s="8"/>
      <c r="K8" s="7" t="str">
        <f t="shared" si="0"/>
        <v>KSM</v>
      </c>
      <c r="L8" s="6" t="s">
        <v>30</v>
      </c>
    </row>
    <row r="9" spans="1:20" ht="16.2" customHeight="1" x14ac:dyDescent="0.25">
      <c r="A9" s="37">
        <v>3</v>
      </c>
      <c r="B9" s="12">
        <v>118</v>
      </c>
      <c r="C9" s="11" t="s">
        <v>79</v>
      </c>
      <c r="D9" s="10" t="s">
        <v>80</v>
      </c>
      <c r="E9" s="33" t="s">
        <v>81</v>
      </c>
      <c r="F9" s="6" t="s">
        <v>82</v>
      </c>
      <c r="G9" s="6" t="s">
        <v>83</v>
      </c>
      <c r="H9" s="6" t="s">
        <v>85</v>
      </c>
      <c r="I9" s="9">
        <v>1.1053935185185186E-2</v>
      </c>
      <c r="J9" s="8"/>
      <c r="K9" s="7" t="str">
        <f t="shared" si="0"/>
        <v>II A</v>
      </c>
      <c r="L9" s="6" t="s">
        <v>84</v>
      </c>
    </row>
    <row r="10" spans="1:20" ht="16.2" customHeight="1" x14ac:dyDescent="0.25">
      <c r="A10" s="37">
        <v>4</v>
      </c>
      <c r="B10" s="12">
        <v>216</v>
      </c>
      <c r="C10" s="11" t="s">
        <v>45</v>
      </c>
      <c r="D10" s="10" t="s">
        <v>46</v>
      </c>
      <c r="E10" s="33" t="s">
        <v>47</v>
      </c>
      <c r="F10" s="6" t="s">
        <v>48</v>
      </c>
      <c r="G10" s="6" t="s">
        <v>42</v>
      </c>
      <c r="H10" s="6" t="s">
        <v>43</v>
      </c>
      <c r="I10" s="9">
        <v>1.1762152777777778E-2</v>
      </c>
      <c r="J10" s="8"/>
      <c r="K10" s="7" t="str">
        <f t="shared" si="0"/>
        <v>III A</v>
      </c>
      <c r="L10" s="6" t="s">
        <v>49</v>
      </c>
    </row>
    <row r="11" spans="1:20" ht="16.2" customHeight="1" x14ac:dyDescent="0.25">
      <c r="A11" s="37">
        <v>5</v>
      </c>
      <c r="B11" s="12">
        <v>95</v>
      </c>
      <c r="C11" s="11" t="s">
        <v>22</v>
      </c>
      <c r="D11" s="10" t="s">
        <v>23</v>
      </c>
      <c r="E11" s="33" t="s">
        <v>24</v>
      </c>
      <c r="F11" s="6" t="s">
        <v>19</v>
      </c>
      <c r="G11" s="6" t="s">
        <v>20</v>
      </c>
      <c r="H11" s="6"/>
      <c r="I11" s="9">
        <v>1.1987847222222223E-2</v>
      </c>
      <c r="J11" s="8" t="s">
        <v>88</v>
      </c>
      <c r="K11" s="7" t="str">
        <f t="shared" si="0"/>
        <v>III A</v>
      </c>
      <c r="L11" s="6" t="s">
        <v>21</v>
      </c>
    </row>
    <row r="12" spans="1:20" ht="16.2" customHeight="1" x14ac:dyDescent="0.25">
      <c r="A12" s="37">
        <v>6</v>
      </c>
      <c r="B12" s="12">
        <v>355</v>
      </c>
      <c r="C12" s="11" t="s">
        <v>66</v>
      </c>
      <c r="D12" s="10" t="s">
        <v>67</v>
      </c>
      <c r="E12" s="33" t="s">
        <v>68</v>
      </c>
      <c r="F12" s="6" t="s">
        <v>69</v>
      </c>
      <c r="G12" s="6" t="s">
        <v>70</v>
      </c>
      <c r="H12" s="6"/>
      <c r="I12" s="9">
        <v>1.2053935185185187E-2</v>
      </c>
      <c r="J12" s="8"/>
      <c r="K12" s="7" t="str">
        <f t="shared" si="0"/>
        <v>III A</v>
      </c>
      <c r="L12" s="6" t="s">
        <v>71</v>
      </c>
    </row>
    <row r="13" spans="1:20" ht="16.2" customHeight="1" x14ac:dyDescent="0.25">
      <c r="A13" s="37">
        <v>7</v>
      </c>
      <c r="B13" s="12">
        <v>357</v>
      </c>
      <c r="C13" s="11" t="s">
        <v>76</v>
      </c>
      <c r="D13" s="10" t="s">
        <v>77</v>
      </c>
      <c r="E13" s="33" t="s">
        <v>78</v>
      </c>
      <c r="F13" s="6" t="s">
        <v>69</v>
      </c>
      <c r="G13" s="6" t="s">
        <v>70</v>
      </c>
      <c r="H13" s="6"/>
      <c r="I13" s="9">
        <v>1.2064120370370371E-2</v>
      </c>
      <c r="J13" s="8" t="s">
        <v>88</v>
      </c>
      <c r="K13" s="7" t="str">
        <f t="shared" si="0"/>
        <v>III A</v>
      </c>
      <c r="L13" s="6" t="s">
        <v>75</v>
      </c>
    </row>
    <row r="14" spans="1:20" ht="16.2" customHeight="1" x14ac:dyDescent="0.25">
      <c r="A14" s="37">
        <v>8</v>
      </c>
      <c r="B14" s="12">
        <v>201</v>
      </c>
      <c r="C14" s="11" t="s">
        <v>31</v>
      </c>
      <c r="D14" s="10" t="s">
        <v>32</v>
      </c>
      <c r="E14" s="33" t="s">
        <v>33</v>
      </c>
      <c r="F14" s="6" t="s">
        <v>34</v>
      </c>
      <c r="G14" s="6" t="s">
        <v>35</v>
      </c>
      <c r="H14" s="6" t="s">
        <v>36</v>
      </c>
      <c r="I14" s="9">
        <v>1.2160532407407408E-2</v>
      </c>
      <c r="J14" s="8"/>
      <c r="K14" s="7" t="str">
        <f t="shared" si="0"/>
        <v>III A</v>
      </c>
      <c r="L14" s="6" t="s">
        <v>37</v>
      </c>
    </row>
    <row r="15" spans="1:20" ht="16.2" customHeight="1" x14ac:dyDescent="0.25">
      <c r="A15" s="37">
        <v>9</v>
      </c>
      <c r="B15" s="12">
        <v>241</v>
      </c>
      <c r="C15" s="11" t="s">
        <v>53</v>
      </c>
      <c r="D15" s="10" t="s">
        <v>54</v>
      </c>
      <c r="E15" s="33" t="s">
        <v>55</v>
      </c>
      <c r="F15" s="6" t="s">
        <v>48</v>
      </c>
      <c r="G15" s="6" t="s">
        <v>42</v>
      </c>
      <c r="H15" s="6" t="s">
        <v>43</v>
      </c>
      <c r="I15" s="9">
        <v>1.2244675925925924E-2</v>
      </c>
      <c r="J15" s="8"/>
      <c r="K15" s="7" t="str">
        <f t="shared" si="0"/>
        <v>III A</v>
      </c>
      <c r="L15" s="6" t="s">
        <v>49</v>
      </c>
    </row>
    <row r="16" spans="1:20" ht="16.2" customHeight="1" x14ac:dyDescent="0.25">
      <c r="A16" s="37">
        <v>10</v>
      </c>
      <c r="B16" s="12">
        <v>243</v>
      </c>
      <c r="C16" s="11" t="s">
        <v>59</v>
      </c>
      <c r="D16" s="10" t="s">
        <v>60</v>
      </c>
      <c r="E16" s="33" t="s">
        <v>61</v>
      </c>
      <c r="F16" s="6" t="s">
        <v>48</v>
      </c>
      <c r="G16" s="6" t="s">
        <v>42</v>
      </c>
      <c r="H16" s="6" t="s">
        <v>43</v>
      </c>
      <c r="I16" s="9">
        <v>1.2763541666666668E-2</v>
      </c>
      <c r="J16" s="8"/>
      <c r="K16" s="7" t="str">
        <f t="shared" si="0"/>
        <v/>
      </c>
      <c r="L16" s="6" t="s">
        <v>49</v>
      </c>
    </row>
    <row r="17" spans="1:12" ht="16.2" customHeight="1" x14ac:dyDescent="0.25">
      <c r="A17" s="37">
        <v>11</v>
      </c>
      <c r="B17" s="12">
        <v>94</v>
      </c>
      <c r="C17" s="11" t="s">
        <v>16</v>
      </c>
      <c r="D17" s="10" t="s">
        <v>17</v>
      </c>
      <c r="E17" s="33" t="s">
        <v>18</v>
      </c>
      <c r="F17" s="6" t="s">
        <v>19</v>
      </c>
      <c r="G17" s="6" t="s">
        <v>20</v>
      </c>
      <c r="H17" s="6"/>
      <c r="I17" s="9">
        <v>1.2812615740740741E-2</v>
      </c>
      <c r="J17" s="8" t="s">
        <v>89</v>
      </c>
      <c r="K17" s="7" t="str">
        <f t="shared" si="0"/>
        <v/>
      </c>
      <c r="L17" s="6" t="s">
        <v>21</v>
      </c>
    </row>
    <row r="18" spans="1:12" ht="16.2" customHeight="1" x14ac:dyDescent="0.25">
      <c r="A18" s="37">
        <v>12</v>
      </c>
      <c r="B18" s="12">
        <v>356</v>
      </c>
      <c r="C18" s="11" t="s">
        <v>72</v>
      </c>
      <c r="D18" s="10" t="s">
        <v>73</v>
      </c>
      <c r="E18" s="33" t="s">
        <v>74</v>
      </c>
      <c r="F18" s="6" t="s">
        <v>69</v>
      </c>
      <c r="G18" s="6" t="s">
        <v>70</v>
      </c>
      <c r="H18" s="6"/>
      <c r="I18" s="9">
        <v>1.3645949074074076E-2</v>
      </c>
      <c r="J18" s="8"/>
      <c r="K18" s="7" t="str">
        <f t="shared" si="0"/>
        <v/>
      </c>
      <c r="L18" s="6" t="s">
        <v>75</v>
      </c>
    </row>
    <row r="19" spans="1:12" ht="16.2" customHeight="1" x14ac:dyDescent="0.25">
      <c r="A19" s="37"/>
      <c r="B19" s="12">
        <v>242</v>
      </c>
      <c r="C19" s="11" t="s">
        <v>56</v>
      </c>
      <c r="D19" s="10" t="s">
        <v>57</v>
      </c>
      <c r="E19" s="33" t="s">
        <v>58</v>
      </c>
      <c r="F19" s="6" t="s">
        <v>48</v>
      </c>
      <c r="G19" s="6" t="s">
        <v>42</v>
      </c>
      <c r="H19" s="6" t="s">
        <v>43</v>
      </c>
      <c r="I19" s="9" t="s">
        <v>87</v>
      </c>
      <c r="J19" s="8"/>
      <c r="K19" s="7" t="str">
        <f>IF(ISBLANK(I19),"",IF(I19&gt;0.0125,"",IF(I19&lt;=0.00943287037037037,"SM",IF(I19&lt;=0.0100115740740741,"KSM",IF(I19&lt;=0.0107060185185185,"I A",IF(I19&lt;=0.0115162037037037,"II A",IF(I19&lt;=0.0125,"III A")))))))</f>
        <v/>
      </c>
      <c r="L19" s="6" t="s">
        <v>49</v>
      </c>
    </row>
    <row r="20" spans="1:12" ht="16.2" customHeight="1" x14ac:dyDescent="0.25">
      <c r="A20" s="37"/>
      <c r="B20" s="12">
        <v>228</v>
      </c>
      <c r="C20" s="11" t="s">
        <v>50</v>
      </c>
      <c r="D20" s="10" t="s">
        <v>51</v>
      </c>
      <c r="E20" s="33" t="s">
        <v>52</v>
      </c>
      <c r="F20" s="6" t="s">
        <v>48</v>
      </c>
      <c r="G20" s="6" t="s">
        <v>42</v>
      </c>
      <c r="H20" s="6" t="s">
        <v>43</v>
      </c>
      <c r="I20" s="9" t="s">
        <v>87</v>
      </c>
      <c r="J20" s="8"/>
      <c r="K20" s="7" t="str">
        <f>IF(ISBLANK(I20),"",IF(I20&gt;0.0125,"",IF(I20&lt;=0.00943287037037037,"SM",IF(I20&lt;=0.0100115740740741,"KSM",IF(I20&lt;=0.0107060185185185,"I A",IF(I20&lt;=0.0115162037037037,"II A",IF(I20&lt;=0.0125,"III A")))))))</f>
        <v/>
      </c>
      <c r="L20" s="6" t="s">
        <v>49</v>
      </c>
    </row>
    <row r="21" spans="1:12" ht="16.2" customHeight="1" x14ac:dyDescent="0.25">
      <c r="A21" s="37"/>
      <c r="B21" s="12">
        <v>215</v>
      </c>
      <c r="C21" s="11" t="s">
        <v>38</v>
      </c>
      <c r="D21" s="10" t="s">
        <v>39</v>
      </c>
      <c r="E21" s="33" t="s">
        <v>40</v>
      </c>
      <c r="F21" s="6" t="s">
        <v>41</v>
      </c>
      <c r="G21" s="6" t="s">
        <v>42</v>
      </c>
      <c r="H21" s="6" t="s">
        <v>43</v>
      </c>
      <c r="I21" s="9" t="s">
        <v>87</v>
      </c>
      <c r="J21" s="8"/>
      <c r="K21" s="7" t="str">
        <f>IF(ISBLANK(I21),"",IF(I21&gt;0.0125,"",IF(I21&lt;=0.00943287037037037,"SM",IF(I21&lt;=0.0100115740740741,"KSM",IF(I21&lt;=0.0107060185185185,"I A",IF(I21&lt;=0.0115162037037037,"II A",IF(I21&lt;=0.0125,"III A")))))))</f>
        <v/>
      </c>
      <c r="L21" s="6" t="s">
        <v>44</v>
      </c>
    </row>
  </sheetData>
  <sortState ref="A19:T21">
    <sortCondition ref="D19:D21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6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0" style="1" customWidth="1"/>
    <col min="4" max="4" width="14.88671875" style="1" customWidth="1"/>
    <col min="5" max="5" width="8.88671875" style="5" customWidth="1"/>
    <col min="6" max="6" width="12.33203125" style="5" customWidth="1"/>
    <col min="7" max="7" width="14.88671875" style="5" customWidth="1"/>
    <col min="8" max="8" width="11.6640625" style="5" customWidth="1"/>
    <col min="9" max="9" width="10" style="4" customWidth="1"/>
    <col min="10" max="10" width="6.44140625" style="3" customWidth="1"/>
    <col min="11" max="11" width="5.6640625" style="3" customWidth="1"/>
    <col min="12" max="12" width="25" style="1" customWidth="1"/>
    <col min="13" max="16384" width="9.109375" style="1"/>
  </cols>
  <sheetData>
    <row r="1" spans="1:20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L1" s="34" t="s">
        <v>14</v>
      </c>
      <c r="T1" s="36"/>
    </row>
    <row r="2" spans="1:20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L2" s="35" t="s">
        <v>0</v>
      </c>
      <c r="T2" s="36"/>
    </row>
    <row r="3" spans="1:20" ht="10.5" customHeight="1" x14ac:dyDescent="0.3">
      <c r="C3" s="25"/>
    </row>
    <row r="4" spans="1:20" ht="15.6" x14ac:dyDescent="0.3">
      <c r="C4" s="24" t="s">
        <v>116</v>
      </c>
      <c r="D4" s="22"/>
      <c r="F4" s="23"/>
      <c r="G4" s="23"/>
      <c r="H4" s="23"/>
    </row>
    <row r="5" spans="1:20" ht="9" customHeight="1" thickBot="1" x14ac:dyDescent="0.3">
      <c r="D5" s="22"/>
    </row>
    <row r="6" spans="1:20" s="13" customFormat="1" ht="10.8" thickBot="1" x14ac:dyDescent="0.25">
      <c r="A6" s="21" t="s">
        <v>86</v>
      </c>
      <c r="B6" s="20" t="s">
        <v>9</v>
      </c>
      <c r="C6" s="19" t="s">
        <v>8</v>
      </c>
      <c r="D6" s="18" t="s">
        <v>7</v>
      </c>
      <c r="E6" s="17" t="s">
        <v>6</v>
      </c>
      <c r="F6" s="17" t="s">
        <v>5</v>
      </c>
      <c r="G6" s="17" t="s">
        <v>12</v>
      </c>
      <c r="H6" s="17" t="s">
        <v>93</v>
      </c>
      <c r="I6" s="16" t="s">
        <v>4</v>
      </c>
      <c r="J6" s="16" t="s">
        <v>3</v>
      </c>
      <c r="K6" s="41" t="s">
        <v>2</v>
      </c>
      <c r="L6" s="14" t="s">
        <v>1</v>
      </c>
    </row>
    <row r="7" spans="1:20" ht="16.2" customHeight="1" x14ac:dyDescent="0.25">
      <c r="A7" s="37">
        <v>1</v>
      </c>
      <c r="B7" s="12">
        <v>198</v>
      </c>
      <c r="C7" s="11" t="s">
        <v>115</v>
      </c>
      <c r="D7" s="10" t="s">
        <v>114</v>
      </c>
      <c r="E7" s="33" t="s">
        <v>113</v>
      </c>
      <c r="F7" s="6" t="s">
        <v>112</v>
      </c>
      <c r="G7" s="6"/>
      <c r="H7" s="6" t="s">
        <v>111</v>
      </c>
      <c r="I7" s="40">
        <v>1.4063425925925925E-2</v>
      </c>
      <c r="J7" s="39"/>
      <c r="K7" s="38" t="str">
        <f>IF(ISBLANK(I7),"",IF(I7&gt;0.0190972222222222,"",IF(I7&lt;=0.0150462962962963,"KSM",IF(I7&lt;=0.0159143518518519,"I A",IF(I7&lt;=0.0172453703703704,"II A",IF(I7&lt;=0.0190972222222222,"III A"))))))</f>
        <v>KSM</v>
      </c>
      <c r="L7" s="6" t="s">
        <v>110</v>
      </c>
    </row>
    <row r="8" spans="1:20" ht="16.2" customHeight="1" x14ac:dyDescent="0.25">
      <c r="A8" s="37">
        <v>2</v>
      </c>
      <c r="B8" s="12">
        <v>174</v>
      </c>
      <c r="C8" s="11" t="s">
        <v>109</v>
      </c>
      <c r="D8" s="10" t="s">
        <v>108</v>
      </c>
      <c r="E8" s="33" t="s">
        <v>107</v>
      </c>
      <c r="F8" s="6" t="s">
        <v>82</v>
      </c>
      <c r="G8" s="6" t="s">
        <v>83</v>
      </c>
      <c r="H8" s="6" t="s">
        <v>106</v>
      </c>
      <c r="I8" s="40">
        <v>1.6010300925925928E-2</v>
      </c>
      <c r="J8" s="39"/>
      <c r="K8" s="38" t="str">
        <f>IF(ISBLANK(I8),"",IF(I8&gt;0.0190972222222222,"",IF(I8&lt;=0.0150462962962963,"KSM",IF(I8&lt;=0.0159143518518519,"I A",IF(I8&lt;=0.0172453703703704,"II A",IF(I8&lt;=0.0190972222222222,"III A"))))))</f>
        <v>II A</v>
      </c>
      <c r="L8" s="6" t="s">
        <v>84</v>
      </c>
    </row>
    <row r="9" spans="1:20" ht="16.2" customHeight="1" x14ac:dyDescent="0.25">
      <c r="A9" s="37">
        <v>3</v>
      </c>
      <c r="B9" s="12">
        <v>244</v>
      </c>
      <c r="C9" s="11" t="s">
        <v>105</v>
      </c>
      <c r="D9" s="10" t="s">
        <v>104</v>
      </c>
      <c r="E9" s="33" t="s">
        <v>103</v>
      </c>
      <c r="F9" s="6" t="s">
        <v>41</v>
      </c>
      <c r="G9" s="6" t="s">
        <v>102</v>
      </c>
      <c r="H9" s="6"/>
      <c r="I9" s="40">
        <v>1.8219791666666665E-2</v>
      </c>
      <c r="J9" s="39"/>
      <c r="K9" s="38" t="str">
        <f>IF(ISBLANK(I9),"",IF(I9&gt;0.0190972222222222,"",IF(I9&lt;=0.0150462962962963,"KSM",IF(I9&lt;=0.0159143518518519,"I A",IF(I9&lt;=0.0172453703703704,"II A",IF(I9&lt;=0.0190972222222222,"III A"))))))</f>
        <v>III A</v>
      </c>
      <c r="L9" s="6" t="s">
        <v>101</v>
      </c>
    </row>
    <row r="10" spans="1:20" ht="16.2" customHeight="1" x14ac:dyDescent="0.25">
      <c r="A10" s="37">
        <v>4</v>
      </c>
      <c r="B10" s="12">
        <v>152</v>
      </c>
      <c r="C10" s="11" t="s">
        <v>100</v>
      </c>
      <c r="D10" s="10" t="s">
        <v>99</v>
      </c>
      <c r="E10" s="33" t="s">
        <v>98</v>
      </c>
      <c r="F10" s="6" t="s">
        <v>19</v>
      </c>
      <c r="G10" s="6" t="s">
        <v>20</v>
      </c>
      <c r="H10" s="6"/>
      <c r="I10" s="40">
        <v>1.9529513888888888E-2</v>
      </c>
      <c r="J10" s="39"/>
      <c r="K10" s="38" t="str">
        <f>IF(ISBLANK(I10),"",IF(I10&gt;0.0190972222222222,"",IF(I10&lt;=0.0150462962962963,"KSM",IF(I10&lt;=0.0159143518518519,"I A",IF(I10&lt;=0.0172453703703704,"II A",IF(I10&lt;=0.0190972222222222,"III A"))))))</f>
        <v/>
      </c>
      <c r="L10" s="6" t="s">
        <v>21</v>
      </c>
    </row>
    <row r="11" spans="1:20" ht="16.2" customHeight="1" x14ac:dyDescent="0.25">
      <c r="A11" s="37">
        <v>5</v>
      </c>
      <c r="B11" s="12">
        <v>235</v>
      </c>
      <c r="C11" s="11" t="s">
        <v>97</v>
      </c>
      <c r="D11" s="10" t="s">
        <v>96</v>
      </c>
      <c r="E11" s="33" t="s">
        <v>95</v>
      </c>
      <c r="F11" s="6" t="s">
        <v>34</v>
      </c>
      <c r="G11" s="6" t="s">
        <v>35</v>
      </c>
      <c r="H11" s="6" t="s">
        <v>36</v>
      </c>
      <c r="I11" s="40">
        <v>2.0861458333333333E-2</v>
      </c>
      <c r="J11" s="39"/>
      <c r="K11" s="38" t="str">
        <f>IF(ISBLANK(I11),"",IF(I11&gt;0.0190972222222222,"",IF(I11&lt;=0.0150462962962963,"KSM",IF(I11&lt;=0.0159143518518519,"I A",IF(I11&lt;=0.0172453703703704,"II A",IF(I11&lt;=0.0190972222222222,"III A"))))))</f>
        <v/>
      </c>
      <c r="L11" s="6" t="s">
        <v>37</v>
      </c>
    </row>
    <row r="13" spans="1:20" ht="15.6" x14ac:dyDescent="0.3">
      <c r="C13" s="24" t="s">
        <v>94</v>
      </c>
      <c r="D13" s="22"/>
      <c r="F13" s="23"/>
      <c r="G13" s="23"/>
      <c r="H13" s="23"/>
    </row>
    <row r="14" spans="1:20" ht="9" customHeight="1" thickBot="1" x14ac:dyDescent="0.3">
      <c r="D14" s="22"/>
    </row>
    <row r="15" spans="1:20" s="13" customFormat="1" ht="10.8" thickBot="1" x14ac:dyDescent="0.25">
      <c r="A15" s="21"/>
      <c r="B15" s="20" t="s">
        <v>9</v>
      </c>
      <c r="C15" s="19" t="s">
        <v>8</v>
      </c>
      <c r="D15" s="18" t="s">
        <v>7</v>
      </c>
      <c r="E15" s="17" t="s">
        <v>6</v>
      </c>
      <c r="F15" s="17" t="s">
        <v>5</v>
      </c>
      <c r="G15" s="17" t="s">
        <v>12</v>
      </c>
      <c r="H15" s="17" t="s">
        <v>93</v>
      </c>
      <c r="I15" s="16" t="s">
        <v>4</v>
      </c>
      <c r="J15" s="16" t="s">
        <v>3</v>
      </c>
      <c r="K15" s="41"/>
      <c r="L15" s="14" t="s">
        <v>1</v>
      </c>
    </row>
    <row r="16" spans="1:20" ht="16.2" customHeight="1" x14ac:dyDescent="0.25">
      <c r="A16" s="37"/>
      <c r="B16" s="12">
        <v>151</v>
      </c>
      <c r="C16" s="11" t="s">
        <v>92</v>
      </c>
      <c r="D16" s="10" t="s">
        <v>91</v>
      </c>
      <c r="E16" s="33" t="s">
        <v>90</v>
      </c>
      <c r="F16" s="6" t="s">
        <v>19</v>
      </c>
      <c r="G16" s="6" t="s">
        <v>20</v>
      </c>
      <c r="H16" s="6"/>
      <c r="I16" s="40">
        <v>1.1599652777777776E-2</v>
      </c>
      <c r="J16" s="39"/>
      <c r="K16" s="38"/>
      <c r="L16" s="6" t="s">
        <v>21</v>
      </c>
    </row>
  </sheetData>
  <printOptions horizontalCentered="1"/>
  <pageMargins left="0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"/>
  <sheetViews>
    <sheetView workbookViewId="0">
      <selection activeCell="A3" sqref="A3"/>
    </sheetView>
  </sheetViews>
  <sheetFormatPr defaultColWidth="9.109375" defaultRowHeight="13.2" x14ac:dyDescent="0.25"/>
  <cols>
    <col min="1" max="1" width="5.33203125" style="121" customWidth="1"/>
    <col min="2" max="2" width="4.88671875" style="121" customWidth="1"/>
    <col min="3" max="3" width="11.88671875" style="121" customWidth="1"/>
    <col min="4" max="4" width="13.88671875" style="121" customWidth="1"/>
    <col min="5" max="5" width="8.109375" style="121" customWidth="1"/>
    <col min="6" max="6" width="8.109375" style="122" customWidth="1"/>
    <col min="7" max="7" width="7.88671875" style="122" bestFit="1" customWidth="1"/>
    <col min="8" max="8" width="7.6640625" style="122" customWidth="1"/>
    <col min="9" max="16" width="4.5546875" style="3" customWidth="1"/>
    <col min="17" max="17" width="8.5546875" style="120" customWidth="1"/>
    <col min="18" max="18" width="5.5546875" style="120" customWidth="1"/>
    <col min="19" max="19" width="19.5546875" style="121" customWidth="1"/>
    <col min="20" max="16384" width="9.109375" style="121"/>
  </cols>
  <sheetData>
    <row r="1" spans="1:19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S1" s="34" t="s">
        <v>14</v>
      </c>
    </row>
    <row r="2" spans="1:19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S2" s="35" t="s">
        <v>0</v>
      </c>
    </row>
    <row r="3" spans="1:19" x14ac:dyDescent="0.25">
      <c r="A3" s="120"/>
      <c r="B3" s="120"/>
      <c r="S3" s="123"/>
    </row>
    <row r="4" spans="1:19" ht="15.6" x14ac:dyDescent="0.3">
      <c r="C4" s="124" t="s">
        <v>337</v>
      </c>
      <c r="E4" s="120"/>
      <c r="F4" s="125"/>
      <c r="G4" s="125"/>
      <c r="H4" s="125"/>
    </row>
    <row r="5" spans="1:19" ht="13.8" thickBot="1" x14ac:dyDescent="0.3">
      <c r="I5" s="126"/>
      <c r="J5" s="126"/>
      <c r="K5" s="126"/>
      <c r="L5" s="126"/>
      <c r="M5" s="126"/>
      <c r="N5" s="126"/>
      <c r="O5" s="126"/>
      <c r="P5" s="126"/>
    </row>
    <row r="6" spans="1:19" s="133" customFormat="1" ht="20.100000000000001" customHeight="1" thickBot="1" x14ac:dyDescent="0.25">
      <c r="A6" s="127" t="s">
        <v>86</v>
      </c>
      <c r="B6" s="16" t="s">
        <v>156</v>
      </c>
      <c r="C6" s="41" t="s">
        <v>8</v>
      </c>
      <c r="D6" s="128" t="s">
        <v>7</v>
      </c>
      <c r="E6" s="16" t="s">
        <v>6</v>
      </c>
      <c r="F6" s="129" t="s">
        <v>5</v>
      </c>
      <c r="G6" s="130" t="s">
        <v>12</v>
      </c>
      <c r="H6" s="130" t="s">
        <v>13</v>
      </c>
      <c r="I6" s="131" t="s">
        <v>338</v>
      </c>
      <c r="J6" s="131" t="s">
        <v>339</v>
      </c>
      <c r="K6" s="131" t="s">
        <v>340</v>
      </c>
      <c r="L6" s="131" t="s">
        <v>341</v>
      </c>
      <c r="M6" s="131" t="s">
        <v>342</v>
      </c>
      <c r="N6" s="131" t="s">
        <v>343</v>
      </c>
      <c r="O6" s="131"/>
      <c r="P6" s="131"/>
      <c r="Q6" s="128" t="s">
        <v>153</v>
      </c>
      <c r="R6" s="132" t="s">
        <v>2</v>
      </c>
      <c r="S6" s="129" t="s">
        <v>1</v>
      </c>
    </row>
    <row r="7" spans="1:19" s="145" customFormat="1" ht="24.9" customHeight="1" x14ac:dyDescent="0.25">
      <c r="A7" s="134">
        <v>1</v>
      </c>
      <c r="B7" s="135">
        <v>198</v>
      </c>
      <c r="C7" s="136" t="s">
        <v>344</v>
      </c>
      <c r="D7" s="137" t="s">
        <v>345</v>
      </c>
      <c r="E7" s="138" t="s">
        <v>346</v>
      </c>
      <c r="F7" s="139" t="s">
        <v>0</v>
      </c>
      <c r="G7" s="140" t="s">
        <v>124</v>
      </c>
      <c r="H7" s="140"/>
      <c r="I7" s="141"/>
      <c r="J7" s="141"/>
      <c r="K7" s="141" t="s">
        <v>347</v>
      </c>
      <c r="L7" s="141" t="s">
        <v>348</v>
      </c>
      <c r="M7" s="141" t="s">
        <v>348</v>
      </c>
      <c r="N7" s="141" t="s">
        <v>349</v>
      </c>
      <c r="O7" s="141"/>
      <c r="P7" s="141"/>
      <c r="Q7" s="142">
        <v>1.65</v>
      </c>
      <c r="R7" s="143" t="str">
        <f>IF(ISBLANK(Q7),"",IF(Q7&lt;1.39,"",IF(Q7&gt;=1.91,"TSM",IF(Q7&gt;=1.83,"SM",IF(Q7&gt;=1.75,"KSM",IF(Q7&gt;=1.65,"I A",IF(Q7&gt;=1.5,"II A",IF(Q7&gt;=1.39,"III A"))))))))</f>
        <v>I A</v>
      </c>
      <c r="S7" s="144" t="s">
        <v>350</v>
      </c>
    </row>
    <row r="8" spans="1:19" s="145" customFormat="1" ht="24.9" customHeight="1" x14ac:dyDescent="0.25">
      <c r="A8" s="134">
        <v>2</v>
      </c>
      <c r="B8" s="135">
        <v>133</v>
      </c>
      <c r="C8" s="136" t="s">
        <v>351</v>
      </c>
      <c r="D8" s="137" t="s">
        <v>352</v>
      </c>
      <c r="E8" s="138" t="s">
        <v>353</v>
      </c>
      <c r="F8" s="139" t="s">
        <v>0</v>
      </c>
      <c r="G8" s="140" t="s">
        <v>124</v>
      </c>
      <c r="H8" s="140"/>
      <c r="I8" s="141" t="s">
        <v>347</v>
      </c>
      <c r="J8" s="141" t="s">
        <v>347</v>
      </c>
      <c r="K8" s="141" t="s">
        <v>347</v>
      </c>
      <c r="L8" s="141" t="s">
        <v>349</v>
      </c>
      <c r="M8" s="141"/>
      <c r="N8" s="141"/>
      <c r="O8" s="141"/>
      <c r="P8" s="141"/>
      <c r="Q8" s="142">
        <v>1.55</v>
      </c>
      <c r="R8" s="143" t="str">
        <f>IF(ISBLANK(Q8),"",IF(Q8&lt;1.39,"",IF(Q8&gt;=1.91,"TSM",IF(Q8&gt;=1.83,"SM",IF(Q8&gt;=1.75,"KSM",IF(Q8&gt;=1.65,"I A",IF(Q8&gt;=1.5,"II A",IF(Q8&gt;=1.39,"III A"))))))))</f>
        <v>II A</v>
      </c>
      <c r="S8" s="144" t="s">
        <v>354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"/>
  <sheetViews>
    <sheetView workbookViewId="0">
      <selection activeCell="A3" sqref="A3"/>
    </sheetView>
  </sheetViews>
  <sheetFormatPr defaultColWidth="9.109375" defaultRowHeight="13.2" x14ac:dyDescent="0.25"/>
  <cols>
    <col min="1" max="1" width="5.33203125" style="162" customWidth="1"/>
    <col min="2" max="2" width="5.33203125" style="121" customWidth="1"/>
    <col min="3" max="3" width="11.88671875" style="121" customWidth="1"/>
    <col min="4" max="4" width="12.109375" style="121" customWidth="1"/>
    <col min="5" max="5" width="7" style="121" bestFit="1" customWidth="1"/>
    <col min="6" max="6" width="7.44140625" style="122" customWidth="1"/>
    <col min="7" max="7" width="7" style="122" customWidth="1"/>
    <col min="8" max="8" width="8.6640625" style="122" customWidth="1"/>
    <col min="9" max="16" width="4.33203125" style="3" customWidth="1"/>
    <col min="17" max="17" width="8.88671875" style="120" customWidth="1"/>
    <col min="18" max="18" width="6.5546875" style="120" customWidth="1"/>
    <col min="19" max="19" width="18.88671875" style="121" customWidth="1"/>
    <col min="20" max="16384" width="9.109375" style="121"/>
  </cols>
  <sheetData>
    <row r="1" spans="1:19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R1" s="36"/>
      <c r="S1" s="34" t="s">
        <v>14</v>
      </c>
    </row>
    <row r="2" spans="1:19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R2" s="36"/>
      <c r="S2" s="35" t="s">
        <v>0</v>
      </c>
    </row>
    <row r="3" spans="1:19" x14ac:dyDescent="0.25">
      <c r="A3" s="165"/>
      <c r="B3" s="120"/>
      <c r="S3" s="123"/>
    </row>
    <row r="4" spans="1:19" ht="15.6" x14ac:dyDescent="0.3">
      <c r="C4" s="124" t="s">
        <v>784</v>
      </c>
      <c r="E4" s="120"/>
      <c r="F4" s="125"/>
      <c r="G4" s="125"/>
      <c r="H4" s="125"/>
    </row>
    <row r="5" spans="1:19" ht="13.8" thickBot="1" x14ac:dyDescent="0.3">
      <c r="I5" s="126"/>
      <c r="J5" s="126"/>
      <c r="K5" s="126"/>
      <c r="L5" s="126"/>
      <c r="M5" s="126"/>
      <c r="N5" s="126"/>
      <c r="O5" s="126"/>
      <c r="P5" s="126"/>
    </row>
    <row r="6" spans="1:19" s="133" customFormat="1" ht="20.100000000000001" customHeight="1" thickBot="1" x14ac:dyDescent="0.25">
      <c r="A6" s="164" t="s">
        <v>86</v>
      </c>
      <c r="B6" s="16" t="s">
        <v>156</v>
      </c>
      <c r="C6" s="41" t="s">
        <v>8</v>
      </c>
      <c r="D6" s="128" t="s">
        <v>7</v>
      </c>
      <c r="E6" s="16" t="s">
        <v>6</v>
      </c>
      <c r="F6" s="129" t="s">
        <v>5</v>
      </c>
      <c r="G6" s="130" t="s">
        <v>12</v>
      </c>
      <c r="H6" s="130" t="s">
        <v>13</v>
      </c>
      <c r="I6" s="131" t="s">
        <v>783</v>
      </c>
      <c r="J6" s="131" t="s">
        <v>782</v>
      </c>
      <c r="K6" s="131" t="s">
        <v>781</v>
      </c>
      <c r="L6" s="131" t="s">
        <v>780</v>
      </c>
      <c r="M6" s="131" t="s">
        <v>779</v>
      </c>
      <c r="N6" s="131" t="s">
        <v>778</v>
      </c>
      <c r="O6" s="131"/>
      <c r="P6" s="131"/>
      <c r="Q6" s="128" t="s">
        <v>153</v>
      </c>
      <c r="R6" s="132" t="s">
        <v>2</v>
      </c>
      <c r="S6" s="129" t="s">
        <v>1</v>
      </c>
    </row>
    <row r="7" spans="1:19" s="145" customFormat="1" ht="24.9" customHeight="1" x14ac:dyDescent="0.25">
      <c r="A7" s="37">
        <v>1</v>
      </c>
      <c r="B7" s="135">
        <v>248</v>
      </c>
      <c r="C7" s="136" t="s">
        <v>210</v>
      </c>
      <c r="D7" s="137" t="s">
        <v>209</v>
      </c>
      <c r="E7" s="138" t="s">
        <v>208</v>
      </c>
      <c r="F7" s="139" t="s">
        <v>0</v>
      </c>
      <c r="G7" s="140" t="s">
        <v>124</v>
      </c>
      <c r="H7" s="140" t="s">
        <v>207</v>
      </c>
      <c r="I7" s="141"/>
      <c r="J7" s="141" t="s">
        <v>347</v>
      </c>
      <c r="K7" s="141" t="s">
        <v>347</v>
      </c>
      <c r="L7" s="141" t="s">
        <v>347</v>
      </c>
      <c r="M7" s="141" t="s">
        <v>348</v>
      </c>
      <c r="N7" s="141" t="s">
        <v>349</v>
      </c>
      <c r="O7" s="141"/>
      <c r="P7" s="141"/>
      <c r="Q7" s="142">
        <v>1.95</v>
      </c>
      <c r="R7" s="163" t="str">
        <f>IF(ISBLANK(Q7),"",IF(Q7&lt;1.6,"",IF(Q7&gt;=2.28,"TSM",IF(Q7&gt;=2.15,"SM",IF(Q7&gt;=2.03,"KSM",IF(Q7&gt;=1.9,"I A",IF(Q7&gt;=1.75,"II A",IF(Q7&gt;=1.6,"III A"))))))))</f>
        <v>I A</v>
      </c>
      <c r="S7" s="144" t="s">
        <v>206</v>
      </c>
    </row>
    <row r="8" spans="1:19" s="145" customFormat="1" ht="24.9" customHeight="1" x14ac:dyDescent="0.25">
      <c r="A8" s="37">
        <v>2</v>
      </c>
      <c r="B8" s="135">
        <v>197</v>
      </c>
      <c r="C8" s="136" t="s">
        <v>777</v>
      </c>
      <c r="D8" s="137" t="s">
        <v>776</v>
      </c>
      <c r="E8" s="138" t="s">
        <v>775</v>
      </c>
      <c r="F8" s="139" t="s">
        <v>0</v>
      </c>
      <c r="G8" s="140" t="s">
        <v>124</v>
      </c>
      <c r="H8" s="140"/>
      <c r="I8" s="141"/>
      <c r="J8" s="141" t="s">
        <v>347</v>
      </c>
      <c r="K8" s="141" t="s">
        <v>347</v>
      </c>
      <c r="L8" s="141" t="s">
        <v>347</v>
      </c>
      <c r="M8" s="141" t="s">
        <v>349</v>
      </c>
      <c r="N8" s="141"/>
      <c r="O8" s="141"/>
      <c r="P8" s="141"/>
      <c r="Q8" s="142">
        <v>1.9</v>
      </c>
      <c r="R8" s="163" t="str">
        <f>IF(ISBLANK(Q8),"",IF(Q8&lt;1.6,"",IF(Q8&gt;=2.28,"TSM",IF(Q8&gt;=2.15,"SM",IF(Q8&gt;=2.03,"KSM",IF(Q8&gt;=1.9,"I A",IF(Q8&gt;=1.75,"II A",IF(Q8&gt;=1.6,"III A"))))))))</f>
        <v>I A</v>
      </c>
      <c r="S8" s="144" t="s">
        <v>774</v>
      </c>
    </row>
    <row r="9" spans="1:19" s="145" customFormat="1" ht="24.9" customHeight="1" x14ac:dyDescent="0.25">
      <c r="A9" s="37">
        <v>3</v>
      </c>
      <c r="B9" s="135">
        <v>247</v>
      </c>
      <c r="C9" s="136" t="s">
        <v>190</v>
      </c>
      <c r="D9" s="137" t="s">
        <v>189</v>
      </c>
      <c r="E9" s="138" t="s">
        <v>188</v>
      </c>
      <c r="F9" s="139" t="s">
        <v>0</v>
      </c>
      <c r="G9" s="140" t="s">
        <v>124</v>
      </c>
      <c r="H9" s="140"/>
      <c r="I9" s="141" t="s">
        <v>347</v>
      </c>
      <c r="J9" s="141" t="s">
        <v>349</v>
      </c>
      <c r="K9" s="141"/>
      <c r="L9" s="141"/>
      <c r="M9" s="141"/>
      <c r="N9" s="141"/>
      <c r="O9" s="141"/>
      <c r="P9" s="141"/>
      <c r="Q9" s="142">
        <v>1.75</v>
      </c>
      <c r="R9" s="163" t="str">
        <f>IF(ISBLANK(Q9),"",IF(Q9&lt;1.6,"",IF(Q9&gt;=2.28,"TSM",IF(Q9&gt;=2.15,"SM",IF(Q9&gt;=2.03,"KSM",IF(Q9&gt;=1.9,"I A",IF(Q9&gt;=1.75,"II A",IF(Q9&gt;=1.6,"III A"))))))))</f>
        <v>II A</v>
      </c>
      <c r="S9" s="144" t="s">
        <v>187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0.88671875" style="1" customWidth="1"/>
    <col min="4" max="4" width="20.88671875" style="1" customWidth="1"/>
    <col min="5" max="5" width="8.88671875" style="113" customWidth="1"/>
    <col min="6" max="6" width="12.44140625" style="5" customWidth="1"/>
    <col min="7" max="8" width="10.5546875" style="5" customWidth="1"/>
    <col min="9" max="9" width="6.6640625" style="4" customWidth="1"/>
    <col min="10" max="10" width="4" style="121" customWidth="1"/>
    <col min="11" max="11" width="6.44140625" style="3" hidden="1" customWidth="1"/>
    <col min="12" max="12" width="4.5546875" style="121" hidden="1" customWidth="1"/>
    <col min="13" max="13" width="5" style="3" customWidth="1"/>
    <col min="14" max="14" width="23.6640625" style="1" customWidth="1"/>
    <col min="15" max="15" width="4.88671875" style="1" customWidth="1"/>
    <col min="16" max="16384" width="9.109375" style="1"/>
  </cols>
  <sheetData>
    <row r="1" spans="1:15" s="22" customFormat="1" ht="13.8" x14ac:dyDescent="0.25">
      <c r="A1" s="36" t="s">
        <v>15</v>
      </c>
      <c r="B1" s="36"/>
      <c r="E1" s="23"/>
      <c r="F1" s="44"/>
      <c r="G1" s="44"/>
      <c r="H1" s="44"/>
      <c r="I1" s="4"/>
      <c r="J1" s="42"/>
      <c r="K1" s="4"/>
      <c r="L1" s="42"/>
      <c r="M1" s="4"/>
      <c r="N1" s="34" t="s">
        <v>14</v>
      </c>
    </row>
    <row r="2" spans="1:15" s="13" customFormat="1" ht="15.75" customHeight="1" x14ac:dyDescent="0.25">
      <c r="A2" s="36" t="s">
        <v>11</v>
      </c>
      <c r="B2" s="36"/>
      <c r="D2" s="22"/>
      <c r="E2" s="23"/>
      <c r="F2" s="44"/>
      <c r="G2" s="44"/>
      <c r="H2" s="44"/>
      <c r="I2" s="43"/>
      <c r="J2" s="42"/>
      <c r="K2" s="43"/>
      <c r="L2" s="42"/>
      <c r="M2" s="146"/>
      <c r="N2" s="35" t="s">
        <v>0</v>
      </c>
    </row>
    <row r="3" spans="1:15" ht="10.5" customHeight="1" x14ac:dyDescent="0.3">
      <c r="C3" s="25"/>
    </row>
    <row r="4" spans="1:15" ht="15.6" x14ac:dyDescent="0.3">
      <c r="C4" s="24" t="s">
        <v>485</v>
      </c>
      <c r="D4" s="22"/>
      <c r="F4" s="23"/>
      <c r="G4" s="23"/>
      <c r="H4" s="23"/>
    </row>
    <row r="5" spans="1:15" ht="9" customHeight="1" x14ac:dyDescent="0.25">
      <c r="D5" s="22"/>
    </row>
    <row r="6" spans="1:15" x14ac:dyDescent="0.25">
      <c r="B6" s="22">
        <v>1</v>
      </c>
      <c r="C6" s="44" t="s">
        <v>772</v>
      </c>
      <c r="D6" s="44"/>
      <c r="F6" s="23"/>
      <c r="G6" s="23"/>
      <c r="H6" s="23"/>
      <c r="I6" s="1"/>
      <c r="J6" s="120"/>
      <c r="L6" s="120"/>
    </row>
    <row r="7" spans="1:15" ht="9" customHeight="1" thickBot="1" x14ac:dyDescent="0.3">
      <c r="D7" s="22"/>
      <c r="I7" s="1"/>
    </row>
    <row r="8" spans="1:15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487</v>
      </c>
      <c r="J8" s="150" t="s">
        <v>488</v>
      </c>
      <c r="K8" s="16" t="s">
        <v>489</v>
      </c>
      <c r="L8" s="150" t="s">
        <v>488</v>
      </c>
      <c r="M8" s="41" t="s">
        <v>2</v>
      </c>
      <c r="N8" s="14" t="s">
        <v>1</v>
      </c>
    </row>
    <row r="9" spans="1:15" ht="15.9" customHeight="1" x14ac:dyDescent="0.25">
      <c r="A9" s="115">
        <v>1</v>
      </c>
      <c r="B9" s="12">
        <v>254</v>
      </c>
      <c r="C9" s="11" t="s">
        <v>45</v>
      </c>
      <c r="D9" s="10" t="s">
        <v>517</v>
      </c>
      <c r="E9" s="33" t="s">
        <v>149</v>
      </c>
      <c r="F9" s="6" t="s">
        <v>0</v>
      </c>
      <c r="G9" s="6" t="s">
        <v>124</v>
      </c>
      <c r="H9" s="6"/>
      <c r="I9" s="148">
        <v>8.24</v>
      </c>
      <c r="J9" s="149">
        <v>0.13500000000000001</v>
      </c>
      <c r="K9" s="148"/>
      <c r="L9" s="149"/>
      <c r="M9" s="38" t="str">
        <f t="shared" ref="M9:M14" si="0">IF(ISBLANK(I9),"",IF(I9&gt;9.04,"",IF(I9&lt;=7.25,"TSM",IF(I9&lt;=7.45,"SM",IF(I9&lt;=7.7,"KSM",IF(I9&lt;=8,"I A",IF(I9&lt;=8.44,"II A",IF(I9&lt;=9.04,"III A"))))))))</f>
        <v>II A</v>
      </c>
      <c r="N9" s="6" t="s">
        <v>187</v>
      </c>
      <c r="O9" s="152">
        <v>8.2310999999999996</v>
      </c>
    </row>
    <row r="10" spans="1:15" ht="15.9" customHeight="1" x14ac:dyDescent="0.25">
      <c r="A10" s="115">
        <v>2</v>
      </c>
      <c r="B10" s="12">
        <v>148</v>
      </c>
      <c r="C10" s="11" t="s">
        <v>521</v>
      </c>
      <c r="D10" s="10" t="s">
        <v>522</v>
      </c>
      <c r="E10" s="33" t="s">
        <v>523</v>
      </c>
      <c r="F10" s="6" t="s">
        <v>0</v>
      </c>
      <c r="G10" s="6" t="s">
        <v>277</v>
      </c>
      <c r="H10" s="6"/>
      <c r="I10" s="148">
        <v>8.27</v>
      </c>
      <c r="J10" s="149">
        <v>0.191</v>
      </c>
      <c r="K10" s="148"/>
      <c r="L10" s="149"/>
      <c r="M10" s="38" t="str">
        <f t="shared" si="0"/>
        <v>II A</v>
      </c>
      <c r="N10" s="6" t="s">
        <v>276</v>
      </c>
    </row>
    <row r="11" spans="1:15" ht="15.9" customHeight="1" x14ac:dyDescent="0.25">
      <c r="A11" s="115">
        <v>3</v>
      </c>
      <c r="B11" s="12">
        <v>104</v>
      </c>
      <c r="C11" s="11" t="s">
        <v>280</v>
      </c>
      <c r="D11" s="10" t="s">
        <v>546</v>
      </c>
      <c r="E11" s="33" t="s">
        <v>547</v>
      </c>
      <c r="F11" s="6" t="s">
        <v>309</v>
      </c>
      <c r="G11" s="6" t="s">
        <v>308</v>
      </c>
      <c r="H11" s="6"/>
      <c r="I11" s="148">
        <v>8.59</v>
      </c>
      <c r="J11" s="149">
        <v>0.221</v>
      </c>
      <c r="K11" s="148"/>
      <c r="L11" s="149"/>
      <c r="M11" s="38" t="str">
        <f t="shared" si="0"/>
        <v>III A</v>
      </c>
      <c r="N11" s="6" t="s">
        <v>307</v>
      </c>
    </row>
    <row r="12" spans="1:15" ht="15.9" customHeight="1" x14ac:dyDescent="0.25">
      <c r="A12" s="115">
        <v>4</v>
      </c>
      <c r="B12" s="12">
        <v>121</v>
      </c>
      <c r="C12" s="11" t="s">
        <v>494</v>
      </c>
      <c r="D12" s="10" t="s">
        <v>573</v>
      </c>
      <c r="E12" s="33" t="s">
        <v>574</v>
      </c>
      <c r="F12" s="6" t="s">
        <v>575</v>
      </c>
      <c r="G12" s="6" t="s">
        <v>225</v>
      </c>
      <c r="H12" s="6" t="s">
        <v>576</v>
      </c>
      <c r="I12" s="148">
        <v>9.25</v>
      </c>
      <c r="J12" s="149">
        <v>0.40200000000000002</v>
      </c>
      <c r="K12" s="148"/>
      <c r="L12" s="149"/>
      <c r="M12" s="38" t="str">
        <f t="shared" si="0"/>
        <v/>
      </c>
      <c r="N12" s="6" t="s">
        <v>577</v>
      </c>
    </row>
    <row r="13" spans="1:15" ht="15.9" customHeight="1" x14ac:dyDescent="0.25">
      <c r="A13" s="115"/>
      <c r="B13" s="12">
        <v>168</v>
      </c>
      <c r="C13" s="11" t="s">
        <v>585</v>
      </c>
      <c r="D13" s="10" t="s">
        <v>586</v>
      </c>
      <c r="E13" s="33" t="s">
        <v>587</v>
      </c>
      <c r="F13" s="6" t="s">
        <v>0</v>
      </c>
      <c r="G13" s="6" t="s">
        <v>155</v>
      </c>
      <c r="H13" s="6"/>
      <c r="I13" s="148" t="s">
        <v>87</v>
      </c>
      <c r="J13" s="149"/>
      <c r="K13" s="148"/>
      <c r="L13" s="149"/>
      <c r="M13" s="38" t="str">
        <f t="shared" si="0"/>
        <v/>
      </c>
      <c r="N13" s="6" t="s">
        <v>168</v>
      </c>
    </row>
    <row r="14" spans="1:15" ht="15.9" customHeight="1" x14ac:dyDescent="0.25">
      <c r="A14" s="115"/>
      <c r="B14" s="12">
        <v>91</v>
      </c>
      <c r="C14" s="11" t="s">
        <v>592</v>
      </c>
      <c r="D14" s="10" t="s">
        <v>593</v>
      </c>
      <c r="E14" s="33" t="s">
        <v>594</v>
      </c>
      <c r="F14" s="6" t="s">
        <v>595</v>
      </c>
      <c r="G14" s="6" t="s">
        <v>596</v>
      </c>
      <c r="H14" s="6"/>
      <c r="I14" s="148" t="s">
        <v>87</v>
      </c>
      <c r="J14" s="149"/>
      <c r="K14" s="148"/>
      <c r="L14" s="149"/>
      <c r="M14" s="38" t="str">
        <f t="shared" si="0"/>
        <v/>
      </c>
      <c r="N14" s="6" t="s">
        <v>597</v>
      </c>
    </row>
    <row r="15" spans="1:15" ht="9" customHeight="1" x14ac:dyDescent="0.25">
      <c r="D15" s="22"/>
    </row>
    <row r="16" spans="1:15" x14ac:dyDescent="0.25">
      <c r="B16" s="22">
        <v>2</v>
      </c>
      <c r="C16" s="44" t="s">
        <v>772</v>
      </c>
      <c r="D16" s="44"/>
      <c r="F16" s="23"/>
      <c r="G16" s="23"/>
      <c r="H16" s="23"/>
      <c r="I16" s="1"/>
      <c r="J16" s="120"/>
      <c r="L16" s="120"/>
    </row>
    <row r="17" spans="1:14" ht="9" customHeight="1" thickBot="1" x14ac:dyDescent="0.3">
      <c r="D17" s="22"/>
      <c r="I17" s="1"/>
    </row>
    <row r="18" spans="1:14" s="13" customFormat="1" ht="10.8" thickBot="1" x14ac:dyDescent="0.25">
      <c r="A18" s="21" t="s">
        <v>86</v>
      </c>
      <c r="B18" s="20" t="s">
        <v>9</v>
      </c>
      <c r="C18" s="19" t="s">
        <v>8</v>
      </c>
      <c r="D18" s="18" t="s">
        <v>7</v>
      </c>
      <c r="E18" s="17" t="s">
        <v>6</v>
      </c>
      <c r="F18" s="17" t="s">
        <v>5</v>
      </c>
      <c r="G18" s="17" t="s">
        <v>12</v>
      </c>
      <c r="H18" s="17" t="s">
        <v>13</v>
      </c>
      <c r="I18" s="16" t="s">
        <v>487</v>
      </c>
      <c r="J18" s="150" t="s">
        <v>488</v>
      </c>
      <c r="K18" s="16" t="s">
        <v>489</v>
      </c>
      <c r="L18" s="150" t="s">
        <v>488</v>
      </c>
      <c r="M18" s="41" t="s">
        <v>2</v>
      </c>
      <c r="N18" s="14" t="s">
        <v>1</v>
      </c>
    </row>
    <row r="19" spans="1:14" ht="15.9" customHeight="1" x14ac:dyDescent="0.25">
      <c r="A19" s="115">
        <v>1</v>
      </c>
      <c r="B19" s="12">
        <v>143</v>
      </c>
      <c r="C19" s="11" t="s">
        <v>505</v>
      </c>
      <c r="D19" s="10" t="s">
        <v>506</v>
      </c>
      <c r="E19" s="33" t="s">
        <v>507</v>
      </c>
      <c r="F19" s="6" t="s">
        <v>0</v>
      </c>
      <c r="G19" s="6" t="s">
        <v>497</v>
      </c>
      <c r="H19" s="6"/>
      <c r="I19" s="148">
        <v>8.1300000000000008</v>
      </c>
      <c r="J19" s="149">
        <v>0.20300000000000001</v>
      </c>
      <c r="K19" s="148"/>
      <c r="L19" s="149"/>
      <c r="M19" s="38" t="str">
        <f t="shared" ref="M19:M24" si="1">IF(ISBLANK(I19),"",IF(I19&gt;9.04,"",IF(I19&lt;=7.25,"TSM",IF(I19&lt;=7.45,"SM",IF(I19&lt;=7.7,"KSM",IF(I19&lt;=8,"I A",IF(I19&lt;=8.44,"II A",IF(I19&lt;=9.04,"III A"))))))))</f>
        <v>II A</v>
      </c>
      <c r="N19" s="6" t="s">
        <v>276</v>
      </c>
    </row>
    <row r="20" spans="1:14" ht="15.9" customHeight="1" x14ac:dyDescent="0.25">
      <c r="A20" s="115">
        <v>2</v>
      </c>
      <c r="B20" s="12">
        <v>123</v>
      </c>
      <c r="C20" s="11" t="s">
        <v>66</v>
      </c>
      <c r="D20" s="10" t="s">
        <v>524</v>
      </c>
      <c r="E20" s="33" t="s">
        <v>525</v>
      </c>
      <c r="F20" s="6" t="s">
        <v>0</v>
      </c>
      <c r="G20" s="6" t="s">
        <v>277</v>
      </c>
      <c r="H20" s="6"/>
      <c r="I20" s="148">
        <v>8.2799999999999994</v>
      </c>
      <c r="J20" s="149">
        <v>0.154</v>
      </c>
      <c r="K20" s="148"/>
      <c r="L20" s="149"/>
      <c r="M20" s="38" t="str">
        <f t="shared" si="1"/>
        <v>II A</v>
      </c>
      <c r="N20" s="6" t="s">
        <v>526</v>
      </c>
    </row>
    <row r="21" spans="1:14" ht="15.9" customHeight="1" x14ac:dyDescent="0.25">
      <c r="A21" s="115">
        <v>3</v>
      </c>
      <c r="B21" s="12">
        <v>188</v>
      </c>
      <c r="C21" s="11" t="s">
        <v>536</v>
      </c>
      <c r="D21" s="10" t="s">
        <v>537</v>
      </c>
      <c r="E21" s="33" t="s">
        <v>538</v>
      </c>
      <c r="F21" s="6" t="s">
        <v>539</v>
      </c>
      <c r="G21" s="6" t="s">
        <v>540</v>
      </c>
      <c r="H21" s="6"/>
      <c r="I21" s="148">
        <v>8.4499999999999993</v>
      </c>
      <c r="J21" s="149">
        <v>0.497</v>
      </c>
      <c r="K21" s="148"/>
      <c r="L21" s="149"/>
      <c r="M21" s="38" t="str">
        <f t="shared" si="1"/>
        <v>III A</v>
      </c>
      <c r="N21" s="6" t="s">
        <v>541</v>
      </c>
    </row>
    <row r="22" spans="1:14" ht="15.9" customHeight="1" x14ac:dyDescent="0.25">
      <c r="A22" s="115">
        <v>4</v>
      </c>
      <c r="B22" s="12">
        <v>114</v>
      </c>
      <c r="C22" s="11" t="s">
        <v>275</v>
      </c>
      <c r="D22" s="10" t="s">
        <v>274</v>
      </c>
      <c r="E22" s="33" t="s">
        <v>273</v>
      </c>
      <c r="F22" s="6" t="s">
        <v>0</v>
      </c>
      <c r="G22" s="6" t="s">
        <v>265</v>
      </c>
      <c r="H22" s="6" t="s">
        <v>264</v>
      </c>
      <c r="I22" s="148">
        <v>8.48</v>
      </c>
      <c r="J22" s="149">
        <v>0.158</v>
      </c>
      <c r="K22" s="148"/>
      <c r="L22" s="149"/>
      <c r="M22" s="38" t="str">
        <f t="shared" si="1"/>
        <v>III A</v>
      </c>
      <c r="N22" s="6" t="s">
        <v>263</v>
      </c>
    </row>
    <row r="23" spans="1:14" ht="15.9" customHeight="1" x14ac:dyDescent="0.25">
      <c r="A23" s="115">
        <v>5</v>
      </c>
      <c r="B23" s="12">
        <v>97</v>
      </c>
      <c r="C23" s="11" t="s">
        <v>299</v>
      </c>
      <c r="D23" s="10" t="s">
        <v>559</v>
      </c>
      <c r="E23" s="33" t="s">
        <v>560</v>
      </c>
      <c r="F23" s="6" t="s">
        <v>0</v>
      </c>
      <c r="G23" s="6" t="s">
        <v>139</v>
      </c>
      <c r="H23" s="6"/>
      <c r="I23" s="148">
        <v>8.75</v>
      </c>
      <c r="J23" s="149">
        <v>0.17899999999999999</v>
      </c>
      <c r="K23" s="148"/>
      <c r="L23" s="149"/>
      <c r="M23" s="38" t="str">
        <f t="shared" si="1"/>
        <v>III A</v>
      </c>
      <c r="N23" s="6" t="s">
        <v>138</v>
      </c>
    </row>
    <row r="24" spans="1:14" ht="15.9" customHeight="1" x14ac:dyDescent="0.25">
      <c r="A24" s="115"/>
      <c r="B24" s="12">
        <v>260</v>
      </c>
      <c r="C24" s="11" t="s">
        <v>588</v>
      </c>
      <c r="D24" s="10" t="s">
        <v>589</v>
      </c>
      <c r="E24" s="33" t="s">
        <v>590</v>
      </c>
      <c r="F24" s="6" t="s">
        <v>0</v>
      </c>
      <c r="G24" s="6"/>
      <c r="H24" s="6"/>
      <c r="I24" s="148" t="s">
        <v>87</v>
      </c>
      <c r="J24" s="149"/>
      <c r="K24" s="148"/>
      <c r="L24" s="149"/>
      <c r="M24" s="38" t="str">
        <f t="shared" si="1"/>
        <v/>
      </c>
      <c r="N24" s="6" t="s">
        <v>591</v>
      </c>
    </row>
    <row r="25" spans="1:14" ht="9" customHeight="1" x14ac:dyDescent="0.25">
      <c r="D25" s="22"/>
    </row>
    <row r="26" spans="1:14" x14ac:dyDescent="0.25">
      <c r="B26" s="22">
        <v>3</v>
      </c>
      <c r="C26" s="44" t="s">
        <v>772</v>
      </c>
      <c r="D26" s="44"/>
      <c r="F26" s="23"/>
      <c r="G26" s="23"/>
      <c r="H26" s="23"/>
      <c r="I26" s="1"/>
      <c r="J26" s="120"/>
      <c r="L26" s="120"/>
    </row>
    <row r="27" spans="1:14" ht="9" customHeight="1" thickBot="1" x14ac:dyDescent="0.3">
      <c r="D27" s="22"/>
      <c r="I27" s="1"/>
    </row>
    <row r="28" spans="1:14" s="13" customFormat="1" ht="10.8" thickBot="1" x14ac:dyDescent="0.25">
      <c r="A28" s="21" t="s">
        <v>86</v>
      </c>
      <c r="B28" s="20" t="s">
        <v>9</v>
      </c>
      <c r="C28" s="19" t="s">
        <v>8</v>
      </c>
      <c r="D28" s="18" t="s">
        <v>7</v>
      </c>
      <c r="E28" s="17" t="s">
        <v>6</v>
      </c>
      <c r="F28" s="17" t="s">
        <v>5</v>
      </c>
      <c r="G28" s="17" t="s">
        <v>12</v>
      </c>
      <c r="H28" s="17" t="s">
        <v>13</v>
      </c>
      <c r="I28" s="16" t="s">
        <v>487</v>
      </c>
      <c r="J28" s="150" t="s">
        <v>488</v>
      </c>
      <c r="K28" s="16" t="s">
        <v>489</v>
      </c>
      <c r="L28" s="150" t="s">
        <v>488</v>
      </c>
      <c r="M28" s="41" t="s">
        <v>2</v>
      </c>
      <c r="N28" s="14" t="s">
        <v>1</v>
      </c>
    </row>
    <row r="29" spans="1:14" ht="15.9" customHeight="1" x14ac:dyDescent="0.25">
      <c r="A29" s="115">
        <v>1</v>
      </c>
      <c r="B29" s="12">
        <v>349</v>
      </c>
      <c r="C29" s="11" t="s">
        <v>501</v>
      </c>
      <c r="D29" s="10" t="s">
        <v>502</v>
      </c>
      <c r="E29" s="33" t="s">
        <v>451</v>
      </c>
      <c r="F29" s="6" t="s">
        <v>161</v>
      </c>
      <c r="G29" s="6" t="s">
        <v>160</v>
      </c>
      <c r="H29" s="6"/>
      <c r="I29" s="148">
        <v>8.02</v>
      </c>
      <c r="J29" s="149">
        <v>0.21199999999999999</v>
      </c>
      <c r="K29" s="148"/>
      <c r="L29" s="149"/>
      <c r="M29" s="38" t="str">
        <f t="shared" ref="M29:M34" si="2">IF(ISBLANK(I29),"",IF(I29&gt;9.04,"",IF(I29&lt;=7.25,"TSM",IF(I29&lt;=7.45,"SM",IF(I29&lt;=7.7,"KSM",IF(I29&lt;=8,"I A",IF(I29&lt;=8.44,"II A",IF(I29&lt;=9.04,"III A"))))))))</f>
        <v>II A</v>
      </c>
      <c r="N29" s="6" t="s">
        <v>503</v>
      </c>
    </row>
    <row r="30" spans="1:14" ht="15.9" customHeight="1" x14ac:dyDescent="0.25">
      <c r="A30" s="115">
        <v>2</v>
      </c>
      <c r="B30" s="12">
        <v>137</v>
      </c>
      <c r="C30" s="11" t="s">
        <v>280</v>
      </c>
      <c r="D30" s="10" t="s">
        <v>475</v>
      </c>
      <c r="E30" s="33" t="s">
        <v>474</v>
      </c>
      <c r="F30" s="6" t="s">
        <v>0</v>
      </c>
      <c r="G30" s="6" t="s">
        <v>124</v>
      </c>
      <c r="H30" s="6"/>
      <c r="I30" s="148">
        <v>8.1199999999999992</v>
      </c>
      <c r="J30" s="149">
        <v>0.13700000000000001</v>
      </c>
      <c r="K30" s="148"/>
      <c r="L30" s="149"/>
      <c r="M30" s="38" t="str">
        <f t="shared" si="2"/>
        <v>II A</v>
      </c>
      <c r="N30" s="6" t="s">
        <v>128</v>
      </c>
    </row>
    <row r="31" spans="1:14" ht="15.9" customHeight="1" x14ac:dyDescent="0.25">
      <c r="A31" s="115">
        <v>3</v>
      </c>
      <c r="B31" s="12">
        <v>348</v>
      </c>
      <c r="C31" s="11" t="s">
        <v>512</v>
      </c>
      <c r="D31" s="10" t="s">
        <v>513</v>
      </c>
      <c r="E31" s="33" t="s">
        <v>514</v>
      </c>
      <c r="F31" s="6" t="s">
        <v>161</v>
      </c>
      <c r="G31" s="6" t="s">
        <v>160</v>
      </c>
      <c r="H31" s="6"/>
      <c r="I31" s="148">
        <v>8.19</v>
      </c>
      <c r="J31" s="149">
        <v>0.36</v>
      </c>
      <c r="K31" s="148"/>
      <c r="L31" s="149"/>
      <c r="M31" s="38" t="str">
        <f t="shared" si="2"/>
        <v>II A</v>
      </c>
      <c r="N31" s="6" t="s">
        <v>503</v>
      </c>
    </row>
    <row r="32" spans="1:14" ht="15.9" customHeight="1" x14ac:dyDescent="0.25">
      <c r="A32" s="115">
        <v>4</v>
      </c>
      <c r="B32" s="12">
        <v>110</v>
      </c>
      <c r="C32" s="11" t="s">
        <v>554</v>
      </c>
      <c r="D32" s="10" t="s">
        <v>555</v>
      </c>
      <c r="E32" s="33" t="s">
        <v>872</v>
      </c>
      <c r="F32" s="6" t="s">
        <v>0</v>
      </c>
      <c r="G32" s="6" t="s">
        <v>124</v>
      </c>
      <c r="H32" s="6"/>
      <c r="I32" s="148">
        <v>8.7100000000000009</v>
      </c>
      <c r="J32" s="149">
        <v>0.24299999999999999</v>
      </c>
      <c r="K32" s="148"/>
      <c r="L32" s="149"/>
      <c r="M32" s="38" t="str">
        <f t="shared" si="2"/>
        <v>III A</v>
      </c>
      <c r="N32" s="6" t="s">
        <v>165</v>
      </c>
    </row>
    <row r="33" spans="1:14" ht="15.9" customHeight="1" x14ac:dyDescent="0.25">
      <c r="A33" s="115">
        <v>5</v>
      </c>
      <c r="B33" s="12">
        <v>167</v>
      </c>
      <c r="C33" s="11" t="s">
        <v>472</v>
      </c>
      <c r="D33" s="10" t="s">
        <v>571</v>
      </c>
      <c r="E33" s="33" t="s">
        <v>572</v>
      </c>
      <c r="F33" s="6" t="s">
        <v>0</v>
      </c>
      <c r="G33" s="6" t="s">
        <v>155</v>
      </c>
      <c r="H33" s="6"/>
      <c r="I33" s="148">
        <v>9.1300000000000008</v>
      </c>
      <c r="J33" s="149" t="s">
        <v>564</v>
      </c>
      <c r="K33" s="148"/>
      <c r="L33" s="149"/>
      <c r="M33" s="38" t="str">
        <f t="shared" si="2"/>
        <v/>
      </c>
      <c r="N33" s="6" t="s">
        <v>168</v>
      </c>
    </row>
    <row r="34" spans="1:14" ht="15.9" customHeight="1" x14ac:dyDescent="0.25">
      <c r="A34" s="115"/>
      <c r="B34" s="12">
        <v>399</v>
      </c>
      <c r="C34" s="11" t="s">
        <v>262</v>
      </c>
      <c r="D34" s="10" t="s">
        <v>578</v>
      </c>
      <c r="E34" s="33" t="s">
        <v>579</v>
      </c>
      <c r="F34" s="6" t="s">
        <v>119</v>
      </c>
      <c r="G34" s="6" t="s">
        <v>118</v>
      </c>
      <c r="H34" s="6"/>
      <c r="I34" s="148" t="s">
        <v>87</v>
      </c>
      <c r="J34" s="149"/>
      <c r="K34" s="148"/>
      <c r="L34" s="149"/>
      <c r="M34" s="38" t="str">
        <f t="shared" si="2"/>
        <v/>
      </c>
      <c r="N34" s="6" t="s">
        <v>580</v>
      </c>
    </row>
    <row r="35" spans="1:14" ht="15.9" customHeight="1" x14ac:dyDescent="0.25">
      <c r="A35" s="113"/>
      <c r="B35" s="113"/>
      <c r="C35" s="157"/>
      <c r="D35" s="44"/>
      <c r="E35" s="158"/>
      <c r="F35" s="151"/>
      <c r="G35" s="151"/>
      <c r="H35" s="151"/>
      <c r="I35" s="159"/>
      <c r="J35" s="160"/>
      <c r="K35" s="159"/>
      <c r="L35" s="160"/>
      <c r="M35" s="161"/>
      <c r="N35" s="151"/>
    </row>
    <row r="36" spans="1:14" ht="15.9" customHeight="1" x14ac:dyDescent="0.25">
      <c r="A36" s="113"/>
      <c r="B36" s="113"/>
      <c r="C36" s="157"/>
      <c r="D36" s="44"/>
      <c r="E36" s="158"/>
      <c r="F36" s="151"/>
      <c r="G36" s="151"/>
      <c r="H36" s="151"/>
      <c r="I36" s="159"/>
      <c r="J36" s="160"/>
      <c r="K36" s="159"/>
      <c r="L36" s="160"/>
      <c r="M36" s="161"/>
      <c r="N36" s="151"/>
    </row>
    <row r="37" spans="1:14" ht="15.9" customHeight="1" x14ac:dyDescent="0.25">
      <c r="A37" s="113"/>
      <c r="B37" s="113"/>
      <c r="C37" s="157"/>
      <c r="D37" s="44"/>
      <c r="E37" s="158"/>
      <c r="F37" s="151"/>
      <c r="G37" s="151"/>
      <c r="H37" s="151"/>
      <c r="I37" s="159"/>
      <c r="J37" s="160"/>
      <c r="K37" s="159"/>
      <c r="L37" s="160"/>
      <c r="M37" s="161"/>
      <c r="N37" s="151"/>
    </row>
    <row r="38" spans="1:14" ht="15.9" customHeight="1" x14ac:dyDescent="0.25">
      <c r="A38" s="113"/>
      <c r="B38" s="113"/>
      <c r="C38" s="157"/>
      <c r="D38" s="44"/>
      <c r="E38" s="158"/>
      <c r="F38" s="151"/>
      <c r="G38" s="151"/>
      <c r="H38" s="151"/>
      <c r="I38" s="159"/>
      <c r="J38" s="160"/>
      <c r="K38" s="159"/>
      <c r="L38" s="160"/>
      <c r="M38" s="161"/>
      <c r="N38" s="151"/>
    </row>
    <row r="39" spans="1:14" ht="10.5" customHeight="1" x14ac:dyDescent="0.3">
      <c r="C39" s="25"/>
    </row>
    <row r="40" spans="1:14" ht="15.6" x14ac:dyDescent="0.3">
      <c r="C40" s="24" t="s">
        <v>485</v>
      </c>
      <c r="D40" s="22"/>
      <c r="F40" s="23"/>
      <c r="G40" s="23"/>
      <c r="H40" s="23"/>
    </row>
    <row r="41" spans="1:14" ht="9" customHeight="1" x14ac:dyDescent="0.25">
      <c r="D41" s="22"/>
    </row>
    <row r="42" spans="1:14" x14ac:dyDescent="0.25">
      <c r="B42" s="22">
        <v>4</v>
      </c>
      <c r="C42" s="44" t="s">
        <v>772</v>
      </c>
      <c r="D42" s="44"/>
      <c r="F42" s="23"/>
      <c r="G42" s="23"/>
      <c r="H42" s="23"/>
      <c r="I42" s="1"/>
      <c r="J42" s="120"/>
      <c r="L42" s="120"/>
    </row>
    <row r="43" spans="1:14" ht="9" customHeight="1" thickBot="1" x14ac:dyDescent="0.3">
      <c r="D43" s="22"/>
      <c r="I43" s="1"/>
    </row>
    <row r="44" spans="1:14" s="13" customFormat="1" ht="10.8" thickBot="1" x14ac:dyDescent="0.25">
      <c r="A44" s="21" t="s">
        <v>86</v>
      </c>
      <c r="B44" s="20" t="s">
        <v>9</v>
      </c>
      <c r="C44" s="19" t="s">
        <v>8</v>
      </c>
      <c r="D44" s="18" t="s">
        <v>7</v>
      </c>
      <c r="E44" s="17" t="s">
        <v>6</v>
      </c>
      <c r="F44" s="17" t="s">
        <v>5</v>
      </c>
      <c r="G44" s="17" t="s">
        <v>12</v>
      </c>
      <c r="H44" s="17" t="s">
        <v>13</v>
      </c>
      <c r="I44" s="16" t="s">
        <v>487</v>
      </c>
      <c r="J44" s="150" t="s">
        <v>488</v>
      </c>
      <c r="K44" s="16" t="s">
        <v>489</v>
      </c>
      <c r="L44" s="150" t="s">
        <v>488</v>
      </c>
      <c r="M44" s="41" t="s">
        <v>2</v>
      </c>
      <c r="N44" s="14" t="s">
        <v>1</v>
      </c>
    </row>
    <row r="45" spans="1:14" ht="15.9" customHeight="1" x14ac:dyDescent="0.25">
      <c r="A45" s="115">
        <v>1</v>
      </c>
      <c r="B45" s="12">
        <v>102</v>
      </c>
      <c r="C45" s="11" t="s">
        <v>490</v>
      </c>
      <c r="D45" s="10" t="s">
        <v>491</v>
      </c>
      <c r="E45" s="33" t="s">
        <v>492</v>
      </c>
      <c r="F45" s="6" t="s">
        <v>0</v>
      </c>
      <c r="G45" s="6" t="s">
        <v>139</v>
      </c>
      <c r="H45" s="6" t="s">
        <v>493</v>
      </c>
      <c r="I45" s="148">
        <v>7.57</v>
      </c>
      <c r="J45" s="149">
        <v>0.30199999999999999</v>
      </c>
      <c r="K45" s="148"/>
      <c r="L45" s="149"/>
      <c r="M45" s="38" t="str">
        <f t="shared" ref="M45:M50" si="3">IF(ISBLANK(I45),"",IF(I45&gt;9.04,"",IF(I45&lt;=7.25,"TSM",IF(I45&lt;=7.45,"SM",IF(I45&lt;=7.7,"KSM",IF(I45&lt;=8,"I A",IF(I45&lt;=8.44,"II A",IF(I45&lt;=9.04,"III A"))))))))</f>
        <v>KSM</v>
      </c>
      <c r="N45" s="6" t="s">
        <v>138</v>
      </c>
    </row>
    <row r="46" spans="1:14" ht="15.9" customHeight="1" x14ac:dyDescent="0.25">
      <c r="A46" s="115">
        <v>2</v>
      </c>
      <c r="B46" s="12">
        <v>281</v>
      </c>
      <c r="C46" s="11" t="s">
        <v>482</v>
      </c>
      <c r="D46" s="10" t="s">
        <v>481</v>
      </c>
      <c r="E46" s="33" t="s">
        <v>480</v>
      </c>
      <c r="F46" s="6" t="s">
        <v>0</v>
      </c>
      <c r="G46" s="6" t="s">
        <v>124</v>
      </c>
      <c r="H46" s="6"/>
      <c r="I46" s="148">
        <v>7.97</v>
      </c>
      <c r="J46" s="149">
        <v>0.222</v>
      </c>
      <c r="K46" s="148"/>
      <c r="L46" s="149"/>
      <c r="M46" s="38" t="str">
        <f t="shared" si="3"/>
        <v>I A</v>
      </c>
      <c r="N46" s="6" t="s">
        <v>479</v>
      </c>
    </row>
    <row r="47" spans="1:14" ht="15.9" customHeight="1" x14ac:dyDescent="0.25">
      <c r="A47" s="115">
        <v>3</v>
      </c>
      <c r="B47" s="12">
        <v>379</v>
      </c>
      <c r="C47" s="11" t="s">
        <v>548</v>
      </c>
      <c r="D47" s="10" t="s">
        <v>549</v>
      </c>
      <c r="E47" s="33" t="s">
        <v>550</v>
      </c>
      <c r="F47" s="6" t="s">
        <v>119</v>
      </c>
      <c r="G47" s="6" t="s">
        <v>118</v>
      </c>
      <c r="H47" s="6"/>
      <c r="I47" s="148">
        <v>8.6</v>
      </c>
      <c r="J47" s="149">
        <v>0.19900000000000001</v>
      </c>
      <c r="K47" s="148"/>
      <c r="L47" s="149"/>
      <c r="M47" s="38" t="str">
        <f t="shared" si="3"/>
        <v>III A</v>
      </c>
      <c r="N47" s="6" t="s">
        <v>551</v>
      </c>
    </row>
    <row r="48" spans="1:14" ht="15.9" customHeight="1" x14ac:dyDescent="0.25">
      <c r="A48" s="115">
        <v>4</v>
      </c>
      <c r="B48" s="12">
        <v>360</v>
      </c>
      <c r="C48" s="11" t="s">
        <v>50</v>
      </c>
      <c r="D48" s="10" t="s">
        <v>569</v>
      </c>
      <c r="E48" s="33" t="s">
        <v>570</v>
      </c>
      <c r="F48" s="6" t="s">
        <v>69</v>
      </c>
      <c r="G48" s="6" t="s">
        <v>70</v>
      </c>
      <c r="H48" s="6"/>
      <c r="I48" s="148">
        <v>9.0500000000000007</v>
      </c>
      <c r="J48" s="149">
        <v>0.61199999999999999</v>
      </c>
      <c r="K48" s="148"/>
      <c r="L48" s="149"/>
      <c r="M48" s="38" t="str">
        <f t="shared" si="3"/>
        <v/>
      </c>
      <c r="N48" s="6" t="s">
        <v>75</v>
      </c>
    </row>
    <row r="49" spans="1:14" ht="15.9" customHeight="1" x14ac:dyDescent="0.25">
      <c r="A49" s="115"/>
      <c r="B49" s="12">
        <v>101</v>
      </c>
      <c r="C49" s="11" t="s">
        <v>72</v>
      </c>
      <c r="D49" s="10" t="s">
        <v>142</v>
      </c>
      <c r="E49" s="33" t="s">
        <v>141</v>
      </c>
      <c r="F49" s="6" t="s">
        <v>140</v>
      </c>
      <c r="G49" s="6" t="s">
        <v>139</v>
      </c>
      <c r="H49" s="6"/>
      <c r="I49" s="148" t="s">
        <v>87</v>
      </c>
      <c r="J49" s="149"/>
      <c r="K49" s="148"/>
      <c r="L49" s="149"/>
      <c r="M49" s="38" t="str">
        <f t="shared" si="3"/>
        <v/>
      </c>
      <c r="N49" s="6" t="s">
        <v>138</v>
      </c>
    </row>
    <row r="50" spans="1:14" ht="15.9" customHeight="1" x14ac:dyDescent="0.25">
      <c r="A50" s="115"/>
      <c r="B50" s="12">
        <v>386</v>
      </c>
      <c r="C50" s="11" t="s">
        <v>581</v>
      </c>
      <c r="D50" s="10" t="s">
        <v>582</v>
      </c>
      <c r="E50" s="33" t="s">
        <v>583</v>
      </c>
      <c r="F50" s="6" t="s">
        <v>119</v>
      </c>
      <c r="G50" s="6" t="s">
        <v>118</v>
      </c>
      <c r="H50" s="6"/>
      <c r="I50" s="148" t="s">
        <v>87</v>
      </c>
      <c r="J50" s="149"/>
      <c r="K50" s="148"/>
      <c r="L50" s="149"/>
      <c r="M50" s="38" t="str">
        <f t="shared" si="3"/>
        <v/>
      </c>
      <c r="N50" s="6" t="s">
        <v>177</v>
      </c>
    </row>
    <row r="51" spans="1:14" ht="9" customHeight="1" x14ac:dyDescent="0.25">
      <c r="D51" s="22"/>
    </row>
    <row r="52" spans="1:14" x14ac:dyDescent="0.25">
      <c r="B52" s="22">
        <v>5</v>
      </c>
      <c r="C52" s="44" t="s">
        <v>772</v>
      </c>
      <c r="D52" s="44"/>
      <c r="F52" s="23"/>
      <c r="G52" s="23"/>
      <c r="H52" s="23"/>
      <c r="I52" s="1"/>
      <c r="J52" s="120"/>
      <c r="L52" s="120"/>
    </row>
    <row r="53" spans="1:14" ht="9" customHeight="1" thickBot="1" x14ac:dyDescent="0.3">
      <c r="D53" s="22"/>
      <c r="I53" s="1"/>
    </row>
    <row r="54" spans="1:14" s="13" customFormat="1" ht="10.8" thickBot="1" x14ac:dyDescent="0.25">
      <c r="A54" s="21" t="s">
        <v>86</v>
      </c>
      <c r="B54" s="20" t="s">
        <v>9</v>
      </c>
      <c r="C54" s="19" t="s">
        <v>8</v>
      </c>
      <c r="D54" s="18" t="s">
        <v>7</v>
      </c>
      <c r="E54" s="17" t="s">
        <v>6</v>
      </c>
      <c r="F54" s="17" t="s">
        <v>5</v>
      </c>
      <c r="G54" s="17" t="s">
        <v>12</v>
      </c>
      <c r="H54" s="17" t="s">
        <v>13</v>
      </c>
      <c r="I54" s="16" t="s">
        <v>487</v>
      </c>
      <c r="J54" s="150" t="s">
        <v>488</v>
      </c>
      <c r="K54" s="16" t="s">
        <v>489</v>
      </c>
      <c r="L54" s="150" t="s">
        <v>488</v>
      </c>
      <c r="M54" s="41" t="s">
        <v>2</v>
      </c>
      <c r="N54" s="14" t="s">
        <v>1</v>
      </c>
    </row>
    <row r="55" spans="1:14" ht="15.9" customHeight="1" x14ac:dyDescent="0.25">
      <c r="A55" s="115">
        <v>1</v>
      </c>
      <c r="B55" s="12">
        <v>146</v>
      </c>
      <c r="C55" s="11" t="s">
        <v>79</v>
      </c>
      <c r="D55" s="10" t="s">
        <v>498</v>
      </c>
      <c r="E55" s="33" t="s">
        <v>499</v>
      </c>
      <c r="F55" s="6" t="s">
        <v>0</v>
      </c>
      <c r="G55" s="6" t="s">
        <v>497</v>
      </c>
      <c r="H55" s="6"/>
      <c r="I55" s="148">
        <v>7.9</v>
      </c>
      <c r="J55" s="149">
        <v>0.48199999999999998</v>
      </c>
      <c r="K55" s="148"/>
      <c r="L55" s="149"/>
      <c r="M55" s="38" t="str">
        <f t="shared" ref="M55:M60" si="4">IF(ISBLANK(I55),"",IF(I55&gt;9.04,"",IF(I55&lt;=7.25,"TSM",IF(I55&lt;=7.45,"SM",IF(I55&lt;=7.7,"KSM",IF(I55&lt;=8,"I A",IF(I55&lt;=8.44,"II A",IF(I55&lt;=9.04,"III A"))))))))</f>
        <v>I A</v>
      </c>
      <c r="N55" s="6" t="s">
        <v>500</v>
      </c>
    </row>
    <row r="56" spans="1:14" ht="15.9" customHeight="1" x14ac:dyDescent="0.25">
      <c r="A56" s="115">
        <v>2</v>
      </c>
      <c r="B56" s="12">
        <v>279</v>
      </c>
      <c r="C56" s="11" t="s">
        <v>472</v>
      </c>
      <c r="D56" s="10" t="s">
        <v>471</v>
      </c>
      <c r="E56" s="33" t="s">
        <v>470</v>
      </c>
      <c r="F56" s="6" t="s">
        <v>0</v>
      </c>
      <c r="G56" s="6" t="s">
        <v>124</v>
      </c>
      <c r="H56" s="6" t="s">
        <v>469</v>
      </c>
      <c r="I56" s="148">
        <v>7.97</v>
      </c>
      <c r="J56" s="149">
        <v>0.224</v>
      </c>
      <c r="K56" s="148"/>
      <c r="L56" s="149"/>
      <c r="M56" s="38" t="str">
        <f t="shared" si="4"/>
        <v>I A</v>
      </c>
      <c r="N56" s="6" t="s">
        <v>468</v>
      </c>
    </row>
    <row r="57" spans="1:14" ht="15.9" customHeight="1" x14ac:dyDescent="0.25">
      <c r="A57" s="115">
        <v>3</v>
      </c>
      <c r="B57" s="12">
        <v>111</v>
      </c>
      <c r="C57" s="11" t="s">
        <v>137</v>
      </c>
      <c r="D57" s="10" t="s">
        <v>511</v>
      </c>
      <c r="E57" s="33" t="s">
        <v>871</v>
      </c>
      <c r="F57" s="6" t="s">
        <v>0</v>
      </c>
      <c r="G57" s="6" t="s">
        <v>124</v>
      </c>
      <c r="H57" s="6"/>
      <c r="I57" s="148">
        <v>8.1300000000000008</v>
      </c>
      <c r="J57" s="149">
        <v>0.49299999999999999</v>
      </c>
      <c r="K57" s="148"/>
      <c r="L57" s="149"/>
      <c r="M57" s="38" t="str">
        <f t="shared" si="4"/>
        <v>II A</v>
      </c>
      <c r="N57" s="6" t="s">
        <v>165</v>
      </c>
    </row>
    <row r="58" spans="1:14" ht="15.9" customHeight="1" x14ac:dyDescent="0.25">
      <c r="A58" s="115">
        <v>4</v>
      </c>
      <c r="B58" s="12">
        <v>383</v>
      </c>
      <c r="C58" s="11" t="s">
        <v>531</v>
      </c>
      <c r="D58" s="10" t="s">
        <v>532</v>
      </c>
      <c r="E58" s="33" t="s">
        <v>533</v>
      </c>
      <c r="F58" s="6" t="s">
        <v>119</v>
      </c>
      <c r="G58" s="6" t="s">
        <v>118</v>
      </c>
      <c r="H58" s="6"/>
      <c r="I58" s="148">
        <v>8.3800000000000008</v>
      </c>
      <c r="J58" s="149">
        <v>0.19800000000000001</v>
      </c>
      <c r="K58" s="148"/>
      <c r="L58" s="149"/>
      <c r="M58" s="38" t="str">
        <f t="shared" si="4"/>
        <v>II A</v>
      </c>
      <c r="N58" s="6" t="s">
        <v>177</v>
      </c>
    </row>
    <row r="59" spans="1:14" ht="15.9" customHeight="1" x14ac:dyDescent="0.25">
      <c r="A59" s="115">
        <v>5</v>
      </c>
      <c r="B59" s="12">
        <v>158</v>
      </c>
      <c r="C59" s="11" t="s">
        <v>76</v>
      </c>
      <c r="D59" s="10" t="s">
        <v>534</v>
      </c>
      <c r="E59" s="33" t="s">
        <v>535</v>
      </c>
      <c r="F59" s="6" t="s">
        <v>183</v>
      </c>
      <c r="G59" s="6" t="s">
        <v>182</v>
      </c>
      <c r="H59" s="6"/>
      <c r="I59" s="148">
        <v>8.39</v>
      </c>
      <c r="J59" s="149">
        <v>0.14599999999999999</v>
      </c>
      <c r="K59" s="148"/>
      <c r="L59" s="149"/>
      <c r="M59" s="38" t="str">
        <f t="shared" si="4"/>
        <v>II A</v>
      </c>
      <c r="N59" s="6" t="s">
        <v>181</v>
      </c>
    </row>
    <row r="60" spans="1:14" ht="15.9" customHeight="1" x14ac:dyDescent="0.25">
      <c r="A60" s="115">
        <v>6</v>
      </c>
      <c r="B60" s="12">
        <v>252</v>
      </c>
      <c r="C60" s="11" t="s">
        <v>458</v>
      </c>
      <c r="D60" s="10" t="s">
        <v>457</v>
      </c>
      <c r="E60" s="33" t="s">
        <v>456</v>
      </c>
      <c r="F60" s="6" t="s">
        <v>0</v>
      </c>
      <c r="G60" s="6" t="s">
        <v>124</v>
      </c>
      <c r="H60" s="6"/>
      <c r="I60" s="148">
        <v>8.7200000000000006</v>
      </c>
      <c r="J60" s="149">
        <v>0.26400000000000001</v>
      </c>
      <c r="K60" s="148"/>
      <c r="L60" s="149"/>
      <c r="M60" s="38" t="str">
        <f t="shared" si="4"/>
        <v>III A</v>
      </c>
      <c r="N60" s="6" t="s">
        <v>187</v>
      </c>
    </row>
    <row r="61" spans="1:14" ht="9" customHeight="1" x14ac:dyDescent="0.25">
      <c r="D61" s="22"/>
    </row>
    <row r="62" spans="1:14" x14ac:dyDescent="0.25">
      <c r="B62" s="22">
        <v>6</v>
      </c>
      <c r="C62" s="44" t="s">
        <v>772</v>
      </c>
      <c r="D62" s="44"/>
      <c r="F62" s="23"/>
      <c r="G62" s="23"/>
      <c r="H62" s="23"/>
      <c r="I62" s="1"/>
      <c r="J62" s="120"/>
      <c r="L62" s="120"/>
    </row>
    <row r="63" spans="1:14" ht="9" customHeight="1" thickBot="1" x14ac:dyDescent="0.3">
      <c r="D63" s="22"/>
      <c r="I63" s="1"/>
    </row>
    <row r="64" spans="1:14" s="13" customFormat="1" ht="10.8" thickBot="1" x14ac:dyDescent="0.25">
      <c r="A64" s="21" t="s">
        <v>86</v>
      </c>
      <c r="B64" s="20" t="s">
        <v>9</v>
      </c>
      <c r="C64" s="19" t="s">
        <v>8</v>
      </c>
      <c r="D64" s="18" t="s">
        <v>7</v>
      </c>
      <c r="E64" s="17" t="s">
        <v>6</v>
      </c>
      <c r="F64" s="17" t="s">
        <v>5</v>
      </c>
      <c r="G64" s="17" t="s">
        <v>12</v>
      </c>
      <c r="H64" s="17" t="s">
        <v>13</v>
      </c>
      <c r="I64" s="16" t="s">
        <v>487</v>
      </c>
      <c r="J64" s="150" t="s">
        <v>488</v>
      </c>
      <c r="K64" s="16" t="s">
        <v>489</v>
      </c>
      <c r="L64" s="150" t="s">
        <v>488</v>
      </c>
      <c r="M64" s="41" t="s">
        <v>2</v>
      </c>
      <c r="N64" s="14" t="s">
        <v>1</v>
      </c>
    </row>
    <row r="65" spans="1:14" ht="15.9" customHeight="1" x14ac:dyDescent="0.25">
      <c r="A65" s="115">
        <v>1</v>
      </c>
      <c r="B65" s="12">
        <v>145</v>
      </c>
      <c r="C65" s="11" t="s">
        <v>494</v>
      </c>
      <c r="D65" s="10" t="s">
        <v>495</v>
      </c>
      <c r="E65" s="33" t="s">
        <v>496</v>
      </c>
      <c r="F65" s="6" t="s">
        <v>0</v>
      </c>
      <c r="G65" s="6" t="s">
        <v>497</v>
      </c>
      <c r="H65" s="6"/>
      <c r="I65" s="148">
        <v>7.83</v>
      </c>
      <c r="J65" s="149">
        <v>0.16300000000000001</v>
      </c>
      <c r="K65" s="148"/>
      <c r="L65" s="149"/>
      <c r="M65" s="38" t="str">
        <f t="shared" ref="M65:M70" si="5">IF(ISBLANK(I65),"",IF(I65&gt;9.04,"",IF(I65&lt;=7.25,"TSM",IF(I65&lt;=7.45,"SM",IF(I65&lt;=7.7,"KSM",IF(I65&lt;=8,"I A",IF(I65&lt;=8.44,"II A",IF(I65&lt;=9.04,"III A"))))))))</f>
        <v>I A</v>
      </c>
      <c r="N65" s="6" t="s">
        <v>276</v>
      </c>
    </row>
    <row r="66" spans="1:14" ht="15.9" customHeight="1" x14ac:dyDescent="0.25">
      <c r="A66" s="115">
        <v>2</v>
      </c>
      <c r="B66" s="12">
        <v>332</v>
      </c>
      <c r="C66" s="11" t="s">
        <v>527</v>
      </c>
      <c r="D66" s="10" t="s">
        <v>528</v>
      </c>
      <c r="E66" s="33" t="s">
        <v>529</v>
      </c>
      <c r="F66" s="6" t="s">
        <v>119</v>
      </c>
      <c r="G66" s="6" t="s">
        <v>118</v>
      </c>
      <c r="H66" s="6"/>
      <c r="I66" s="148">
        <v>8.33</v>
      </c>
      <c r="J66" s="149">
        <v>0.14599999999999999</v>
      </c>
      <c r="K66" s="148"/>
      <c r="L66" s="149"/>
      <c r="M66" s="38" t="str">
        <f t="shared" si="5"/>
        <v>II A</v>
      </c>
      <c r="N66" s="6" t="s">
        <v>530</v>
      </c>
    </row>
    <row r="67" spans="1:14" ht="15.9" customHeight="1" x14ac:dyDescent="0.25">
      <c r="A67" s="115">
        <v>3</v>
      </c>
      <c r="B67" s="12">
        <v>255</v>
      </c>
      <c r="C67" s="11" t="s">
        <v>455</v>
      </c>
      <c r="D67" s="10" t="s">
        <v>454</v>
      </c>
      <c r="E67" s="33" t="s">
        <v>453</v>
      </c>
      <c r="F67" s="6" t="s">
        <v>0</v>
      </c>
      <c r="G67" s="6" t="s">
        <v>124</v>
      </c>
      <c r="H67" s="6"/>
      <c r="I67" s="148">
        <v>8.61</v>
      </c>
      <c r="J67" s="149">
        <v>0.214</v>
      </c>
      <c r="K67" s="148"/>
      <c r="L67" s="149"/>
      <c r="M67" s="38" t="str">
        <f t="shared" si="5"/>
        <v>III A</v>
      </c>
      <c r="N67" s="6" t="s">
        <v>187</v>
      </c>
    </row>
    <row r="68" spans="1:14" ht="15.9" customHeight="1" x14ac:dyDescent="0.25">
      <c r="A68" s="115">
        <v>4</v>
      </c>
      <c r="B68" s="12">
        <v>159</v>
      </c>
      <c r="C68" s="11" t="s">
        <v>137</v>
      </c>
      <c r="D68" s="10" t="s">
        <v>552</v>
      </c>
      <c r="E68" s="33" t="s">
        <v>553</v>
      </c>
      <c r="F68" s="6" t="s">
        <v>183</v>
      </c>
      <c r="G68" s="6" t="s">
        <v>182</v>
      </c>
      <c r="H68" s="6"/>
      <c r="I68" s="148">
        <v>8.69</v>
      </c>
      <c r="J68" s="149">
        <v>0.13900000000000001</v>
      </c>
      <c r="K68" s="148"/>
      <c r="L68" s="149"/>
      <c r="M68" s="38" t="str">
        <f t="shared" si="5"/>
        <v>III A</v>
      </c>
      <c r="N68" s="6" t="s">
        <v>269</v>
      </c>
    </row>
    <row r="69" spans="1:14" ht="15.9" customHeight="1" x14ac:dyDescent="0.25">
      <c r="A69" s="115">
        <v>5</v>
      </c>
      <c r="B69" s="12">
        <v>108</v>
      </c>
      <c r="C69" s="11" t="s">
        <v>561</v>
      </c>
      <c r="D69" s="10" t="s">
        <v>449</v>
      </c>
      <c r="E69" s="33" t="s">
        <v>873</v>
      </c>
      <c r="F69" s="6" t="s">
        <v>0</v>
      </c>
      <c r="G69" s="6" t="s">
        <v>124</v>
      </c>
      <c r="H69" s="6"/>
      <c r="I69" s="148">
        <v>8.7899999999999991</v>
      </c>
      <c r="J69" s="149">
        <v>0.27</v>
      </c>
      <c r="K69" s="148"/>
      <c r="L69" s="149"/>
      <c r="M69" s="38" t="str">
        <f t="shared" si="5"/>
        <v>III A</v>
      </c>
      <c r="N69" s="6" t="s">
        <v>165</v>
      </c>
    </row>
    <row r="70" spans="1:14" ht="15.9" customHeight="1" x14ac:dyDescent="0.25">
      <c r="A70" s="115">
        <v>6</v>
      </c>
      <c r="B70" s="12">
        <v>139</v>
      </c>
      <c r="C70" s="11" t="s">
        <v>262</v>
      </c>
      <c r="D70" s="10" t="s">
        <v>562</v>
      </c>
      <c r="E70" s="33" t="s">
        <v>563</v>
      </c>
      <c r="F70" s="6" t="s">
        <v>0</v>
      </c>
      <c r="G70" s="6" t="s">
        <v>124</v>
      </c>
      <c r="H70" s="6"/>
      <c r="I70" s="148">
        <v>8.84</v>
      </c>
      <c r="J70" s="149" t="s">
        <v>564</v>
      </c>
      <c r="K70" s="148"/>
      <c r="L70" s="149"/>
      <c r="M70" s="38" t="str">
        <f t="shared" si="5"/>
        <v>III A</v>
      </c>
      <c r="N70" s="6" t="s">
        <v>128</v>
      </c>
    </row>
    <row r="71" spans="1:14" ht="15.9" customHeight="1" x14ac:dyDescent="0.25">
      <c r="A71" s="113"/>
      <c r="B71" s="113"/>
      <c r="C71" s="157"/>
      <c r="D71" s="44"/>
      <c r="E71" s="158"/>
      <c r="F71" s="151"/>
      <c r="G71" s="151"/>
      <c r="H71" s="151"/>
      <c r="I71" s="159"/>
      <c r="J71" s="160"/>
      <c r="K71" s="159"/>
      <c r="L71" s="160"/>
      <c r="M71" s="161"/>
      <c r="N71" s="151"/>
    </row>
    <row r="72" spans="1:14" ht="15.9" customHeight="1" x14ac:dyDescent="0.25">
      <c r="A72" s="113"/>
      <c r="B72" s="113"/>
      <c r="C72" s="157"/>
      <c r="D72" s="44"/>
      <c r="E72" s="158"/>
      <c r="F72" s="151"/>
      <c r="G72" s="151"/>
      <c r="H72" s="151"/>
      <c r="I72" s="159"/>
      <c r="J72" s="160"/>
      <c r="K72" s="159"/>
      <c r="L72" s="160"/>
      <c r="M72" s="161"/>
      <c r="N72" s="151"/>
    </row>
    <row r="73" spans="1:14" ht="15.9" customHeight="1" x14ac:dyDescent="0.25">
      <c r="A73" s="113"/>
      <c r="B73" s="113"/>
      <c r="C73" s="157"/>
      <c r="D73" s="44"/>
      <c r="E73" s="158"/>
      <c r="F73" s="151"/>
      <c r="G73" s="151"/>
      <c r="H73" s="151"/>
      <c r="I73" s="159"/>
      <c r="J73" s="160"/>
      <c r="K73" s="159"/>
      <c r="L73" s="160"/>
      <c r="M73" s="161"/>
      <c r="N73" s="151"/>
    </row>
    <row r="74" spans="1:14" ht="15.9" customHeight="1" x14ac:dyDescent="0.25">
      <c r="A74" s="113"/>
      <c r="B74" s="113"/>
      <c r="C74" s="157"/>
      <c r="D74" s="44"/>
      <c r="E74" s="158"/>
      <c r="F74" s="151"/>
      <c r="G74" s="151"/>
      <c r="H74" s="151"/>
      <c r="I74" s="159"/>
      <c r="J74" s="160"/>
      <c r="K74" s="159"/>
      <c r="L74" s="160"/>
      <c r="M74" s="161"/>
      <c r="N74" s="151"/>
    </row>
    <row r="75" spans="1:14" ht="15.9" customHeight="1" x14ac:dyDescent="0.25">
      <c r="A75" s="113"/>
      <c r="B75" s="113"/>
      <c r="C75" s="157"/>
      <c r="D75" s="44"/>
      <c r="E75" s="158"/>
      <c r="F75" s="151"/>
      <c r="G75" s="151"/>
      <c r="H75" s="151"/>
      <c r="I75" s="159"/>
      <c r="J75" s="160"/>
      <c r="K75" s="159"/>
      <c r="L75" s="160"/>
      <c r="M75" s="161"/>
      <c r="N75" s="151"/>
    </row>
    <row r="76" spans="1:14" ht="15.9" customHeight="1" x14ac:dyDescent="0.25">
      <c r="A76" s="113"/>
      <c r="B76" s="113"/>
      <c r="C76" s="157"/>
      <c r="D76" s="44"/>
      <c r="E76" s="158"/>
      <c r="F76" s="151"/>
      <c r="G76" s="151"/>
      <c r="H76" s="151"/>
      <c r="I76" s="159"/>
      <c r="J76" s="160"/>
      <c r="K76" s="159"/>
      <c r="L76" s="160"/>
      <c r="M76" s="161"/>
      <c r="N76" s="151"/>
    </row>
    <row r="77" spans="1:14" ht="15.9" customHeight="1" x14ac:dyDescent="0.25">
      <c r="A77" s="113"/>
      <c r="B77" s="113"/>
      <c r="C77" s="157"/>
      <c r="D77" s="44"/>
      <c r="E77" s="158"/>
      <c r="F77" s="151"/>
      <c r="G77" s="151"/>
      <c r="H77" s="151"/>
      <c r="I77" s="159"/>
      <c r="J77" s="160"/>
      <c r="K77" s="159"/>
      <c r="L77" s="160"/>
      <c r="M77" s="161"/>
      <c r="N77" s="151"/>
    </row>
    <row r="78" spans="1:14" ht="15.6" x14ac:dyDescent="0.3">
      <c r="C78" s="24" t="s">
        <v>485</v>
      </c>
      <c r="D78" s="22"/>
      <c r="F78" s="23"/>
      <c r="G78" s="23"/>
      <c r="H78" s="23"/>
    </row>
    <row r="79" spans="1:14" ht="9" customHeight="1" x14ac:dyDescent="0.25">
      <c r="D79" s="22"/>
    </row>
    <row r="80" spans="1:14" ht="9" customHeight="1" x14ac:dyDescent="0.25">
      <c r="D80" s="22"/>
    </row>
    <row r="81" spans="1:15" x14ac:dyDescent="0.25">
      <c r="B81" s="22">
        <v>7</v>
      </c>
      <c r="C81" s="44" t="s">
        <v>772</v>
      </c>
      <c r="D81" s="44"/>
      <c r="F81" s="23"/>
      <c r="G81" s="23"/>
      <c r="H81" s="23"/>
      <c r="I81" s="1"/>
      <c r="J81" s="120"/>
      <c r="L81" s="120"/>
    </row>
    <row r="82" spans="1:15" ht="9" customHeight="1" thickBot="1" x14ac:dyDescent="0.3">
      <c r="D82" s="22"/>
      <c r="I82" s="1"/>
    </row>
    <row r="83" spans="1:15" s="13" customFormat="1" ht="10.8" thickBot="1" x14ac:dyDescent="0.25">
      <c r="A83" s="21" t="s">
        <v>86</v>
      </c>
      <c r="B83" s="20" t="s">
        <v>9</v>
      </c>
      <c r="C83" s="19" t="s">
        <v>8</v>
      </c>
      <c r="D83" s="18" t="s">
        <v>7</v>
      </c>
      <c r="E83" s="17" t="s">
        <v>6</v>
      </c>
      <c r="F83" s="17" t="s">
        <v>5</v>
      </c>
      <c r="G83" s="17" t="s">
        <v>12</v>
      </c>
      <c r="H83" s="17" t="s">
        <v>13</v>
      </c>
      <c r="I83" s="16" t="s">
        <v>487</v>
      </c>
      <c r="J83" s="150" t="s">
        <v>488</v>
      </c>
      <c r="K83" s="16" t="s">
        <v>489</v>
      </c>
      <c r="L83" s="150" t="s">
        <v>488</v>
      </c>
      <c r="M83" s="41" t="s">
        <v>2</v>
      </c>
      <c r="N83" s="14" t="s">
        <v>1</v>
      </c>
    </row>
    <row r="84" spans="1:15" ht="15.9" customHeight="1" x14ac:dyDescent="0.25">
      <c r="A84" s="115">
        <v>1</v>
      </c>
      <c r="B84" s="12">
        <v>392</v>
      </c>
      <c r="C84" s="11" t="s">
        <v>262</v>
      </c>
      <c r="D84" s="10" t="s">
        <v>508</v>
      </c>
      <c r="E84" s="33" t="s">
        <v>509</v>
      </c>
      <c r="F84" s="6" t="s">
        <v>119</v>
      </c>
      <c r="G84" s="6" t="s">
        <v>118</v>
      </c>
      <c r="H84" s="6"/>
      <c r="I84" s="148">
        <v>8.11</v>
      </c>
      <c r="J84" s="149">
        <v>0.33700000000000002</v>
      </c>
      <c r="K84" s="148"/>
      <c r="L84" s="149"/>
      <c r="M84" s="38" t="str">
        <f>IF(ISBLANK(I84),"",IF(I84&gt;9.04,"",IF(I84&lt;=7.25,"TSM",IF(I84&lt;=7.45,"SM",IF(I84&lt;=7.7,"KSM",IF(I84&lt;=8,"I A",IF(I84&lt;=8.44,"II A",IF(I84&lt;=9.04,"III A"))))))))</f>
        <v>II A</v>
      </c>
      <c r="N84" s="6" t="s">
        <v>510</v>
      </c>
    </row>
    <row r="85" spans="1:15" ht="15.9" customHeight="1" x14ac:dyDescent="0.25">
      <c r="A85" s="115">
        <v>2</v>
      </c>
      <c r="B85" s="12">
        <v>249</v>
      </c>
      <c r="C85" s="11" t="s">
        <v>462</v>
      </c>
      <c r="D85" s="10" t="s">
        <v>461</v>
      </c>
      <c r="E85" s="33" t="s">
        <v>460</v>
      </c>
      <c r="F85" s="6" t="s">
        <v>41</v>
      </c>
      <c r="G85" s="6" t="s">
        <v>102</v>
      </c>
      <c r="H85" s="6"/>
      <c r="I85" s="148">
        <v>8.59</v>
      </c>
      <c r="J85" s="149">
        <v>0.13700000000000001</v>
      </c>
      <c r="K85" s="148"/>
      <c r="L85" s="149"/>
      <c r="M85" s="38" t="str">
        <f>IF(ISBLANK(I85),"",IF(I85&gt;9.04,"",IF(I85&lt;=7.25,"TSM",IF(I85&lt;=7.45,"SM",IF(I85&lt;=7.7,"KSM",IF(I85&lt;=8,"I A",IF(I85&lt;=8.44,"II A",IF(I85&lt;=9.04,"III A"))))))))</f>
        <v>III A</v>
      </c>
      <c r="N85" s="6" t="s">
        <v>459</v>
      </c>
    </row>
    <row r="86" spans="1:15" ht="15.9" customHeight="1" x14ac:dyDescent="0.25">
      <c r="A86" s="115">
        <v>3</v>
      </c>
      <c r="B86" s="12">
        <v>358</v>
      </c>
      <c r="C86" s="11" t="s">
        <v>556</v>
      </c>
      <c r="D86" s="10" t="s">
        <v>557</v>
      </c>
      <c r="E86" s="33" t="s">
        <v>558</v>
      </c>
      <c r="F86" s="6" t="s">
        <v>69</v>
      </c>
      <c r="G86" s="6" t="s">
        <v>70</v>
      </c>
      <c r="H86" s="6"/>
      <c r="I86" s="148">
        <v>8.7200000000000006</v>
      </c>
      <c r="J86" s="149">
        <v>0.191</v>
      </c>
      <c r="K86" s="148"/>
      <c r="L86" s="149"/>
      <c r="M86" s="38" t="str">
        <f>IF(ISBLANK(I86),"",IF(I86&gt;9.04,"",IF(I86&lt;=7.25,"TSM",IF(I86&lt;=7.45,"SM",IF(I86&lt;=7.7,"KSM",IF(I86&lt;=8,"I A",IF(I86&lt;=8.44,"II A",IF(I86&lt;=9.04,"III A"))))))))</f>
        <v>III A</v>
      </c>
      <c r="N86" s="6" t="s">
        <v>75</v>
      </c>
    </row>
    <row r="87" spans="1:15" ht="15.9" customHeight="1" x14ac:dyDescent="0.25">
      <c r="A87" s="115">
        <v>4</v>
      </c>
      <c r="B87" s="12">
        <v>166</v>
      </c>
      <c r="C87" s="11" t="s">
        <v>50</v>
      </c>
      <c r="D87" s="10" t="s">
        <v>565</v>
      </c>
      <c r="E87" s="33" t="s">
        <v>566</v>
      </c>
      <c r="F87" s="6" t="s">
        <v>183</v>
      </c>
      <c r="G87" s="6" t="s">
        <v>182</v>
      </c>
      <c r="H87" s="6"/>
      <c r="I87" s="148">
        <v>8.86</v>
      </c>
      <c r="J87" s="149">
        <v>0.157</v>
      </c>
      <c r="K87" s="148"/>
      <c r="L87" s="149"/>
      <c r="M87" s="38" t="str">
        <f>IF(ISBLANK(I87),"",IF(I87&gt;9.04,"",IF(I87&lt;=7.25,"TSM",IF(I87&lt;=7.45,"SM",IF(I87&lt;=7.7,"KSM",IF(I87&lt;=8,"I A",IF(I87&lt;=8.44,"II A",IF(I87&lt;=9.04,"III A"))))))))</f>
        <v>III A</v>
      </c>
      <c r="N87" s="6" t="s">
        <v>181</v>
      </c>
    </row>
    <row r="88" spans="1:15" ht="9" customHeight="1" x14ac:dyDescent="0.25">
      <c r="D88" s="22"/>
    </row>
    <row r="89" spans="1:15" x14ac:dyDescent="0.25">
      <c r="B89" s="22">
        <v>8</v>
      </c>
      <c r="C89" s="44" t="s">
        <v>772</v>
      </c>
      <c r="D89" s="44"/>
      <c r="F89" s="23"/>
      <c r="G89" s="23"/>
      <c r="H89" s="23"/>
      <c r="I89" s="1"/>
      <c r="J89" s="120"/>
      <c r="L89" s="120"/>
    </row>
    <row r="90" spans="1:15" ht="9" customHeight="1" thickBot="1" x14ac:dyDescent="0.3">
      <c r="D90" s="22"/>
      <c r="I90" s="1"/>
    </row>
    <row r="91" spans="1:15" s="13" customFormat="1" ht="10.8" thickBot="1" x14ac:dyDescent="0.25">
      <c r="A91" s="21" t="s">
        <v>86</v>
      </c>
      <c r="B91" s="20" t="s">
        <v>9</v>
      </c>
      <c r="C91" s="19" t="s">
        <v>8</v>
      </c>
      <c r="D91" s="18" t="s">
        <v>7</v>
      </c>
      <c r="E91" s="17" t="s">
        <v>6</v>
      </c>
      <c r="F91" s="17" t="s">
        <v>5</v>
      </c>
      <c r="G91" s="17" t="s">
        <v>12</v>
      </c>
      <c r="H91" s="17" t="s">
        <v>13</v>
      </c>
      <c r="I91" s="16" t="s">
        <v>487</v>
      </c>
      <c r="J91" s="150" t="s">
        <v>488</v>
      </c>
      <c r="K91" s="16" t="s">
        <v>489</v>
      </c>
      <c r="L91" s="150" t="s">
        <v>488</v>
      </c>
      <c r="M91" s="41" t="s">
        <v>2</v>
      </c>
      <c r="N91" s="14" t="s">
        <v>1</v>
      </c>
    </row>
    <row r="92" spans="1:15" ht="15.9" customHeight="1" x14ac:dyDescent="0.25">
      <c r="A92" s="115">
        <v>1</v>
      </c>
      <c r="B92" s="12">
        <v>169</v>
      </c>
      <c r="C92" s="11" t="s">
        <v>59</v>
      </c>
      <c r="D92" s="10" t="s">
        <v>465</v>
      </c>
      <c r="E92" s="33" t="s">
        <v>464</v>
      </c>
      <c r="F92" s="6" t="s">
        <v>0</v>
      </c>
      <c r="G92" s="6" t="s">
        <v>124</v>
      </c>
      <c r="H92" s="6"/>
      <c r="I92" s="148">
        <v>8.2200000000000006</v>
      </c>
      <c r="J92" s="149">
        <v>0.218</v>
      </c>
      <c r="K92" s="148"/>
      <c r="L92" s="149"/>
      <c r="M92" s="38" t="str">
        <f>IF(ISBLANK(I92),"",IF(I92&gt;9.04,"",IF(I92&lt;=7.25,"TSM",IF(I92&lt;=7.45,"SM",IF(I92&lt;=7.7,"KSM",IF(I92&lt;=8,"I A",IF(I92&lt;=8.44,"II A",IF(I92&lt;=9.04,"III A"))))))))</f>
        <v>II A</v>
      </c>
      <c r="N92" s="6" t="s">
        <v>187</v>
      </c>
    </row>
    <row r="93" spans="1:15" ht="15.9" customHeight="1" x14ac:dyDescent="0.25">
      <c r="A93" s="115">
        <v>2</v>
      </c>
      <c r="B93" s="12">
        <v>324</v>
      </c>
      <c r="C93" s="11" t="s">
        <v>478</v>
      </c>
      <c r="D93" s="10" t="s">
        <v>477</v>
      </c>
      <c r="E93" s="33" t="s">
        <v>476</v>
      </c>
      <c r="F93" s="6" t="s">
        <v>0</v>
      </c>
      <c r="G93" s="6" t="s">
        <v>124</v>
      </c>
      <c r="H93" s="6"/>
      <c r="I93" s="148">
        <v>8.24</v>
      </c>
      <c r="J93" s="149">
        <v>0.20499999999999999</v>
      </c>
      <c r="K93" s="148"/>
      <c r="L93" s="149"/>
      <c r="M93" s="38" t="str">
        <f>IF(ISBLANK(I93),"",IF(I93&gt;9.04,"",IF(I93&lt;=7.25,"TSM",IF(I93&lt;=7.45,"SM",IF(I93&lt;=7.7,"KSM",IF(I93&lt;=8,"I A",IF(I93&lt;=8.44,"II A",IF(I93&lt;=9.04,"III A"))))))))</f>
        <v>II A</v>
      </c>
      <c r="N93" s="6" t="s">
        <v>215</v>
      </c>
      <c r="O93" s="152">
        <v>8.2302</v>
      </c>
    </row>
    <row r="94" spans="1:15" ht="15.9" customHeight="1" x14ac:dyDescent="0.25">
      <c r="A94" s="115">
        <v>3</v>
      </c>
      <c r="B94" s="12">
        <v>147</v>
      </c>
      <c r="C94" s="11" t="s">
        <v>76</v>
      </c>
      <c r="D94" s="10" t="s">
        <v>518</v>
      </c>
      <c r="E94" s="33" t="s">
        <v>519</v>
      </c>
      <c r="F94" s="6" t="s">
        <v>0</v>
      </c>
      <c r="G94" s="6" t="s">
        <v>277</v>
      </c>
      <c r="H94" s="6"/>
      <c r="I94" s="148">
        <v>8.24</v>
      </c>
      <c r="J94" s="149">
        <v>0.13500000000000001</v>
      </c>
      <c r="K94" s="148"/>
      <c r="L94" s="149"/>
      <c r="M94" s="38" t="str">
        <f>IF(ISBLANK(I94),"",IF(I94&gt;9.04,"",IF(I94&lt;=7.25,"TSM",IF(I94&lt;=7.45,"SM",IF(I94&lt;=7.7,"KSM",IF(I94&lt;=8,"I A",IF(I94&lt;=8.44,"II A",IF(I94&lt;=9.04,"III A"))))))))</f>
        <v>II A</v>
      </c>
      <c r="N94" s="6" t="s">
        <v>276</v>
      </c>
      <c r="O94" s="152">
        <v>8.2322000000000006</v>
      </c>
    </row>
    <row r="95" spans="1:15" ht="15.9" customHeight="1" x14ac:dyDescent="0.25">
      <c r="A95" s="115">
        <v>4</v>
      </c>
      <c r="B95" s="12">
        <v>105</v>
      </c>
      <c r="C95" s="11" t="s">
        <v>542</v>
      </c>
      <c r="D95" s="10" t="s">
        <v>543</v>
      </c>
      <c r="E95" s="33" t="s">
        <v>544</v>
      </c>
      <c r="F95" s="6" t="s">
        <v>41</v>
      </c>
      <c r="G95" s="6" t="s">
        <v>235</v>
      </c>
      <c r="H95" s="6"/>
      <c r="I95" s="148">
        <v>8.49</v>
      </c>
      <c r="J95" s="149">
        <v>0.28799999999999998</v>
      </c>
      <c r="K95" s="148"/>
      <c r="L95" s="149"/>
      <c r="M95" s="38" t="str">
        <f>IF(ISBLANK(I95),"",IF(I95&gt;9.04,"",IF(I95&lt;=7.25,"TSM",IF(I95&lt;=7.45,"SM",IF(I95&lt;=7.7,"KSM",IF(I95&lt;=8,"I A",IF(I95&lt;=8.44,"II A",IF(I95&lt;=9.04,"III A"))))))))</f>
        <v>III A</v>
      </c>
      <c r="N95" s="6" t="s">
        <v>545</v>
      </c>
    </row>
    <row r="96" spans="1:15" ht="15.9" customHeight="1" x14ac:dyDescent="0.25">
      <c r="A96" s="115">
        <v>5</v>
      </c>
      <c r="B96" s="12">
        <v>117</v>
      </c>
      <c r="C96" s="11" t="s">
        <v>501</v>
      </c>
      <c r="D96" s="10" t="s">
        <v>567</v>
      </c>
      <c r="E96" s="33" t="s">
        <v>568</v>
      </c>
      <c r="F96" s="6" t="s">
        <v>0</v>
      </c>
      <c r="G96" s="6" t="s">
        <v>265</v>
      </c>
      <c r="H96" s="6" t="s">
        <v>264</v>
      </c>
      <c r="I96" s="148">
        <v>9</v>
      </c>
      <c r="J96" s="149" t="s">
        <v>564</v>
      </c>
      <c r="K96" s="148"/>
      <c r="L96" s="149"/>
      <c r="M96" s="38" t="str">
        <f>IF(ISBLANK(I96),"",IF(I96&gt;9.04,"",IF(I96&lt;=7.25,"TSM",IF(I96&lt;=7.45,"SM",IF(I96&lt;=7.7,"KSM",IF(I96&lt;=8,"I A",IF(I96&lt;=8.44,"II A",IF(I96&lt;=9.04,"III A"))))))))</f>
        <v>III A</v>
      </c>
      <c r="N96" s="6" t="s">
        <v>263</v>
      </c>
    </row>
    <row r="97" spans="14:14" x14ac:dyDescent="0.25">
      <c r="N97" s="121"/>
    </row>
    <row r="98" spans="14:14" x14ac:dyDescent="0.25">
      <c r="N98" s="121"/>
    </row>
  </sheetData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1"/>
  <sheetViews>
    <sheetView showZeros="0" zoomScaleNormal="100" workbookViewId="0">
      <selection activeCell="A3" sqref="A3"/>
    </sheetView>
  </sheetViews>
  <sheetFormatPr defaultColWidth="9.109375" defaultRowHeight="13.2" x14ac:dyDescent="0.25"/>
  <cols>
    <col min="1" max="1" width="4.6640625" style="90" customWidth="1"/>
    <col min="2" max="2" width="5" style="90" customWidth="1"/>
    <col min="3" max="3" width="10" style="90" customWidth="1"/>
    <col min="4" max="4" width="14.109375" style="90" customWidth="1"/>
    <col min="5" max="5" width="8.6640625" style="93" bestFit="1" customWidth="1"/>
    <col min="6" max="6" width="6.44140625" style="90" bestFit="1" customWidth="1"/>
    <col min="7" max="7" width="11.5546875" style="90" bestFit="1" customWidth="1"/>
    <col min="8" max="8" width="8.88671875" style="90" bestFit="1" customWidth="1"/>
    <col min="9" max="15" width="5.44140625" style="92" customWidth="1"/>
    <col min="16" max="16" width="8.88671875" style="91" customWidth="1"/>
    <col min="17" max="17" width="6.33203125" style="91" customWidth="1"/>
    <col min="18" max="18" width="17.77734375" style="90" customWidth="1"/>
    <col min="19" max="16384" width="9.109375" style="90"/>
  </cols>
  <sheetData>
    <row r="1" spans="1:20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R1" s="34" t="s">
        <v>14</v>
      </c>
      <c r="T1" s="36"/>
    </row>
    <row r="2" spans="1:20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R2" s="35" t="s">
        <v>0</v>
      </c>
      <c r="T2" s="36"/>
    </row>
    <row r="3" spans="1:20" s="1" customFormat="1" ht="10.5" customHeight="1" x14ac:dyDescent="0.3">
      <c r="D3" s="25"/>
      <c r="F3" s="5"/>
      <c r="G3" s="5"/>
      <c r="H3" s="5"/>
      <c r="I3" s="5"/>
      <c r="J3" s="113"/>
      <c r="K3" s="113"/>
      <c r="L3" s="113"/>
    </row>
    <row r="4" spans="1:20" s="1" customFormat="1" ht="15.6" x14ac:dyDescent="0.3">
      <c r="C4" s="24" t="s">
        <v>484</v>
      </c>
      <c r="D4" s="24"/>
      <c r="E4" s="22"/>
      <c r="F4" s="5"/>
      <c r="G4" s="5"/>
      <c r="H4" s="5"/>
      <c r="I4" s="23"/>
      <c r="J4" s="113"/>
      <c r="K4" s="113"/>
      <c r="L4" s="113"/>
    </row>
    <row r="5" spans="1:20" s="1" customFormat="1" ht="9" customHeight="1" thickBot="1" x14ac:dyDescent="0.3">
      <c r="E5" s="22"/>
      <c r="F5" s="5"/>
      <c r="G5" s="5"/>
      <c r="H5" s="5"/>
      <c r="I5" s="5"/>
      <c r="J5" s="113"/>
      <c r="K5" s="113"/>
      <c r="L5" s="113"/>
    </row>
    <row r="6" spans="1:20" s="111" customFormat="1" ht="13.5" customHeight="1" thickBot="1" x14ac:dyDescent="0.25">
      <c r="E6" s="112"/>
      <c r="I6" s="271" t="s">
        <v>157</v>
      </c>
      <c r="J6" s="272"/>
      <c r="K6" s="272"/>
      <c r="L6" s="272"/>
      <c r="M6" s="272"/>
      <c r="N6" s="272"/>
      <c r="O6" s="273"/>
      <c r="P6" s="104"/>
      <c r="Q6" s="104"/>
    </row>
    <row r="7" spans="1:20" s="104" customFormat="1" ht="10.199999999999999" customHeight="1" thickBot="1" x14ac:dyDescent="0.25">
      <c r="A7" s="21" t="s">
        <v>86</v>
      </c>
      <c r="B7" s="20" t="s">
        <v>156</v>
      </c>
      <c r="C7" s="19" t="s">
        <v>8</v>
      </c>
      <c r="D7" s="18" t="s">
        <v>7</v>
      </c>
      <c r="E7" s="17" t="s">
        <v>6</v>
      </c>
      <c r="F7" s="17" t="s">
        <v>5</v>
      </c>
      <c r="G7" s="17" t="s">
        <v>12</v>
      </c>
      <c r="H7" s="17" t="s">
        <v>483</v>
      </c>
      <c r="I7" s="110">
        <v>1</v>
      </c>
      <c r="J7" s="108">
        <v>2</v>
      </c>
      <c r="K7" s="109">
        <v>3</v>
      </c>
      <c r="L7" s="109" t="s">
        <v>154</v>
      </c>
      <c r="M7" s="108">
        <v>4</v>
      </c>
      <c r="N7" s="108">
        <v>5</v>
      </c>
      <c r="O7" s="107">
        <v>6</v>
      </c>
      <c r="P7" s="106" t="s">
        <v>153</v>
      </c>
      <c r="Q7" s="105" t="s">
        <v>152</v>
      </c>
      <c r="R7" s="14" t="s">
        <v>1</v>
      </c>
    </row>
    <row r="8" spans="1:20" s="1" customFormat="1" ht="19.95" customHeight="1" x14ac:dyDescent="0.25">
      <c r="A8" s="37">
        <v>1</v>
      </c>
      <c r="B8" s="101">
        <v>281</v>
      </c>
      <c r="C8" s="11" t="s">
        <v>482</v>
      </c>
      <c r="D8" s="100" t="s">
        <v>481</v>
      </c>
      <c r="E8" s="33" t="s">
        <v>480</v>
      </c>
      <c r="F8" s="99" t="s">
        <v>0</v>
      </c>
      <c r="G8" s="99" t="s">
        <v>124</v>
      </c>
      <c r="H8" s="99"/>
      <c r="I8" s="97">
        <v>5.42</v>
      </c>
      <c r="J8" s="97">
        <v>5.45</v>
      </c>
      <c r="K8" s="97">
        <v>5.43</v>
      </c>
      <c r="L8" s="98">
        <v>8</v>
      </c>
      <c r="M8" s="97">
        <v>5.6</v>
      </c>
      <c r="N8" s="97">
        <v>5.3</v>
      </c>
      <c r="O8" s="97" t="s">
        <v>170</v>
      </c>
      <c r="P8" s="103">
        <f t="shared" ref="P8:P21" si="0">MAX(I8:K8,M8:O8)</f>
        <v>5.6</v>
      </c>
      <c r="Q8" s="102" t="str">
        <f t="shared" ref="Q8:Q21" si="1">IF(ISBLANK(P8),"",IF(P8&lt;4.6,"",IF(P8&gt;=6.62,"TSM",IF(P8&gt;=6.3,"SM",IF(P8&gt;=6,"KSM",IF(P8&gt;=5.6,"I A",IF(P8&gt;=5.15,"II A",IF(P8&gt;=4.6,"III A"))))))))</f>
        <v>I A</v>
      </c>
      <c r="R8" s="94" t="s">
        <v>479</v>
      </c>
    </row>
    <row r="9" spans="1:20" s="1" customFormat="1" ht="19.95" customHeight="1" x14ac:dyDescent="0.25">
      <c r="A9" s="37">
        <v>2</v>
      </c>
      <c r="B9" s="101">
        <v>324</v>
      </c>
      <c r="C9" s="11" t="s">
        <v>478</v>
      </c>
      <c r="D9" s="100" t="s">
        <v>477</v>
      </c>
      <c r="E9" s="33" t="s">
        <v>476</v>
      </c>
      <c r="F9" s="99" t="s">
        <v>0</v>
      </c>
      <c r="G9" s="99" t="s">
        <v>124</v>
      </c>
      <c r="H9" s="99"/>
      <c r="I9" s="97" t="s">
        <v>170</v>
      </c>
      <c r="J9" s="97" t="s">
        <v>170</v>
      </c>
      <c r="K9" s="97">
        <v>5.28</v>
      </c>
      <c r="L9" s="98">
        <v>4</v>
      </c>
      <c r="M9" s="97" t="s">
        <v>170</v>
      </c>
      <c r="N9" s="97">
        <v>5.42</v>
      </c>
      <c r="O9" s="97">
        <v>5.55</v>
      </c>
      <c r="P9" s="103">
        <f t="shared" si="0"/>
        <v>5.55</v>
      </c>
      <c r="Q9" s="102" t="str">
        <f t="shared" si="1"/>
        <v>II A</v>
      </c>
      <c r="R9" s="94" t="s">
        <v>215</v>
      </c>
    </row>
    <row r="10" spans="1:20" s="1" customFormat="1" ht="19.95" customHeight="1" x14ac:dyDescent="0.25">
      <c r="A10" s="37">
        <v>3</v>
      </c>
      <c r="B10" s="101">
        <v>142</v>
      </c>
      <c r="C10" s="11" t="s">
        <v>280</v>
      </c>
      <c r="D10" s="100" t="s">
        <v>475</v>
      </c>
      <c r="E10" s="33" t="s">
        <v>474</v>
      </c>
      <c r="F10" s="99" t="s">
        <v>0</v>
      </c>
      <c r="G10" s="99" t="s">
        <v>124</v>
      </c>
      <c r="H10" s="99"/>
      <c r="I10" s="97">
        <v>4.9000000000000004</v>
      </c>
      <c r="J10" s="97">
        <v>5.35</v>
      </c>
      <c r="K10" s="97" t="s">
        <v>170</v>
      </c>
      <c r="L10" s="98">
        <v>7</v>
      </c>
      <c r="M10" s="97">
        <v>5.25</v>
      </c>
      <c r="N10" s="97" t="s">
        <v>463</v>
      </c>
      <c r="O10" s="97"/>
      <c r="P10" s="103">
        <f t="shared" si="0"/>
        <v>5.35</v>
      </c>
      <c r="Q10" s="102" t="str">
        <f t="shared" si="1"/>
        <v>II A</v>
      </c>
      <c r="R10" s="94" t="s">
        <v>128</v>
      </c>
    </row>
    <row r="11" spans="1:20" s="1" customFormat="1" ht="19.95" customHeight="1" x14ac:dyDescent="0.25">
      <c r="A11" s="37">
        <v>4</v>
      </c>
      <c r="B11" s="101">
        <v>90</v>
      </c>
      <c r="C11" s="11" t="s">
        <v>262</v>
      </c>
      <c r="D11" s="100" t="s">
        <v>473</v>
      </c>
      <c r="E11" s="33" t="s">
        <v>822</v>
      </c>
      <c r="F11" s="99" t="s">
        <v>0</v>
      </c>
      <c r="G11" s="99" t="s">
        <v>124</v>
      </c>
      <c r="H11" s="99"/>
      <c r="I11" s="97" t="s">
        <v>170</v>
      </c>
      <c r="J11" s="97">
        <v>5.13</v>
      </c>
      <c r="K11" s="97">
        <v>5.3</v>
      </c>
      <c r="L11" s="98">
        <v>6</v>
      </c>
      <c r="M11" s="97">
        <v>5.09</v>
      </c>
      <c r="N11" s="97" t="s">
        <v>170</v>
      </c>
      <c r="O11" s="97">
        <v>5.24</v>
      </c>
      <c r="P11" s="103">
        <f t="shared" si="0"/>
        <v>5.3</v>
      </c>
      <c r="Q11" s="102" t="str">
        <f t="shared" si="1"/>
        <v>II A</v>
      </c>
      <c r="R11" s="94" t="s">
        <v>165</v>
      </c>
    </row>
    <row r="12" spans="1:20" s="1" customFormat="1" ht="19.95" customHeight="1" x14ac:dyDescent="0.25">
      <c r="A12" s="37">
        <v>5</v>
      </c>
      <c r="B12" s="101">
        <v>279</v>
      </c>
      <c r="C12" s="11" t="s">
        <v>472</v>
      </c>
      <c r="D12" s="100" t="s">
        <v>471</v>
      </c>
      <c r="E12" s="33" t="s">
        <v>470</v>
      </c>
      <c r="F12" s="99" t="s">
        <v>0</v>
      </c>
      <c r="G12" s="99" t="s">
        <v>124</v>
      </c>
      <c r="H12" s="99" t="s">
        <v>469</v>
      </c>
      <c r="I12" s="97" t="s">
        <v>170</v>
      </c>
      <c r="J12" s="97">
        <v>5.28</v>
      </c>
      <c r="K12" s="97">
        <v>5.14</v>
      </c>
      <c r="L12" s="98">
        <v>5</v>
      </c>
      <c r="M12" s="97">
        <v>4.7</v>
      </c>
      <c r="N12" s="97">
        <v>4.9000000000000004</v>
      </c>
      <c r="O12" s="97">
        <v>5.08</v>
      </c>
      <c r="P12" s="103">
        <f t="shared" si="0"/>
        <v>5.28</v>
      </c>
      <c r="Q12" s="102" t="str">
        <f t="shared" si="1"/>
        <v>II A</v>
      </c>
      <c r="R12" s="94" t="s">
        <v>468</v>
      </c>
    </row>
    <row r="13" spans="1:20" s="1" customFormat="1" ht="19.95" customHeight="1" x14ac:dyDescent="0.25">
      <c r="A13" s="37">
        <v>6</v>
      </c>
      <c r="B13" s="101">
        <v>89</v>
      </c>
      <c r="C13" s="11" t="s">
        <v>467</v>
      </c>
      <c r="D13" s="100" t="s">
        <v>466</v>
      </c>
      <c r="E13" s="33" t="s">
        <v>874</v>
      </c>
      <c r="F13" s="99" t="s">
        <v>0</v>
      </c>
      <c r="G13" s="99" t="s">
        <v>124</v>
      </c>
      <c r="H13" s="99"/>
      <c r="I13" s="97">
        <v>5.04</v>
      </c>
      <c r="J13" s="97">
        <v>4.9800000000000004</v>
      </c>
      <c r="K13" s="97" t="s">
        <v>170</v>
      </c>
      <c r="L13" s="98">
        <v>2</v>
      </c>
      <c r="M13" s="97" t="s">
        <v>170</v>
      </c>
      <c r="N13" s="97" t="s">
        <v>170</v>
      </c>
      <c r="O13" s="97">
        <v>5.22</v>
      </c>
      <c r="P13" s="103">
        <f t="shared" si="0"/>
        <v>5.22</v>
      </c>
      <c r="Q13" s="102" t="str">
        <f t="shared" si="1"/>
        <v>II A</v>
      </c>
      <c r="R13" s="94" t="s">
        <v>165</v>
      </c>
    </row>
    <row r="14" spans="1:20" s="1" customFormat="1" ht="19.95" customHeight="1" x14ac:dyDescent="0.25">
      <c r="A14" s="37">
        <v>7</v>
      </c>
      <c r="B14" s="101">
        <v>169</v>
      </c>
      <c r="C14" s="11" t="s">
        <v>59</v>
      </c>
      <c r="D14" s="100" t="s">
        <v>465</v>
      </c>
      <c r="E14" s="33" t="s">
        <v>464</v>
      </c>
      <c r="F14" s="99" t="s">
        <v>0</v>
      </c>
      <c r="G14" s="99" t="s">
        <v>124</v>
      </c>
      <c r="H14" s="99"/>
      <c r="I14" s="97">
        <v>5.0999999999999996</v>
      </c>
      <c r="J14" s="97">
        <v>4.26</v>
      </c>
      <c r="K14" s="97">
        <v>3.94</v>
      </c>
      <c r="L14" s="98">
        <v>3</v>
      </c>
      <c r="M14" s="97" t="s">
        <v>463</v>
      </c>
      <c r="N14" s="97"/>
      <c r="O14" s="97"/>
      <c r="P14" s="103">
        <f t="shared" si="0"/>
        <v>5.0999999999999996</v>
      </c>
      <c r="Q14" s="102" t="str">
        <f t="shared" si="1"/>
        <v>III A</v>
      </c>
      <c r="R14" s="94" t="s">
        <v>187</v>
      </c>
    </row>
    <row r="15" spans="1:20" s="1" customFormat="1" ht="19.95" customHeight="1" x14ac:dyDescent="0.25">
      <c r="A15" s="37">
        <v>8</v>
      </c>
      <c r="B15" s="101">
        <v>249</v>
      </c>
      <c r="C15" s="11" t="s">
        <v>462</v>
      </c>
      <c r="D15" s="100" t="s">
        <v>461</v>
      </c>
      <c r="E15" s="33" t="s">
        <v>460</v>
      </c>
      <c r="F15" s="99" t="s">
        <v>41</v>
      </c>
      <c r="G15" s="99" t="s">
        <v>102</v>
      </c>
      <c r="H15" s="99"/>
      <c r="I15" s="97">
        <v>4.88</v>
      </c>
      <c r="J15" s="97">
        <v>4.97</v>
      </c>
      <c r="K15" s="97">
        <v>4.83</v>
      </c>
      <c r="L15" s="98">
        <v>1</v>
      </c>
      <c r="M15" s="97">
        <v>4.4800000000000004</v>
      </c>
      <c r="N15" s="97">
        <v>4.45</v>
      </c>
      <c r="O15" s="97">
        <v>4.95</v>
      </c>
      <c r="P15" s="103">
        <f t="shared" si="0"/>
        <v>4.97</v>
      </c>
      <c r="Q15" s="102" t="str">
        <f t="shared" si="1"/>
        <v>III A</v>
      </c>
      <c r="R15" s="94" t="s">
        <v>459</v>
      </c>
    </row>
    <row r="16" spans="1:20" s="1" customFormat="1" ht="19.95" customHeight="1" x14ac:dyDescent="0.25">
      <c r="A16" s="37">
        <v>9</v>
      </c>
      <c r="B16" s="101">
        <v>252</v>
      </c>
      <c r="C16" s="11" t="s">
        <v>458</v>
      </c>
      <c r="D16" s="100" t="s">
        <v>457</v>
      </c>
      <c r="E16" s="33" t="s">
        <v>456</v>
      </c>
      <c r="F16" s="99" t="s">
        <v>0</v>
      </c>
      <c r="G16" s="99" t="s">
        <v>124</v>
      </c>
      <c r="H16" s="99"/>
      <c r="I16" s="97" t="s">
        <v>170</v>
      </c>
      <c r="J16" s="97">
        <v>4.92</v>
      </c>
      <c r="K16" s="97">
        <v>4.92</v>
      </c>
      <c r="L16" s="98"/>
      <c r="M16" s="97"/>
      <c r="N16" s="97"/>
      <c r="O16" s="97"/>
      <c r="P16" s="103">
        <f t="shared" si="0"/>
        <v>4.92</v>
      </c>
      <c r="Q16" s="102" t="str">
        <f t="shared" si="1"/>
        <v>III A</v>
      </c>
      <c r="R16" s="94" t="s">
        <v>187</v>
      </c>
    </row>
    <row r="17" spans="1:18" s="1" customFormat="1" ht="19.95" customHeight="1" x14ac:dyDescent="0.25">
      <c r="A17" s="37">
        <v>10</v>
      </c>
      <c r="B17" s="101">
        <v>283</v>
      </c>
      <c r="C17" s="11" t="s">
        <v>137</v>
      </c>
      <c r="D17" s="100" t="s">
        <v>136</v>
      </c>
      <c r="E17" s="33" t="s">
        <v>135</v>
      </c>
      <c r="F17" s="99" t="s">
        <v>134</v>
      </c>
      <c r="G17" s="99"/>
      <c r="H17" s="99"/>
      <c r="I17" s="97" t="s">
        <v>170</v>
      </c>
      <c r="J17" s="97" t="s">
        <v>170</v>
      </c>
      <c r="K17" s="97">
        <v>4.84</v>
      </c>
      <c r="L17" s="98"/>
      <c r="M17" s="97"/>
      <c r="N17" s="97"/>
      <c r="O17" s="97"/>
      <c r="P17" s="103">
        <f t="shared" si="0"/>
        <v>4.84</v>
      </c>
      <c r="Q17" s="102" t="str">
        <f t="shared" si="1"/>
        <v>III A</v>
      </c>
      <c r="R17" s="94" t="s">
        <v>133</v>
      </c>
    </row>
    <row r="18" spans="1:18" s="1" customFormat="1" ht="19.95" customHeight="1" x14ac:dyDescent="0.25">
      <c r="A18" s="37">
        <v>11</v>
      </c>
      <c r="B18" s="101">
        <v>255</v>
      </c>
      <c r="C18" s="11" t="s">
        <v>455</v>
      </c>
      <c r="D18" s="100" t="s">
        <v>454</v>
      </c>
      <c r="E18" s="33" t="s">
        <v>453</v>
      </c>
      <c r="F18" s="99" t="s">
        <v>0</v>
      </c>
      <c r="G18" s="99" t="s">
        <v>124</v>
      </c>
      <c r="H18" s="99"/>
      <c r="I18" s="97">
        <v>4.8</v>
      </c>
      <c r="J18" s="97">
        <v>4.66</v>
      </c>
      <c r="K18" s="97">
        <v>4.68</v>
      </c>
      <c r="L18" s="98"/>
      <c r="M18" s="97"/>
      <c r="N18" s="97"/>
      <c r="O18" s="97"/>
      <c r="P18" s="103">
        <f t="shared" si="0"/>
        <v>4.8</v>
      </c>
      <c r="Q18" s="102" t="str">
        <f t="shared" si="1"/>
        <v>III A</v>
      </c>
      <c r="R18" s="94" t="s">
        <v>187</v>
      </c>
    </row>
    <row r="19" spans="1:18" s="1" customFormat="1" ht="19.95" customHeight="1" x14ac:dyDescent="0.25">
      <c r="A19" s="37">
        <v>12</v>
      </c>
      <c r="B19" s="101">
        <v>124</v>
      </c>
      <c r="C19" s="11" t="s">
        <v>59</v>
      </c>
      <c r="D19" s="100" t="s">
        <v>452</v>
      </c>
      <c r="E19" s="33" t="s">
        <v>451</v>
      </c>
      <c r="F19" s="99" t="s">
        <v>0</v>
      </c>
      <c r="G19" s="99" t="s">
        <v>124</v>
      </c>
      <c r="H19" s="99"/>
      <c r="I19" s="97">
        <v>4.53</v>
      </c>
      <c r="J19" s="97">
        <v>4.42</v>
      </c>
      <c r="K19" s="97">
        <v>4.66</v>
      </c>
      <c r="L19" s="98"/>
      <c r="M19" s="97"/>
      <c r="N19" s="97"/>
      <c r="O19" s="97"/>
      <c r="P19" s="103">
        <f t="shared" si="0"/>
        <v>4.66</v>
      </c>
      <c r="Q19" s="102" t="str">
        <f t="shared" si="1"/>
        <v>III A</v>
      </c>
      <c r="R19" s="94" t="s">
        <v>354</v>
      </c>
    </row>
    <row r="20" spans="1:18" s="1" customFormat="1" ht="19.95" customHeight="1" x14ac:dyDescent="0.25">
      <c r="A20" s="37">
        <v>13</v>
      </c>
      <c r="B20" s="101">
        <v>108</v>
      </c>
      <c r="C20" s="11" t="s">
        <v>450</v>
      </c>
      <c r="D20" s="100" t="s">
        <v>449</v>
      </c>
      <c r="E20" s="33" t="s">
        <v>448</v>
      </c>
      <c r="F20" s="99" t="s">
        <v>0</v>
      </c>
      <c r="G20" s="99" t="s">
        <v>124</v>
      </c>
      <c r="H20" s="99"/>
      <c r="I20" s="97" t="s">
        <v>170</v>
      </c>
      <c r="J20" s="97">
        <v>4.63</v>
      </c>
      <c r="K20" s="97" t="s">
        <v>170</v>
      </c>
      <c r="L20" s="98"/>
      <c r="M20" s="97"/>
      <c r="N20" s="97"/>
      <c r="O20" s="97"/>
      <c r="P20" s="103">
        <f t="shared" si="0"/>
        <v>4.63</v>
      </c>
      <c r="Q20" s="102" t="str">
        <f t="shared" si="1"/>
        <v>III A</v>
      </c>
      <c r="R20" s="94" t="s">
        <v>165</v>
      </c>
    </row>
    <row r="21" spans="1:18" s="1" customFormat="1" ht="19.95" customHeight="1" x14ac:dyDescent="0.25">
      <c r="A21" s="37">
        <v>14</v>
      </c>
      <c r="B21" s="101">
        <v>131</v>
      </c>
      <c r="C21" s="11" t="s">
        <v>447</v>
      </c>
      <c r="D21" s="100" t="s">
        <v>352</v>
      </c>
      <c r="E21" s="33" t="s">
        <v>353</v>
      </c>
      <c r="F21" s="99" t="s">
        <v>0</v>
      </c>
      <c r="G21" s="99" t="s">
        <v>124</v>
      </c>
      <c r="H21" s="99"/>
      <c r="I21" s="97">
        <v>4.55</v>
      </c>
      <c r="J21" s="97">
        <v>4.3899999999999997</v>
      </c>
      <c r="K21" s="97">
        <v>4.3499999999999996</v>
      </c>
      <c r="L21" s="98"/>
      <c r="M21" s="97"/>
      <c r="N21" s="97"/>
      <c r="O21" s="97"/>
      <c r="P21" s="103">
        <f t="shared" si="0"/>
        <v>4.55</v>
      </c>
      <c r="Q21" s="102" t="str">
        <f t="shared" si="1"/>
        <v/>
      </c>
      <c r="R21" s="94" t="s">
        <v>354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1"/>
  <sheetViews>
    <sheetView showZeros="0" zoomScaleNormal="100" workbookViewId="0">
      <selection activeCell="A3" sqref="A3"/>
    </sheetView>
  </sheetViews>
  <sheetFormatPr defaultColWidth="9.109375" defaultRowHeight="13.2" x14ac:dyDescent="0.25"/>
  <cols>
    <col min="1" max="1" width="4.6640625" style="90" customWidth="1"/>
    <col min="2" max="2" width="5" style="90" customWidth="1"/>
    <col min="3" max="3" width="11.6640625" style="90" customWidth="1"/>
    <col min="4" max="4" width="14.44140625" style="90" customWidth="1"/>
    <col min="5" max="5" width="8.33203125" style="93" customWidth="1"/>
    <col min="6" max="6" width="8.109375" style="90" bestFit="1" customWidth="1"/>
    <col min="7" max="7" width="8.6640625" style="90" bestFit="1" customWidth="1"/>
    <col min="8" max="8" width="6.6640625" style="90" customWidth="1"/>
    <col min="9" max="15" width="5.44140625" style="92" customWidth="1"/>
    <col min="16" max="16" width="8.88671875" style="91" customWidth="1"/>
    <col min="17" max="17" width="6.33203125" style="91" customWidth="1"/>
    <col min="18" max="18" width="18.88671875" style="90" customWidth="1"/>
    <col min="19" max="19" width="9.109375" style="90" customWidth="1"/>
    <col min="20" max="16384" width="9.109375" style="90"/>
  </cols>
  <sheetData>
    <row r="1" spans="1:20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R1" s="34" t="s">
        <v>14</v>
      </c>
      <c r="T1" s="36"/>
    </row>
    <row r="2" spans="1:20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R2" s="35" t="s">
        <v>0</v>
      </c>
      <c r="T2" s="36"/>
    </row>
    <row r="3" spans="1:20" s="1" customFormat="1" ht="10.5" customHeight="1" x14ac:dyDescent="0.3">
      <c r="D3" s="25"/>
      <c r="F3" s="5"/>
      <c r="G3" s="5"/>
      <c r="H3" s="5"/>
      <c r="I3" s="5"/>
      <c r="J3" s="113"/>
      <c r="K3" s="113"/>
      <c r="L3" s="113"/>
    </row>
    <row r="4" spans="1:20" s="1" customFormat="1" ht="15.6" x14ac:dyDescent="0.3">
      <c r="C4" s="114" t="s">
        <v>219</v>
      </c>
      <c r="D4" s="24"/>
      <c r="E4" s="22"/>
      <c r="F4" s="5"/>
      <c r="G4" s="5"/>
      <c r="H4" s="5"/>
      <c r="I4" s="23"/>
      <c r="J4" s="113"/>
      <c r="K4" s="113"/>
      <c r="L4" s="113"/>
    </row>
    <row r="5" spans="1:20" s="1" customFormat="1" ht="9" customHeight="1" thickBot="1" x14ac:dyDescent="0.3">
      <c r="E5" s="22"/>
      <c r="F5" s="5"/>
      <c r="G5" s="5"/>
      <c r="H5" s="5"/>
      <c r="I5" s="5"/>
      <c r="J5" s="113"/>
      <c r="K5" s="113"/>
      <c r="L5" s="113"/>
    </row>
    <row r="6" spans="1:20" s="111" customFormat="1" ht="13.5" customHeight="1" thickBot="1" x14ac:dyDescent="0.25">
      <c r="E6" s="112"/>
      <c r="I6" s="271" t="s">
        <v>157</v>
      </c>
      <c r="J6" s="272"/>
      <c r="K6" s="272"/>
      <c r="L6" s="272"/>
      <c r="M6" s="272"/>
      <c r="N6" s="272"/>
      <c r="O6" s="273"/>
      <c r="P6" s="104"/>
      <c r="Q6" s="104"/>
    </row>
    <row r="7" spans="1:20" s="104" customFormat="1" ht="14.25" customHeight="1" thickBot="1" x14ac:dyDescent="0.25">
      <c r="A7" s="21" t="s">
        <v>86</v>
      </c>
      <c r="B7" s="20" t="s">
        <v>156</v>
      </c>
      <c r="C7" s="19" t="s">
        <v>8</v>
      </c>
      <c r="D7" s="18" t="s">
        <v>7</v>
      </c>
      <c r="E7" s="17" t="s">
        <v>6</v>
      </c>
      <c r="F7" s="17" t="s">
        <v>5</v>
      </c>
      <c r="G7" s="17" t="s">
        <v>12</v>
      </c>
      <c r="H7" s="17" t="s">
        <v>13</v>
      </c>
      <c r="I7" s="110">
        <v>1</v>
      </c>
      <c r="J7" s="108">
        <v>2</v>
      </c>
      <c r="K7" s="109">
        <v>3</v>
      </c>
      <c r="L7" s="109" t="s">
        <v>154</v>
      </c>
      <c r="M7" s="108">
        <v>4</v>
      </c>
      <c r="N7" s="108">
        <v>5</v>
      </c>
      <c r="O7" s="107">
        <v>6</v>
      </c>
      <c r="P7" s="106" t="s">
        <v>153</v>
      </c>
      <c r="Q7" s="105" t="s">
        <v>152</v>
      </c>
      <c r="R7" s="14" t="s">
        <v>1</v>
      </c>
    </row>
    <row r="8" spans="1:20" s="1" customFormat="1" ht="22.8" customHeight="1" x14ac:dyDescent="0.25">
      <c r="A8" s="37">
        <v>1</v>
      </c>
      <c r="B8" s="101">
        <v>252</v>
      </c>
      <c r="C8" s="11" t="s">
        <v>218</v>
      </c>
      <c r="D8" s="100" t="s">
        <v>217</v>
      </c>
      <c r="E8" s="33" t="s">
        <v>216</v>
      </c>
      <c r="F8" s="99" t="s">
        <v>0</v>
      </c>
      <c r="G8" s="99" t="s">
        <v>124</v>
      </c>
      <c r="H8" s="99"/>
      <c r="I8" s="97" t="s">
        <v>170</v>
      </c>
      <c r="J8" s="97" t="s">
        <v>170</v>
      </c>
      <c r="K8" s="97">
        <v>7.04</v>
      </c>
      <c r="L8" s="98">
        <v>8</v>
      </c>
      <c r="M8" s="97">
        <v>7.01</v>
      </c>
      <c r="N8" s="97">
        <v>7.03</v>
      </c>
      <c r="O8" s="97">
        <v>7.09</v>
      </c>
      <c r="P8" s="103">
        <f t="shared" ref="P8:P18" si="0">MAX(I8:K8,M8:O8)</f>
        <v>7.09</v>
      </c>
      <c r="Q8" s="102" t="str">
        <f t="shared" ref="Q8:Q18" si="1">IF(ISBLANK(P8),"",IF(P8&lt;5.6,"",IF(P8&gt;=8.05,"TSM",IF(P8&gt;=7.65,"SM",IF(P8&gt;=7.2,"KSM",IF(P8&gt;=6.7,"I A",IF(P8&gt;=6.2,"II A",IF(P8&gt;=5.6,"III A"))))))))</f>
        <v>I A</v>
      </c>
      <c r="R8" s="94" t="s">
        <v>215</v>
      </c>
    </row>
    <row r="9" spans="1:20" s="1" customFormat="1" ht="22.8" customHeight="1" x14ac:dyDescent="0.25">
      <c r="A9" s="37">
        <v>2</v>
      </c>
      <c r="B9" s="101">
        <v>196</v>
      </c>
      <c r="C9" s="11" t="s">
        <v>214</v>
      </c>
      <c r="D9" s="100" t="s">
        <v>213</v>
      </c>
      <c r="E9" s="33" t="s">
        <v>212</v>
      </c>
      <c r="F9" s="99" t="s">
        <v>0</v>
      </c>
      <c r="G9" s="99" t="s">
        <v>124</v>
      </c>
      <c r="H9" s="99"/>
      <c r="I9" s="97" t="s">
        <v>170</v>
      </c>
      <c r="J9" s="97" t="s">
        <v>170</v>
      </c>
      <c r="K9" s="97">
        <v>6.62</v>
      </c>
      <c r="L9" s="98">
        <v>7</v>
      </c>
      <c r="M9" s="97">
        <v>4.3600000000000003</v>
      </c>
      <c r="N9" s="97">
        <v>6.79</v>
      </c>
      <c r="O9" s="97" t="s">
        <v>170</v>
      </c>
      <c r="P9" s="103">
        <f t="shared" si="0"/>
        <v>6.79</v>
      </c>
      <c r="Q9" s="102" t="str">
        <f t="shared" si="1"/>
        <v>I A</v>
      </c>
      <c r="R9" s="94" t="s">
        <v>211</v>
      </c>
    </row>
    <row r="10" spans="1:20" s="1" customFormat="1" ht="22.8" customHeight="1" x14ac:dyDescent="0.25">
      <c r="A10" s="37">
        <v>3</v>
      </c>
      <c r="B10" s="101">
        <v>248</v>
      </c>
      <c r="C10" s="11" t="s">
        <v>210</v>
      </c>
      <c r="D10" s="100" t="s">
        <v>209</v>
      </c>
      <c r="E10" s="33" t="s">
        <v>208</v>
      </c>
      <c r="F10" s="99" t="s">
        <v>0</v>
      </c>
      <c r="G10" s="99" t="s">
        <v>124</v>
      </c>
      <c r="H10" s="99" t="s">
        <v>207</v>
      </c>
      <c r="I10" s="97" t="s">
        <v>170</v>
      </c>
      <c r="J10" s="97" t="s">
        <v>170</v>
      </c>
      <c r="K10" s="97">
        <v>6.57</v>
      </c>
      <c r="L10" s="98">
        <v>6</v>
      </c>
      <c r="M10" s="97">
        <v>6.66</v>
      </c>
      <c r="N10" s="97" t="s">
        <v>170</v>
      </c>
      <c r="O10" s="97" t="s">
        <v>170</v>
      </c>
      <c r="P10" s="103">
        <f t="shared" si="0"/>
        <v>6.66</v>
      </c>
      <c r="Q10" s="102" t="str">
        <f t="shared" si="1"/>
        <v>II A</v>
      </c>
      <c r="R10" s="94" t="s">
        <v>206</v>
      </c>
    </row>
    <row r="11" spans="1:20" s="1" customFormat="1" ht="22.8" customHeight="1" x14ac:dyDescent="0.25">
      <c r="A11" s="37">
        <v>4</v>
      </c>
      <c r="B11" s="101">
        <v>163</v>
      </c>
      <c r="C11" s="11" t="s">
        <v>194</v>
      </c>
      <c r="D11" s="100" t="s">
        <v>205</v>
      </c>
      <c r="E11" s="33" t="s">
        <v>204</v>
      </c>
      <c r="F11" s="99" t="s">
        <v>203</v>
      </c>
      <c r="G11" s="99" t="s">
        <v>202</v>
      </c>
      <c r="H11" s="99"/>
      <c r="I11" s="97">
        <v>6.47</v>
      </c>
      <c r="J11" s="97" t="s">
        <v>170</v>
      </c>
      <c r="K11" s="97" t="s">
        <v>170</v>
      </c>
      <c r="L11" s="98">
        <v>5</v>
      </c>
      <c r="M11" s="97" t="s">
        <v>170</v>
      </c>
      <c r="N11" s="97">
        <v>6.51</v>
      </c>
      <c r="O11" s="97" t="s">
        <v>170</v>
      </c>
      <c r="P11" s="103">
        <f t="shared" si="0"/>
        <v>6.51</v>
      </c>
      <c r="Q11" s="102" t="str">
        <f t="shared" si="1"/>
        <v>II A</v>
      </c>
      <c r="R11" s="94" t="s">
        <v>201</v>
      </c>
    </row>
    <row r="12" spans="1:20" s="1" customFormat="1" ht="22.8" customHeight="1" x14ac:dyDescent="0.25">
      <c r="A12" s="37">
        <v>5</v>
      </c>
      <c r="B12" s="101">
        <v>209</v>
      </c>
      <c r="C12" s="11" t="s">
        <v>200</v>
      </c>
      <c r="D12" s="100" t="s">
        <v>199</v>
      </c>
      <c r="E12" s="33" t="s">
        <v>198</v>
      </c>
      <c r="F12" s="99" t="s">
        <v>0</v>
      </c>
      <c r="G12" s="99" t="s">
        <v>155</v>
      </c>
      <c r="H12" s="99"/>
      <c r="I12" s="97">
        <v>5.19</v>
      </c>
      <c r="J12" s="97">
        <v>6.06</v>
      </c>
      <c r="K12" s="97">
        <v>6.21</v>
      </c>
      <c r="L12" s="98">
        <v>2</v>
      </c>
      <c r="M12" s="97">
        <v>6.47</v>
      </c>
      <c r="N12" s="97" t="s">
        <v>170</v>
      </c>
      <c r="O12" s="97" t="s">
        <v>170</v>
      </c>
      <c r="P12" s="103">
        <f t="shared" si="0"/>
        <v>6.47</v>
      </c>
      <c r="Q12" s="102" t="str">
        <f t="shared" si="1"/>
        <v>II A</v>
      </c>
      <c r="R12" s="94" t="s">
        <v>168</v>
      </c>
    </row>
    <row r="13" spans="1:20" s="1" customFormat="1" ht="22.8" customHeight="1" x14ac:dyDescent="0.25">
      <c r="A13" s="37">
        <v>6</v>
      </c>
      <c r="B13" s="101">
        <v>283</v>
      </c>
      <c r="C13" s="11" t="s">
        <v>197</v>
      </c>
      <c r="D13" s="100" t="s">
        <v>196</v>
      </c>
      <c r="E13" s="33" t="s">
        <v>135</v>
      </c>
      <c r="F13" s="99" t="s">
        <v>119</v>
      </c>
      <c r="G13" s="99" t="s">
        <v>118</v>
      </c>
      <c r="H13" s="99"/>
      <c r="I13" s="97">
        <v>6.42</v>
      </c>
      <c r="J13" s="97">
        <v>6.41</v>
      </c>
      <c r="K13" s="97">
        <v>6.39</v>
      </c>
      <c r="L13" s="98">
        <v>4</v>
      </c>
      <c r="M13" s="97">
        <v>6.47</v>
      </c>
      <c r="N13" s="97" t="s">
        <v>170</v>
      </c>
      <c r="O13" s="97" t="s">
        <v>170</v>
      </c>
      <c r="P13" s="103">
        <f t="shared" si="0"/>
        <v>6.47</v>
      </c>
      <c r="Q13" s="102" t="str">
        <f t="shared" si="1"/>
        <v>II A</v>
      </c>
      <c r="R13" s="94" t="s">
        <v>195</v>
      </c>
    </row>
    <row r="14" spans="1:20" s="1" customFormat="1" ht="22.8" customHeight="1" x14ac:dyDescent="0.25">
      <c r="A14" s="37">
        <v>7</v>
      </c>
      <c r="B14" s="101">
        <v>195</v>
      </c>
      <c r="C14" s="11" t="s">
        <v>194</v>
      </c>
      <c r="D14" s="100" t="s">
        <v>193</v>
      </c>
      <c r="E14" s="33" t="s">
        <v>192</v>
      </c>
      <c r="F14" s="99" t="s">
        <v>0</v>
      </c>
      <c r="G14" s="99" t="s">
        <v>124</v>
      </c>
      <c r="H14" s="99"/>
      <c r="I14" s="97" t="s">
        <v>170</v>
      </c>
      <c r="J14" s="97" t="s">
        <v>170</v>
      </c>
      <c r="K14" s="97">
        <v>6.29</v>
      </c>
      <c r="L14" s="98">
        <v>3</v>
      </c>
      <c r="M14" s="97">
        <v>6.08</v>
      </c>
      <c r="N14" s="97">
        <v>6.17</v>
      </c>
      <c r="O14" s="97">
        <v>5.85</v>
      </c>
      <c r="P14" s="103">
        <f t="shared" si="0"/>
        <v>6.29</v>
      </c>
      <c r="Q14" s="102" t="str">
        <f t="shared" si="1"/>
        <v>II A</v>
      </c>
      <c r="R14" s="94" t="s">
        <v>191</v>
      </c>
    </row>
    <row r="15" spans="1:20" s="1" customFormat="1" ht="22.8" customHeight="1" x14ac:dyDescent="0.25">
      <c r="A15" s="37">
        <v>8</v>
      </c>
      <c r="B15" s="101">
        <v>247</v>
      </c>
      <c r="C15" s="11" t="s">
        <v>190</v>
      </c>
      <c r="D15" s="100" t="s">
        <v>189</v>
      </c>
      <c r="E15" s="33" t="s">
        <v>188</v>
      </c>
      <c r="F15" s="99" t="s">
        <v>0</v>
      </c>
      <c r="G15" s="99" t="s">
        <v>124</v>
      </c>
      <c r="H15" s="99"/>
      <c r="I15" s="97" t="s">
        <v>170</v>
      </c>
      <c r="J15" s="97" t="s">
        <v>170</v>
      </c>
      <c r="K15" s="97">
        <v>6.16</v>
      </c>
      <c r="L15" s="98">
        <v>1</v>
      </c>
      <c r="M15" s="97" t="s">
        <v>170</v>
      </c>
      <c r="N15" s="97">
        <v>5.97</v>
      </c>
      <c r="O15" s="97">
        <v>5.89</v>
      </c>
      <c r="P15" s="103">
        <f t="shared" si="0"/>
        <v>6.16</v>
      </c>
      <c r="Q15" s="102" t="str">
        <f t="shared" si="1"/>
        <v>III A</v>
      </c>
      <c r="R15" s="94" t="s">
        <v>187</v>
      </c>
    </row>
    <row r="16" spans="1:20" s="1" customFormat="1" ht="22.8" customHeight="1" x14ac:dyDescent="0.25">
      <c r="A16" s="37">
        <v>9</v>
      </c>
      <c r="B16" s="101">
        <v>207</v>
      </c>
      <c r="C16" s="11" t="s">
        <v>186</v>
      </c>
      <c r="D16" s="100" t="s">
        <v>185</v>
      </c>
      <c r="E16" s="33" t="s">
        <v>184</v>
      </c>
      <c r="F16" s="99" t="s">
        <v>183</v>
      </c>
      <c r="G16" s="99" t="s">
        <v>182</v>
      </c>
      <c r="H16" s="99"/>
      <c r="I16" s="97">
        <v>5.67</v>
      </c>
      <c r="J16" s="97">
        <v>5.7</v>
      </c>
      <c r="K16" s="97">
        <v>5.73</v>
      </c>
      <c r="L16" s="98"/>
      <c r="M16" s="97"/>
      <c r="N16" s="97"/>
      <c r="O16" s="97"/>
      <c r="P16" s="103">
        <f t="shared" si="0"/>
        <v>5.73</v>
      </c>
      <c r="Q16" s="102" t="str">
        <f t="shared" si="1"/>
        <v>III A</v>
      </c>
      <c r="R16" s="94" t="s">
        <v>181</v>
      </c>
    </row>
    <row r="17" spans="1:18" s="1" customFormat="1" ht="22.8" customHeight="1" x14ac:dyDescent="0.25">
      <c r="A17" s="37">
        <v>10</v>
      </c>
      <c r="B17" s="101">
        <v>298</v>
      </c>
      <c r="C17" s="11" t="s">
        <v>180</v>
      </c>
      <c r="D17" s="100" t="s">
        <v>179</v>
      </c>
      <c r="E17" s="33" t="s">
        <v>178</v>
      </c>
      <c r="F17" s="99" t="s">
        <v>119</v>
      </c>
      <c r="G17" s="99" t="s">
        <v>118</v>
      </c>
      <c r="H17" s="99"/>
      <c r="I17" s="97">
        <v>5.37</v>
      </c>
      <c r="J17" s="97">
        <v>5.43</v>
      </c>
      <c r="K17" s="97">
        <v>5.65</v>
      </c>
      <c r="L17" s="98"/>
      <c r="M17" s="97"/>
      <c r="N17" s="97"/>
      <c r="O17" s="97"/>
      <c r="P17" s="103">
        <f t="shared" si="0"/>
        <v>5.65</v>
      </c>
      <c r="Q17" s="102" t="str">
        <f t="shared" si="1"/>
        <v>III A</v>
      </c>
      <c r="R17" s="94" t="s">
        <v>177</v>
      </c>
    </row>
    <row r="18" spans="1:18" s="1" customFormat="1" ht="22.8" customHeight="1" x14ac:dyDescent="0.25">
      <c r="A18" s="37">
        <v>11</v>
      </c>
      <c r="B18" s="101">
        <v>201</v>
      </c>
      <c r="C18" s="11" t="s">
        <v>176</v>
      </c>
      <c r="D18" s="100" t="s">
        <v>175</v>
      </c>
      <c r="E18" s="33" t="s">
        <v>174</v>
      </c>
      <c r="F18" s="99" t="s">
        <v>0</v>
      </c>
      <c r="G18" s="99" t="s">
        <v>124</v>
      </c>
      <c r="H18" s="99"/>
      <c r="I18" s="97">
        <v>5.19</v>
      </c>
      <c r="J18" s="97">
        <v>5.2</v>
      </c>
      <c r="K18" s="97">
        <v>5.52</v>
      </c>
      <c r="L18" s="98"/>
      <c r="M18" s="97"/>
      <c r="N18" s="97"/>
      <c r="O18" s="97"/>
      <c r="P18" s="103">
        <f t="shared" si="0"/>
        <v>5.52</v>
      </c>
      <c r="Q18" s="102" t="str">
        <f t="shared" si="1"/>
        <v/>
      </c>
      <c r="R18" s="94" t="s">
        <v>128</v>
      </c>
    </row>
    <row r="19" spans="1:18" s="1" customFormat="1" ht="22.8" customHeight="1" x14ac:dyDescent="0.25">
      <c r="A19" s="37"/>
      <c r="B19" s="101">
        <v>208</v>
      </c>
      <c r="C19" s="11" t="s">
        <v>173</v>
      </c>
      <c r="D19" s="100" t="s">
        <v>172</v>
      </c>
      <c r="E19" s="33" t="s">
        <v>171</v>
      </c>
      <c r="F19" s="99" t="s">
        <v>0</v>
      </c>
      <c r="G19" s="99" t="s">
        <v>155</v>
      </c>
      <c r="H19" s="99"/>
      <c r="I19" s="97" t="s">
        <v>170</v>
      </c>
      <c r="J19" s="97" t="s">
        <v>170</v>
      </c>
      <c r="K19" s="97" t="s">
        <v>170</v>
      </c>
      <c r="L19" s="98"/>
      <c r="M19" s="97"/>
      <c r="N19" s="97"/>
      <c r="O19" s="97"/>
      <c r="P19" s="103" t="s">
        <v>169</v>
      </c>
      <c r="Q19" s="102"/>
      <c r="R19" s="94" t="s">
        <v>168</v>
      </c>
    </row>
    <row r="20" spans="1:18" s="1" customFormat="1" ht="22.8" customHeight="1" x14ac:dyDescent="0.25">
      <c r="A20" s="37"/>
      <c r="B20" s="101">
        <v>255</v>
      </c>
      <c r="C20" s="11" t="s">
        <v>164</v>
      </c>
      <c r="D20" s="100" t="s">
        <v>163</v>
      </c>
      <c r="E20" s="33" t="s">
        <v>162</v>
      </c>
      <c r="F20" s="99" t="s">
        <v>161</v>
      </c>
      <c r="G20" s="99" t="s">
        <v>160</v>
      </c>
      <c r="H20" s="99"/>
      <c r="I20" s="97"/>
      <c r="J20" s="97"/>
      <c r="K20" s="97"/>
      <c r="L20" s="98"/>
      <c r="M20" s="97"/>
      <c r="N20" s="97"/>
      <c r="O20" s="97"/>
      <c r="P20" s="96" t="s">
        <v>87</v>
      </c>
      <c r="Q20" s="95"/>
      <c r="R20" s="94" t="s">
        <v>159</v>
      </c>
    </row>
    <row r="21" spans="1:18" s="1" customFormat="1" ht="22.8" customHeight="1" x14ac:dyDescent="0.25">
      <c r="A21" s="37"/>
      <c r="B21" s="101">
        <v>160</v>
      </c>
      <c r="C21" s="11" t="s">
        <v>167</v>
      </c>
      <c r="D21" s="100" t="s">
        <v>166</v>
      </c>
      <c r="E21" s="33" t="s">
        <v>876</v>
      </c>
      <c r="F21" s="99" t="s">
        <v>0</v>
      </c>
      <c r="G21" s="99" t="s">
        <v>124</v>
      </c>
      <c r="H21" s="99"/>
      <c r="I21" s="97"/>
      <c r="J21" s="97"/>
      <c r="K21" s="97"/>
      <c r="L21" s="98"/>
      <c r="M21" s="97"/>
      <c r="N21" s="97"/>
      <c r="O21" s="97"/>
      <c r="P21" s="96" t="s">
        <v>87</v>
      </c>
      <c r="Q21" s="95"/>
      <c r="R21" s="94" t="s">
        <v>165</v>
      </c>
    </row>
  </sheetData>
  <sortState ref="A20:T21">
    <sortCondition ref="D20:D21"/>
  </sortState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6640625" style="45" customWidth="1"/>
    <col min="2" max="2" width="5" style="45" customWidth="1"/>
    <col min="3" max="3" width="10" style="45" customWidth="1"/>
    <col min="4" max="4" width="13.44140625" style="45" bestFit="1" customWidth="1"/>
    <col min="5" max="5" width="8.33203125" style="48" customWidth="1"/>
    <col min="6" max="6" width="12.44140625" style="45" customWidth="1"/>
    <col min="7" max="7" width="11.44140625" style="45" customWidth="1"/>
    <col min="8" max="8" width="6.109375" style="45" customWidth="1"/>
    <col min="9" max="11" width="5.44140625" style="47" customWidth="1"/>
    <col min="12" max="12" width="4.77734375" style="47" customWidth="1"/>
    <col min="13" max="15" width="5.44140625" style="47" customWidth="1"/>
    <col min="16" max="16" width="8.88671875" style="46" customWidth="1"/>
    <col min="17" max="17" width="5.109375" style="46" customWidth="1"/>
    <col min="18" max="18" width="18.5546875" style="45" customWidth="1"/>
    <col min="19" max="16384" width="9.109375" style="45"/>
  </cols>
  <sheetData>
    <row r="1" spans="1:20" s="78" customFormat="1" ht="13.8" x14ac:dyDescent="0.25">
      <c r="A1" s="83" t="s">
        <v>15</v>
      </c>
      <c r="B1" s="83"/>
      <c r="E1" s="87"/>
      <c r="F1" s="87"/>
      <c r="G1" s="87"/>
      <c r="H1" s="87"/>
      <c r="I1" s="89"/>
      <c r="J1" s="85"/>
      <c r="R1" s="88" t="s">
        <v>14</v>
      </c>
      <c r="T1" s="83"/>
    </row>
    <row r="2" spans="1:20" s="82" customFormat="1" ht="15.75" customHeight="1" x14ac:dyDescent="0.25">
      <c r="A2" s="83" t="s">
        <v>11</v>
      </c>
      <c r="B2" s="83"/>
      <c r="D2" s="78"/>
      <c r="E2" s="87"/>
      <c r="F2" s="87"/>
      <c r="G2" s="87"/>
      <c r="H2" s="87"/>
      <c r="I2" s="86"/>
      <c r="J2" s="85"/>
      <c r="R2" s="84" t="s">
        <v>0</v>
      </c>
      <c r="T2" s="83"/>
    </row>
    <row r="3" spans="1:20" s="49" customFormat="1" ht="10.5" customHeight="1" x14ac:dyDescent="0.3">
      <c r="D3" s="81"/>
      <c r="F3" s="77"/>
      <c r="G3" s="77"/>
      <c r="H3" s="77"/>
      <c r="I3" s="77"/>
      <c r="J3" s="76"/>
      <c r="K3" s="76"/>
      <c r="L3" s="76"/>
    </row>
    <row r="4" spans="1:20" s="49" customFormat="1" ht="15.6" x14ac:dyDescent="0.3">
      <c r="C4" s="80" t="s">
        <v>158</v>
      </c>
      <c r="D4" s="80"/>
      <c r="E4" s="78"/>
      <c r="F4" s="77"/>
      <c r="G4" s="77"/>
      <c r="H4" s="77"/>
      <c r="I4" s="79"/>
      <c r="J4" s="76"/>
      <c r="K4" s="76"/>
      <c r="L4" s="76"/>
    </row>
    <row r="5" spans="1:20" s="49" customFormat="1" ht="9" customHeight="1" thickBot="1" x14ac:dyDescent="0.3">
      <c r="E5" s="78"/>
      <c r="F5" s="77"/>
      <c r="G5" s="77"/>
      <c r="H5" s="77"/>
      <c r="I5" s="77"/>
      <c r="J5" s="76"/>
      <c r="K5" s="76"/>
      <c r="L5" s="76"/>
    </row>
    <row r="6" spans="1:20" s="74" customFormat="1" ht="13.5" customHeight="1" thickBot="1" x14ac:dyDescent="0.25">
      <c r="E6" s="75"/>
      <c r="I6" s="274" t="s">
        <v>157</v>
      </c>
      <c r="J6" s="275"/>
      <c r="K6" s="275"/>
      <c r="L6" s="275"/>
      <c r="M6" s="275"/>
      <c r="N6" s="275"/>
      <c r="O6" s="276"/>
      <c r="P6" s="61"/>
      <c r="Q6" s="61"/>
    </row>
    <row r="7" spans="1:20" s="61" customFormat="1" ht="13.95" customHeight="1" thickBot="1" x14ac:dyDescent="0.25">
      <c r="A7" s="73" t="s">
        <v>86</v>
      </c>
      <c r="B7" s="72" t="s">
        <v>156</v>
      </c>
      <c r="C7" s="71" t="s">
        <v>8</v>
      </c>
      <c r="D7" s="70" t="s">
        <v>7</v>
      </c>
      <c r="E7" s="69" t="s">
        <v>6</v>
      </c>
      <c r="F7" s="69" t="s">
        <v>5</v>
      </c>
      <c r="G7" s="69" t="s">
        <v>155</v>
      </c>
      <c r="H7" s="69" t="s">
        <v>13</v>
      </c>
      <c r="I7" s="68">
        <v>1</v>
      </c>
      <c r="J7" s="66">
        <v>2</v>
      </c>
      <c r="K7" s="67">
        <v>3</v>
      </c>
      <c r="L7" s="67" t="s">
        <v>154</v>
      </c>
      <c r="M7" s="66">
        <v>4</v>
      </c>
      <c r="N7" s="66">
        <v>5</v>
      </c>
      <c r="O7" s="65">
        <v>6</v>
      </c>
      <c r="P7" s="64" t="s">
        <v>153</v>
      </c>
      <c r="Q7" s="63" t="s">
        <v>152</v>
      </c>
      <c r="R7" s="62" t="s">
        <v>1</v>
      </c>
    </row>
    <row r="8" spans="1:20" s="49" customFormat="1" ht="19.95" customHeight="1" x14ac:dyDescent="0.25">
      <c r="A8" s="60">
        <v>1</v>
      </c>
      <c r="B8" s="59">
        <v>185</v>
      </c>
      <c r="C8" s="58" t="s">
        <v>151</v>
      </c>
      <c r="D8" s="57" t="s">
        <v>150</v>
      </c>
      <c r="E8" s="56" t="s">
        <v>149</v>
      </c>
      <c r="F8" s="55" t="s">
        <v>148</v>
      </c>
      <c r="G8" s="55" t="s">
        <v>147</v>
      </c>
      <c r="H8" s="55"/>
      <c r="I8" s="53">
        <v>11.92</v>
      </c>
      <c r="J8" s="53">
        <v>11.34</v>
      </c>
      <c r="K8" s="53" t="s">
        <v>129</v>
      </c>
      <c r="L8" s="54">
        <v>5</v>
      </c>
      <c r="M8" s="53" t="s">
        <v>129</v>
      </c>
      <c r="N8" s="53" t="s">
        <v>129</v>
      </c>
      <c r="O8" s="53">
        <v>11.69</v>
      </c>
      <c r="P8" s="52">
        <f>MAX(I8:K8,M8:O8)</f>
        <v>11.92</v>
      </c>
      <c r="Q8" s="51" t="str">
        <f>IF(ISBLANK(P8),"",IF(P8&lt;8.5,"",IF(P8&gt;=17.2,"TSM",IF(P8&gt;=15.8,"SM",IF(P8&gt;=14,"KSM",IF(P8&gt;=12,"I A",IF(P8&gt;=10,"II A",IF(P8&gt;=8.5,"III A"))))))))</f>
        <v>II A</v>
      </c>
      <c r="R8" s="50" t="s">
        <v>146</v>
      </c>
    </row>
    <row r="9" spans="1:20" s="49" customFormat="1" ht="19.95" customHeight="1" x14ac:dyDescent="0.25">
      <c r="A9" s="60">
        <v>2</v>
      </c>
      <c r="B9" s="59">
        <v>286</v>
      </c>
      <c r="C9" s="58" t="s">
        <v>145</v>
      </c>
      <c r="D9" s="57" t="s">
        <v>144</v>
      </c>
      <c r="E9" s="56" t="s">
        <v>143</v>
      </c>
      <c r="F9" s="55" t="s">
        <v>0</v>
      </c>
      <c r="G9" s="55" t="s">
        <v>124</v>
      </c>
      <c r="H9" s="55"/>
      <c r="I9" s="53">
        <v>11.1</v>
      </c>
      <c r="J9" s="53">
        <v>11.07</v>
      </c>
      <c r="K9" s="53" t="s">
        <v>129</v>
      </c>
      <c r="L9" s="54">
        <v>4</v>
      </c>
      <c r="M9" s="53" t="s">
        <v>129</v>
      </c>
      <c r="N9" s="53" t="s">
        <v>129</v>
      </c>
      <c r="O9" s="53" t="s">
        <v>129</v>
      </c>
      <c r="P9" s="52">
        <f>MAX(I9:K9,M9:O9)</f>
        <v>11.1</v>
      </c>
      <c r="Q9" s="51" t="str">
        <f>IF(ISBLANK(P9),"",IF(P9&lt;8.5,"",IF(P9&gt;=17.2,"TSM",IF(P9&gt;=15.8,"SM",IF(P9&gt;=14,"KSM",IF(P9&gt;=12,"I A",IF(P9&gt;=10,"II A",IF(P9&gt;=8.5,"III A"))))))))</f>
        <v>II A</v>
      </c>
      <c r="R9" s="50" t="s">
        <v>123</v>
      </c>
    </row>
    <row r="10" spans="1:20" s="49" customFormat="1" ht="19.95" customHeight="1" x14ac:dyDescent="0.25">
      <c r="A10" s="60">
        <v>3</v>
      </c>
      <c r="B10" s="59">
        <v>101</v>
      </c>
      <c r="C10" s="58" t="s">
        <v>72</v>
      </c>
      <c r="D10" s="57" t="s">
        <v>142</v>
      </c>
      <c r="E10" s="56" t="s">
        <v>141</v>
      </c>
      <c r="F10" s="55" t="s">
        <v>140</v>
      </c>
      <c r="G10" s="55" t="s">
        <v>139</v>
      </c>
      <c r="H10" s="55"/>
      <c r="I10" s="53" t="s">
        <v>129</v>
      </c>
      <c r="J10" s="53">
        <v>9.98</v>
      </c>
      <c r="K10" s="53">
        <v>10.38</v>
      </c>
      <c r="L10" s="54">
        <v>3</v>
      </c>
      <c r="M10" s="53">
        <v>10.16</v>
      </c>
      <c r="N10" s="53">
        <v>10.31</v>
      </c>
      <c r="O10" s="53">
        <v>9.9</v>
      </c>
      <c r="P10" s="52">
        <f>MAX(I10:K10,M10:O10)</f>
        <v>10.38</v>
      </c>
      <c r="Q10" s="51" t="str">
        <f>IF(ISBLANK(P10),"",IF(P10&lt;8.5,"",IF(P10&gt;=17.2,"TSM",IF(P10&gt;=15.8,"SM",IF(P10&gt;=14,"KSM",IF(P10&gt;=12,"I A",IF(P10&gt;=10,"II A",IF(P10&gt;=8.5,"III A"))))))))</f>
        <v>II A</v>
      </c>
      <c r="R10" s="50" t="s">
        <v>138</v>
      </c>
    </row>
    <row r="11" spans="1:20" s="49" customFormat="1" ht="19.95" customHeight="1" x14ac:dyDescent="0.25">
      <c r="A11" s="60">
        <v>4</v>
      </c>
      <c r="B11" s="59">
        <v>283</v>
      </c>
      <c r="C11" s="58" t="s">
        <v>137</v>
      </c>
      <c r="D11" s="57" t="s">
        <v>136</v>
      </c>
      <c r="E11" s="56" t="s">
        <v>135</v>
      </c>
      <c r="F11" s="55" t="s">
        <v>134</v>
      </c>
      <c r="G11" s="55"/>
      <c r="H11" s="55"/>
      <c r="I11" s="53">
        <v>9.23</v>
      </c>
      <c r="J11" s="53">
        <v>9.75</v>
      </c>
      <c r="K11" s="53">
        <v>9.2799999999999994</v>
      </c>
      <c r="L11" s="54">
        <v>2</v>
      </c>
      <c r="M11" s="53">
        <v>9.19</v>
      </c>
      <c r="N11" s="53">
        <v>9.58</v>
      </c>
      <c r="O11" s="53">
        <v>9.61</v>
      </c>
      <c r="P11" s="52">
        <f>MAX(I11:K11,M11:O11)</f>
        <v>9.75</v>
      </c>
      <c r="Q11" s="51" t="str">
        <f>IF(ISBLANK(P11),"",IF(P11&lt;8.5,"",IF(P11&gt;=17.2,"TSM",IF(P11&gt;=15.8,"SM",IF(P11&gt;=14,"KSM",IF(P11&gt;=12,"I A",IF(P11&gt;=10,"II A",IF(P11&gt;=8.5,"III A"))))))))</f>
        <v>III A</v>
      </c>
      <c r="R11" s="50" t="s">
        <v>133</v>
      </c>
    </row>
    <row r="12" spans="1:20" s="49" customFormat="1" ht="19.95" customHeight="1" x14ac:dyDescent="0.25">
      <c r="A12" s="60">
        <v>5</v>
      </c>
      <c r="B12" s="59">
        <v>141</v>
      </c>
      <c r="C12" s="58" t="s">
        <v>132</v>
      </c>
      <c r="D12" s="57" t="s">
        <v>131</v>
      </c>
      <c r="E12" s="56" t="s">
        <v>130</v>
      </c>
      <c r="F12" s="55" t="s">
        <v>0</v>
      </c>
      <c r="G12" s="55" t="s">
        <v>124</v>
      </c>
      <c r="H12" s="55"/>
      <c r="I12" s="53">
        <v>9</v>
      </c>
      <c r="J12" s="53">
        <v>8.43</v>
      </c>
      <c r="K12" s="53" t="s">
        <v>129</v>
      </c>
      <c r="L12" s="54">
        <v>1</v>
      </c>
      <c r="M12" s="53">
        <v>9.5399999999999991</v>
      </c>
      <c r="N12" s="53" t="s">
        <v>129</v>
      </c>
      <c r="O12" s="53" t="s">
        <v>129</v>
      </c>
      <c r="P12" s="52">
        <f>MAX(I12:K12,M12:O12)</f>
        <v>9.5399999999999991</v>
      </c>
      <c r="Q12" s="51" t="str">
        <f>IF(ISBLANK(P12),"",IF(P12&lt;8.5,"",IF(P12&gt;=17.2,"TSM",IF(P12&gt;=15.8,"SM",IF(P12&gt;=14,"KSM",IF(P12&gt;=12,"I A",IF(P12&gt;=10,"II A",IF(P12&gt;=8.5,"III A"))))))))</f>
        <v>III A</v>
      </c>
      <c r="R12" s="50" t="s">
        <v>128</v>
      </c>
    </row>
    <row r="13" spans="1:20" s="49" customFormat="1" ht="19.95" customHeight="1" x14ac:dyDescent="0.25">
      <c r="A13" s="60"/>
      <c r="B13" s="59">
        <v>287</v>
      </c>
      <c r="C13" s="58" t="s">
        <v>127</v>
      </c>
      <c r="D13" s="57" t="s">
        <v>126</v>
      </c>
      <c r="E13" s="56" t="s">
        <v>125</v>
      </c>
      <c r="F13" s="55" t="s">
        <v>0</v>
      </c>
      <c r="G13" s="55" t="s">
        <v>124</v>
      </c>
      <c r="H13" s="55"/>
      <c r="I13" s="53"/>
      <c r="J13" s="53"/>
      <c r="K13" s="53"/>
      <c r="L13" s="54"/>
      <c r="M13" s="53"/>
      <c r="N13" s="53"/>
      <c r="O13" s="53"/>
      <c r="P13" s="52" t="s">
        <v>87</v>
      </c>
      <c r="Q13" s="51"/>
      <c r="R13" s="50" t="s">
        <v>123</v>
      </c>
    </row>
    <row r="14" spans="1:20" s="49" customFormat="1" ht="19.95" customHeight="1" x14ac:dyDescent="0.25">
      <c r="A14" s="60"/>
      <c r="B14" s="59">
        <v>344</v>
      </c>
      <c r="C14" s="58" t="s">
        <v>122</v>
      </c>
      <c r="D14" s="57" t="s">
        <v>121</v>
      </c>
      <c r="E14" s="56" t="s">
        <v>120</v>
      </c>
      <c r="F14" s="55" t="s">
        <v>119</v>
      </c>
      <c r="G14" s="55" t="s">
        <v>118</v>
      </c>
      <c r="H14" s="55"/>
      <c r="I14" s="53"/>
      <c r="J14" s="53"/>
      <c r="K14" s="53"/>
      <c r="L14" s="54"/>
      <c r="M14" s="53"/>
      <c r="N14" s="53"/>
      <c r="O14" s="53"/>
      <c r="P14" s="52" t="s">
        <v>87</v>
      </c>
      <c r="Q14" s="51"/>
      <c r="R14" s="50" t="s">
        <v>117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8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6640625" style="90" customWidth="1"/>
    <col min="2" max="2" width="5" style="90" customWidth="1"/>
    <col min="3" max="3" width="11.109375" style="90" customWidth="1"/>
    <col min="4" max="4" width="13.33203125" style="90" customWidth="1"/>
    <col min="5" max="5" width="9" style="93" bestFit="1" customWidth="1"/>
    <col min="6" max="6" width="8.109375" style="90" customWidth="1"/>
    <col min="7" max="7" width="12.5546875" style="90" bestFit="1" customWidth="1"/>
    <col min="8" max="8" width="8.33203125" style="90" bestFit="1" customWidth="1"/>
    <col min="9" max="15" width="5.44140625" style="92" customWidth="1"/>
    <col min="16" max="16" width="8.88671875" style="91" customWidth="1"/>
    <col min="17" max="17" width="6.33203125" style="91" customWidth="1"/>
    <col min="18" max="18" width="16.44140625" style="90" customWidth="1"/>
    <col min="19" max="16384" width="9.109375" style="90"/>
  </cols>
  <sheetData>
    <row r="1" spans="1:20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R1" s="34" t="s">
        <v>14</v>
      </c>
      <c r="T1" s="36"/>
    </row>
    <row r="2" spans="1:20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R2" s="35" t="s">
        <v>0</v>
      </c>
      <c r="T2" s="36"/>
    </row>
    <row r="3" spans="1:20" s="1" customFormat="1" ht="10.5" customHeight="1" x14ac:dyDescent="0.3">
      <c r="D3" s="25"/>
      <c r="F3" s="5"/>
      <c r="G3" s="5"/>
      <c r="H3" s="5"/>
      <c r="I3" s="5"/>
      <c r="J3" s="113"/>
      <c r="K3" s="113"/>
      <c r="L3" s="113"/>
    </row>
    <row r="4" spans="1:20" s="1" customFormat="1" ht="15.6" x14ac:dyDescent="0.3">
      <c r="C4" s="24" t="s">
        <v>355</v>
      </c>
      <c r="D4" s="24"/>
      <c r="E4" s="22"/>
      <c r="F4" s="5"/>
      <c r="G4" s="5"/>
      <c r="H4" s="5"/>
      <c r="I4" s="23"/>
      <c r="J4" s="113"/>
      <c r="K4" s="113"/>
      <c r="L4" s="113"/>
    </row>
    <row r="5" spans="1:20" s="1" customFormat="1" ht="9" customHeight="1" thickBot="1" x14ac:dyDescent="0.3">
      <c r="E5" s="22"/>
      <c r="F5" s="5"/>
      <c r="G5" s="5"/>
      <c r="H5" s="5"/>
      <c r="I5" s="5"/>
      <c r="J5" s="113"/>
      <c r="K5" s="113"/>
      <c r="L5" s="113"/>
    </row>
    <row r="6" spans="1:20" s="111" customFormat="1" ht="13.5" customHeight="1" thickBot="1" x14ac:dyDescent="0.25">
      <c r="E6" s="112"/>
      <c r="I6" s="271" t="s">
        <v>157</v>
      </c>
      <c r="J6" s="272"/>
      <c r="K6" s="272"/>
      <c r="L6" s="272"/>
      <c r="M6" s="272"/>
      <c r="N6" s="272"/>
      <c r="O6" s="273"/>
      <c r="P6" s="104"/>
      <c r="Q6" s="104"/>
    </row>
    <row r="7" spans="1:20" s="104" customFormat="1" ht="12.6" customHeight="1" thickBot="1" x14ac:dyDescent="0.25">
      <c r="A7" s="21" t="s">
        <v>86</v>
      </c>
      <c r="B7" s="20" t="s">
        <v>156</v>
      </c>
      <c r="C7" s="19" t="s">
        <v>8</v>
      </c>
      <c r="D7" s="18" t="s">
        <v>7</v>
      </c>
      <c r="E7" s="17" t="s">
        <v>6</v>
      </c>
      <c r="F7" s="17" t="s">
        <v>5</v>
      </c>
      <c r="G7" s="17" t="s">
        <v>12</v>
      </c>
      <c r="H7" s="17" t="s">
        <v>93</v>
      </c>
      <c r="I7" s="110">
        <v>1</v>
      </c>
      <c r="J7" s="108">
        <v>2</v>
      </c>
      <c r="K7" s="109">
        <v>3</v>
      </c>
      <c r="L7" s="109" t="s">
        <v>154</v>
      </c>
      <c r="M7" s="108">
        <v>4</v>
      </c>
      <c r="N7" s="108">
        <v>5</v>
      </c>
      <c r="O7" s="107">
        <v>6</v>
      </c>
      <c r="P7" s="106" t="s">
        <v>153</v>
      </c>
      <c r="Q7" s="105" t="s">
        <v>152</v>
      </c>
      <c r="R7" s="14" t="s">
        <v>1</v>
      </c>
    </row>
    <row r="8" spans="1:20" s="1" customFormat="1" ht="19.95" customHeight="1" x14ac:dyDescent="0.25">
      <c r="A8" s="37">
        <v>1</v>
      </c>
      <c r="B8" s="101">
        <v>202</v>
      </c>
      <c r="C8" s="11" t="s">
        <v>356</v>
      </c>
      <c r="D8" s="100" t="s">
        <v>357</v>
      </c>
      <c r="E8" s="33" t="s">
        <v>358</v>
      </c>
      <c r="F8" s="99" t="s">
        <v>41</v>
      </c>
      <c r="G8" s="99" t="s">
        <v>359</v>
      </c>
      <c r="H8" s="99"/>
      <c r="I8" s="97">
        <v>16.02</v>
      </c>
      <c r="J8" s="97">
        <v>16.48</v>
      </c>
      <c r="K8" s="97">
        <v>16.57</v>
      </c>
      <c r="L8" s="98">
        <v>8</v>
      </c>
      <c r="M8" s="97" t="s">
        <v>129</v>
      </c>
      <c r="N8" s="97" t="s">
        <v>129</v>
      </c>
      <c r="O8" s="97" t="s">
        <v>129</v>
      </c>
      <c r="P8" s="103">
        <f t="shared" ref="P8:P17" si="0">MAX(I8:K8,M8:O8)</f>
        <v>16.57</v>
      </c>
      <c r="Q8" s="102" t="str">
        <f t="shared" ref="Q8:Q17" si="1">IF(ISBLANK(P8),"",IF(P8&lt;10.2,"",IF(P8&gt;=19.9,"TSM",IF(P8&gt;=17.5,"SM",IF(P8&gt;=15.6,"KSM",IF(P8&gt;=13.8,"I A",IF(P8&gt;=12,"II A",IF(P8&gt;=10.2,"III A"))))))))</f>
        <v>KSM</v>
      </c>
      <c r="R8" s="94" t="s">
        <v>360</v>
      </c>
    </row>
    <row r="9" spans="1:20" s="1" customFormat="1" ht="19.95" customHeight="1" x14ac:dyDescent="0.25">
      <c r="A9" s="37">
        <v>2</v>
      </c>
      <c r="B9" s="101">
        <v>272</v>
      </c>
      <c r="C9" s="11" t="s">
        <v>361</v>
      </c>
      <c r="D9" s="100" t="s">
        <v>362</v>
      </c>
      <c r="E9" s="33" t="s">
        <v>363</v>
      </c>
      <c r="F9" s="99" t="s">
        <v>0</v>
      </c>
      <c r="G9" s="99" t="s">
        <v>124</v>
      </c>
      <c r="H9" s="99"/>
      <c r="I9" s="97">
        <v>16.170000000000002</v>
      </c>
      <c r="J9" s="97">
        <v>16.57</v>
      </c>
      <c r="K9" s="97" t="s">
        <v>129</v>
      </c>
      <c r="L9" s="98">
        <v>7</v>
      </c>
      <c r="M9" s="97" t="s">
        <v>129</v>
      </c>
      <c r="N9" s="97" t="s">
        <v>129</v>
      </c>
      <c r="O9" s="97">
        <v>15.99</v>
      </c>
      <c r="P9" s="103">
        <f t="shared" si="0"/>
        <v>16.57</v>
      </c>
      <c r="Q9" s="102" t="str">
        <f t="shared" si="1"/>
        <v>KSM</v>
      </c>
      <c r="R9" s="94" t="s">
        <v>364</v>
      </c>
    </row>
    <row r="10" spans="1:20" s="1" customFormat="1" ht="19.95" customHeight="1" x14ac:dyDescent="0.25">
      <c r="A10" s="37">
        <v>3</v>
      </c>
      <c r="B10" s="101">
        <v>204</v>
      </c>
      <c r="C10" s="11" t="s">
        <v>365</v>
      </c>
      <c r="D10" s="100" t="s">
        <v>366</v>
      </c>
      <c r="E10" s="33" t="s">
        <v>367</v>
      </c>
      <c r="F10" s="99" t="s">
        <v>41</v>
      </c>
      <c r="G10" s="99" t="s">
        <v>359</v>
      </c>
      <c r="H10" s="99"/>
      <c r="I10" s="97">
        <v>15.63</v>
      </c>
      <c r="J10" s="97">
        <v>15.86</v>
      </c>
      <c r="K10" s="97" t="s">
        <v>129</v>
      </c>
      <c r="L10" s="98">
        <v>6</v>
      </c>
      <c r="M10" s="97" t="s">
        <v>129</v>
      </c>
      <c r="N10" s="97">
        <v>15.98</v>
      </c>
      <c r="O10" s="97" t="s">
        <v>129</v>
      </c>
      <c r="P10" s="103">
        <f t="shared" si="0"/>
        <v>15.98</v>
      </c>
      <c r="Q10" s="102" t="str">
        <f t="shared" si="1"/>
        <v>KSM</v>
      </c>
      <c r="R10" s="94" t="s">
        <v>368</v>
      </c>
    </row>
    <row r="11" spans="1:20" s="1" customFormat="1" ht="19.95" customHeight="1" x14ac:dyDescent="0.25">
      <c r="A11" s="37">
        <v>7</v>
      </c>
      <c r="B11" s="101">
        <v>271</v>
      </c>
      <c r="C11" s="11" t="s">
        <v>369</v>
      </c>
      <c r="D11" s="100" t="s">
        <v>370</v>
      </c>
      <c r="E11" s="33" t="s">
        <v>371</v>
      </c>
      <c r="F11" s="99" t="s">
        <v>0</v>
      </c>
      <c r="G11" s="99" t="s">
        <v>124</v>
      </c>
      <c r="H11" s="99"/>
      <c r="I11" s="97">
        <v>14.38</v>
      </c>
      <c r="J11" s="97" t="s">
        <v>129</v>
      </c>
      <c r="K11" s="97">
        <v>14.57</v>
      </c>
      <c r="L11" s="98">
        <v>2</v>
      </c>
      <c r="M11" s="97">
        <v>14.77</v>
      </c>
      <c r="N11" s="97" t="s">
        <v>129</v>
      </c>
      <c r="O11" s="97">
        <v>15.78</v>
      </c>
      <c r="P11" s="103">
        <f t="shared" si="0"/>
        <v>15.78</v>
      </c>
      <c r="Q11" s="102" t="str">
        <f t="shared" si="1"/>
        <v>KSM</v>
      </c>
      <c r="R11" s="94" t="s">
        <v>364</v>
      </c>
    </row>
    <row r="12" spans="1:20" s="1" customFormat="1" ht="19.95" customHeight="1" x14ac:dyDescent="0.25">
      <c r="A12" s="37">
        <v>11</v>
      </c>
      <c r="B12" s="101">
        <v>203</v>
      </c>
      <c r="C12" s="11" t="s">
        <v>372</v>
      </c>
      <c r="D12" s="100" t="s">
        <v>373</v>
      </c>
      <c r="E12" s="33" t="s">
        <v>374</v>
      </c>
      <c r="F12" s="99" t="s">
        <v>41</v>
      </c>
      <c r="G12" s="99" t="s">
        <v>359</v>
      </c>
      <c r="H12" s="99"/>
      <c r="I12" s="97">
        <v>15.58</v>
      </c>
      <c r="J12" s="97" t="s">
        <v>129</v>
      </c>
      <c r="K12" s="97">
        <v>15.32</v>
      </c>
      <c r="L12" s="98">
        <v>5</v>
      </c>
      <c r="M12" s="97" t="s">
        <v>129</v>
      </c>
      <c r="N12" s="97" t="s">
        <v>129</v>
      </c>
      <c r="O12" s="97" t="s">
        <v>129</v>
      </c>
      <c r="P12" s="103">
        <f t="shared" si="0"/>
        <v>15.58</v>
      </c>
      <c r="Q12" s="102" t="str">
        <f t="shared" si="1"/>
        <v>I A</v>
      </c>
      <c r="R12" s="94" t="s">
        <v>360</v>
      </c>
    </row>
    <row r="13" spans="1:20" s="1" customFormat="1" ht="19.95" customHeight="1" x14ac:dyDescent="0.25">
      <c r="A13" s="37">
        <v>1</v>
      </c>
      <c r="B13" s="101">
        <v>185</v>
      </c>
      <c r="C13" s="11" t="s">
        <v>375</v>
      </c>
      <c r="D13" s="100" t="s">
        <v>376</v>
      </c>
      <c r="E13" s="33" t="s">
        <v>377</v>
      </c>
      <c r="F13" s="99" t="s">
        <v>41</v>
      </c>
      <c r="G13" s="99" t="s">
        <v>235</v>
      </c>
      <c r="H13" s="99" t="s">
        <v>378</v>
      </c>
      <c r="I13" s="97">
        <v>14.86</v>
      </c>
      <c r="J13" s="97">
        <v>14.48</v>
      </c>
      <c r="K13" s="97" t="s">
        <v>129</v>
      </c>
      <c r="L13" s="98">
        <v>3</v>
      </c>
      <c r="M13" s="97">
        <v>14.66</v>
      </c>
      <c r="N13" s="97">
        <v>15.45</v>
      </c>
      <c r="O13" s="97" t="s">
        <v>129</v>
      </c>
      <c r="P13" s="103">
        <f t="shared" si="0"/>
        <v>15.45</v>
      </c>
      <c r="Q13" s="102" t="str">
        <f t="shared" si="1"/>
        <v>I A</v>
      </c>
      <c r="R13" s="94" t="s">
        <v>379</v>
      </c>
    </row>
    <row r="14" spans="1:20" s="1" customFormat="1" ht="19.95" customHeight="1" x14ac:dyDescent="0.25">
      <c r="A14" s="37">
        <v>6</v>
      </c>
      <c r="B14" s="101">
        <v>252</v>
      </c>
      <c r="C14" s="11" t="s">
        <v>218</v>
      </c>
      <c r="D14" s="100" t="s">
        <v>217</v>
      </c>
      <c r="E14" s="33" t="s">
        <v>216</v>
      </c>
      <c r="F14" s="99" t="s">
        <v>0</v>
      </c>
      <c r="G14" s="99" t="s">
        <v>124</v>
      </c>
      <c r="H14" s="99"/>
      <c r="I14" s="97">
        <v>14.85</v>
      </c>
      <c r="J14" s="97">
        <v>14.03</v>
      </c>
      <c r="K14" s="97" t="s">
        <v>129</v>
      </c>
      <c r="L14" s="98">
        <v>4</v>
      </c>
      <c r="M14" s="97" t="s">
        <v>129</v>
      </c>
      <c r="N14" s="97" t="s">
        <v>129</v>
      </c>
      <c r="O14" s="97" t="s">
        <v>129</v>
      </c>
      <c r="P14" s="103">
        <f t="shared" si="0"/>
        <v>14.85</v>
      </c>
      <c r="Q14" s="102" t="str">
        <f t="shared" si="1"/>
        <v>I A</v>
      </c>
      <c r="R14" s="94" t="s">
        <v>215</v>
      </c>
    </row>
    <row r="15" spans="1:20" s="1" customFormat="1" ht="19.95" customHeight="1" x14ac:dyDescent="0.25">
      <c r="A15" s="37">
        <v>5</v>
      </c>
      <c r="B15" s="101">
        <v>285</v>
      </c>
      <c r="C15" s="11" t="s">
        <v>210</v>
      </c>
      <c r="D15" s="100" t="s">
        <v>380</v>
      </c>
      <c r="E15" s="33" t="s">
        <v>381</v>
      </c>
      <c r="F15" s="99" t="s">
        <v>119</v>
      </c>
      <c r="G15" s="99" t="s">
        <v>118</v>
      </c>
      <c r="H15" s="99"/>
      <c r="I15" s="97">
        <v>12.73</v>
      </c>
      <c r="J15" s="97" t="s">
        <v>129</v>
      </c>
      <c r="K15" s="97" t="s">
        <v>129</v>
      </c>
      <c r="L15" s="98">
        <v>1</v>
      </c>
      <c r="M15" s="97" t="s">
        <v>129</v>
      </c>
      <c r="N15" s="97" t="s">
        <v>129</v>
      </c>
      <c r="O15" s="97" t="s">
        <v>129</v>
      </c>
      <c r="P15" s="103">
        <f t="shared" si="0"/>
        <v>12.73</v>
      </c>
      <c r="Q15" s="102" t="str">
        <f t="shared" si="1"/>
        <v>II A</v>
      </c>
      <c r="R15" s="94" t="s">
        <v>382</v>
      </c>
    </row>
    <row r="16" spans="1:20" s="1" customFormat="1" ht="19.95" customHeight="1" x14ac:dyDescent="0.25">
      <c r="A16" s="37">
        <v>2</v>
      </c>
      <c r="B16" s="101">
        <v>231</v>
      </c>
      <c r="C16" s="11" t="s">
        <v>383</v>
      </c>
      <c r="D16" s="100" t="s">
        <v>384</v>
      </c>
      <c r="E16" s="33" t="s">
        <v>385</v>
      </c>
      <c r="F16" s="99" t="s">
        <v>386</v>
      </c>
      <c r="G16" s="99" t="s">
        <v>387</v>
      </c>
      <c r="H16" s="99"/>
      <c r="I16" s="97">
        <v>11.35</v>
      </c>
      <c r="J16" s="97">
        <v>12.18</v>
      </c>
      <c r="K16" s="97">
        <v>11.38</v>
      </c>
      <c r="L16" s="98"/>
      <c r="M16" s="97"/>
      <c r="N16" s="97"/>
      <c r="O16" s="97"/>
      <c r="P16" s="103">
        <f t="shared" si="0"/>
        <v>12.18</v>
      </c>
      <c r="Q16" s="102" t="str">
        <f t="shared" si="1"/>
        <v>II A</v>
      </c>
      <c r="R16" s="94" t="s">
        <v>388</v>
      </c>
    </row>
    <row r="17" spans="1:18" s="1" customFormat="1" ht="19.95" customHeight="1" x14ac:dyDescent="0.25">
      <c r="A17" s="37">
        <v>4</v>
      </c>
      <c r="B17" s="101">
        <v>214</v>
      </c>
      <c r="C17" s="11" t="s">
        <v>389</v>
      </c>
      <c r="D17" s="100" t="s">
        <v>390</v>
      </c>
      <c r="E17" s="33" t="s">
        <v>391</v>
      </c>
      <c r="F17" s="99" t="s">
        <v>148</v>
      </c>
      <c r="G17" s="99" t="s">
        <v>147</v>
      </c>
      <c r="H17" s="99"/>
      <c r="I17" s="97">
        <v>10.87</v>
      </c>
      <c r="J17" s="97">
        <v>10.51</v>
      </c>
      <c r="K17" s="97">
        <v>11.22</v>
      </c>
      <c r="L17" s="98"/>
      <c r="M17" s="97"/>
      <c r="N17" s="97"/>
      <c r="O17" s="97"/>
      <c r="P17" s="103">
        <f t="shared" si="0"/>
        <v>11.22</v>
      </c>
      <c r="Q17" s="102" t="str">
        <f t="shared" si="1"/>
        <v>III A</v>
      </c>
      <c r="R17" s="94" t="s">
        <v>146</v>
      </c>
    </row>
    <row r="18" spans="1:18" s="1" customFormat="1" ht="19.95" customHeight="1" x14ac:dyDescent="0.25">
      <c r="A18" s="37"/>
      <c r="B18" s="101">
        <v>270</v>
      </c>
      <c r="C18" s="11" t="s">
        <v>241</v>
      </c>
      <c r="D18" s="100" t="s">
        <v>392</v>
      </c>
      <c r="E18" s="33" t="s">
        <v>393</v>
      </c>
      <c r="F18" s="99" t="s">
        <v>0</v>
      </c>
      <c r="G18" s="99" t="s">
        <v>124</v>
      </c>
      <c r="H18" s="99"/>
      <c r="I18" s="97"/>
      <c r="J18" s="97"/>
      <c r="K18" s="97"/>
      <c r="L18" s="98"/>
      <c r="M18" s="97"/>
      <c r="N18" s="97"/>
      <c r="O18" s="97"/>
      <c r="P18" s="103" t="s">
        <v>87</v>
      </c>
      <c r="Q18" s="102"/>
      <c r="R18" s="94" t="s">
        <v>123</v>
      </c>
    </row>
  </sheetData>
  <mergeCells count="1">
    <mergeCell ref="I6:O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A19"/>
  <sheetViews>
    <sheetView zoomScaleNormal="100" zoomScaleSheetLayoutView="1" workbookViewId="0">
      <selection activeCell="A3" sqref="A3"/>
    </sheetView>
  </sheetViews>
  <sheetFormatPr defaultColWidth="9.109375" defaultRowHeight="13.2" x14ac:dyDescent="0.25"/>
  <cols>
    <col min="1" max="1" width="4.88671875" style="222" customWidth="1"/>
    <col min="2" max="2" width="7" style="222" customWidth="1"/>
    <col min="3" max="3" width="4.6640625" style="222" customWidth="1"/>
    <col min="4" max="4" width="13.5546875" style="222" customWidth="1"/>
    <col min="5" max="5" width="13.44140625" style="222" customWidth="1"/>
    <col min="6" max="6" width="10.5546875" style="222" customWidth="1"/>
    <col min="7" max="7" width="9.5546875" style="222" customWidth="1"/>
    <col min="8" max="8" width="10.33203125" style="222" customWidth="1"/>
    <col min="9" max="9" width="8.33203125" style="222" customWidth="1"/>
    <col min="10" max="10" width="7.6640625" style="222" customWidth="1"/>
    <col min="11" max="11" width="4.88671875" style="222" hidden="1" customWidth="1"/>
    <col min="12" max="12" width="20.6640625" style="222" customWidth="1"/>
    <col min="13" max="234" width="11.44140625" style="222" customWidth="1"/>
    <col min="235" max="16384" width="9.109375" style="222"/>
  </cols>
  <sheetData>
    <row r="1" spans="1:235" s="185" customFormat="1" ht="13.8" x14ac:dyDescent="0.25">
      <c r="A1" s="183" t="s">
        <v>15</v>
      </c>
      <c r="B1" s="184"/>
      <c r="E1" s="186"/>
      <c r="F1" s="186"/>
      <c r="G1" s="187"/>
      <c r="H1" s="187"/>
      <c r="I1" s="187"/>
      <c r="J1" s="188"/>
      <c r="L1" s="189" t="s">
        <v>14</v>
      </c>
      <c r="T1" s="184"/>
    </row>
    <row r="2" spans="1:235" s="190" customFormat="1" ht="15.75" customHeight="1" x14ac:dyDescent="0.25">
      <c r="A2" s="183" t="s">
        <v>11</v>
      </c>
      <c r="B2" s="184"/>
      <c r="D2" s="185"/>
      <c r="E2" s="186"/>
      <c r="F2" s="186"/>
      <c r="G2" s="191"/>
      <c r="H2" s="191"/>
      <c r="I2" s="191"/>
      <c r="J2" s="188"/>
      <c r="L2" s="192" t="s">
        <v>0</v>
      </c>
      <c r="T2" s="184"/>
    </row>
    <row r="3" spans="1:235" s="193" customFormat="1" ht="10.5" customHeight="1" x14ac:dyDescent="0.3">
      <c r="C3" s="194"/>
      <c r="E3" s="195"/>
      <c r="F3" s="195"/>
      <c r="G3" s="196"/>
      <c r="H3" s="196"/>
      <c r="I3" s="196"/>
      <c r="J3" s="197"/>
      <c r="L3" s="198"/>
    </row>
    <row r="4" spans="1:235" s="193" customFormat="1" ht="15.6" x14ac:dyDescent="0.3">
      <c r="C4" s="199" t="s">
        <v>864</v>
      </c>
      <c r="D4" s="200"/>
      <c r="E4" s="195"/>
      <c r="F4" s="201"/>
      <c r="G4" s="196"/>
      <c r="H4" s="196"/>
      <c r="I4" s="196"/>
      <c r="J4" s="197"/>
    </row>
    <row r="5" spans="1:235" s="193" customFormat="1" ht="9" customHeight="1" x14ac:dyDescent="0.25">
      <c r="D5" s="200"/>
      <c r="E5" s="195"/>
      <c r="F5" s="195"/>
      <c r="G5" s="196"/>
      <c r="H5" s="196"/>
      <c r="I5" s="196"/>
      <c r="J5" s="197"/>
    </row>
    <row r="6" spans="1:235" s="202" customFormat="1" ht="13.8" thickBot="1" x14ac:dyDescent="0.3">
      <c r="E6" s="203"/>
      <c r="F6" s="203"/>
      <c r="G6" s="196"/>
      <c r="H6" s="196"/>
      <c r="I6" s="196"/>
    </row>
    <row r="7" spans="1:235" s="212" customFormat="1" ht="10.8" thickBot="1" x14ac:dyDescent="0.25">
      <c r="A7" s="204" t="s">
        <v>86</v>
      </c>
      <c r="B7" s="204" t="s">
        <v>865</v>
      </c>
      <c r="C7" s="205" t="s">
        <v>9</v>
      </c>
      <c r="D7" s="206" t="s">
        <v>8</v>
      </c>
      <c r="E7" s="207" t="s">
        <v>7</v>
      </c>
      <c r="F7" s="208" t="s">
        <v>6</v>
      </c>
      <c r="G7" s="208" t="s">
        <v>5</v>
      </c>
      <c r="H7" s="208" t="s">
        <v>12</v>
      </c>
      <c r="I7" s="208" t="s">
        <v>13</v>
      </c>
      <c r="J7" s="209" t="s">
        <v>153</v>
      </c>
      <c r="K7" s="210" t="s">
        <v>2</v>
      </c>
      <c r="L7" s="211" t="s">
        <v>1</v>
      </c>
    </row>
    <row r="8" spans="1:235" ht="20.100000000000001" customHeight="1" x14ac:dyDescent="0.25">
      <c r="A8" s="277">
        <v>1</v>
      </c>
      <c r="B8" s="213">
        <v>800</v>
      </c>
      <c r="C8" s="214">
        <v>174</v>
      </c>
      <c r="D8" s="215" t="s">
        <v>59</v>
      </c>
      <c r="E8" s="216" t="s">
        <v>285</v>
      </c>
      <c r="F8" s="217" t="s">
        <v>284</v>
      </c>
      <c r="G8" s="280" t="s">
        <v>0</v>
      </c>
      <c r="H8" s="218" t="s">
        <v>124</v>
      </c>
      <c r="I8" s="218" t="s">
        <v>282</v>
      </c>
      <c r="J8" s="283">
        <v>3.9085648148148152E-3</v>
      </c>
      <c r="K8" s="219"/>
      <c r="L8" s="220" t="s">
        <v>281</v>
      </c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</row>
    <row r="9" spans="1:235" ht="20.100000000000001" customHeight="1" x14ac:dyDescent="0.25">
      <c r="A9" s="278"/>
      <c r="B9" s="223">
        <v>600</v>
      </c>
      <c r="C9" s="224">
        <v>173</v>
      </c>
      <c r="D9" s="225" t="s">
        <v>326</v>
      </c>
      <c r="E9" s="226" t="s">
        <v>325</v>
      </c>
      <c r="F9" s="227" t="s">
        <v>324</v>
      </c>
      <c r="G9" s="281" t="s">
        <v>0</v>
      </c>
      <c r="H9" s="228" t="s">
        <v>124</v>
      </c>
      <c r="I9" s="228" t="s">
        <v>282</v>
      </c>
      <c r="J9" s="284"/>
      <c r="K9" s="229"/>
      <c r="L9" s="230" t="s">
        <v>323</v>
      </c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  <c r="EL9" s="221"/>
      <c r="EM9" s="221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1"/>
      <c r="FV9" s="221"/>
      <c r="FW9" s="221"/>
      <c r="FX9" s="221"/>
      <c r="FY9" s="221"/>
      <c r="FZ9" s="221"/>
      <c r="GA9" s="221"/>
      <c r="GB9" s="221"/>
      <c r="GC9" s="221"/>
      <c r="GD9" s="221"/>
      <c r="GE9" s="221"/>
      <c r="GF9" s="221"/>
      <c r="GG9" s="221"/>
      <c r="GH9" s="221"/>
      <c r="GI9" s="221"/>
      <c r="GJ9" s="221"/>
      <c r="GK9" s="221"/>
      <c r="GL9" s="221"/>
      <c r="GM9" s="221"/>
      <c r="GN9" s="221"/>
      <c r="GO9" s="221"/>
      <c r="GP9" s="221"/>
      <c r="GQ9" s="221"/>
      <c r="GR9" s="221"/>
      <c r="GS9" s="221"/>
      <c r="GT9" s="221"/>
      <c r="GU9" s="221"/>
      <c r="GV9" s="221"/>
      <c r="GW9" s="221"/>
      <c r="GX9" s="221"/>
      <c r="GY9" s="221"/>
      <c r="GZ9" s="221"/>
      <c r="HA9" s="221"/>
      <c r="HB9" s="221"/>
      <c r="HC9" s="221"/>
      <c r="HD9" s="221"/>
      <c r="HE9" s="221"/>
      <c r="HF9" s="221"/>
      <c r="HG9" s="221"/>
      <c r="HH9" s="221"/>
      <c r="HI9" s="221"/>
      <c r="HJ9" s="221"/>
      <c r="HK9" s="221"/>
      <c r="HL9" s="221"/>
      <c r="HM9" s="221"/>
      <c r="HN9" s="221"/>
      <c r="HO9" s="221"/>
      <c r="HP9" s="221"/>
      <c r="HQ9" s="221"/>
      <c r="HR9" s="221"/>
      <c r="HS9" s="221"/>
      <c r="HT9" s="221"/>
      <c r="HU9" s="221"/>
      <c r="HV9" s="221"/>
      <c r="HW9" s="221"/>
      <c r="HX9" s="221"/>
      <c r="HY9" s="221"/>
      <c r="HZ9" s="221"/>
      <c r="IA9" s="221"/>
    </row>
    <row r="10" spans="1:235" ht="20.100000000000001" customHeight="1" x14ac:dyDescent="0.25">
      <c r="A10" s="278"/>
      <c r="B10" s="223">
        <v>400</v>
      </c>
      <c r="C10" s="224">
        <v>184</v>
      </c>
      <c r="D10" s="225" t="s">
        <v>788</v>
      </c>
      <c r="E10" s="226" t="s">
        <v>285</v>
      </c>
      <c r="F10" s="227" t="s">
        <v>284</v>
      </c>
      <c r="G10" s="281" t="s">
        <v>0</v>
      </c>
      <c r="H10" s="228" t="s">
        <v>124</v>
      </c>
      <c r="I10" s="228" t="s">
        <v>282</v>
      </c>
      <c r="J10" s="284"/>
      <c r="K10" s="229"/>
      <c r="L10" s="231" t="s">
        <v>281</v>
      </c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21"/>
      <c r="EK10" s="221"/>
      <c r="EL10" s="221"/>
      <c r="EM10" s="221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  <c r="FF10" s="221"/>
      <c r="FG10" s="221"/>
      <c r="FH10" s="221"/>
      <c r="FI10" s="221"/>
      <c r="FJ10" s="221"/>
      <c r="FK10" s="221"/>
      <c r="FL10" s="221"/>
      <c r="FM10" s="221"/>
      <c r="FN10" s="221"/>
      <c r="FO10" s="221"/>
      <c r="FP10" s="221"/>
      <c r="FQ10" s="221"/>
      <c r="FR10" s="221"/>
      <c r="FS10" s="221"/>
      <c r="FT10" s="221"/>
      <c r="FU10" s="221"/>
      <c r="FV10" s="221"/>
      <c r="FW10" s="221"/>
      <c r="FX10" s="221"/>
      <c r="FY10" s="221"/>
      <c r="FZ10" s="221"/>
      <c r="GA10" s="221"/>
      <c r="GB10" s="221"/>
      <c r="GC10" s="221"/>
      <c r="GD10" s="221"/>
      <c r="GE10" s="221"/>
      <c r="GF10" s="221"/>
      <c r="GG10" s="221"/>
      <c r="GH10" s="221"/>
      <c r="GI10" s="221"/>
      <c r="GJ10" s="221"/>
      <c r="GK10" s="221"/>
      <c r="GL10" s="221"/>
      <c r="GM10" s="221"/>
      <c r="GN10" s="221"/>
      <c r="GO10" s="221"/>
      <c r="GP10" s="221"/>
      <c r="GQ10" s="221"/>
      <c r="GR10" s="221"/>
      <c r="GS10" s="221"/>
      <c r="GT10" s="221"/>
      <c r="GU10" s="221"/>
      <c r="GV10" s="221"/>
      <c r="GW10" s="221"/>
      <c r="GX10" s="221"/>
      <c r="GY10" s="221"/>
      <c r="GZ10" s="221"/>
      <c r="HA10" s="221"/>
      <c r="HB10" s="221"/>
      <c r="HC10" s="221"/>
      <c r="HD10" s="221"/>
      <c r="HE10" s="221"/>
      <c r="HF10" s="221"/>
      <c r="HG10" s="221"/>
      <c r="HH10" s="221"/>
      <c r="HI10" s="221"/>
      <c r="HJ10" s="221"/>
      <c r="HK10" s="221"/>
      <c r="HL10" s="221"/>
      <c r="HM10" s="221"/>
      <c r="HN10" s="221"/>
      <c r="HO10" s="221"/>
      <c r="HP10" s="221"/>
      <c r="HQ10" s="221"/>
      <c r="HR10" s="221"/>
      <c r="HS10" s="221"/>
      <c r="HT10" s="221"/>
      <c r="HU10" s="221"/>
      <c r="HV10" s="221"/>
      <c r="HW10" s="221"/>
      <c r="HX10" s="221"/>
      <c r="HY10" s="221"/>
      <c r="HZ10" s="221"/>
      <c r="IA10" s="221"/>
    </row>
    <row r="11" spans="1:235" ht="20.100000000000001" customHeight="1" thickBot="1" x14ac:dyDescent="0.3">
      <c r="A11" s="279"/>
      <c r="B11" s="232">
        <v>200</v>
      </c>
      <c r="C11" s="233">
        <v>90</v>
      </c>
      <c r="D11" s="234" t="s">
        <v>262</v>
      </c>
      <c r="E11" s="235" t="s">
        <v>473</v>
      </c>
      <c r="F11" s="236" t="s">
        <v>822</v>
      </c>
      <c r="G11" s="282"/>
      <c r="H11" s="237" t="s">
        <v>124</v>
      </c>
      <c r="I11" s="237"/>
      <c r="J11" s="285"/>
      <c r="K11" s="238"/>
      <c r="L11" s="239" t="s">
        <v>165</v>
      </c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</row>
    <row r="12" spans="1:235" ht="20.100000000000001" customHeight="1" x14ac:dyDescent="0.25">
      <c r="A12" s="277">
        <v>2</v>
      </c>
      <c r="B12" s="213">
        <v>800</v>
      </c>
      <c r="C12" s="214">
        <v>364</v>
      </c>
      <c r="D12" s="215" t="s">
        <v>289</v>
      </c>
      <c r="E12" s="216" t="s">
        <v>288</v>
      </c>
      <c r="F12" s="217" t="s">
        <v>287</v>
      </c>
      <c r="G12" s="280" t="s">
        <v>119</v>
      </c>
      <c r="H12" s="218" t="s">
        <v>118</v>
      </c>
      <c r="I12" s="218"/>
      <c r="J12" s="283">
        <v>3.9168981481481477E-3</v>
      </c>
      <c r="K12" s="219"/>
      <c r="L12" s="220" t="s">
        <v>286</v>
      </c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1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1"/>
      <c r="HQ12" s="221"/>
      <c r="HR12" s="221"/>
      <c r="HS12" s="221"/>
      <c r="HT12" s="221"/>
      <c r="HU12" s="221"/>
      <c r="HV12" s="221"/>
      <c r="HW12" s="221"/>
      <c r="HX12" s="221"/>
      <c r="HY12" s="221"/>
      <c r="HZ12" s="221"/>
      <c r="IA12" s="221"/>
    </row>
    <row r="13" spans="1:235" ht="20.100000000000001" customHeight="1" x14ac:dyDescent="0.25">
      <c r="A13" s="278"/>
      <c r="B13" s="223">
        <v>600</v>
      </c>
      <c r="C13" s="224">
        <v>332</v>
      </c>
      <c r="D13" s="225" t="s">
        <v>527</v>
      </c>
      <c r="E13" s="226" t="s">
        <v>528</v>
      </c>
      <c r="F13" s="227" t="s">
        <v>529</v>
      </c>
      <c r="G13" s="281" t="s">
        <v>119</v>
      </c>
      <c r="H13" s="228" t="s">
        <v>118</v>
      </c>
      <c r="I13" s="228"/>
      <c r="J13" s="284"/>
      <c r="K13" s="229"/>
      <c r="L13" s="230" t="s">
        <v>530</v>
      </c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1"/>
      <c r="FV13" s="221"/>
      <c r="FW13" s="221"/>
      <c r="FX13" s="221"/>
      <c r="FY13" s="221"/>
      <c r="FZ13" s="221"/>
      <c r="GA13" s="221"/>
      <c r="GB13" s="221"/>
      <c r="GC13" s="221"/>
      <c r="GD13" s="221"/>
      <c r="GE13" s="221"/>
      <c r="GF13" s="221"/>
      <c r="GG13" s="221"/>
      <c r="GH13" s="221"/>
      <c r="GI13" s="221"/>
      <c r="GJ13" s="221"/>
      <c r="GK13" s="221"/>
      <c r="GL13" s="221"/>
      <c r="GM13" s="221"/>
      <c r="GN13" s="221"/>
      <c r="GO13" s="221"/>
      <c r="GP13" s="221"/>
      <c r="GQ13" s="221"/>
      <c r="GR13" s="221"/>
      <c r="GS13" s="221"/>
      <c r="GT13" s="221"/>
      <c r="GU13" s="221"/>
      <c r="GV13" s="221"/>
      <c r="GW13" s="221"/>
      <c r="GX13" s="221"/>
      <c r="GY13" s="221"/>
      <c r="GZ13" s="221"/>
      <c r="HA13" s="221"/>
      <c r="HB13" s="221"/>
      <c r="HC13" s="221"/>
      <c r="HD13" s="221"/>
      <c r="HE13" s="221"/>
      <c r="HF13" s="221"/>
      <c r="HG13" s="221"/>
      <c r="HH13" s="221"/>
      <c r="HI13" s="221"/>
      <c r="HJ13" s="221"/>
      <c r="HK13" s="221"/>
      <c r="HL13" s="221"/>
      <c r="HM13" s="221"/>
      <c r="HN13" s="221"/>
      <c r="HO13" s="221"/>
      <c r="HP13" s="221"/>
      <c r="HQ13" s="221"/>
      <c r="HR13" s="221"/>
      <c r="HS13" s="221"/>
      <c r="HT13" s="221"/>
      <c r="HU13" s="221"/>
      <c r="HV13" s="221"/>
      <c r="HW13" s="221"/>
      <c r="HX13" s="221"/>
      <c r="HY13" s="221"/>
      <c r="HZ13" s="221"/>
      <c r="IA13" s="221"/>
    </row>
    <row r="14" spans="1:235" ht="20.100000000000001" customHeight="1" x14ac:dyDescent="0.25">
      <c r="A14" s="278"/>
      <c r="B14" s="223">
        <v>400</v>
      </c>
      <c r="C14" s="224">
        <v>383</v>
      </c>
      <c r="D14" s="225" t="s">
        <v>531</v>
      </c>
      <c r="E14" s="226" t="s">
        <v>532</v>
      </c>
      <c r="F14" s="227" t="s">
        <v>533</v>
      </c>
      <c r="G14" s="281" t="s">
        <v>119</v>
      </c>
      <c r="H14" s="228" t="s">
        <v>118</v>
      </c>
      <c r="I14" s="228"/>
      <c r="J14" s="284"/>
      <c r="K14" s="229"/>
      <c r="L14" s="231" t="s">
        <v>177</v>
      </c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  <c r="GK14" s="221"/>
      <c r="GL14" s="221"/>
      <c r="GM14" s="221"/>
      <c r="GN14" s="221"/>
      <c r="GO14" s="221"/>
      <c r="GP14" s="221"/>
      <c r="GQ14" s="221"/>
      <c r="GR14" s="221"/>
      <c r="GS14" s="221"/>
      <c r="GT14" s="221"/>
      <c r="GU14" s="221"/>
      <c r="GV14" s="221"/>
      <c r="GW14" s="221"/>
      <c r="GX14" s="221"/>
      <c r="GY14" s="221"/>
      <c r="GZ14" s="221"/>
      <c r="HA14" s="221"/>
      <c r="HB14" s="221"/>
      <c r="HC14" s="221"/>
      <c r="HD14" s="221"/>
      <c r="HE14" s="221"/>
      <c r="HF14" s="221"/>
      <c r="HG14" s="221"/>
      <c r="HH14" s="221"/>
      <c r="HI14" s="221"/>
      <c r="HJ14" s="221"/>
      <c r="HK14" s="221"/>
      <c r="HL14" s="221"/>
      <c r="HM14" s="221"/>
      <c r="HN14" s="221"/>
      <c r="HO14" s="221"/>
      <c r="HP14" s="221"/>
      <c r="HQ14" s="221"/>
      <c r="HR14" s="221"/>
      <c r="HS14" s="221"/>
      <c r="HT14" s="221"/>
      <c r="HU14" s="221"/>
      <c r="HV14" s="221"/>
      <c r="HW14" s="221"/>
      <c r="HX14" s="221"/>
      <c r="HY14" s="221"/>
      <c r="HZ14" s="221"/>
      <c r="IA14" s="221"/>
    </row>
    <row r="15" spans="1:235" ht="20.100000000000001" customHeight="1" thickBot="1" x14ac:dyDescent="0.3">
      <c r="A15" s="279"/>
      <c r="B15" s="232">
        <v>200</v>
      </c>
      <c r="C15" s="233">
        <v>379</v>
      </c>
      <c r="D15" s="234" t="s">
        <v>548</v>
      </c>
      <c r="E15" s="235" t="s">
        <v>549</v>
      </c>
      <c r="F15" s="236" t="s">
        <v>550</v>
      </c>
      <c r="G15" s="282" t="s">
        <v>119</v>
      </c>
      <c r="H15" s="237" t="s">
        <v>118</v>
      </c>
      <c r="I15" s="237"/>
      <c r="J15" s="285"/>
      <c r="K15" s="238"/>
      <c r="L15" s="239" t="s">
        <v>551</v>
      </c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  <c r="GK15" s="221"/>
      <c r="GL15" s="221"/>
      <c r="GM15" s="221"/>
      <c r="GN15" s="221"/>
      <c r="GO15" s="221"/>
      <c r="GP15" s="221"/>
      <c r="GQ15" s="221"/>
      <c r="GR15" s="221"/>
      <c r="GS15" s="221"/>
      <c r="GT15" s="221"/>
      <c r="GU15" s="221"/>
      <c r="GV15" s="221"/>
      <c r="GW15" s="221"/>
      <c r="GX15" s="221"/>
      <c r="GY15" s="221"/>
      <c r="GZ15" s="221"/>
      <c r="HA15" s="221"/>
      <c r="HB15" s="221"/>
      <c r="HC15" s="221"/>
      <c r="HD15" s="221"/>
      <c r="HE15" s="221"/>
      <c r="HF15" s="221"/>
      <c r="HG15" s="221"/>
      <c r="HH15" s="221"/>
      <c r="HI15" s="221"/>
      <c r="HJ15" s="221"/>
      <c r="HK15" s="221"/>
      <c r="HL15" s="221"/>
      <c r="HM15" s="221"/>
      <c r="HN15" s="221"/>
      <c r="HO15" s="221"/>
      <c r="HP15" s="221"/>
      <c r="HQ15" s="221"/>
      <c r="HR15" s="221"/>
      <c r="HS15" s="221"/>
      <c r="HT15" s="221"/>
      <c r="HU15" s="221"/>
      <c r="HV15" s="221"/>
      <c r="HW15" s="221"/>
      <c r="HX15" s="221"/>
      <c r="HY15" s="221"/>
      <c r="HZ15" s="221"/>
      <c r="IA15" s="221"/>
    </row>
    <row r="16" spans="1:235" ht="20.100000000000001" customHeight="1" x14ac:dyDescent="0.25">
      <c r="A16" s="277">
        <v>3</v>
      </c>
      <c r="B16" s="213">
        <v>800</v>
      </c>
      <c r="C16" s="214">
        <v>255</v>
      </c>
      <c r="D16" s="215" t="s">
        <v>455</v>
      </c>
      <c r="E16" s="216" t="s">
        <v>454</v>
      </c>
      <c r="F16" s="217" t="s">
        <v>453</v>
      </c>
      <c r="G16" s="280" t="s">
        <v>0</v>
      </c>
      <c r="H16" s="218" t="s">
        <v>124</v>
      </c>
      <c r="I16" s="218"/>
      <c r="J16" s="283">
        <v>4.1909722222222218E-3</v>
      </c>
      <c r="K16" s="219"/>
      <c r="L16" s="220" t="s">
        <v>187</v>
      </c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  <c r="GO16" s="221"/>
      <c r="GP16" s="221"/>
      <c r="GQ16" s="221"/>
      <c r="GR16" s="221"/>
      <c r="GS16" s="221"/>
      <c r="GT16" s="221"/>
      <c r="GU16" s="221"/>
      <c r="GV16" s="221"/>
      <c r="GW16" s="221"/>
      <c r="GX16" s="221"/>
      <c r="GY16" s="221"/>
      <c r="GZ16" s="221"/>
      <c r="HA16" s="221"/>
      <c r="HB16" s="221"/>
      <c r="HC16" s="221"/>
      <c r="HD16" s="221"/>
      <c r="HE16" s="221"/>
      <c r="HF16" s="221"/>
      <c r="HG16" s="221"/>
      <c r="HH16" s="221"/>
      <c r="HI16" s="221"/>
      <c r="HJ16" s="221"/>
      <c r="HK16" s="221"/>
      <c r="HL16" s="221"/>
      <c r="HM16" s="221"/>
      <c r="HN16" s="221"/>
      <c r="HO16" s="221"/>
      <c r="HP16" s="221"/>
      <c r="HQ16" s="221"/>
      <c r="HR16" s="221"/>
      <c r="HS16" s="221"/>
      <c r="HT16" s="221"/>
      <c r="HU16" s="221"/>
      <c r="HV16" s="221"/>
      <c r="HW16" s="221"/>
      <c r="HX16" s="221"/>
      <c r="HY16" s="221"/>
      <c r="HZ16" s="221"/>
      <c r="IA16" s="221"/>
    </row>
    <row r="17" spans="1:235" ht="20.100000000000001" customHeight="1" x14ac:dyDescent="0.25">
      <c r="A17" s="278"/>
      <c r="B17" s="223">
        <v>600</v>
      </c>
      <c r="C17" s="224">
        <v>252</v>
      </c>
      <c r="D17" s="225" t="s">
        <v>458</v>
      </c>
      <c r="E17" s="226" t="s">
        <v>457</v>
      </c>
      <c r="F17" s="227" t="s">
        <v>456</v>
      </c>
      <c r="G17" s="281" t="s">
        <v>0</v>
      </c>
      <c r="H17" s="228" t="s">
        <v>124</v>
      </c>
      <c r="I17" s="228"/>
      <c r="J17" s="284"/>
      <c r="K17" s="229"/>
      <c r="L17" s="230" t="s">
        <v>187</v>
      </c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  <c r="GK17" s="221"/>
      <c r="GL17" s="221"/>
      <c r="GM17" s="221"/>
      <c r="GN17" s="221"/>
      <c r="GO17" s="221"/>
      <c r="GP17" s="221"/>
      <c r="GQ17" s="221"/>
      <c r="GR17" s="221"/>
      <c r="GS17" s="221"/>
      <c r="GT17" s="221"/>
      <c r="GU17" s="221"/>
      <c r="GV17" s="221"/>
      <c r="GW17" s="221"/>
      <c r="GX17" s="221"/>
      <c r="GY17" s="221"/>
      <c r="GZ17" s="221"/>
      <c r="HA17" s="221"/>
      <c r="HB17" s="221"/>
      <c r="HC17" s="221"/>
      <c r="HD17" s="221"/>
      <c r="HE17" s="221"/>
      <c r="HF17" s="221"/>
      <c r="HG17" s="221"/>
      <c r="HH17" s="221"/>
      <c r="HI17" s="221"/>
      <c r="HJ17" s="221"/>
      <c r="HK17" s="221"/>
      <c r="HL17" s="221"/>
      <c r="HM17" s="221"/>
      <c r="HN17" s="221"/>
      <c r="HO17" s="221"/>
      <c r="HP17" s="221"/>
      <c r="HQ17" s="221"/>
      <c r="HR17" s="221"/>
      <c r="HS17" s="221"/>
      <c r="HT17" s="221"/>
      <c r="HU17" s="221"/>
      <c r="HV17" s="221"/>
      <c r="HW17" s="221"/>
      <c r="HX17" s="221"/>
      <c r="HY17" s="221"/>
      <c r="HZ17" s="221"/>
      <c r="IA17" s="221"/>
    </row>
    <row r="18" spans="1:235" ht="20.100000000000001" customHeight="1" x14ac:dyDescent="0.25">
      <c r="A18" s="278"/>
      <c r="B18" s="223">
        <v>400</v>
      </c>
      <c r="C18" s="224">
        <v>169</v>
      </c>
      <c r="D18" s="225" t="s">
        <v>59</v>
      </c>
      <c r="E18" s="226" t="s">
        <v>465</v>
      </c>
      <c r="F18" s="227" t="s">
        <v>464</v>
      </c>
      <c r="G18" s="281" t="s">
        <v>0</v>
      </c>
      <c r="H18" s="228" t="s">
        <v>124</v>
      </c>
      <c r="I18" s="228"/>
      <c r="J18" s="284"/>
      <c r="K18" s="229"/>
      <c r="L18" s="231" t="s">
        <v>187</v>
      </c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1"/>
      <c r="HI18" s="221"/>
      <c r="HJ18" s="221"/>
      <c r="HK18" s="221"/>
      <c r="HL18" s="221"/>
      <c r="HM18" s="221"/>
      <c r="HN18" s="221"/>
      <c r="HO18" s="221"/>
      <c r="HP18" s="221"/>
      <c r="HQ18" s="221"/>
      <c r="HR18" s="221"/>
      <c r="HS18" s="221"/>
      <c r="HT18" s="221"/>
      <c r="HU18" s="221"/>
      <c r="HV18" s="221"/>
      <c r="HW18" s="221"/>
      <c r="HX18" s="221"/>
      <c r="HY18" s="221"/>
      <c r="HZ18" s="221"/>
      <c r="IA18" s="221"/>
    </row>
    <row r="19" spans="1:235" ht="20.100000000000001" customHeight="1" thickBot="1" x14ac:dyDescent="0.3">
      <c r="A19" s="279"/>
      <c r="B19" s="232">
        <v>200</v>
      </c>
      <c r="C19" s="233">
        <v>254</v>
      </c>
      <c r="D19" s="234" t="s">
        <v>45</v>
      </c>
      <c r="E19" s="235" t="s">
        <v>517</v>
      </c>
      <c r="F19" s="236" t="s">
        <v>149</v>
      </c>
      <c r="G19" s="282" t="s">
        <v>0</v>
      </c>
      <c r="H19" s="237" t="s">
        <v>124</v>
      </c>
      <c r="I19" s="237"/>
      <c r="J19" s="285"/>
      <c r="K19" s="238"/>
      <c r="L19" s="239" t="s">
        <v>187</v>
      </c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1"/>
      <c r="GM19" s="221"/>
      <c r="GN19" s="221"/>
      <c r="GO19" s="221"/>
      <c r="GP19" s="221"/>
      <c r="GQ19" s="221"/>
      <c r="GR19" s="221"/>
      <c r="GS19" s="221"/>
      <c r="GT19" s="221"/>
      <c r="GU19" s="221"/>
      <c r="GV19" s="221"/>
      <c r="GW19" s="221"/>
      <c r="GX19" s="221"/>
      <c r="GY19" s="221"/>
      <c r="GZ19" s="221"/>
      <c r="HA19" s="221"/>
      <c r="HB19" s="221"/>
      <c r="HC19" s="221"/>
      <c r="HD19" s="221"/>
      <c r="HE19" s="221"/>
      <c r="HF19" s="221"/>
      <c r="HG19" s="221"/>
      <c r="HH19" s="221"/>
      <c r="HI19" s="221"/>
      <c r="HJ19" s="221"/>
      <c r="HK19" s="221"/>
      <c r="HL19" s="221"/>
      <c r="HM19" s="221"/>
      <c r="HN19" s="221"/>
      <c r="HO19" s="221"/>
      <c r="HP19" s="221"/>
      <c r="HQ19" s="221"/>
      <c r="HR19" s="221"/>
      <c r="HS19" s="221"/>
      <c r="HT19" s="221"/>
      <c r="HU19" s="221"/>
      <c r="HV19" s="221"/>
      <c r="HW19" s="221"/>
      <c r="HX19" s="221"/>
      <c r="HY19" s="221"/>
      <c r="HZ19" s="221"/>
      <c r="IA19" s="221"/>
    </row>
  </sheetData>
  <mergeCells count="9">
    <mergeCell ref="A16:A19"/>
    <mergeCell ref="G16:G19"/>
    <mergeCell ref="J16:J19"/>
    <mergeCell ref="A8:A11"/>
    <mergeCell ref="G8:G11"/>
    <mergeCell ref="J8:J11"/>
    <mergeCell ref="A12:A15"/>
    <mergeCell ref="G12:G15"/>
    <mergeCell ref="J12:J15"/>
  </mergeCells>
  <pageMargins left="0.39370078740157483" right="0.39370078740157483" top="0.43307086614173229" bottom="0.74803149606299213" header="0.31496062992125984" footer="0.31496062992125984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A19"/>
  <sheetViews>
    <sheetView zoomScaleNormal="100" zoomScaleSheetLayoutView="1" workbookViewId="0">
      <selection activeCell="A3" sqref="A3"/>
    </sheetView>
  </sheetViews>
  <sheetFormatPr defaultColWidth="9.109375" defaultRowHeight="13.2" x14ac:dyDescent="0.25"/>
  <cols>
    <col min="1" max="1" width="5.33203125" style="222" customWidth="1"/>
    <col min="2" max="2" width="6.44140625" style="222" customWidth="1"/>
    <col min="3" max="3" width="4.6640625" style="222" customWidth="1"/>
    <col min="4" max="4" width="9.5546875" style="222" customWidth="1"/>
    <col min="5" max="5" width="12.6640625" style="222" customWidth="1"/>
    <col min="6" max="6" width="10.5546875" style="222" customWidth="1"/>
    <col min="7" max="7" width="9.5546875" style="222" customWidth="1"/>
    <col min="8" max="8" width="10.33203125" style="222" customWidth="1"/>
    <col min="9" max="9" width="8.33203125" style="222" customWidth="1"/>
    <col min="10" max="10" width="7.6640625" style="222" customWidth="1"/>
    <col min="11" max="11" width="4.88671875" style="222" hidden="1" customWidth="1"/>
    <col min="12" max="12" width="20.6640625" style="222" customWidth="1"/>
    <col min="13" max="234" width="11.44140625" style="222" customWidth="1"/>
    <col min="235" max="16384" width="9.109375" style="222"/>
  </cols>
  <sheetData>
    <row r="1" spans="1:235" s="246" customFormat="1" ht="13.8" x14ac:dyDescent="0.25">
      <c r="A1" s="183" t="s">
        <v>15</v>
      </c>
      <c r="B1" s="241"/>
      <c r="E1" s="245"/>
      <c r="F1" s="245"/>
      <c r="G1" s="248"/>
      <c r="H1" s="248"/>
      <c r="I1" s="248"/>
      <c r="J1" s="243"/>
      <c r="L1" s="247" t="s">
        <v>14</v>
      </c>
      <c r="T1" s="241"/>
    </row>
    <row r="2" spans="1:235" s="240" customFormat="1" ht="15.75" customHeight="1" x14ac:dyDescent="0.25">
      <c r="A2" s="183" t="s">
        <v>11</v>
      </c>
      <c r="B2" s="241"/>
      <c r="D2" s="246"/>
      <c r="E2" s="245"/>
      <c r="F2" s="245"/>
      <c r="G2" s="244"/>
      <c r="H2" s="244"/>
      <c r="I2" s="244"/>
      <c r="J2" s="243"/>
      <c r="L2" s="242" t="s">
        <v>0</v>
      </c>
      <c r="T2" s="241"/>
    </row>
    <row r="3" spans="1:235" s="193" customFormat="1" ht="10.5" customHeight="1" x14ac:dyDescent="0.3">
      <c r="C3" s="194"/>
      <c r="E3" s="195"/>
      <c r="F3" s="195"/>
      <c r="G3" s="196"/>
      <c r="H3" s="196"/>
      <c r="I3" s="196"/>
      <c r="J3" s="197"/>
      <c r="L3" s="198"/>
    </row>
    <row r="4" spans="1:235" s="193" customFormat="1" ht="15.6" x14ac:dyDescent="0.3">
      <c r="C4" s="199" t="s">
        <v>870</v>
      </c>
      <c r="D4" s="200"/>
      <c r="E4" s="195"/>
      <c r="F4" s="201"/>
      <c r="G4" s="196"/>
      <c r="H4" s="196"/>
      <c r="I4" s="196"/>
      <c r="J4" s="197"/>
    </row>
    <row r="5" spans="1:235" s="193" customFormat="1" ht="9" customHeight="1" x14ac:dyDescent="0.25">
      <c r="D5" s="200"/>
      <c r="E5" s="195"/>
      <c r="F5" s="195"/>
      <c r="G5" s="196"/>
      <c r="H5" s="196"/>
      <c r="I5" s="196"/>
      <c r="J5" s="197"/>
    </row>
    <row r="6" spans="1:235" s="202" customFormat="1" ht="13.8" thickBot="1" x14ac:dyDescent="0.3">
      <c r="E6" s="203"/>
      <c r="F6" s="203"/>
      <c r="G6" s="196"/>
      <c r="H6" s="196"/>
      <c r="I6" s="196"/>
    </row>
    <row r="7" spans="1:235" s="212" customFormat="1" ht="10.8" thickBot="1" x14ac:dyDescent="0.25">
      <c r="A7" s="204" t="s">
        <v>86</v>
      </c>
      <c r="B7" s="204" t="s">
        <v>865</v>
      </c>
      <c r="C7" s="205" t="s">
        <v>9</v>
      </c>
      <c r="D7" s="206" t="s">
        <v>8</v>
      </c>
      <c r="E7" s="207" t="s">
        <v>7</v>
      </c>
      <c r="F7" s="208" t="s">
        <v>6</v>
      </c>
      <c r="G7" s="208" t="s">
        <v>5</v>
      </c>
      <c r="H7" s="208" t="s">
        <v>12</v>
      </c>
      <c r="I7" s="208" t="s">
        <v>13</v>
      </c>
      <c r="J7" s="209" t="s">
        <v>153</v>
      </c>
      <c r="K7" s="210" t="s">
        <v>2</v>
      </c>
      <c r="L7" s="211" t="s">
        <v>1</v>
      </c>
    </row>
    <row r="8" spans="1:235" ht="20.100000000000001" customHeight="1" thickBot="1" x14ac:dyDescent="0.3">
      <c r="A8" s="277">
        <v>1</v>
      </c>
      <c r="B8" s="213">
        <v>800</v>
      </c>
      <c r="C8" s="214">
        <v>162</v>
      </c>
      <c r="D8" s="215" t="s">
        <v>616</v>
      </c>
      <c r="E8" s="216" t="s">
        <v>617</v>
      </c>
      <c r="F8" s="33" t="s">
        <v>875</v>
      </c>
      <c r="G8" s="280"/>
      <c r="H8" s="218" t="s">
        <v>124</v>
      </c>
      <c r="I8" s="218"/>
      <c r="J8" s="283">
        <v>3.4004629629629628E-3</v>
      </c>
      <c r="K8" s="219" t="s">
        <v>165</v>
      </c>
      <c r="L8" s="220" t="s">
        <v>165</v>
      </c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</row>
    <row r="9" spans="1:235" ht="20.100000000000001" customHeight="1" x14ac:dyDescent="0.25">
      <c r="A9" s="278"/>
      <c r="B9" s="223">
        <v>600</v>
      </c>
      <c r="C9" s="224">
        <v>239</v>
      </c>
      <c r="D9" s="225" t="s">
        <v>659</v>
      </c>
      <c r="E9" s="226" t="s">
        <v>686</v>
      </c>
      <c r="F9" s="217" t="s">
        <v>687</v>
      </c>
      <c r="G9" s="281"/>
      <c r="H9" s="228" t="s">
        <v>124</v>
      </c>
      <c r="I9" s="228"/>
      <c r="J9" s="284"/>
      <c r="K9" s="229" t="s">
        <v>869</v>
      </c>
      <c r="L9" s="230" t="s">
        <v>869</v>
      </c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  <c r="EL9" s="221"/>
      <c r="EM9" s="221"/>
      <c r="EN9" s="221"/>
      <c r="EO9" s="221"/>
      <c r="EP9" s="221"/>
      <c r="EQ9" s="221"/>
      <c r="ER9" s="221"/>
      <c r="ES9" s="221"/>
      <c r="ET9" s="221"/>
      <c r="EU9" s="221"/>
      <c r="EV9" s="221"/>
      <c r="EW9" s="221"/>
      <c r="EX9" s="221"/>
      <c r="EY9" s="221"/>
      <c r="EZ9" s="221"/>
      <c r="FA9" s="221"/>
      <c r="FB9" s="221"/>
      <c r="FC9" s="221"/>
      <c r="FD9" s="221"/>
      <c r="FE9" s="221"/>
      <c r="FF9" s="221"/>
      <c r="FG9" s="221"/>
      <c r="FH9" s="221"/>
      <c r="FI9" s="221"/>
      <c r="FJ9" s="221"/>
      <c r="FK9" s="221"/>
      <c r="FL9" s="221"/>
      <c r="FM9" s="221"/>
      <c r="FN9" s="221"/>
      <c r="FO9" s="221"/>
      <c r="FP9" s="221"/>
      <c r="FQ9" s="221"/>
      <c r="FR9" s="221"/>
      <c r="FS9" s="221"/>
      <c r="FT9" s="221"/>
      <c r="FU9" s="221"/>
      <c r="FV9" s="221"/>
      <c r="FW9" s="221"/>
      <c r="FX9" s="221"/>
      <c r="FY9" s="221"/>
      <c r="FZ9" s="221"/>
      <c r="GA9" s="221"/>
      <c r="GB9" s="221"/>
      <c r="GC9" s="221"/>
      <c r="GD9" s="221"/>
      <c r="GE9" s="221"/>
      <c r="GF9" s="221"/>
      <c r="GG9" s="221"/>
      <c r="GH9" s="221"/>
      <c r="GI9" s="221"/>
      <c r="GJ9" s="221"/>
      <c r="GK9" s="221"/>
      <c r="GL9" s="221"/>
      <c r="GM9" s="221"/>
      <c r="GN9" s="221"/>
      <c r="GO9" s="221"/>
      <c r="GP9" s="221"/>
      <c r="GQ9" s="221"/>
      <c r="GR9" s="221"/>
      <c r="GS9" s="221"/>
      <c r="GT9" s="221"/>
      <c r="GU9" s="221"/>
      <c r="GV9" s="221"/>
      <c r="GW9" s="221"/>
      <c r="GX9" s="221"/>
      <c r="GY9" s="221"/>
      <c r="GZ9" s="221"/>
      <c r="HA9" s="221"/>
      <c r="HB9" s="221"/>
      <c r="HC9" s="221"/>
      <c r="HD9" s="221"/>
      <c r="HE9" s="221"/>
      <c r="HF9" s="221"/>
      <c r="HG9" s="221"/>
      <c r="HH9" s="221"/>
      <c r="HI9" s="221"/>
      <c r="HJ9" s="221"/>
      <c r="HK9" s="221"/>
      <c r="HL9" s="221"/>
      <c r="HM9" s="221"/>
      <c r="HN9" s="221"/>
      <c r="HO9" s="221"/>
      <c r="HP9" s="221"/>
      <c r="HQ9" s="221"/>
      <c r="HR9" s="221"/>
      <c r="HS9" s="221"/>
      <c r="HT9" s="221"/>
      <c r="HU9" s="221"/>
      <c r="HV9" s="221"/>
      <c r="HW9" s="221"/>
      <c r="HX9" s="221"/>
      <c r="HY9" s="221"/>
      <c r="HZ9" s="221"/>
      <c r="IA9" s="221"/>
    </row>
    <row r="10" spans="1:235" ht="20.100000000000001" customHeight="1" x14ac:dyDescent="0.25">
      <c r="A10" s="278"/>
      <c r="B10" s="223">
        <v>400</v>
      </c>
      <c r="C10" s="224">
        <v>143</v>
      </c>
      <c r="D10" s="225" t="s">
        <v>395</v>
      </c>
      <c r="E10" s="226" t="s">
        <v>868</v>
      </c>
      <c r="F10" s="227">
        <v>37230</v>
      </c>
      <c r="G10" s="281"/>
      <c r="H10" s="228" t="s">
        <v>124</v>
      </c>
      <c r="I10" s="228"/>
      <c r="J10" s="284"/>
      <c r="K10" s="229" t="s">
        <v>867</v>
      </c>
      <c r="L10" s="231" t="s">
        <v>867</v>
      </c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21"/>
      <c r="EK10" s="221"/>
      <c r="EL10" s="221"/>
      <c r="EM10" s="221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  <c r="FF10" s="221"/>
      <c r="FG10" s="221"/>
      <c r="FH10" s="221"/>
      <c r="FI10" s="221"/>
      <c r="FJ10" s="221"/>
      <c r="FK10" s="221"/>
      <c r="FL10" s="221"/>
      <c r="FM10" s="221"/>
      <c r="FN10" s="221"/>
      <c r="FO10" s="221"/>
      <c r="FP10" s="221"/>
      <c r="FQ10" s="221"/>
      <c r="FR10" s="221"/>
      <c r="FS10" s="221"/>
      <c r="FT10" s="221"/>
      <c r="FU10" s="221"/>
      <c r="FV10" s="221"/>
      <c r="FW10" s="221"/>
      <c r="FX10" s="221"/>
      <c r="FY10" s="221"/>
      <c r="FZ10" s="221"/>
      <c r="GA10" s="221"/>
      <c r="GB10" s="221"/>
      <c r="GC10" s="221"/>
      <c r="GD10" s="221"/>
      <c r="GE10" s="221"/>
      <c r="GF10" s="221"/>
      <c r="GG10" s="221"/>
      <c r="GH10" s="221"/>
      <c r="GI10" s="221"/>
      <c r="GJ10" s="221"/>
      <c r="GK10" s="221"/>
      <c r="GL10" s="221"/>
      <c r="GM10" s="221"/>
      <c r="GN10" s="221"/>
      <c r="GO10" s="221"/>
      <c r="GP10" s="221"/>
      <c r="GQ10" s="221"/>
      <c r="GR10" s="221"/>
      <c r="GS10" s="221"/>
      <c r="GT10" s="221"/>
      <c r="GU10" s="221"/>
      <c r="GV10" s="221"/>
      <c r="GW10" s="221"/>
      <c r="GX10" s="221"/>
      <c r="GY10" s="221"/>
      <c r="GZ10" s="221"/>
      <c r="HA10" s="221"/>
      <c r="HB10" s="221"/>
      <c r="HC10" s="221"/>
      <c r="HD10" s="221"/>
      <c r="HE10" s="221"/>
      <c r="HF10" s="221"/>
      <c r="HG10" s="221"/>
      <c r="HH10" s="221"/>
      <c r="HI10" s="221"/>
      <c r="HJ10" s="221"/>
      <c r="HK10" s="221"/>
      <c r="HL10" s="221"/>
      <c r="HM10" s="221"/>
      <c r="HN10" s="221"/>
      <c r="HO10" s="221"/>
      <c r="HP10" s="221"/>
      <c r="HQ10" s="221"/>
      <c r="HR10" s="221"/>
      <c r="HS10" s="221"/>
      <c r="HT10" s="221"/>
      <c r="HU10" s="221"/>
      <c r="HV10" s="221"/>
      <c r="HW10" s="221"/>
      <c r="HX10" s="221"/>
      <c r="HY10" s="221"/>
      <c r="HZ10" s="221"/>
      <c r="IA10" s="221"/>
    </row>
    <row r="11" spans="1:235" ht="20.100000000000001" customHeight="1" thickBot="1" x14ac:dyDescent="0.3">
      <c r="A11" s="279"/>
      <c r="B11" s="232">
        <v>200</v>
      </c>
      <c r="C11" s="233">
        <v>239</v>
      </c>
      <c r="D11" s="234" t="s">
        <v>644</v>
      </c>
      <c r="E11" s="235" t="s">
        <v>645</v>
      </c>
      <c r="F11" s="236" t="s">
        <v>646</v>
      </c>
      <c r="G11" s="282"/>
      <c r="H11" s="237" t="s">
        <v>124</v>
      </c>
      <c r="I11" s="237"/>
      <c r="J11" s="285"/>
      <c r="K11" s="238" t="s">
        <v>866</v>
      </c>
      <c r="L11" s="239" t="s">
        <v>866</v>
      </c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</row>
    <row r="12" spans="1:235" ht="20.100000000000001" customHeight="1" x14ac:dyDescent="0.25">
      <c r="A12" s="277">
        <v>2</v>
      </c>
      <c r="B12" s="213">
        <v>800</v>
      </c>
      <c r="C12" s="214">
        <v>228</v>
      </c>
      <c r="D12" s="215" t="s">
        <v>228</v>
      </c>
      <c r="E12" s="216" t="s">
        <v>229</v>
      </c>
      <c r="F12" s="217" t="s">
        <v>230</v>
      </c>
      <c r="G12" s="280" t="s">
        <v>0</v>
      </c>
      <c r="H12" s="218" t="s">
        <v>124</v>
      </c>
      <c r="I12" s="218"/>
      <c r="J12" s="283">
        <v>3.4714120370370372E-3</v>
      </c>
      <c r="K12" s="219" t="s">
        <v>231</v>
      </c>
      <c r="L12" s="220" t="s">
        <v>231</v>
      </c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1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1"/>
      <c r="HQ12" s="221"/>
      <c r="HR12" s="221"/>
      <c r="HS12" s="221"/>
      <c r="HT12" s="221"/>
      <c r="HU12" s="221"/>
      <c r="HV12" s="221"/>
      <c r="HW12" s="221"/>
      <c r="HX12" s="221"/>
      <c r="HY12" s="221"/>
      <c r="HZ12" s="221"/>
      <c r="IA12" s="221"/>
    </row>
    <row r="13" spans="1:235" ht="20.100000000000001" customHeight="1" x14ac:dyDescent="0.25">
      <c r="A13" s="278"/>
      <c r="B13" s="223">
        <v>600</v>
      </c>
      <c r="C13" s="224">
        <v>230</v>
      </c>
      <c r="D13" s="225" t="s">
        <v>414</v>
      </c>
      <c r="E13" s="226" t="s">
        <v>415</v>
      </c>
      <c r="F13" s="227" t="s">
        <v>416</v>
      </c>
      <c r="G13" s="281" t="s">
        <v>0</v>
      </c>
      <c r="H13" s="228" t="s">
        <v>124</v>
      </c>
      <c r="I13" s="228"/>
      <c r="J13" s="284"/>
      <c r="K13" s="229" t="s">
        <v>231</v>
      </c>
      <c r="L13" s="230" t="s">
        <v>231</v>
      </c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1"/>
      <c r="FV13" s="221"/>
      <c r="FW13" s="221"/>
      <c r="FX13" s="221"/>
      <c r="FY13" s="221"/>
      <c r="FZ13" s="221"/>
      <c r="GA13" s="221"/>
      <c r="GB13" s="221"/>
      <c r="GC13" s="221"/>
      <c r="GD13" s="221"/>
      <c r="GE13" s="221"/>
      <c r="GF13" s="221"/>
      <c r="GG13" s="221"/>
      <c r="GH13" s="221"/>
      <c r="GI13" s="221"/>
      <c r="GJ13" s="221"/>
      <c r="GK13" s="221"/>
      <c r="GL13" s="221"/>
      <c r="GM13" s="221"/>
      <c r="GN13" s="221"/>
      <c r="GO13" s="221"/>
      <c r="GP13" s="221"/>
      <c r="GQ13" s="221"/>
      <c r="GR13" s="221"/>
      <c r="GS13" s="221"/>
      <c r="GT13" s="221"/>
      <c r="GU13" s="221"/>
      <c r="GV13" s="221"/>
      <c r="GW13" s="221"/>
      <c r="GX13" s="221"/>
      <c r="GY13" s="221"/>
      <c r="GZ13" s="221"/>
      <c r="HA13" s="221"/>
      <c r="HB13" s="221"/>
      <c r="HC13" s="221"/>
      <c r="HD13" s="221"/>
      <c r="HE13" s="221"/>
      <c r="HF13" s="221"/>
      <c r="HG13" s="221"/>
      <c r="HH13" s="221"/>
      <c r="HI13" s="221"/>
      <c r="HJ13" s="221"/>
      <c r="HK13" s="221"/>
      <c r="HL13" s="221"/>
      <c r="HM13" s="221"/>
      <c r="HN13" s="221"/>
      <c r="HO13" s="221"/>
      <c r="HP13" s="221"/>
      <c r="HQ13" s="221"/>
      <c r="HR13" s="221"/>
      <c r="HS13" s="221"/>
      <c r="HT13" s="221"/>
      <c r="HU13" s="221"/>
      <c r="HV13" s="221"/>
      <c r="HW13" s="221"/>
      <c r="HX13" s="221"/>
      <c r="HY13" s="221"/>
      <c r="HZ13" s="221"/>
      <c r="IA13" s="221"/>
    </row>
    <row r="14" spans="1:235" ht="20.100000000000001" customHeight="1" x14ac:dyDescent="0.25">
      <c r="A14" s="278"/>
      <c r="B14" s="223">
        <v>400</v>
      </c>
      <c r="C14" s="224">
        <v>213</v>
      </c>
      <c r="D14" s="225" t="s">
        <v>824</v>
      </c>
      <c r="E14" s="226" t="s">
        <v>825</v>
      </c>
      <c r="F14" s="227">
        <v>36930</v>
      </c>
      <c r="G14" s="281" t="s">
        <v>827</v>
      </c>
      <c r="H14" s="228" t="s">
        <v>283</v>
      </c>
      <c r="I14" s="228" t="s">
        <v>282</v>
      </c>
      <c r="J14" s="284"/>
      <c r="K14" s="229" t="s">
        <v>828</v>
      </c>
      <c r="L14" s="231" t="s">
        <v>828</v>
      </c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  <c r="GK14" s="221"/>
      <c r="GL14" s="221"/>
      <c r="GM14" s="221"/>
      <c r="GN14" s="221"/>
      <c r="GO14" s="221"/>
      <c r="GP14" s="221"/>
      <c r="GQ14" s="221"/>
      <c r="GR14" s="221"/>
      <c r="GS14" s="221"/>
      <c r="GT14" s="221"/>
      <c r="GU14" s="221"/>
      <c r="GV14" s="221"/>
      <c r="GW14" s="221"/>
      <c r="GX14" s="221"/>
      <c r="GY14" s="221"/>
      <c r="GZ14" s="221"/>
      <c r="HA14" s="221"/>
      <c r="HB14" s="221"/>
      <c r="HC14" s="221"/>
      <c r="HD14" s="221"/>
      <c r="HE14" s="221"/>
      <c r="HF14" s="221"/>
      <c r="HG14" s="221"/>
      <c r="HH14" s="221"/>
      <c r="HI14" s="221"/>
      <c r="HJ14" s="221"/>
      <c r="HK14" s="221"/>
      <c r="HL14" s="221"/>
      <c r="HM14" s="221"/>
      <c r="HN14" s="221"/>
      <c r="HO14" s="221"/>
      <c r="HP14" s="221"/>
      <c r="HQ14" s="221"/>
      <c r="HR14" s="221"/>
      <c r="HS14" s="221"/>
      <c r="HT14" s="221"/>
      <c r="HU14" s="221"/>
      <c r="HV14" s="221"/>
      <c r="HW14" s="221"/>
      <c r="HX14" s="221"/>
      <c r="HY14" s="221"/>
      <c r="HZ14" s="221"/>
      <c r="IA14" s="221"/>
    </row>
    <row r="15" spans="1:235" ht="20.100000000000001" customHeight="1" thickBot="1" x14ac:dyDescent="0.3">
      <c r="A15" s="279"/>
      <c r="B15" s="232">
        <v>200</v>
      </c>
      <c r="C15" s="233">
        <v>229</v>
      </c>
      <c r="D15" s="234" t="s">
        <v>829</v>
      </c>
      <c r="E15" s="235" t="s">
        <v>830</v>
      </c>
      <c r="F15" s="236" t="s">
        <v>831</v>
      </c>
      <c r="G15" s="282" t="s">
        <v>0</v>
      </c>
      <c r="H15" s="237" t="s">
        <v>124</v>
      </c>
      <c r="I15" s="237"/>
      <c r="J15" s="285"/>
      <c r="K15" s="238" t="s">
        <v>231</v>
      </c>
      <c r="L15" s="239" t="s">
        <v>231</v>
      </c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  <c r="GK15" s="221"/>
      <c r="GL15" s="221"/>
      <c r="GM15" s="221"/>
      <c r="GN15" s="221"/>
      <c r="GO15" s="221"/>
      <c r="GP15" s="221"/>
      <c r="GQ15" s="221"/>
      <c r="GR15" s="221"/>
      <c r="GS15" s="221"/>
      <c r="GT15" s="221"/>
      <c r="GU15" s="221"/>
      <c r="GV15" s="221"/>
      <c r="GW15" s="221"/>
      <c r="GX15" s="221"/>
      <c r="GY15" s="221"/>
      <c r="GZ15" s="221"/>
      <c r="HA15" s="221"/>
      <c r="HB15" s="221"/>
      <c r="HC15" s="221"/>
      <c r="HD15" s="221"/>
      <c r="HE15" s="221"/>
      <c r="HF15" s="221"/>
      <c r="HG15" s="221"/>
      <c r="HH15" s="221"/>
      <c r="HI15" s="221"/>
      <c r="HJ15" s="221"/>
      <c r="HK15" s="221"/>
      <c r="HL15" s="221"/>
      <c r="HM15" s="221"/>
      <c r="HN15" s="221"/>
      <c r="HO15" s="221"/>
      <c r="HP15" s="221"/>
      <c r="HQ15" s="221"/>
      <c r="HR15" s="221"/>
      <c r="HS15" s="221"/>
      <c r="HT15" s="221"/>
      <c r="HU15" s="221"/>
      <c r="HV15" s="221"/>
      <c r="HW15" s="221"/>
      <c r="HX15" s="221"/>
      <c r="HY15" s="221"/>
      <c r="HZ15" s="221"/>
      <c r="IA15" s="221"/>
    </row>
    <row r="16" spans="1:235" ht="20.100000000000001" customHeight="1" x14ac:dyDescent="0.25">
      <c r="A16" s="277">
        <v>3</v>
      </c>
      <c r="B16" s="213">
        <v>800</v>
      </c>
      <c r="C16" s="214">
        <v>276</v>
      </c>
      <c r="D16" s="215" t="s">
        <v>417</v>
      </c>
      <c r="E16" s="216" t="s">
        <v>418</v>
      </c>
      <c r="F16" s="217" t="s">
        <v>419</v>
      </c>
      <c r="G16" s="280" t="s">
        <v>119</v>
      </c>
      <c r="H16" s="218" t="s">
        <v>118</v>
      </c>
      <c r="I16" s="218"/>
      <c r="J16" s="283">
        <v>3.7519675925925928E-3</v>
      </c>
      <c r="K16" s="219"/>
      <c r="L16" s="220" t="s">
        <v>286</v>
      </c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  <c r="GO16" s="221"/>
      <c r="GP16" s="221"/>
      <c r="GQ16" s="221"/>
      <c r="GR16" s="221"/>
      <c r="GS16" s="221"/>
      <c r="GT16" s="221"/>
      <c r="GU16" s="221"/>
      <c r="GV16" s="221"/>
      <c r="GW16" s="221"/>
      <c r="GX16" s="221"/>
      <c r="GY16" s="221"/>
      <c r="GZ16" s="221"/>
      <c r="HA16" s="221"/>
      <c r="HB16" s="221"/>
      <c r="HC16" s="221"/>
      <c r="HD16" s="221"/>
      <c r="HE16" s="221"/>
      <c r="HF16" s="221"/>
      <c r="HG16" s="221"/>
      <c r="HH16" s="221"/>
      <c r="HI16" s="221"/>
      <c r="HJ16" s="221"/>
      <c r="HK16" s="221"/>
      <c r="HL16" s="221"/>
      <c r="HM16" s="221"/>
      <c r="HN16" s="221"/>
      <c r="HO16" s="221"/>
      <c r="HP16" s="221"/>
      <c r="HQ16" s="221"/>
      <c r="HR16" s="221"/>
      <c r="HS16" s="221"/>
      <c r="HT16" s="221"/>
      <c r="HU16" s="221"/>
      <c r="HV16" s="221"/>
      <c r="HW16" s="221"/>
      <c r="HX16" s="221"/>
      <c r="HY16" s="221"/>
      <c r="HZ16" s="221"/>
      <c r="IA16" s="221"/>
    </row>
    <row r="17" spans="1:235" ht="20.100000000000001" customHeight="1" x14ac:dyDescent="0.25">
      <c r="A17" s="278"/>
      <c r="B17" s="223">
        <v>600</v>
      </c>
      <c r="C17" s="224">
        <v>292</v>
      </c>
      <c r="D17" s="225" t="s">
        <v>167</v>
      </c>
      <c r="E17" s="226" t="s">
        <v>439</v>
      </c>
      <c r="F17" s="227" t="s">
        <v>440</v>
      </c>
      <c r="G17" s="281" t="s">
        <v>119</v>
      </c>
      <c r="H17" s="228" t="s">
        <v>118</v>
      </c>
      <c r="I17" s="228"/>
      <c r="J17" s="284"/>
      <c r="K17" s="229"/>
      <c r="L17" s="230" t="s">
        <v>177</v>
      </c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  <c r="GK17" s="221"/>
      <c r="GL17" s="221"/>
      <c r="GM17" s="221"/>
      <c r="GN17" s="221"/>
      <c r="GO17" s="221"/>
      <c r="GP17" s="221"/>
      <c r="GQ17" s="221"/>
      <c r="GR17" s="221"/>
      <c r="GS17" s="221"/>
      <c r="GT17" s="221"/>
      <c r="GU17" s="221"/>
      <c r="GV17" s="221"/>
      <c r="GW17" s="221"/>
      <c r="GX17" s="221"/>
      <c r="GY17" s="221"/>
      <c r="GZ17" s="221"/>
      <c r="HA17" s="221"/>
      <c r="HB17" s="221"/>
      <c r="HC17" s="221"/>
      <c r="HD17" s="221"/>
      <c r="HE17" s="221"/>
      <c r="HF17" s="221"/>
      <c r="HG17" s="221"/>
      <c r="HH17" s="221"/>
      <c r="HI17" s="221"/>
      <c r="HJ17" s="221"/>
      <c r="HK17" s="221"/>
      <c r="HL17" s="221"/>
      <c r="HM17" s="221"/>
      <c r="HN17" s="221"/>
      <c r="HO17" s="221"/>
      <c r="HP17" s="221"/>
      <c r="HQ17" s="221"/>
      <c r="HR17" s="221"/>
      <c r="HS17" s="221"/>
      <c r="HT17" s="221"/>
      <c r="HU17" s="221"/>
      <c r="HV17" s="221"/>
      <c r="HW17" s="221"/>
      <c r="HX17" s="221"/>
      <c r="HY17" s="221"/>
      <c r="HZ17" s="221"/>
      <c r="IA17" s="221"/>
    </row>
    <row r="18" spans="1:235" ht="20.100000000000001" customHeight="1" x14ac:dyDescent="0.25">
      <c r="A18" s="278"/>
      <c r="B18" s="223">
        <v>400</v>
      </c>
      <c r="C18" s="224">
        <v>289</v>
      </c>
      <c r="D18" s="225" t="s">
        <v>726</v>
      </c>
      <c r="E18" s="226" t="s">
        <v>727</v>
      </c>
      <c r="F18" s="227" t="s">
        <v>728</v>
      </c>
      <c r="G18" s="281" t="s">
        <v>119</v>
      </c>
      <c r="H18" s="228" t="s">
        <v>118</v>
      </c>
      <c r="I18" s="228"/>
      <c r="J18" s="284"/>
      <c r="K18" s="229"/>
      <c r="L18" s="231" t="s">
        <v>177</v>
      </c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1"/>
      <c r="HI18" s="221"/>
      <c r="HJ18" s="221"/>
      <c r="HK18" s="221"/>
      <c r="HL18" s="221"/>
      <c r="HM18" s="221"/>
      <c r="HN18" s="221"/>
      <c r="HO18" s="221"/>
      <c r="HP18" s="221"/>
      <c r="HQ18" s="221"/>
      <c r="HR18" s="221"/>
      <c r="HS18" s="221"/>
      <c r="HT18" s="221"/>
      <c r="HU18" s="221"/>
      <c r="HV18" s="221"/>
      <c r="HW18" s="221"/>
      <c r="HX18" s="221"/>
      <c r="HY18" s="221"/>
      <c r="HZ18" s="221"/>
      <c r="IA18" s="221"/>
    </row>
    <row r="19" spans="1:235" ht="20.100000000000001" customHeight="1" thickBot="1" x14ac:dyDescent="0.3">
      <c r="A19" s="279"/>
      <c r="B19" s="232">
        <v>200</v>
      </c>
      <c r="C19" s="233">
        <v>298</v>
      </c>
      <c r="D19" s="234" t="s">
        <v>180</v>
      </c>
      <c r="E19" s="235" t="s">
        <v>179</v>
      </c>
      <c r="F19" s="236" t="s">
        <v>178</v>
      </c>
      <c r="G19" s="282" t="s">
        <v>119</v>
      </c>
      <c r="H19" s="237" t="s">
        <v>118</v>
      </c>
      <c r="I19" s="237"/>
      <c r="J19" s="285"/>
      <c r="K19" s="238"/>
      <c r="L19" s="239" t="s">
        <v>177</v>
      </c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1"/>
      <c r="GM19" s="221"/>
      <c r="GN19" s="221"/>
      <c r="GO19" s="221"/>
      <c r="GP19" s="221"/>
      <c r="GQ19" s="221"/>
      <c r="GR19" s="221"/>
      <c r="GS19" s="221"/>
      <c r="GT19" s="221"/>
      <c r="GU19" s="221"/>
      <c r="GV19" s="221"/>
      <c r="GW19" s="221"/>
      <c r="GX19" s="221"/>
      <c r="GY19" s="221"/>
      <c r="GZ19" s="221"/>
      <c r="HA19" s="221"/>
      <c r="HB19" s="221"/>
      <c r="HC19" s="221"/>
      <c r="HD19" s="221"/>
      <c r="HE19" s="221"/>
      <c r="HF19" s="221"/>
      <c r="HG19" s="221"/>
      <c r="HH19" s="221"/>
      <c r="HI19" s="221"/>
      <c r="HJ19" s="221"/>
      <c r="HK19" s="221"/>
      <c r="HL19" s="221"/>
      <c r="HM19" s="221"/>
      <c r="HN19" s="221"/>
      <c r="HO19" s="221"/>
      <c r="HP19" s="221"/>
      <c r="HQ19" s="221"/>
      <c r="HR19" s="221"/>
      <c r="HS19" s="221"/>
      <c r="HT19" s="221"/>
      <c r="HU19" s="221"/>
      <c r="HV19" s="221"/>
      <c r="HW19" s="221"/>
      <c r="HX19" s="221"/>
      <c r="HY19" s="221"/>
      <c r="HZ19" s="221"/>
      <c r="IA19" s="221"/>
    </row>
  </sheetData>
  <mergeCells count="9">
    <mergeCell ref="A16:A19"/>
    <mergeCell ref="G16:G19"/>
    <mergeCell ref="J16:J19"/>
    <mergeCell ref="A8:A11"/>
    <mergeCell ref="G8:G11"/>
    <mergeCell ref="J8:J11"/>
    <mergeCell ref="A12:A15"/>
    <mergeCell ref="G12:G15"/>
    <mergeCell ref="J12:J15"/>
  </mergeCells>
  <pageMargins left="0.39370078740157483" right="0.39370078740157483" top="0.43307086614173229" bottom="0.74803149606299213" header="0.31496062992125984" footer="0.31496062992125984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0.88671875" style="1" customWidth="1"/>
    <col min="4" max="4" width="20.88671875" style="1" customWidth="1"/>
    <col min="5" max="5" width="8.88671875" style="113" customWidth="1"/>
    <col min="6" max="6" width="12.44140625" style="5" customWidth="1"/>
    <col min="7" max="7" width="10.5546875" style="5" customWidth="1"/>
    <col min="8" max="8" width="10.109375" style="5" customWidth="1"/>
    <col min="9" max="9" width="6.6640625" style="4" customWidth="1"/>
    <col min="10" max="10" width="4" style="121" customWidth="1"/>
    <col min="11" max="11" width="6.44140625" style="3" customWidth="1"/>
    <col min="12" max="12" width="4.5546875" style="121" customWidth="1"/>
    <col min="13" max="13" width="5" style="3" customWidth="1"/>
    <col min="14" max="14" width="23" style="258" customWidth="1"/>
    <col min="15" max="15" width="4.77734375" style="258" customWidth="1"/>
    <col min="16" max="16" width="6.6640625" style="267" customWidth="1"/>
    <col min="17" max="16384" width="9.109375" style="1"/>
  </cols>
  <sheetData>
    <row r="1" spans="1:16" s="22" customFormat="1" ht="13.8" x14ac:dyDescent="0.25">
      <c r="A1" s="36" t="s">
        <v>15</v>
      </c>
      <c r="B1" s="36"/>
      <c r="E1" s="23"/>
      <c r="F1" s="44"/>
      <c r="G1" s="44"/>
      <c r="H1" s="44"/>
      <c r="I1" s="4"/>
      <c r="J1" s="42"/>
      <c r="K1" s="4"/>
      <c r="L1" s="42"/>
      <c r="M1" s="4"/>
      <c r="N1" s="34" t="s">
        <v>14</v>
      </c>
      <c r="O1" s="256"/>
      <c r="P1" s="265"/>
    </row>
    <row r="2" spans="1:16" s="13" customFormat="1" ht="15.75" customHeight="1" x14ac:dyDescent="0.25">
      <c r="A2" s="36" t="s">
        <v>11</v>
      </c>
      <c r="B2" s="36"/>
      <c r="D2" s="22"/>
      <c r="E2" s="23"/>
      <c r="F2" s="44"/>
      <c r="G2" s="44"/>
      <c r="H2" s="44"/>
      <c r="I2" s="43"/>
      <c r="J2" s="42"/>
      <c r="K2" s="43"/>
      <c r="L2" s="42"/>
      <c r="M2" s="146"/>
      <c r="N2" s="35" t="s">
        <v>0</v>
      </c>
      <c r="O2" s="257"/>
      <c r="P2" s="266"/>
    </row>
    <row r="3" spans="1:16" ht="10.5" customHeight="1" x14ac:dyDescent="0.3">
      <c r="C3" s="25"/>
    </row>
    <row r="4" spans="1:16" ht="15.6" x14ac:dyDescent="0.3">
      <c r="C4" s="24" t="s">
        <v>485</v>
      </c>
      <c r="D4" s="22"/>
      <c r="F4" s="23"/>
      <c r="G4" s="23"/>
      <c r="H4" s="23"/>
    </row>
    <row r="5" spans="1:16" ht="9" customHeight="1" x14ac:dyDescent="0.25">
      <c r="D5" s="22"/>
    </row>
    <row r="6" spans="1:16" x14ac:dyDescent="0.25">
      <c r="B6" s="22"/>
      <c r="C6" s="44" t="s">
        <v>486</v>
      </c>
      <c r="D6" s="44"/>
      <c r="F6" s="23"/>
      <c r="G6" s="23"/>
      <c r="H6" s="23"/>
      <c r="L6" s="1"/>
      <c r="M6" s="1"/>
      <c r="N6" s="259"/>
      <c r="P6" s="268"/>
    </row>
    <row r="7" spans="1:16" ht="9" customHeight="1" thickBot="1" x14ac:dyDescent="0.3">
      <c r="D7" s="22"/>
      <c r="I7" s="1"/>
    </row>
    <row r="8" spans="1:16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487</v>
      </c>
      <c r="J8" s="150" t="s">
        <v>488</v>
      </c>
      <c r="K8" s="16" t="s">
        <v>489</v>
      </c>
      <c r="L8" s="150" t="s">
        <v>488</v>
      </c>
      <c r="M8" s="41" t="s">
        <v>2</v>
      </c>
      <c r="N8" s="260" t="s">
        <v>1</v>
      </c>
      <c r="O8" s="262"/>
      <c r="P8" s="269"/>
    </row>
    <row r="9" spans="1:16" ht="15.9" customHeight="1" x14ac:dyDescent="0.25">
      <c r="A9" s="115">
        <v>1</v>
      </c>
      <c r="B9" s="12">
        <v>102</v>
      </c>
      <c r="C9" s="11" t="s">
        <v>490</v>
      </c>
      <c r="D9" s="10" t="s">
        <v>491</v>
      </c>
      <c r="E9" s="33" t="s">
        <v>492</v>
      </c>
      <c r="F9" s="6" t="s">
        <v>0</v>
      </c>
      <c r="G9" s="6" t="s">
        <v>139</v>
      </c>
      <c r="H9" s="6" t="s">
        <v>493</v>
      </c>
      <c r="I9" s="148">
        <v>7.57</v>
      </c>
      <c r="J9" s="149">
        <v>0.30199999999999999</v>
      </c>
      <c r="K9" s="148">
        <v>7.53</v>
      </c>
      <c r="L9" s="149">
        <v>0.307</v>
      </c>
      <c r="M9" s="38" t="str">
        <f>IF(ISBLANK(K9),"",IF(K9&gt;9.04,"",IF(K9&lt;=7.25,"TSM",IF(K9&lt;=7.45,"SM",IF(K9&lt;=7.7,"KSM",IF(K9&lt;=8,"I A",IF(K9&lt;=8.44,"II A",IF(K9&lt;=9.04,"III A"))))))))</f>
        <v>KSM</v>
      </c>
      <c r="N9" s="261" t="s">
        <v>138</v>
      </c>
      <c r="O9" s="263"/>
      <c r="P9" s="1"/>
    </row>
    <row r="10" spans="1:16" ht="15.9" customHeight="1" x14ac:dyDescent="0.25">
      <c r="A10" s="115">
        <v>2</v>
      </c>
      <c r="B10" s="12">
        <v>145</v>
      </c>
      <c r="C10" s="11" t="s">
        <v>494</v>
      </c>
      <c r="D10" s="10" t="s">
        <v>495</v>
      </c>
      <c r="E10" s="33" t="s">
        <v>496</v>
      </c>
      <c r="F10" s="6" t="s">
        <v>0</v>
      </c>
      <c r="G10" s="6" t="s">
        <v>497</v>
      </c>
      <c r="H10" s="6"/>
      <c r="I10" s="148">
        <v>7.83</v>
      </c>
      <c r="J10" s="149">
        <v>0.16300000000000001</v>
      </c>
      <c r="K10" s="148">
        <v>7.8</v>
      </c>
      <c r="L10" s="149">
        <v>0.16800000000000001</v>
      </c>
      <c r="M10" s="38" t="str">
        <f t="shared" ref="M10:M11" si="0">IF(ISBLANK(K10),"",IF(K10&gt;9.04,"",IF(K10&lt;=7.25,"TSM",IF(K10&lt;=7.45,"SM",IF(K10&lt;=7.7,"KSM",IF(K10&lt;=8,"I A",IF(K10&lt;=8.44,"II A",IF(K10&lt;=9.04,"III A"))))))))</f>
        <v>I A</v>
      </c>
      <c r="N10" s="261" t="s">
        <v>276</v>
      </c>
      <c r="O10" s="263"/>
      <c r="P10" s="270"/>
    </row>
    <row r="11" spans="1:16" ht="15.9" customHeight="1" x14ac:dyDescent="0.25">
      <c r="A11" s="115">
        <v>3</v>
      </c>
      <c r="B11" s="12">
        <v>146</v>
      </c>
      <c r="C11" s="11" t="s">
        <v>79</v>
      </c>
      <c r="D11" s="10" t="s">
        <v>498</v>
      </c>
      <c r="E11" s="33" t="s">
        <v>499</v>
      </c>
      <c r="F11" s="6" t="s">
        <v>0</v>
      </c>
      <c r="G11" s="6" t="s">
        <v>497</v>
      </c>
      <c r="H11" s="6"/>
      <c r="I11" s="148">
        <v>7.9</v>
      </c>
      <c r="J11" s="149">
        <v>0.48199999999999998</v>
      </c>
      <c r="K11" s="148">
        <v>7.88</v>
      </c>
      <c r="L11" s="149">
        <v>0.16900000000000001</v>
      </c>
      <c r="M11" s="38" t="str">
        <f t="shared" si="0"/>
        <v>I A</v>
      </c>
      <c r="N11" s="261" t="s">
        <v>500</v>
      </c>
      <c r="O11" s="263"/>
      <c r="P11" s="270"/>
    </row>
    <row r="12" spans="1:16" ht="15.9" customHeight="1" x14ac:dyDescent="0.25">
      <c r="A12" s="115">
        <v>4</v>
      </c>
      <c r="B12" s="12">
        <v>281</v>
      </c>
      <c r="C12" s="11" t="s">
        <v>482</v>
      </c>
      <c r="D12" s="10" t="s">
        <v>481</v>
      </c>
      <c r="E12" s="33" t="s">
        <v>480</v>
      </c>
      <c r="F12" s="6" t="s">
        <v>0</v>
      </c>
      <c r="G12" s="6" t="s">
        <v>124</v>
      </c>
      <c r="H12" s="6"/>
      <c r="I12" s="148">
        <v>7.97</v>
      </c>
      <c r="J12" s="149">
        <v>0.222</v>
      </c>
      <c r="K12" s="148">
        <v>7.98</v>
      </c>
      <c r="L12" s="149">
        <v>0.17199999999999999</v>
      </c>
      <c r="M12" s="38" t="str">
        <f>IF(ISBLANK(I12),"",IF(I12&gt;9.04,"",IF(I12&lt;=7.25,"TSM",IF(I12&lt;=7.45,"SM",IF(I12&lt;=7.7,"KSM",IF(I12&lt;=8,"I A",IF(I12&lt;=8.44,"II A",IF(I12&lt;=9.04,"III A"))))))))</f>
        <v>I A</v>
      </c>
      <c r="N12" s="261" t="s">
        <v>479</v>
      </c>
      <c r="O12" s="263"/>
      <c r="P12" s="270"/>
    </row>
    <row r="13" spans="1:16" ht="15.9" customHeight="1" x14ac:dyDescent="0.25">
      <c r="A13" s="115">
        <v>5</v>
      </c>
      <c r="B13" s="12">
        <v>349</v>
      </c>
      <c r="C13" s="11" t="s">
        <v>501</v>
      </c>
      <c r="D13" s="10" t="s">
        <v>502</v>
      </c>
      <c r="E13" s="33" t="s">
        <v>451</v>
      </c>
      <c r="F13" s="6" t="s">
        <v>161</v>
      </c>
      <c r="G13" s="6" t="s">
        <v>160</v>
      </c>
      <c r="H13" s="6"/>
      <c r="I13" s="148">
        <v>8.02</v>
      </c>
      <c r="J13" s="149">
        <v>0.21199999999999999</v>
      </c>
      <c r="K13" s="148">
        <v>8</v>
      </c>
      <c r="L13" s="149">
        <v>0.155</v>
      </c>
      <c r="M13" s="38" t="str">
        <f>IF(ISBLANK(K13),"",IF(K13&gt;9.04,"",IF(K13&lt;=7.25,"TSM",IF(K13&lt;=7.45,"SM",IF(K13&lt;=7.7,"KSM",IF(K13&lt;=8,"I A",IF(K13&lt;=8.44,"II A",IF(K13&lt;=9.04,"III A"))))))))</f>
        <v>I A</v>
      </c>
      <c r="N13" s="261" t="s">
        <v>503</v>
      </c>
      <c r="O13" s="263"/>
      <c r="P13" s="270"/>
    </row>
    <row r="14" spans="1:16" ht="15.9" customHeight="1" x14ac:dyDescent="0.25">
      <c r="A14" s="115">
        <v>6</v>
      </c>
      <c r="B14" s="12">
        <v>279</v>
      </c>
      <c r="C14" s="11" t="s">
        <v>472</v>
      </c>
      <c r="D14" s="10" t="s">
        <v>471</v>
      </c>
      <c r="E14" s="33" t="s">
        <v>470</v>
      </c>
      <c r="F14" s="6" t="s">
        <v>0</v>
      </c>
      <c r="G14" s="6" t="s">
        <v>124</v>
      </c>
      <c r="H14" s="6" t="s">
        <v>469</v>
      </c>
      <c r="I14" s="148">
        <v>7.97</v>
      </c>
      <c r="J14" s="149">
        <v>0.224</v>
      </c>
      <c r="K14" s="148" t="s">
        <v>87</v>
      </c>
      <c r="L14" s="149"/>
      <c r="M14" s="38" t="str">
        <f>IF(ISBLANK(I14),"",IF(I14&gt;9.04,"",IF(I14&lt;=7.25,"TSM",IF(I14&lt;=7.45,"SM",IF(I14&lt;=7.7,"KSM",IF(I14&lt;=8,"I A",IF(I14&lt;=8.44,"II A",IF(I14&lt;=9.04,"III A"))))))))</f>
        <v>I A</v>
      </c>
      <c r="N14" s="261" t="s">
        <v>468</v>
      </c>
      <c r="O14" s="263"/>
      <c r="P14" s="270"/>
    </row>
    <row r="15" spans="1:16" ht="9" customHeight="1" x14ac:dyDescent="0.25">
      <c r="D15" s="22"/>
    </row>
    <row r="16" spans="1:16" x14ac:dyDescent="0.25">
      <c r="B16" s="22"/>
      <c r="C16" s="44" t="s">
        <v>504</v>
      </c>
      <c r="D16" s="44"/>
      <c r="F16" s="23"/>
      <c r="G16" s="23"/>
      <c r="H16" s="23"/>
      <c r="I16" s="1"/>
      <c r="J16" s="120"/>
      <c r="L16" s="120"/>
    </row>
    <row r="17" spans="1:16" ht="9" customHeight="1" thickBot="1" x14ac:dyDescent="0.3">
      <c r="D17" s="22"/>
      <c r="I17" s="1"/>
    </row>
    <row r="18" spans="1:16" s="13" customFormat="1" ht="10.8" thickBot="1" x14ac:dyDescent="0.25">
      <c r="A18" s="21" t="s">
        <v>86</v>
      </c>
      <c r="B18" s="20" t="s">
        <v>9</v>
      </c>
      <c r="C18" s="19" t="s">
        <v>8</v>
      </c>
      <c r="D18" s="18" t="s">
        <v>7</v>
      </c>
      <c r="E18" s="17" t="s">
        <v>6</v>
      </c>
      <c r="F18" s="17" t="s">
        <v>5</v>
      </c>
      <c r="G18" s="17" t="s">
        <v>12</v>
      </c>
      <c r="H18" s="17" t="s">
        <v>13</v>
      </c>
      <c r="I18" s="16" t="s">
        <v>487</v>
      </c>
      <c r="J18" s="150" t="s">
        <v>488</v>
      </c>
      <c r="K18" s="16" t="s">
        <v>489</v>
      </c>
      <c r="L18" s="150" t="s">
        <v>488</v>
      </c>
      <c r="M18" s="41" t="s">
        <v>2</v>
      </c>
      <c r="N18" s="260" t="s">
        <v>1</v>
      </c>
      <c r="O18" s="262"/>
      <c r="P18" s="269"/>
    </row>
    <row r="19" spans="1:16" ht="15.9" customHeight="1" x14ac:dyDescent="0.25">
      <c r="A19" s="115">
        <v>7</v>
      </c>
      <c r="B19" s="12">
        <v>143</v>
      </c>
      <c r="C19" s="11" t="s">
        <v>505</v>
      </c>
      <c r="D19" s="10" t="s">
        <v>506</v>
      </c>
      <c r="E19" s="33" t="s">
        <v>507</v>
      </c>
      <c r="F19" s="6" t="s">
        <v>0</v>
      </c>
      <c r="G19" s="6" t="s">
        <v>497</v>
      </c>
      <c r="H19" s="6"/>
      <c r="I19" s="148">
        <v>8.1300000000000008</v>
      </c>
      <c r="J19" s="149">
        <v>0.20300000000000001</v>
      </c>
      <c r="K19" s="148">
        <v>8.07</v>
      </c>
      <c r="L19" s="149">
        <v>0.155</v>
      </c>
      <c r="M19" s="38" t="str">
        <f>IF(ISBLANK(K19),"",IF(K19&gt;9.04,"",IF(K19&lt;=7.25,"TSM",IF(K19&lt;=7.45,"SM",IF(K19&lt;=7.7,"KSM",IF(K19&lt;=8,"I A",IF(K19&lt;=8.44,"II A",IF(K19&lt;=9.04,"III A"))))))))</f>
        <v>II A</v>
      </c>
      <c r="N19" s="261" t="s">
        <v>276</v>
      </c>
      <c r="O19" s="263"/>
      <c r="P19" s="270"/>
    </row>
    <row r="20" spans="1:16" ht="15.9" customHeight="1" x14ac:dyDescent="0.25">
      <c r="A20" s="115">
        <v>8</v>
      </c>
      <c r="B20" s="12">
        <v>392</v>
      </c>
      <c r="C20" s="11" t="s">
        <v>262</v>
      </c>
      <c r="D20" s="10" t="s">
        <v>508</v>
      </c>
      <c r="E20" s="33" t="s">
        <v>509</v>
      </c>
      <c r="F20" s="6" t="s">
        <v>119</v>
      </c>
      <c r="G20" s="6" t="s">
        <v>118</v>
      </c>
      <c r="H20" s="6"/>
      <c r="I20" s="148">
        <v>8.11</v>
      </c>
      <c r="J20" s="149">
        <v>0.33700000000000002</v>
      </c>
      <c r="K20" s="148">
        <v>8.16</v>
      </c>
      <c r="L20" s="149">
        <v>0.55800000000000005</v>
      </c>
      <c r="M20" s="38" t="str">
        <f>IF(ISBLANK(I20),"",IF(I20&gt;9.04,"",IF(I20&lt;=7.25,"TSM",IF(I20&lt;=7.45,"SM",IF(I20&lt;=7.7,"KSM",IF(I20&lt;=8,"I A",IF(I20&lt;=8.44,"II A",IF(I20&lt;=9.04,"III A"))))))))</f>
        <v>II A</v>
      </c>
      <c r="N20" s="261" t="s">
        <v>510</v>
      </c>
      <c r="O20" s="263"/>
      <c r="P20" s="270"/>
    </row>
    <row r="21" spans="1:16" ht="15.9" customHeight="1" x14ac:dyDescent="0.25">
      <c r="A21" s="115">
        <v>9</v>
      </c>
      <c r="B21" s="12">
        <v>169</v>
      </c>
      <c r="C21" s="11" t="s">
        <v>59</v>
      </c>
      <c r="D21" s="10" t="s">
        <v>465</v>
      </c>
      <c r="E21" s="33" t="s">
        <v>464</v>
      </c>
      <c r="F21" s="6" t="s">
        <v>0</v>
      </c>
      <c r="G21" s="6" t="s">
        <v>124</v>
      </c>
      <c r="H21" s="6"/>
      <c r="I21" s="148">
        <v>8.2200000000000006</v>
      </c>
      <c r="J21" s="149">
        <v>0.218</v>
      </c>
      <c r="K21" s="148">
        <v>8.24</v>
      </c>
      <c r="L21" s="149">
        <v>0.189</v>
      </c>
      <c r="M21" s="38" t="str">
        <f>IF(ISBLANK(I21),"",IF(I21&gt;9.04,"",IF(I21&lt;=7.25,"TSM",IF(I21&lt;=7.45,"SM",IF(I21&lt;=7.7,"KSM",IF(I21&lt;=8,"I A",IF(I21&lt;=8.44,"II A",IF(I21&lt;=9.04,"III A"))))))))</f>
        <v>II A</v>
      </c>
      <c r="N21" s="261" t="s">
        <v>187</v>
      </c>
      <c r="O21" s="263"/>
      <c r="P21" s="270"/>
    </row>
    <row r="22" spans="1:16" ht="15.9" customHeight="1" x14ac:dyDescent="0.25">
      <c r="A22" s="115">
        <v>10</v>
      </c>
      <c r="B22" s="12">
        <v>137</v>
      </c>
      <c r="C22" s="11" t="s">
        <v>280</v>
      </c>
      <c r="D22" s="10" t="s">
        <v>475</v>
      </c>
      <c r="E22" s="33" t="s">
        <v>474</v>
      </c>
      <c r="F22" s="6" t="s">
        <v>0</v>
      </c>
      <c r="G22" s="6" t="s">
        <v>124</v>
      </c>
      <c r="H22" s="6"/>
      <c r="I22" s="148">
        <v>8.1199999999999992</v>
      </c>
      <c r="J22" s="149">
        <v>0.13700000000000001</v>
      </c>
      <c r="K22" s="148" t="s">
        <v>87</v>
      </c>
      <c r="L22" s="149"/>
      <c r="M22" s="38" t="str">
        <f t="shared" ref="M22:M24" si="1">IF(ISBLANK(I22),"",IF(I22&gt;9.04,"",IF(I22&lt;=7.25,"TSM",IF(I22&lt;=7.45,"SM",IF(I22&lt;=7.7,"KSM",IF(I22&lt;=8,"I A",IF(I22&lt;=8.44,"II A",IF(I22&lt;=9.04,"III A"))))))))</f>
        <v>II A</v>
      </c>
      <c r="N22" s="261" t="s">
        <v>128</v>
      </c>
      <c r="O22" s="263"/>
      <c r="P22" s="270"/>
    </row>
    <row r="23" spans="1:16" ht="15.9" customHeight="1" x14ac:dyDescent="0.25">
      <c r="A23" s="115">
        <v>11</v>
      </c>
      <c r="B23" s="12">
        <v>111</v>
      </c>
      <c r="C23" s="11" t="s">
        <v>137</v>
      </c>
      <c r="D23" s="10" t="s">
        <v>511</v>
      </c>
      <c r="E23" s="33" t="s">
        <v>871</v>
      </c>
      <c r="F23" s="6" t="s">
        <v>0</v>
      </c>
      <c r="G23" s="6" t="s">
        <v>124</v>
      </c>
      <c r="H23" s="6"/>
      <c r="I23" s="148">
        <v>8.1300000000000008</v>
      </c>
      <c r="J23" s="149">
        <v>0.49299999999999999</v>
      </c>
      <c r="K23" s="148" t="s">
        <v>87</v>
      </c>
      <c r="L23" s="149"/>
      <c r="M23" s="38" t="str">
        <f t="shared" si="1"/>
        <v>II A</v>
      </c>
      <c r="N23" s="261" t="s">
        <v>165</v>
      </c>
      <c r="O23" s="263"/>
      <c r="P23" s="270"/>
    </row>
    <row r="24" spans="1:16" ht="15.9" customHeight="1" x14ac:dyDescent="0.25">
      <c r="A24" s="115">
        <v>12</v>
      </c>
      <c r="B24" s="12">
        <v>348</v>
      </c>
      <c r="C24" s="11" t="s">
        <v>512</v>
      </c>
      <c r="D24" s="10" t="s">
        <v>513</v>
      </c>
      <c r="E24" s="33" t="s">
        <v>514</v>
      </c>
      <c r="F24" s="6" t="s">
        <v>161</v>
      </c>
      <c r="G24" s="6" t="s">
        <v>160</v>
      </c>
      <c r="H24" s="6"/>
      <c r="I24" s="148">
        <v>8.19</v>
      </c>
      <c r="J24" s="149">
        <v>0.36</v>
      </c>
      <c r="K24" s="148" t="s">
        <v>515</v>
      </c>
      <c r="L24" s="149">
        <v>-1.7999999999999999E-2</v>
      </c>
      <c r="M24" s="38" t="str">
        <f t="shared" si="1"/>
        <v>II A</v>
      </c>
      <c r="N24" s="261" t="s">
        <v>503</v>
      </c>
      <c r="O24" s="263"/>
      <c r="P24" s="270"/>
    </row>
    <row r="25" spans="1:16" ht="9" customHeight="1" thickBot="1" x14ac:dyDescent="0.3">
      <c r="D25" s="22"/>
      <c r="I25" s="1"/>
    </row>
    <row r="26" spans="1:16" s="13" customFormat="1" ht="10.8" thickBot="1" x14ac:dyDescent="0.25">
      <c r="A26" s="21" t="s">
        <v>86</v>
      </c>
      <c r="B26" s="20" t="s">
        <v>9</v>
      </c>
      <c r="C26" s="19" t="s">
        <v>8</v>
      </c>
      <c r="D26" s="18" t="s">
        <v>7</v>
      </c>
      <c r="E26" s="17" t="s">
        <v>6</v>
      </c>
      <c r="F26" s="17" t="s">
        <v>5</v>
      </c>
      <c r="G26" s="17" t="s">
        <v>12</v>
      </c>
      <c r="H26" s="17" t="s">
        <v>13</v>
      </c>
      <c r="I26" s="16" t="s">
        <v>487</v>
      </c>
      <c r="J26" s="150" t="s">
        <v>488</v>
      </c>
      <c r="K26" s="16" t="s">
        <v>489</v>
      </c>
      <c r="L26" s="150" t="s">
        <v>488</v>
      </c>
      <c r="M26" s="41" t="s">
        <v>2</v>
      </c>
      <c r="N26" s="260" t="s">
        <v>1</v>
      </c>
      <c r="O26" s="262"/>
      <c r="P26" s="269"/>
    </row>
    <row r="27" spans="1:16" ht="15.9" customHeight="1" x14ac:dyDescent="0.25">
      <c r="A27" s="115">
        <v>13</v>
      </c>
      <c r="B27" s="12">
        <v>324</v>
      </c>
      <c r="C27" s="11" t="s">
        <v>478</v>
      </c>
      <c r="D27" s="10" t="s">
        <v>477</v>
      </c>
      <c r="E27" s="33" t="s">
        <v>476</v>
      </c>
      <c r="F27" s="6" t="s">
        <v>0</v>
      </c>
      <c r="G27" s="6" t="s">
        <v>124</v>
      </c>
      <c r="H27" s="6"/>
      <c r="I27" s="148">
        <v>8.24</v>
      </c>
      <c r="J27" s="149">
        <v>0.20499999999999999</v>
      </c>
      <c r="K27" s="148"/>
      <c r="L27" s="149"/>
      <c r="M27" s="38" t="str">
        <f>IF(ISBLANK(I27),"",IF(I27&gt;9.04,"",IF(I27&lt;=7.25,"TSM",IF(I27&lt;=7.45,"SM",IF(I27&lt;=7.7,"KSM",IF(I27&lt;=8,"I A",IF(I27&lt;=8.44,"II A",IF(I27&lt;=9.04,"III A"))))))))</f>
        <v>II A</v>
      </c>
      <c r="N27" s="261" t="s">
        <v>215</v>
      </c>
      <c r="O27" s="264">
        <v>8.2302</v>
      </c>
      <c r="P27" s="270"/>
    </row>
    <row r="28" spans="1:16" ht="15.9" customHeight="1" x14ac:dyDescent="0.25">
      <c r="A28" s="115">
        <v>14</v>
      </c>
      <c r="B28" s="12">
        <v>254</v>
      </c>
      <c r="C28" s="11" t="s">
        <v>45</v>
      </c>
      <c r="D28" s="10" t="s">
        <v>517</v>
      </c>
      <c r="E28" s="33" t="s">
        <v>149</v>
      </c>
      <c r="F28" s="6" t="s">
        <v>0</v>
      </c>
      <c r="G28" s="6" t="s">
        <v>124</v>
      </c>
      <c r="H28" s="6"/>
      <c r="I28" s="148">
        <v>8.24</v>
      </c>
      <c r="J28" s="149">
        <v>0.13500000000000001</v>
      </c>
      <c r="K28" s="148"/>
      <c r="L28" s="149"/>
      <c r="M28" s="38" t="str">
        <f t="shared" ref="M28:M53" si="2">IF(ISBLANK(I28),"",IF(I28&gt;9.04,"",IF(I28&lt;=7.25,"TSM",IF(I28&lt;=7.45,"SM",IF(I28&lt;=7.7,"KSM",IF(I28&lt;=8,"I A",IF(I28&lt;=8.44,"II A",IF(I28&lt;=9.04,"III A"))))))))</f>
        <v>II A</v>
      </c>
      <c r="N28" s="261" t="s">
        <v>187</v>
      </c>
      <c r="O28" s="264">
        <v>8.2310999999999996</v>
      </c>
      <c r="P28" s="270"/>
    </row>
    <row r="29" spans="1:16" ht="15.9" customHeight="1" x14ac:dyDescent="0.25">
      <c r="A29" s="115">
        <v>15</v>
      </c>
      <c r="B29" s="12">
        <v>147</v>
      </c>
      <c r="C29" s="11" t="s">
        <v>76</v>
      </c>
      <c r="D29" s="10" t="s">
        <v>518</v>
      </c>
      <c r="E29" s="33" t="s">
        <v>519</v>
      </c>
      <c r="F29" s="6" t="s">
        <v>0</v>
      </c>
      <c r="G29" s="6" t="s">
        <v>277</v>
      </c>
      <c r="H29" s="6"/>
      <c r="I29" s="148">
        <v>8.24</v>
      </c>
      <c r="J29" s="149">
        <v>0.13500000000000001</v>
      </c>
      <c r="K29" s="148"/>
      <c r="L29" s="149"/>
      <c r="M29" s="38" t="str">
        <f t="shared" si="2"/>
        <v>II A</v>
      </c>
      <c r="N29" s="261" t="s">
        <v>276</v>
      </c>
      <c r="O29" s="264">
        <v>8.2322000000000006</v>
      </c>
      <c r="P29" s="270"/>
    </row>
    <row r="30" spans="1:16" ht="15.9" customHeight="1" x14ac:dyDescent="0.25">
      <c r="A30" s="115">
        <v>16</v>
      </c>
      <c r="B30" s="12">
        <v>148</v>
      </c>
      <c r="C30" s="11" t="s">
        <v>521</v>
      </c>
      <c r="D30" s="10" t="s">
        <v>522</v>
      </c>
      <c r="E30" s="33" t="s">
        <v>523</v>
      </c>
      <c r="F30" s="6" t="s">
        <v>0</v>
      </c>
      <c r="G30" s="6" t="s">
        <v>277</v>
      </c>
      <c r="H30" s="6"/>
      <c r="I30" s="148">
        <v>8.27</v>
      </c>
      <c r="J30" s="149">
        <v>0.191</v>
      </c>
      <c r="K30" s="148"/>
      <c r="L30" s="149"/>
      <c r="M30" s="38" t="str">
        <f t="shared" si="2"/>
        <v>II A</v>
      </c>
      <c r="N30" s="261" t="s">
        <v>276</v>
      </c>
      <c r="O30" s="263"/>
      <c r="P30" s="270"/>
    </row>
    <row r="31" spans="1:16" ht="15.9" customHeight="1" x14ac:dyDescent="0.25">
      <c r="A31" s="115">
        <v>17</v>
      </c>
      <c r="B31" s="12">
        <v>123</v>
      </c>
      <c r="C31" s="11" t="s">
        <v>66</v>
      </c>
      <c r="D31" s="10" t="s">
        <v>524</v>
      </c>
      <c r="E31" s="33" t="s">
        <v>525</v>
      </c>
      <c r="F31" s="6" t="s">
        <v>0</v>
      </c>
      <c r="G31" s="6" t="s">
        <v>277</v>
      </c>
      <c r="H31" s="6"/>
      <c r="I31" s="148">
        <v>8.2799999999999994</v>
      </c>
      <c r="J31" s="149">
        <v>0.154</v>
      </c>
      <c r="K31" s="148"/>
      <c r="L31" s="149"/>
      <c r="M31" s="38" t="str">
        <f t="shared" si="2"/>
        <v>II A</v>
      </c>
      <c r="N31" s="261" t="s">
        <v>526</v>
      </c>
      <c r="O31" s="263"/>
      <c r="P31" s="270"/>
    </row>
    <row r="32" spans="1:16" ht="15.9" customHeight="1" x14ac:dyDescent="0.25">
      <c r="A32" s="115">
        <v>18</v>
      </c>
      <c r="B32" s="12">
        <v>332</v>
      </c>
      <c r="C32" s="11" t="s">
        <v>527</v>
      </c>
      <c r="D32" s="10" t="s">
        <v>528</v>
      </c>
      <c r="E32" s="33" t="s">
        <v>529</v>
      </c>
      <c r="F32" s="6" t="s">
        <v>119</v>
      </c>
      <c r="G32" s="6" t="s">
        <v>118</v>
      </c>
      <c r="H32" s="6"/>
      <c r="I32" s="148">
        <v>8.33</v>
      </c>
      <c r="J32" s="149">
        <v>0.14599999999999999</v>
      </c>
      <c r="K32" s="148"/>
      <c r="L32" s="149"/>
      <c r="M32" s="38" t="str">
        <f t="shared" si="2"/>
        <v>II A</v>
      </c>
      <c r="N32" s="261" t="s">
        <v>530</v>
      </c>
      <c r="O32" s="263"/>
      <c r="P32" s="270"/>
    </row>
    <row r="33" spans="1:16" ht="15.9" customHeight="1" x14ac:dyDescent="0.25">
      <c r="A33" s="115">
        <v>19</v>
      </c>
      <c r="B33" s="12">
        <v>383</v>
      </c>
      <c r="C33" s="11" t="s">
        <v>531</v>
      </c>
      <c r="D33" s="10" t="s">
        <v>532</v>
      </c>
      <c r="E33" s="33" t="s">
        <v>533</v>
      </c>
      <c r="F33" s="6" t="s">
        <v>119</v>
      </c>
      <c r="G33" s="6" t="s">
        <v>118</v>
      </c>
      <c r="H33" s="6"/>
      <c r="I33" s="148">
        <v>8.3800000000000008</v>
      </c>
      <c r="J33" s="149">
        <v>0.19800000000000001</v>
      </c>
      <c r="K33" s="148"/>
      <c r="L33" s="149"/>
      <c r="M33" s="38" t="str">
        <f t="shared" si="2"/>
        <v>II A</v>
      </c>
      <c r="N33" s="261" t="s">
        <v>177</v>
      </c>
      <c r="O33" s="263"/>
      <c r="P33" s="270"/>
    </row>
    <row r="34" spans="1:16" ht="15.9" customHeight="1" x14ac:dyDescent="0.25">
      <c r="A34" s="115">
        <v>20</v>
      </c>
      <c r="B34" s="12">
        <v>158</v>
      </c>
      <c r="C34" s="11" t="s">
        <v>76</v>
      </c>
      <c r="D34" s="10" t="s">
        <v>534</v>
      </c>
      <c r="E34" s="33" t="s">
        <v>535</v>
      </c>
      <c r="F34" s="6" t="s">
        <v>183</v>
      </c>
      <c r="G34" s="6" t="s">
        <v>182</v>
      </c>
      <c r="H34" s="6"/>
      <c r="I34" s="148">
        <v>8.39</v>
      </c>
      <c r="J34" s="149">
        <v>0.14599999999999999</v>
      </c>
      <c r="K34" s="148"/>
      <c r="L34" s="149"/>
      <c r="M34" s="38" t="str">
        <f t="shared" si="2"/>
        <v>II A</v>
      </c>
      <c r="N34" s="261" t="s">
        <v>181</v>
      </c>
      <c r="O34" s="263"/>
      <c r="P34" s="270"/>
    </row>
    <row r="35" spans="1:16" ht="15.9" customHeight="1" x14ac:dyDescent="0.25">
      <c r="A35" s="115">
        <v>21</v>
      </c>
      <c r="B35" s="12">
        <v>188</v>
      </c>
      <c r="C35" s="11" t="s">
        <v>536</v>
      </c>
      <c r="D35" s="10" t="s">
        <v>537</v>
      </c>
      <c r="E35" s="33" t="s">
        <v>538</v>
      </c>
      <c r="F35" s="6" t="s">
        <v>539</v>
      </c>
      <c r="G35" s="6" t="s">
        <v>540</v>
      </c>
      <c r="H35" s="6"/>
      <c r="I35" s="148">
        <v>8.4499999999999993</v>
      </c>
      <c r="J35" s="149">
        <v>0.497</v>
      </c>
      <c r="K35" s="148"/>
      <c r="L35" s="149"/>
      <c r="M35" s="38" t="str">
        <f t="shared" si="2"/>
        <v>III A</v>
      </c>
      <c r="N35" s="261" t="s">
        <v>541</v>
      </c>
      <c r="O35" s="263"/>
      <c r="P35" s="270"/>
    </row>
    <row r="36" spans="1:16" ht="15.9" customHeight="1" x14ac:dyDescent="0.25">
      <c r="A36" s="115">
        <v>22</v>
      </c>
      <c r="B36" s="12">
        <v>114</v>
      </c>
      <c r="C36" s="11" t="s">
        <v>275</v>
      </c>
      <c r="D36" s="10" t="s">
        <v>274</v>
      </c>
      <c r="E36" s="33" t="s">
        <v>273</v>
      </c>
      <c r="F36" s="6" t="s">
        <v>0</v>
      </c>
      <c r="G36" s="6" t="s">
        <v>265</v>
      </c>
      <c r="H36" s="6" t="s">
        <v>264</v>
      </c>
      <c r="I36" s="148">
        <v>8.48</v>
      </c>
      <c r="J36" s="149">
        <v>0.158</v>
      </c>
      <c r="K36" s="148"/>
      <c r="L36" s="149"/>
      <c r="M36" s="38" t="str">
        <f t="shared" si="2"/>
        <v>III A</v>
      </c>
      <c r="N36" s="261" t="s">
        <v>263</v>
      </c>
      <c r="O36" s="263"/>
      <c r="P36" s="270"/>
    </row>
    <row r="37" spans="1:16" ht="15.9" customHeight="1" x14ac:dyDescent="0.25">
      <c r="A37" s="115">
        <v>23</v>
      </c>
      <c r="B37" s="12">
        <v>105</v>
      </c>
      <c r="C37" s="11" t="s">
        <v>542</v>
      </c>
      <c r="D37" s="10" t="s">
        <v>543</v>
      </c>
      <c r="E37" s="33" t="s">
        <v>544</v>
      </c>
      <c r="F37" s="6" t="s">
        <v>41</v>
      </c>
      <c r="G37" s="6" t="s">
        <v>235</v>
      </c>
      <c r="H37" s="6"/>
      <c r="I37" s="148">
        <v>8.49</v>
      </c>
      <c r="J37" s="149">
        <v>0.28799999999999998</v>
      </c>
      <c r="K37" s="148"/>
      <c r="L37" s="149"/>
      <c r="M37" s="38" t="str">
        <f t="shared" si="2"/>
        <v>III A</v>
      </c>
      <c r="N37" s="261" t="s">
        <v>545</v>
      </c>
      <c r="O37" s="263"/>
      <c r="P37" s="270"/>
    </row>
    <row r="38" spans="1:16" ht="15.9" customHeight="1" x14ac:dyDescent="0.25">
      <c r="A38" s="115">
        <v>24</v>
      </c>
      <c r="B38" s="12">
        <v>104</v>
      </c>
      <c r="C38" s="11" t="s">
        <v>280</v>
      </c>
      <c r="D38" s="10" t="s">
        <v>546</v>
      </c>
      <c r="E38" s="33" t="s">
        <v>547</v>
      </c>
      <c r="F38" s="6" t="s">
        <v>309</v>
      </c>
      <c r="G38" s="6" t="s">
        <v>308</v>
      </c>
      <c r="H38" s="6"/>
      <c r="I38" s="148">
        <v>8.59</v>
      </c>
      <c r="J38" s="149">
        <v>0.221</v>
      </c>
      <c r="K38" s="148"/>
      <c r="L38" s="149"/>
      <c r="M38" s="38" t="str">
        <f t="shared" si="2"/>
        <v>III A</v>
      </c>
      <c r="N38" s="261" t="s">
        <v>307</v>
      </c>
      <c r="O38" s="263"/>
      <c r="P38" s="270"/>
    </row>
    <row r="39" spans="1:16" ht="15.9" customHeight="1" x14ac:dyDescent="0.25">
      <c r="A39" s="115">
        <v>24</v>
      </c>
      <c r="B39" s="12">
        <v>249</v>
      </c>
      <c r="C39" s="11" t="s">
        <v>462</v>
      </c>
      <c r="D39" s="10" t="s">
        <v>461</v>
      </c>
      <c r="E39" s="33" t="s">
        <v>460</v>
      </c>
      <c r="F39" s="6" t="s">
        <v>41</v>
      </c>
      <c r="G39" s="6" t="s">
        <v>102</v>
      </c>
      <c r="H39" s="6"/>
      <c r="I39" s="148">
        <v>8.59</v>
      </c>
      <c r="J39" s="149">
        <v>0.13700000000000001</v>
      </c>
      <c r="K39" s="148"/>
      <c r="L39" s="149"/>
      <c r="M39" s="38" t="str">
        <f t="shared" si="2"/>
        <v>III A</v>
      </c>
      <c r="N39" s="261" t="s">
        <v>459</v>
      </c>
      <c r="O39" s="263"/>
      <c r="P39" s="270"/>
    </row>
    <row r="40" spans="1:16" ht="15.9" customHeight="1" x14ac:dyDescent="0.25">
      <c r="A40" s="115">
        <v>26</v>
      </c>
      <c r="B40" s="12">
        <v>379</v>
      </c>
      <c r="C40" s="11" t="s">
        <v>548</v>
      </c>
      <c r="D40" s="10" t="s">
        <v>549</v>
      </c>
      <c r="E40" s="33" t="s">
        <v>550</v>
      </c>
      <c r="F40" s="6" t="s">
        <v>119</v>
      </c>
      <c r="G40" s="6" t="s">
        <v>118</v>
      </c>
      <c r="H40" s="6"/>
      <c r="I40" s="148">
        <v>8.6</v>
      </c>
      <c r="J40" s="149">
        <v>0.19900000000000001</v>
      </c>
      <c r="K40" s="148"/>
      <c r="L40" s="149"/>
      <c r="M40" s="38" t="str">
        <f t="shared" si="2"/>
        <v>III A</v>
      </c>
      <c r="N40" s="261" t="s">
        <v>551</v>
      </c>
      <c r="O40" s="263"/>
      <c r="P40" s="270"/>
    </row>
    <row r="41" spans="1:16" ht="15.9" customHeight="1" x14ac:dyDescent="0.25">
      <c r="A41" s="115">
        <v>27</v>
      </c>
      <c r="B41" s="12">
        <v>255</v>
      </c>
      <c r="C41" s="11" t="s">
        <v>455</v>
      </c>
      <c r="D41" s="10" t="s">
        <v>454</v>
      </c>
      <c r="E41" s="33" t="s">
        <v>453</v>
      </c>
      <c r="F41" s="6" t="s">
        <v>0</v>
      </c>
      <c r="G41" s="6" t="s">
        <v>124</v>
      </c>
      <c r="H41" s="6"/>
      <c r="I41" s="148">
        <v>8.61</v>
      </c>
      <c r="J41" s="149">
        <v>0.214</v>
      </c>
      <c r="K41" s="148"/>
      <c r="L41" s="149"/>
      <c r="M41" s="38" t="str">
        <f t="shared" si="2"/>
        <v>III A</v>
      </c>
      <c r="N41" s="261" t="s">
        <v>187</v>
      </c>
      <c r="O41" s="263"/>
      <c r="P41" s="270"/>
    </row>
    <row r="42" spans="1:16" ht="15.9" customHeight="1" x14ac:dyDescent="0.25">
      <c r="A42" s="115">
        <v>28</v>
      </c>
      <c r="B42" s="12">
        <v>159</v>
      </c>
      <c r="C42" s="11" t="s">
        <v>137</v>
      </c>
      <c r="D42" s="10" t="s">
        <v>552</v>
      </c>
      <c r="E42" s="33" t="s">
        <v>553</v>
      </c>
      <c r="F42" s="6" t="s">
        <v>183</v>
      </c>
      <c r="G42" s="6" t="s">
        <v>182</v>
      </c>
      <c r="H42" s="6"/>
      <c r="I42" s="148">
        <v>8.69</v>
      </c>
      <c r="J42" s="149">
        <v>0.13900000000000001</v>
      </c>
      <c r="K42" s="148"/>
      <c r="L42" s="149"/>
      <c r="M42" s="38" t="str">
        <f t="shared" si="2"/>
        <v>III A</v>
      </c>
      <c r="N42" s="261" t="s">
        <v>269</v>
      </c>
      <c r="O42" s="263"/>
      <c r="P42" s="270"/>
    </row>
    <row r="43" spans="1:16" ht="15.9" customHeight="1" x14ac:dyDescent="0.25">
      <c r="A43" s="115">
        <v>29</v>
      </c>
      <c r="B43" s="12">
        <v>110</v>
      </c>
      <c r="C43" s="11" t="s">
        <v>554</v>
      </c>
      <c r="D43" s="10" t="s">
        <v>555</v>
      </c>
      <c r="E43" s="33" t="s">
        <v>872</v>
      </c>
      <c r="F43" s="6" t="s">
        <v>0</v>
      </c>
      <c r="G43" s="6" t="s">
        <v>124</v>
      </c>
      <c r="H43" s="6"/>
      <c r="I43" s="148">
        <v>8.7100000000000009</v>
      </c>
      <c r="J43" s="149">
        <v>0.24299999999999999</v>
      </c>
      <c r="K43" s="148"/>
      <c r="L43" s="149"/>
      <c r="M43" s="38" t="str">
        <f t="shared" si="2"/>
        <v>III A</v>
      </c>
      <c r="N43" s="261" t="s">
        <v>165</v>
      </c>
      <c r="O43" s="263"/>
      <c r="P43" s="270"/>
    </row>
    <row r="44" spans="1:16" ht="15.9" customHeight="1" x14ac:dyDescent="0.25">
      <c r="A44" s="115">
        <v>30</v>
      </c>
      <c r="B44" s="12">
        <v>252</v>
      </c>
      <c r="C44" s="11" t="s">
        <v>458</v>
      </c>
      <c r="D44" s="10" t="s">
        <v>457</v>
      </c>
      <c r="E44" s="33" t="s">
        <v>456</v>
      </c>
      <c r="F44" s="6" t="s">
        <v>0</v>
      </c>
      <c r="G44" s="6" t="s">
        <v>124</v>
      </c>
      <c r="H44" s="6"/>
      <c r="I44" s="148">
        <v>8.7200000000000006</v>
      </c>
      <c r="J44" s="149">
        <v>0.26400000000000001</v>
      </c>
      <c r="K44" s="148"/>
      <c r="L44" s="149"/>
      <c r="M44" s="38" t="str">
        <f t="shared" si="2"/>
        <v>III A</v>
      </c>
      <c r="N44" s="261" t="s">
        <v>187</v>
      </c>
      <c r="O44" s="263"/>
      <c r="P44" s="270"/>
    </row>
    <row r="45" spans="1:16" ht="15.9" customHeight="1" x14ac:dyDescent="0.25">
      <c r="A45" s="115">
        <v>30</v>
      </c>
      <c r="B45" s="12">
        <v>358</v>
      </c>
      <c r="C45" s="11" t="s">
        <v>556</v>
      </c>
      <c r="D45" s="10" t="s">
        <v>557</v>
      </c>
      <c r="E45" s="33" t="s">
        <v>558</v>
      </c>
      <c r="F45" s="6" t="s">
        <v>69</v>
      </c>
      <c r="G45" s="6" t="s">
        <v>70</v>
      </c>
      <c r="H45" s="6"/>
      <c r="I45" s="148">
        <v>8.7200000000000006</v>
      </c>
      <c r="J45" s="149">
        <v>0.191</v>
      </c>
      <c r="K45" s="148"/>
      <c r="L45" s="149"/>
      <c r="M45" s="38" t="str">
        <f t="shared" si="2"/>
        <v>III A</v>
      </c>
      <c r="N45" s="261" t="s">
        <v>75</v>
      </c>
      <c r="O45" s="263"/>
    </row>
    <row r="46" spans="1:16" ht="15.9" customHeight="1" x14ac:dyDescent="0.25">
      <c r="A46" s="115">
        <v>32</v>
      </c>
      <c r="B46" s="12">
        <v>97</v>
      </c>
      <c r="C46" s="11" t="s">
        <v>299</v>
      </c>
      <c r="D46" s="10" t="s">
        <v>559</v>
      </c>
      <c r="E46" s="33" t="s">
        <v>560</v>
      </c>
      <c r="F46" s="6" t="s">
        <v>0</v>
      </c>
      <c r="G46" s="6" t="s">
        <v>139</v>
      </c>
      <c r="H46" s="6"/>
      <c r="I46" s="148">
        <v>8.75</v>
      </c>
      <c r="J46" s="149">
        <v>0.17899999999999999</v>
      </c>
      <c r="K46" s="148"/>
      <c r="L46" s="149"/>
      <c r="M46" s="38" t="str">
        <f t="shared" si="2"/>
        <v>III A</v>
      </c>
      <c r="N46" s="261" t="s">
        <v>138</v>
      </c>
      <c r="O46" s="263"/>
      <c r="P46" s="270"/>
    </row>
    <row r="47" spans="1:16" ht="15.9" customHeight="1" x14ac:dyDescent="0.25">
      <c r="A47" s="115">
        <v>33</v>
      </c>
      <c r="B47" s="12">
        <v>108</v>
      </c>
      <c r="C47" s="11" t="s">
        <v>561</v>
      </c>
      <c r="D47" s="10" t="s">
        <v>449</v>
      </c>
      <c r="E47" s="33" t="s">
        <v>873</v>
      </c>
      <c r="F47" s="6" t="s">
        <v>0</v>
      </c>
      <c r="G47" s="6" t="s">
        <v>124</v>
      </c>
      <c r="H47" s="6"/>
      <c r="I47" s="148">
        <v>8.7899999999999991</v>
      </c>
      <c r="J47" s="149">
        <v>0.27</v>
      </c>
      <c r="K47" s="148"/>
      <c r="L47" s="149"/>
      <c r="M47" s="38" t="str">
        <f t="shared" si="2"/>
        <v>III A</v>
      </c>
      <c r="N47" s="261" t="s">
        <v>165</v>
      </c>
      <c r="O47" s="263"/>
      <c r="P47" s="270"/>
    </row>
    <row r="48" spans="1:16" ht="15.9" customHeight="1" x14ac:dyDescent="0.25">
      <c r="A48" s="115">
        <v>34</v>
      </c>
      <c r="B48" s="12">
        <v>139</v>
      </c>
      <c r="C48" s="11" t="s">
        <v>262</v>
      </c>
      <c r="D48" s="10" t="s">
        <v>562</v>
      </c>
      <c r="E48" s="33" t="s">
        <v>563</v>
      </c>
      <c r="F48" s="6" t="s">
        <v>0</v>
      </c>
      <c r="G48" s="6" t="s">
        <v>124</v>
      </c>
      <c r="H48" s="6"/>
      <c r="I48" s="148">
        <v>8.84</v>
      </c>
      <c r="J48" s="149" t="s">
        <v>564</v>
      </c>
      <c r="K48" s="148"/>
      <c r="L48" s="149"/>
      <c r="M48" s="38" t="str">
        <f t="shared" si="2"/>
        <v>III A</v>
      </c>
      <c r="N48" s="261" t="s">
        <v>128</v>
      </c>
      <c r="O48" s="263"/>
      <c r="P48" s="270"/>
    </row>
    <row r="49" spans="1:16" ht="15.9" customHeight="1" x14ac:dyDescent="0.25">
      <c r="A49" s="115">
        <v>35</v>
      </c>
      <c r="B49" s="12">
        <v>166</v>
      </c>
      <c r="C49" s="11" t="s">
        <v>50</v>
      </c>
      <c r="D49" s="10" t="s">
        <v>565</v>
      </c>
      <c r="E49" s="33" t="s">
        <v>566</v>
      </c>
      <c r="F49" s="6" t="s">
        <v>183</v>
      </c>
      <c r="G49" s="6" t="s">
        <v>182</v>
      </c>
      <c r="H49" s="6"/>
      <c r="I49" s="148">
        <v>8.86</v>
      </c>
      <c r="J49" s="149">
        <v>0.157</v>
      </c>
      <c r="K49" s="148"/>
      <c r="L49" s="149"/>
      <c r="M49" s="38" t="str">
        <f t="shared" si="2"/>
        <v>III A</v>
      </c>
      <c r="N49" s="261" t="s">
        <v>181</v>
      </c>
      <c r="O49" s="263"/>
      <c r="P49" s="270"/>
    </row>
    <row r="50" spans="1:16" ht="15.9" customHeight="1" x14ac:dyDescent="0.25">
      <c r="A50" s="115">
        <v>36</v>
      </c>
      <c r="B50" s="12">
        <v>117</v>
      </c>
      <c r="C50" s="11" t="s">
        <v>501</v>
      </c>
      <c r="D50" s="10" t="s">
        <v>567</v>
      </c>
      <c r="E50" s="33" t="s">
        <v>568</v>
      </c>
      <c r="F50" s="6" t="s">
        <v>0</v>
      </c>
      <c r="G50" s="6" t="s">
        <v>265</v>
      </c>
      <c r="H50" s="6" t="s">
        <v>264</v>
      </c>
      <c r="I50" s="148">
        <v>9</v>
      </c>
      <c r="J50" s="149" t="s">
        <v>564</v>
      </c>
      <c r="K50" s="148"/>
      <c r="L50" s="149"/>
      <c r="M50" s="38" t="str">
        <f t="shared" si="2"/>
        <v>III A</v>
      </c>
      <c r="N50" s="261" t="s">
        <v>263</v>
      </c>
      <c r="O50" s="263"/>
      <c r="P50" s="270"/>
    </row>
    <row r="51" spans="1:16" ht="15.9" customHeight="1" x14ac:dyDescent="0.25">
      <c r="A51" s="115">
        <v>37</v>
      </c>
      <c r="B51" s="12">
        <v>360</v>
      </c>
      <c r="C51" s="11" t="s">
        <v>50</v>
      </c>
      <c r="D51" s="10" t="s">
        <v>569</v>
      </c>
      <c r="E51" s="33" t="s">
        <v>570</v>
      </c>
      <c r="F51" s="6" t="s">
        <v>69</v>
      </c>
      <c r="G51" s="6" t="s">
        <v>70</v>
      </c>
      <c r="H51" s="6"/>
      <c r="I51" s="148">
        <v>9.0500000000000007</v>
      </c>
      <c r="J51" s="149">
        <v>0.61199999999999999</v>
      </c>
      <c r="K51" s="148"/>
      <c r="L51" s="149"/>
      <c r="M51" s="38" t="str">
        <f t="shared" si="2"/>
        <v/>
      </c>
      <c r="N51" s="261" t="s">
        <v>75</v>
      </c>
      <c r="O51" s="263"/>
      <c r="P51" s="270"/>
    </row>
    <row r="52" spans="1:16" ht="15.9" customHeight="1" x14ac:dyDescent="0.25">
      <c r="A52" s="115">
        <v>38</v>
      </c>
      <c r="B52" s="12">
        <v>167</v>
      </c>
      <c r="C52" s="11" t="s">
        <v>472</v>
      </c>
      <c r="D52" s="10" t="s">
        <v>571</v>
      </c>
      <c r="E52" s="33" t="s">
        <v>572</v>
      </c>
      <c r="F52" s="6" t="s">
        <v>0</v>
      </c>
      <c r="G52" s="6" t="s">
        <v>155</v>
      </c>
      <c r="H52" s="6"/>
      <c r="I52" s="148">
        <v>9.1300000000000008</v>
      </c>
      <c r="J52" s="149" t="s">
        <v>564</v>
      </c>
      <c r="K52" s="148"/>
      <c r="L52" s="149"/>
      <c r="M52" s="38" t="str">
        <f t="shared" si="2"/>
        <v/>
      </c>
      <c r="N52" s="261" t="s">
        <v>168</v>
      </c>
      <c r="O52" s="263"/>
      <c r="P52" s="270"/>
    </row>
    <row r="53" spans="1:16" ht="15.9" customHeight="1" x14ac:dyDescent="0.25">
      <c r="A53" s="115">
        <v>39</v>
      </c>
      <c r="B53" s="12">
        <v>121</v>
      </c>
      <c r="C53" s="11" t="s">
        <v>494</v>
      </c>
      <c r="D53" s="10" t="s">
        <v>573</v>
      </c>
      <c r="E53" s="33" t="s">
        <v>574</v>
      </c>
      <c r="F53" s="6" t="s">
        <v>575</v>
      </c>
      <c r="G53" s="6" t="s">
        <v>225</v>
      </c>
      <c r="H53" s="6" t="s">
        <v>576</v>
      </c>
      <c r="I53" s="148">
        <v>9.25</v>
      </c>
      <c r="J53" s="149">
        <v>0.40200000000000002</v>
      </c>
      <c r="K53" s="148"/>
      <c r="L53" s="149"/>
      <c r="M53" s="38" t="str">
        <f t="shared" si="2"/>
        <v/>
      </c>
      <c r="N53" s="261" t="s">
        <v>577</v>
      </c>
      <c r="O53" s="263"/>
      <c r="P53" s="270"/>
    </row>
    <row r="54" spans="1:16" ht="15.9" customHeight="1" x14ac:dyDescent="0.25">
      <c r="A54" s="115"/>
      <c r="B54" s="12">
        <v>399</v>
      </c>
      <c r="C54" s="11" t="s">
        <v>262</v>
      </c>
      <c r="D54" s="10" t="s">
        <v>578</v>
      </c>
      <c r="E54" s="33" t="s">
        <v>579</v>
      </c>
      <c r="F54" s="6" t="s">
        <v>119</v>
      </c>
      <c r="G54" s="6" t="s">
        <v>118</v>
      </c>
      <c r="H54" s="6"/>
      <c r="I54" s="148" t="s">
        <v>87</v>
      </c>
      <c r="J54" s="149"/>
      <c r="K54" s="148"/>
      <c r="L54" s="149"/>
      <c r="M54" s="38" t="str">
        <f t="shared" ref="M54:M59" si="3">IF(ISBLANK(I54),"",IF(I54&gt;9.04,"",IF(I54&lt;=7.25,"TSM",IF(I54&lt;=7.45,"SM",IF(I54&lt;=7.7,"KSM",IF(I54&lt;=8,"I A",IF(I54&lt;=8.44,"II A",IF(I54&lt;=9.04,"III A"))))))))</f>
        <v/>
      </c>
      <c r="N54" s="261" t="s">
        <v>580</v>
      </c>
      <c r="O54" s="263"/>
      <c r="P54" s="270"/>
    </row>
    <row r="55" spans="1:16" ht="15.9" customHeight="1" x14ac:dyDescent="0.25">
      <c r="A55" s="115"/>
      <c r="B55" s="12">
        <v>386</v>
      </c>
      <c r="C55" s="11" t="s">
        <v>581</v>
      </c>
      <c r="D55" s="10" t="s">
        <v>582</v>
      </c>
      <c r="E55" s="33" t="s">
        <v>583</v>
      </c>
      <c r="F55" s="6" t="s">
        <v>119</v>
      </c>
      <c r="G55" s="6" t="s">
        <v>118</v>
      </c>
      <c r="H55" s="6"/>
      <c r="I55" s="148" t="s">
        <v>87</v>
      </c>
      <c r="J55" s="149"/>
      <c r="K55" s="148"/>
      <c r="L55" s="149"/>
      <c r="M55" s="38" t="str">
        <f t="shared" si="3"/>
        <v/>
      </c>
      <c r="N55" s="261" t="s">
        <v>177</v>
      </c>
      <c r="O55" s="263"/>
      <c r="P55" s="270"/>
    </row>
    <row r="56" spans="1:16" ht="15.9" customHeight="1" x14ac:dyDescent="0.25">
      <c r="A56" s="115"/>
      <c r="B56" s="12">
        <v>168</v>
      </c>
      <c r="C56" s="11" t="s">
        <v>585</v>
      </c>
      <c r="D56" s="10" t="s">
        <v>586</v>
      </c>
      <c r="E56" s="33" t="s">
        <v>587</v>
      </c>
      <c r="F56" s="6" t="s">
        <v>0</v>
      </c>
      <c r="G56" s="6" t="s">
        <v>155</v>
      </c>
      <c r="H56" s="6"/>
      <c r="I56" s="148" t="s">
        <v>87</v>
      </c>
      <c r="J56" s="149"/>
      <c r="K56" s="148"/>
      <c r="L56" s="149"/>
      <c r="M56" s="38" t="str">
        <f t="shared" si="3"/>
        <v/>
      </c>
      <c r="N56" s="261" t="s">
        <v>168</v>
      </c>
      <c r="O56" s="263"/>
      <c r="P56" s="270"/>
    </row>
    <row r="57" spans="1:16" ht="15.9" customHeight="1" x14ac:dyDescent="0.25">
      <c r="A57" s="115"/>
      <c r="B57" s="12">
        <v>101</v>
      </c>
      <c r="C57" s="11" t="s">
        <v>72</v>
      </c>
      <c r="D57" s="10" t="s">
        <v>142</v>
      </c>
      <c r="E57" s="33" t="s">
        <v>141</v>
      </c>
      <c r="F57" s="6" t="s">
        <v>140</v>
      </c>
      <c r="G57" s="6" t="s">
        <v>139</v>
      </c>
      <c r="H57" s="6"/>
      <c r="I57" s="148" t="s">
        <v>87</v>
      </c>
      <c r="J57" s="149"/>
      <c r="K57" s="148"/>
      <c r="L57" s="149"/>
      <c r="M57" s="38" t="str">
        <f t="shared" si="3"/>
        <v/>
      </c>
      <c r="N57" s="261" t="s">
        <v>138</v>
      </c>
      <c r="O57" s="263"/>
      <c r="P57" s="270"/>
    </row>
    <row r="58" spans="1:16" ht="15.9" customHeight="1" x14ac:dyDescent="0.25">
      <c r="A58" s="115"/>
      <c r="B58" s="12">
        <v>260</v>
      </c>
      <c r="C58" s="11" t="s">
        <v>588</v>
      </c>
      <c r="D58" s="10" t="s">
        <v>589</v>
      </c>
      <c r="E58" s="33" t="s">
        <v>590</v>
      </c>
      <c r="F58" s="6" t="s">
        <v>0</v>
      </c>
      <c r="G58" s="6"/>
      <c r="H58" s="6"/>
      <c r="I58" s="148" t="s">
        <v>87</v>
      </c>
      <c r="J58" s="149"/>
      <c r="K58" s="148"/>
      <c r="L58" s="149"/>
      <c r="M58" s="38" t="str">
        <f t="shared" si="3"/>
        <v/>
      </c>
      <c r="N58" s="261" t="s">
        <v>591</v>
      </c>
      <c r="O58" s="263"/>
      <c r="P58" s="270"/>
    </row>
    <row r="59" spans="1:16" ht="15.9" customHeight="1" x14ac:dyDescent="0.25">
      <c r="A59" s="115"/>
      <c r="B59" s="12">
        <v>91</v>
      </c>
      <c r="C59" s="11" t="s">
        <v>592</v>
      </c>
      <c r="D59" s="10" t="s">
        <v>593</v>
      </c>
      <c r="E59" s="33" t="s">
        <v>594</v>
      </c>
      <c r="F59" s="6" t="s">
        <v>595</v>
      </c>
      <c r="G59" s="6" t="s">
        <v>596</v>
      </c>
      <c r="H59" s="6"/>
      <c r="I59" s="148" t="s">
        <v>87</v>
      </c>
      <c r="J59" s="149"/>
      <c r="K59" s="148"/>
      <c r="L59" s="149"/>
      <c r="M59" s="38" t="str">
        <f t="shared" si="3"/>
        <v/>
      </c>
      <c r="N59" s="261" t="s">
        <v>597</v>
      </c>
      <c r="O59" s="263"/>
      <c r="P59" s="270"/>
    </row>
  </sheetData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1.6640625" style="1" customWidth="1"/>
    <col min="4" max="4" width="15.33203125" style="1" customWidth="1"/>
    <col min="5" max="5" width="8.88671875" style="5" customWidth="1"/>
    <col min="6" max="6" width="14.5546875" style="5" customWidth="1"/>
    <col min="7" max="8" width="9.44140625" style="5" customWidth="1"/>
    <col min="9" max="9" width="6.88671875" style="4" customWidth="1"/>
    <col min="10" max="10" width="5.109375" style="121" customWidth="1"/>
    <col min="11" max="11" width="6.88671875" style="4" hidden="1" customWidth="1"/>
    <col min="12" max="12" width="4.109375" style="121" hidden="1" customWidth="1"/>
    <col min="13" max="13" width="5" style="3" customWidth="1"/>
    <col min="14" max="14" width="29.33203125" style="1" customWidth="1"/>
    <col min="15" max="15" width="4" style="1" hidden="1" customWidth="1"/>
    <col min="16" max="16384" width="9.109375" style="1"/>
  </cols>
  <sheetData>
    <row r="1" spans="1:14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4"/>
      <c r="L1" s="42"/>
      <c r="M1" s="4"/>
      <c r="N1" s="34" t="s">
        <v>14</v>
      </c>
    </row>
    <row r="2" spans="1:14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43"/>
      <c r="L2" s="42"/>
      <c r="M2" s="146"/>
      <c r="N2" s="35" t="s">
        <v>0</v>
      </c>
    </row>
    <row r="3" spans="1:14" ht="10.5" customHeight="1" x14ac:dyDescent="0.3">
      <c r="C3" s="25"/>
    </row>
    <row r="4" spans="1:14" ht="15.6" x14ac:dyDescent="0.3">
      <c r="C4" s="24" t="s">
        <v>599</v>
      </c>
      <c r="D4" s="22"/>
      <c r="F4" s="23"/>
      <c r="G4" s="23"/>
      <c r="H4" s="23"/>
    </row>
    <row r="5" spans="1:14" ht="9" customHeight="1" x14ac:dyDescent="0.25">
      <c r="D5" s="22"/>
    </row>
    <row r="6" spans="1:14" x14ac:dyDescent="0.25">
      <c r="B6" s="22">
        <v>1</v>
      </c>
      <c r="C6" s="44" t="s">
        <v>819</v>
      </c>
      <c r="D6" s="44"/>
      <c r="F6" s="23"/>
      <c r="G6" s="23"/>
      <c r="H6" s="23"/>
      <c r="J6" s="120"/>
      <c r="L6" s="120"/>
    </row>
    <row r="7" spans="1:14" ht="9" customHeight="1" thickBot="1" x14ac:dyDescent="0.3">
      <c r="D7" s="22"/>
    </row>
    <row r="8" spans="1:14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487</v>
      </c>
      <c r="J8" s="150" t="s">
        <v>488</v>
      </c>
      <c r="K8" s="16" t="s">
        <v>489</v>
      </c>
      <c r="L8" s="150" t="s">
        <v>488</v>
      </c>
      <c r="M8" s="41" t="s">
        <v>2</v>
      </c>
      <c r="N8" s="14" t="s">
        <v>1</v>
      </c>
    </row>
    <row r="9" spans="1:14" ht="15.9" customHeight="1" x14ac:dyDescent="0.25">
      <c r="A9" s="115">
        <v>1</v>
      </c>
      <c r="B9" s="12">
        <v>266</v>
      </c>
      <c r="C9" s="11" t="s">
        <v>600</v>
      </c>
      <c r="D9" s="10" t="s">
        <v>601</v>
      </c>
      <c r="E9" s="33" t="s">
        <v>602</v>
      </c>
      <c r="F9" s="6" t="s">
        <v>41</v>
      </c>
      <c r="G9" s="6" t="s">
        <v>603</v>
      </c>
      <c r="H9" s="6"/>
      <c r="I9" s="148">
        <v>7.02</v>
      </c>
      <c r="J9" s="149">
        <v>0.217</v>
      </c>
      <c r="K9" s="148"/>
      <c r="L9" s="149"/>
      <c r="M9" s="38" t="str">
        <f t="shared" ref="M9:M12" si="0">IF(ISBLANK(I9),"",IF(I9&gt;8.24,"",IF(I9&lt;=6.7,"TSM",IF(I9&lt;=6.84,"SM",IF(I9&lt;=7,"KSM",IF(I9&lt;=7.3,"I A",IF(I9&lt;=7.64,"II A",IF(I9&lt;=8.24,"III A"))))))))</f>
        <v>I A</v>
      </c>
      <c r="N9" s="6" t="s">
        <v>604</v>
      </c>
    </row>
    <row r="10" spans="1:14" ht="15.9" customHeight="1" x14ac:dyDescent="0.25">
      <c r="A10" s="115">
        <v>2</v>
      </c>
      <c r="B10" s="12">
        <v>216</v>
      </c>
      <c r="C10" s="11" t="s">
        <v>97</v>
      </c>
      <c r="D10" s="10" t="s">
        <v>647</v>
      </c>
      <c r="E10" s="33" t="s">
        <v>648</v>
      </c>
      <c r="F10" s="6" t="s">
        <v>649</v>
      </c>
      <c r="G10" s="6" t="s">
        <v>540</v>
      </c>
      <c r="H10" s="6"/>
      <c r="I10" s="148">
        <v>7.49</v>
      </c>
      <c r="J10" s="149">
        <v>0.16</v>
      </c>
      <c r="K10" s="148"/>
      <c r="L10" s="149"/>
      <c r="M10" s="38" t="str">
        <f t="shared" si="0"/>
        <v>II A</v>
      </c>
      <c r="N10" s="6" t="s">
        <v>650</v>
      </c>
    </row>
    <row r="11" spans="1:14" ht="15.9" customHeight="1" x14ac:dyDescent="0.25">
      <c r="A11" s="115">
        <v>3</v>
      </c>
      <c r="B11" s="12">
        <v>258</v>
      </c>
      <c r="C11" s="11" t="s">
        <v>655</v>
      </c>
      <c r="D11" s="10" t="s">
        <v>656</v>
      </c>
      <c r="E11" s="33" t="s">
        <v>657</v>
      </c>
      <c r="F11" s="6" t="s">
        <v>161</v>
      </c>
      <c r="G11" s="6" t="s">
        <v>160</v>
      </c>
      <c r="H11" s="6"/>
      <c r="I11" s="148">
        <v>7.52</v>
      </c>
      <c r="J11" s="149">
        <v>0.20499999999999999</v>
      </c>
      <c r="K11" s="148"/>
      <c r="L11" s="149"/>
      <c r="M11" s="38" t="str">
        <f t="shared" si="0"/>
        <v>II A</v>
      </c>
      <c r="N11" s="6" t="s">
        <v>658</v>
      </c>
    </row>
    <row r="12" spans="1:14" ht="15.9" customHeight="1" x14ac:dyDescent="0.25">
      <c r="A12" s="115">
        <v>4</v>
      </c>
      <c r="B12" s="12">
        <v>289</v>
      </c>
      <c r="C12" s="11" t="s">
        <v>726</v>
      </c>
      <c r="D12" s="10" t="s">
        <v>727</v>
      </c>
      <c r="E12" s="33" t="s">
        <v>728</v>
      </c>
      <c r="F12" s="6" t="s">
        <v>119</v>
      </c>
      <c r="G12" s="6" t="s">
        <v>118</v>
      </c>
      <c r="H12" s="6"/>
      <c r="I12" s="148">
        <v>7.86</v>
      </c>
      <c r="J12" s="149">
        <v>0.17199999999999999</v>
      </c>
      <c r="K12" s="148"/>
      <c r="L12" s="149"/>
      <c r="M12" s="38" t="str">
        <f t="shared" si="0"/>
        <v>III A</v>
      </c>
      <c r="N12" s="6" t="s">
        <v>177</v>
      </c>
    </row>
    <row r="13" spans="1:14" ht="15.9" customHeight="1" x14ac:dyDescent="0.25">
      <c r="A13" s="115"/>
      <c r="B13" s="12">
        <v>297</v>
      </c>
      <c r="C13" s="11" t="s">
        <v>97</v>
      </c>
      <c r="D13" s="10" t="s">
        <v>748</v>
      </c>
      <c r="E13" s="33" t="s">
        <v>749</v>
      </c>
      <c r="F13" s="6" t="s">
        <v>119</v>
      </c>
      <c r="G13" s="6" t="s">
        <v>118</v>
      </c>
      <c r="H13" s="6"/>
      <c r="I13" s="148" t="s">
        <v>87</v>
      </c>
      <c r="J13" s="149"/>
      <c r="K13" s="148"/>
      <c r="L13" s="149"/>
      <c r="M13" s="38" t="str">
        <f t="shared" ref="M13:M14" si="1">IF(ISBLANK(I13),"",IF(I13&gt;8.1,"",IF(I13&lt;=6.7,"TSM",IF(I13&lt;=6.84,"SM",IF(I13&lt;=7,"KSM",IF(I13&lt;=7.3,"I A",IF(I13&lt;=7.65,"II A",IF(I13&lt;=8.1,"III A"))))))))</f>
        <v/>
      </c>
      <c r="N13" s="6" t="s">
        <v>750</v>
      </c>
    </row>
    <row r="14" spans="1:14" ht="15.9" customHeight="1" x14ac:dyDescent="0.25">
      <c r="A14" s="115"/>
      <c r="B14" s="12">
        <v>267</v>
      </c>
      <c r="C14" s="11" t="s">
        <v>402</v>
      </c>
      <c r="D14" s="10" t="s">
        <v>754</v>
      </c>
      <c r="E14" s="33" t="s">
        <v>755</v>
      </c>
      <c r="F14" s="6" t="s">
        <v>69</v>
      </c>
      <c r="G14" s="6" t="s">
        <v>70</v>
      </c>
      <c r="H14" s="6"/>
      <c r="I14" s="148" t="s">
        <v>87</v>
      </c>
      <c r="J14" s="149"/>
      <c r="K14" s="148"/>
      <c r="L14" s="149"/>
      <c r="M14" s="38" t="str">
        <f t="shared" si="1"/>
        <v/>
      </c>
      <c r="N14" s="6" t="s">
        <v>75</v>
      </c>
    </row>
    <row r="15" spans="1:14" ht="9" customHeight="1" x14ac:dyDescent="0.25">
      <c r="D15" s="22"/>
    </row>
    <row r="16" spans="1:14" x14ac:dyDescent="0.25">
      <c r="B16" s="22">
        <v>2</v>
      </c>
      <c r="C16" s="44" t="s">
        <v>819</v>
      </c>
      <c r="D16" s="44"/>
      <c r="F16" s="23"/>
      <c r="G16" s="23"/>
      <c r="H16" s="23"/>
      <c r="J16" s="120"/>
      <c r="L16" s="120"/>
    </row>
    <row r="17" spans="1:15" ht="9" customHeight="1" thickBot="1" x14ac:dyDescent="0.3">
      <c r="D17" s="22"/>
    </row>
    <row r="18" spans="1:15" s="13" customFormat="1" ht="10.8" thickBot="1" x14ac:dyDescent="0.25">
      <c r="A18" s="21" t="s">
        <v>86</v>
      </c>
      <c r="B18" s="20" t="s">
        <v>9</v>
      </c>
      <c r="C18" s="19" t="s">
        <v>8</v>
      </c>
      <c r="D18" s="18" t="s">
        <v>7</v>
      </c>
      <c r="E18" s="17" t="s">
        <v>6</v>
      </c>
      <c r="F18" s="17" t="s">
        <v>5</v>
      </c>
      <c r="G18" s="17" t="s">
        <v>12</v>
      </c>
      <c r="H18" s="17" t="s">
        <v>13</v>
      </c>
      <c r="I18" s="16" t="s">
        <v>487</v>
      </c>
      <c r="J18" s="150" t="s">
        <v>488</v>
      </c>
      <c r="K18" s="16" t="s">
        <v>489</v>
      </c>
      <c r="L18" s="150" t="s">
        <v>488</v>
      </c>
      <c r="M18" s="41" t="s">
        <v>2</v>
      </c>
      <c r="N18" s="14" t="s">
        <v>1</v>
      </c>
    </row>
    <row r="19" spans="1:15" ht="15.9" customHeight="1" x14ac:dyDescent="0.25">
      <c r="A19" s="115">
        <v>1</v>
      </c>
      <c r="B19" s="12">
        <v>233</v>
      </c>
      <c r="C19" s="11" t="s">
        <v>621</v>
      </c>
      <c r="D19" s="10" t="s">
        <v>622</v>
      </c>
      <c r="E19" s="33" t="s">
        <v>623</v>
      </c>
      <c r="F19" s="6" t="s">
        <v>41</v>
      </c>
      <c r="G19" s="6" t="s">
        <v>235</v>
      </c>
      <c r="H19" s="6"/>
      <c r="I19" s="148">
        <v>7.22</v>
      </c>
      <c r="J19" s="149">
        <v>0.18</v>
      </c>
      <c r="K19" s="148"/>
      <c r="L19" s="149"/>
      <c r="M19" s="38" t="str">
        <f t="shared" ref="M19:M24" si="2">IF(ISBLANK(I19),"",IF(I19&gt;8.24,"",IF(I19&lt;=6.7,"TSM",IF(I19&lt;=6.84,"SM",IF(I19&lt;=7,"KSM",IF(I19&lt;=7.3,"I A",IF(I19&lt;=7.64,"II A",IF(I19&lt;=8.24,"III A"))))))))</f>
        <v>I A</v>
      </c>
      <c r="N19" s="6" t="s">
        <v>624</v>
      </c>
    </row>
    <row r="20" spans="1:15" ht="15.9" customHeight="1" x14ac:dyDescent="0.25">
      <c r="A20" s="115">
        <v>2</v>
      </c>
      <c r="B20" s="12">
        <v>281</v>
      </c>
      <c r="C20" s="11" t="s">
        <v>638</v>
      </c>
      <c r="D20" s="10" t="s">
        <v>639</v>
      </c>
      <c r="E20" s="33" t="s">
        <v>640</v>
      </c>
      <c r="F20" s="6" t="s">
        <v>119</v>
      </c>
      <c r="G20" s="6" t="s">
        <v>118</v>
      </c>
      <c r="H20" s="6"/>
      <c r="I20" s="148">
        <v>7.28</v>
      </c>
      <c r="J20" s="149">
        <v>0.16400000000000001</v>
      </c>
      <c r="K20" s="148"/>
      <c r="L20" s="149"/>
      <c r="M20" s="38" t="str">
        <f t="shared" si="2"/>
        <v>I A</v>
      </c>
      <c r="N20" s="6" t="s">
        <v>641</v>
      </c>
    </row>
    <row r="21" spans="1:15" ht="15.9" customHeight="1" x14ac:dyDescent="0.25">
      <c r="A21" s="115">
        <v>3</v>
      </c>
      <c r="B21" s="12">
        <v>206</v>
      </c>
      <c r="C21" s="11" t="s">
        <v>659</v>
      </c>
      <c r="D21" s="10" t="s">
        <v>660</v>
      </c>
      <c r="E21" s="33" t="s">
        <v>661</v>
      </c>
      <c r="F21" s="6" t="s">
        <v>183</v>
      </c>
      <c r="G21" s="6" t="s">
        <v>182</v>
      </c>
      <c r="H21" s="6"/>
      <c r="I21" s="148">
        <v>7.52</v>
      </c>
      <c r="J21" s="149">
        <v>0.189</v>
      </c>
      <c r="K21" s="148"/>
      <c r="L21" s="149"/>
      <c r="M21" s="38" t="str">
        <f t="shared" si="2"/>
        <v>II A</v>
      </c>
      <c r="N21" s="6" t="s">
        <v>269</v>
      </c>
    </row>
    <row r="22" spans="1:15" ht="15.9" customHeight="1" x14ac:dyDescent="0.25">
      <c r="A22" s="115">
        <v>4</v>
      </c>
      <c r="B22" s="12">
        <v>171</v>
      </c>
      <c r="C22" s="11" t="s">
        <v>678</v>
      </c>
      <c r="D22" s="10" t="s">
        <v>679</v>
      </c>
      <c r="E22" s="33" t="s">
        <v>680</v>
      </c>
      <c r="F22" s="6" t="s">
        <v>681</v>
      </c>
      <c r="G22" s="6" t="s">
        <v>265</v>
      </c>
      <c r="H22" s="6" t="s">
        <v>682</v>
      </c>
      <c r="I22" s="148">
        <v>7.59</v>
      </c>
      <c r="J22" s="149">
        <v>0.159</v>
      </c>
      <c r="K22" s="148"/>
      <c r="L22" s="149"/>
      <c r="M22" s="38" t="str">
        <f t="shared" si="2"/>
        <v>II A</v>
      </c>
      <c r="N22" s="6" t="s">
        <v>263</v>
      </c>
    </row>
    <row r="23" spans="1:15" ht="15.9" customHeight="1" x14ac:dyDescent="0.25">
      <c r="A23" s="115">
        <v>5</v>
      </c>
      <c r="B23" s="12">
        <v>238</v>
      </c>
      <c r="C23" s="11" t="s">
        <v>710</v>
      </c>
      <c r="D23" s="10" t="s">
        <v>711</v>
      </c>
      <c r="E23" s="33" t="s">
        <v>712</v>
      </c>
      <c r="F23" s="6" t="s">
        <v>0</v>
      </c>
      <c r="G23" s="6"/>
      <c r="H23" s="6"/>
      <c r="I23" s="148">
        <v>7.73</v>
      </c>
      <c r="J23" s="149">
        <v>0.22800000000000001</v>
      </c>
      <c r="K23" s="148"/>
      <c r="L23" s="149"/>
      <c r="M23" s="38" t="str">
        <f t="shared" si="2"/>
        <v>III A</v>
      </c>
      <c r="N23" s="6" t="s">
        <v>713</v>
      </c>
    </row>
    <row r="24" spans="1:15" ht="15.9" customHeight="1" x14ac:dyDescent="0.25">
      <c r="A24" s="115">
        <v>6</v>
      </c>
      <c r="B24" s="12">
        <v>240</v>
      </c>
      <c r="C24" s="11" t="s">
        <v>729</v>
      </c>
      <c r="D24" s="10" t="s">
        <v>730</v>
      </c>
      <c r="E24" s="33" t="s">
        <v>731</v>
      </c>
      <c r="F24" s="6" t="s">
        <v>0</v>
      </c>
      <c r="G24" s="6" t="s">
        <v>124</v>
      </c>
      <c r="H24" s="6"/>
      <c r="I24" s="148">
        <v>7.89</v>
      </c>
      <c r="J24" s="149">
        <v>0.59599999999999997</v>
      </c>
      <c r="K24" s="148"/>
      <c r="L24" s="149"/>
      <c r="M24" s="38" t="str">
        <f t="shared" si="2"/>
        <v>III A</v>
      </c>
      <c r="N24" s="6" t="s">
        <v>629</v>
      </c>
    </row>
    <row r="25" spans="1:15" ht="9" customHeight="1" x14ac:dyDescent="0.25">
      <c r="D25" s="22"/>
    </row>
    <row r="26" spans="1:15" x14ac:dyDescent="0.25">
      <c r="B26" s="22">
        <v>3</v>
      </c>
      <c r="C26" s="44" t="s">
        <v>819</v>
      </c>
      <c r="D26" s="44"/>
      <c r="F26" s="23"/>
      <c r="G26" s="23"/>
      <c r="H26" s="23"/>
      <c r="J26" s="120"/>
      <c r="L26" s="120"/>
    </row>
    <row r="27" spans="1:15" ht="9" customHeight="1" thickBot="1" x14ac:dyDescent="0.3">
      <c r="D27" s="22"/>
    </row>
    <row r="28" spans="1:15" s="13" customFormat="1" ht="10.8" thickBot="1" x14ac:dyDescent="0.25">
      <c r="A28" s="21" t="s">
        <v>86</v>
      </c>
      <c r="B28" s="20" t="s">
        <v>9</v>
      </c>
      <c r="C28" s="19" t="s">
        <v>8</v>
      </c>
      <c r="D28" s="18" t="s">
        <v>7</v>
      </c>
      <c r="E28" s="17" t="s">
        <v>6</v>
      </c>
      <c r="F28" s="17" t="s">
        <v>5</v>
      </c>
      <c r="G28" s="17" t="s">
        <v>12</v>
      </c>
      <c r="H28" s="17" t="s">
        <v>13</v>
      </c>
      <c r="I28" s="16" t="s">
        <v>487</v>
      </c>
      <c r="J28" s="150" t="s">
        <v>488</v>
      </c>
      <c r="K28" s="16" t="s">
        <v>489</v>
      </c>
      <c r="L28" s="150" t="s">
        <v>488</v>
      </c>
      <c r="M28" s="41" t="s">
        <v>2</v>
      </c>
      <c r="N28" s="14" t="s">
        <v>1</v>
      </c>
    </row>
    <row r="29" spans="1:15" ht="15.9" customHeight="1" x14ac:dyDescent="0.25">
      <c r="A29" s="115">
        <v>1</v>
      </c>
      <c r="B29" s="12">
        <v>265</v>
      </c>
      <c r="C29" s="11" t="s">
        <v>609</v>
      </c>
      <c r="D29" s="10" t="s">
        <v>610</v>
      </c>
      <c r="E29" s="33" t="s">
        <v>98</v>
      </c>
      <c r="F29" s="6" t="s">
        <v>41</v>
      </c>
      <c r="G29" s="6" t="s">
        <v>235</v>
      </c>
      <c r="H29" s="6"/>
      <c r="I29" s="148">
        <v>7.09</v>
      </c>
      <c r="J29" s="149">
        <v>0.224</v>
      </c>
      <c r="K29" s="148"/>
      <c r="L29" s="149"/>
      <c r="M29" s="38" t="str">
        <f t="shared" ref="M29:M33" si="3">IF(ISBLANK(I29),"",IF(I29&gt;8.24,"",IF(I29&lt;=6.7,"TSM",IF(I29&lt;=6.84,"SM",IF(I29&lt;=7,"KSM",IF(I29&lt;=7.3,"I A",IF(I29&lt;=7.64,"II A",IF(I29&lt;=8.24,"III A"))))))))</f>
        <v>I A</v>
      </c>
      <c r="N29" s="6" t="s">
        <v>611</v>
      </c>
    </row>
    <row r="30" spans="1:15" ht="15.9" customHeight="1" x14ac:dyDescent="0.25">
      <c r="A30" s="115">
        <v>2</v>
      </c>
      <c r="B30" s="12">
        <v>249</v>
      </c>
      <c r="C30" s="11" t="s">
        <v>109</v>
      </c>
      <c r="D30" s="10" t="s">
        <v>665</v>
      </c>
      <c r="E30" s="33" t="s">
        <v>666</v>
      </c>
      <c r="F30" s="6" t="s">
        <v>0</v>
      </c>
      <c r="G30" s="6"/>
      <c r="H30" s="6" t="s">
        <v>207</v>
      </c>
      <c r="I30" s="148">
        <v>7.58</v>
      </c>
      <c r="J30" s="149">
        <v>0.185</v>
      </c>
      <c r="K30" s="148"/>
      <c r="L30" s="149"/>
      <c r="M30" s="38" t="str">
        <f t="shared" si="3"/>
        <v>II A</v>
      </c>
      <c r="N30" s="6" t="s">
        <v>206</v>
      </c>
      <c r="O30" s="153" t="s">
        <v>516</v>
      </c>
    </row>
    <row r="31" spans="1:15" ht="15.9" customHeight="1" x14ac:dyDescent="0.25">
      <c r="A31" s="115">
        <v>3</v>
      </c>
      <c r="B31" s="12">
        <v>161</v>
      </c>
      <c r="C31" s="11" t="s">
        <v>667</v>
      </c>
      <c r="D31" s="10" t="s">
        <v>668</v>
      </c>
      <c r="E31" s="33" t="s">
        <v>806</v>
      </c>
      <c r="F31" s="6" t="s">
        <v>0</v>
      </c>
      <c r="G31" s="6" t="s">
        <v>124</v>
      </c>
      <c r="H31" s="6"/>
      <c r="I31" s="148">
        <v>7.58</v>
      </c>
      <c r="J31" s="149">
        <v>0.15</v>
      </c>
      <c r="K31" s="148"/>
      <c r="L31" s="149"/>
      <c r="M31" s="38" t="str">
        <f t="shared" si="3"/>
        <v>II A</v>
      </c>
      <c r="N31" s="6" t="s">
        <v>669</v>
      </c>
      <c r="O31" s="153" t="s">
        <v>520</v>
      </c>
    </row>
    <row r="32" spans="1:15" ht="15.9" customHeight="1" x14ac:dyDescent="0.25">
      <c r="A32" s="115">
        <v>4</v>
      </c>
      <c r="B32" s="12">
        <v>210</v>
      </c>
      <c r="C32" s="11" t="s">
        <v>699</v>
      </c>
      <c r="D32" s="10" t="s">
        <v>720</v>
      </c>
      <c r="E32" s="33" t="s">
        <v>721</v>
      </c>
      <c r="F32" s="6" t="s">
        <v>0</v>
      </c>
      <c r="G32" s="6" t="s">
        <v>155</v>
      </c>
      <c r="H32" s="6"/>
      <c r="I32" s="148">
        <v>7.82</v>
      </c>
      <c r="J32" s="149">
        <v>0.23400000000000001</v>
      </c>
      <c r="K32" s="148"/>
      <c r="L32" s="149"/>
      <c r="M32" s="38" t="str">
        <f t="shared" si="3"/>
        <v>III A</v>
      </c>
      <c r="N32" s="6" t="s">
        <v>168</v>
      </c>
    </row>
    <row r="33" spans="1:14" ht="15.9" customHeight="1" x14ac:dyDescent="0.25">
      <c r="A33" s="115">
        <v>5</v>
      </c>
      <c r="B33" s="12">
        <v>187</v>
      </c>
      <c r="C33" s="11" t="s">
        <v>722</v>
      </c>
      <c r="D33" s="10" t="s">
        <v>723</v>
      </c>
      <c r="E33" s="33" t="s">
        <v>724</v>
      </c>
      <c r="F33" s="6" t="s">
        <v>0</v>
      </c>
      <c r="G33" s="6"/>
      <c r="H33" s="6"/>
      <c r="I33" s="148">
        <v>7.85</v>
      </c>
      <c r="J33" s="149">
        <v>0.21</v>
      </c>
      <c r="K33" s="148"/>
      <c r="L33" s="149"/>
      <c r="M33" s="38" t="str">
        <f t="shared" si="3"/>
        <v>III A</v>
      </c>
      <c r="N33" s="6" t="s">
        <v>725</v>
      </c>
    </row>
    <row r="34" spans="1:14" ht="15.9" customHeight="1" x14ac:dyDescent="0.25">
      <c r="A34" s="115"/>
      <c r="B34" s="12">
        <v>295</v>
      </c>
      <c r="C34" s="11" t="s">
        <v>210</v>
      </c>
      <c r="D34" s="10" t="s">
        <v>751</v>
      </c>
      <c r="E34" s="33" t="s">
        <v>752</v>
      </c>
      <c r="F34" s="6" t="s">
        <v>119</v>
      </c>
      <c r="G34" s="6" t="s">
        <v>118</v>
      </c>
      <c r="H34" s="6"/>
      <c r="I34" s="148" t="s">
        <v>753</v>
      </c>
      <c r="J34" s="149"/>
      <c r="K34" s="148"/>
      <c r="L34" s="149"/>
      <c r="M34" s="38" t="str">
        <f t="shared" ref="M34" si="4">IF(ISBLANK(I34),"",IF(I34&gt;8.1,"",IF(I34&lt;=6.7,"TSM",IF(I34&lt;=6.84,"SM",IF(I34&lt;=7,"KSM",IF(I34&lt;=7.3,"I A",IF(I34&lt;=7.65,"II A",IF(I34&lt;=8.1,"III A"))))))))</f>
        <v/>
      </c>
      <c r="N34" s="6" t="s">
        <v>820</v>
      </c>
    </row>
    <row r="35" spans="1:14" ht="4.95" customHeight="1" x14ac:dyDescent="0.25">
      <c r="D35" s="22"/>
    </row>
    <row r="36" spans="1:14" x14ac:dyDescent="0.25">
      <c r="B36" s="22">
        <v>4</v>
      </c>
      <c r="C36" s="44" t="s">
        <v>819</v>
      </c>
      <c r="D36" s="44"/>
      <c r="F36" s="23"/>
      <c r="G36" s="23"/>
      <c r="H36" s="23"/>
      <c r="J36" s="120"/>
      <c r="L36" s="120"/>
    </row>
    <row r="37" spans="1:14" ht="9" customHeight="1" thickBot="1" x14ac:dyDescent="0.3">
      <c r="D37" s="22"/>
    </row>
    <row r="38" spans="1:14" s="13" customFormat="1" ht="10.8" thickBot="1" x14ac:dyDescent="0.25">
      <c r="A38" s="21" t="s">
        <v>86</v>
      </c>
      <c r="B38" s="20" t="s">
        <v>9</v>
      </c>
      <c r="C38" s="19" t="s">
        <v>8</v>
      </c>
      <c r="D38" s="18" t="s">
        <v>7</v>
      </c>
      <c r="E38" s="17" t="s">
        <v>6</v>
      </c>
      <c r="F38" s="17" t="s">
        <v>5</v>
      </c>
      <c r="G38" s="17" t="s">
        <v>12</v>
      </c>
      <c r="H38" s="17" t="s">
        <v>13</v>
      </c>
      <c r="I38" s="16" t="s">
        <v>487</v>
      </c>
      <c r="J38" s="150" t="s">
        <v>488</v>
      </c>
      <c r="K38" s="16" t="s">
        <v>489</v>
      </c>
      <c r="L38" s="150" t="s">
        <v>488</v>
      </c>
      <c r="M38" s="41" t="s">
        <v>2</v>
      </c>
      <c r="N38" s="14" t="s">
        <v>1</v>
      </c>
    </row>
    <row r="39" spans="1:14" ht="15.9" customHeight="1" x14ac:dyDescent="0.25">
      <c r="A39" s="115">
        <v>1</v>
      </c>
      <c r="B39" s="12">
        <v>165</v>
      </c>
      <c r="C39" s="11" t="s">
        <v>632</v>
      </c>
      <c r="D39" s="10" t="s">
        <v>633</v>
      </c>
      <c r="E39" s="33" t="s">
        <v>634</v>
      </c>
      <c r="F39" s="6" t="s">
        <v>203</v>
      </c>
      <c r="G39" s="6" t="s">
        <v>202</v>
      </c>
      <c r="H39" s="6" t="s">
        <v>412</v>
      </c>
      <c r="I39" s="148">
        <v>7.39</v>
      </c>
      <c r="J39" s="149">
        <v>0.25600000000000001</v>
      </c>
      <c r="K39" s="148"/>
      <c r="L39" s="149"/>
      <c r="M39" s="38" t="str">
        <f t="shared" ref="M39:M44" si="5">IF(ISBLANK(I39),"",IF(I39&gt;8.24,"",IF(I39&lt;=6.7,"TSM",IF(I39&lt;=6.84,"SM",IF(I39&lt;=7,"KSM",IF(I39&lt;=7.3,"I A",IF(I39&lt;=7.64,"II A",IF(I39&lt;=8.24,"III A"))))))))</f>
        <v>II A</v>
      </c>
      <c r="N39" s="6" t="s">
        <v>413</v>
      </c>
    </row>
    <row r="40" spans="1:14" ht="15.9" customHeight="1" x14ac:dyDescent="0.25">
      <c r="A40" s="115">
        <v>2</v>
      </c>
      <c r="B40" s="12">
        <v>150</v>
      </c>
      <c r="C40" s="11" t="s">
        <v>249</v>
      </c>
      <c r="D40" s="10" t="s">
        <v>651</v>
      </c>
      <c r="E40" s="33" t="s">
        <v>652</v>
      </c>
      <c r="F40" s="6" t="s">
        <v>595</v>
      </c>
      <c r="G40" s="6" t="s">
        <v>596</v>
      </c>
      <c r="H40" s="6"/>
      <c r="I40" s="148">
        <v>7.49</v>
      </c>
      <c r="J40" s="149">
        <v>0.32700000000000001</v>
      </c>
      <c r="K40" s="148"/>
      <c r="L40" s="149"/>
      <c r="M40" s="38" t="str">
        <f t="shared" si="5"/>
        <v>II A</v>
      </c>
      <c r="N40" s="6" t="s">
        <v>597</v>
      </c>
    </row>
    <row r="41" spans="1:14" ht="15.9" customHeight="1" x14ac:dyDescent="0.25">
      <c r="A41" s="115">
        <v>3</v>
      </c>
      <c r="B41" s="12">
        <v>219</v>
      </c>
      <c r="C41" s="11" t="s">
        <v>670</v>
      </c>
      <c r="D41" s="10" t="s">
        <v>671</v>
      </c>
      <c r="E41" s="33" t="s">
        <v>672</v>
      </c>
      <c r="F41" s="6" t="s">
        <v>673</v>
      </c>
      <c r="G41" s="6" t="s">
        <v>540</v>
      </c>
      <c r="H41" s="6"/>
      <c r="I41" s="148">
        <v>7.58</v>
      </c>
      <c r="J41" s="149">
        <v>0.23</v>
      </c>
      <c r="K41" s="148"/>
      <c r="L41" s="149"/>
      <c r="M41" s="38" t="str">
        <f t="shared" si="5"/>
        <v>II A</v>
      </c>
      <c r="N41" s="6" t="s">
        <v>674</v>
      </c>
    </row>
    <row r="42" spans="1:14" ht="15.9" customHeight="1" x14ac:dyDescent="0.25">
      <c r="A42" s="115">
        <v>4</v>
      </c>
      <c r="B42" s="12">
        <v>218</v>
      </c>
      <c r="C42" s="11" t="s">
        <v>705</v>
      </c>
      <c r="D42" s="10" t="s">
        <v>706</v>
      </c>
      <c r="E42" s="33" t="s">
        <v>707</v>
      </c>
      <c r="F42" s="6" t="s">
        <v>708</v>
      </c>
      <c r="G42" s="6" t="s">
        <v>540</v>
      </c>
      <c r="H42" s="6"/>
      <c r="I42" s="148">
        <v>7.7</v>
      </c>
      <c r="J42" s="149">
        <v>0.16700000000000001</v>
      </c>
      <c r="K42" s="148"/>
      <c r="L42" s="149"/>
      <c r="M42" s="38" t="str">
        <f t="shared" si="5"/>
        <v>III A</v>
      </c>
      <c r="N42" s="6" t="s">
        <v>709</v>
      </c>
    </row>
    <row r="43" spans="1:14" ht="15.9" customHeight="1" x14ac:dyDescent="0.25">
      <c r="A43" s="115">
        <v>5</v>
      </c>
      <c r="B43" s="12">
        <v>275</v>
      </c>
      <c r="C43" s="11" t="s">
        <v>714</v>
      </c>
      <c r="D43" s="10" t="s">
        <v>715</v>
      </c>
      <c r="E43" s="33" t="s">
        <v>716</v>
      </c>
      <c r="F43" s="6" t="s">
        <v>119</v>
      </c>
      <c r="G43" s="6" t="s">
        <v>118</v>
      </c>
      <c r="H43" s="6"/>
      <c r="I43" s="148">
        <v>7.75</v>
      </c>
      <c r="J43" s="149">
        <v>0.189</v>
      </c>
      <c r="K43" s="148"/>
      <c r="L43" s="149"/>
      <c r="M43" s="38" t="str">
        <f t="shared" si="5"/>
        <v>III A</v>
      </c>
      <c r="N43" s="6" t="s">
        <v>177</v>
      </c>
    </row>
    <row r="44" spans="1:14" ht="15.9" customHeight="1" x14ac:dyDescent="0.25">
      <c r="A44" s="115">
        <v>6</v>
      </c>
      <c r="B44" s="12">
        <v>257</v>
      </c>
      <c r="C44" s="11" t="s">
        <v>109</v>
      </c>
      <c r="D44" s="10" t="s">
        <v>742</v>
      </c>
      <c r="E44" s="33" t="s">
        <v>743</v>
      </c>
      <c r="F44" s="6" t="s">
        <v>161</v>
      </c>
      <c r="G44" s="6" t="s">
        <v>160</v>
      </c>
      <c r="H44" s="6"/>
      <c r="I44" s="148">
        <v>8.07</v>
      </c>
      <c r="J44" s="149">
        <v>0.503</v>
      </c>
      <c r="K44" s="148"/>
      <c r="L44" s="149"/>
      <c r="M44" s="38" t="str">
        <f t="shared" si="5"/>
        <v>III A</v>
      </c>
      <c r="N44" s="6" t="s">
        <v>658</v>
      </c>
    </row>
    <row r="45" spans="1:14" ht="4.95" customHeight="1" x14ac:dyDescent="0.25">
      <c r="D45" s="22"/>
    </row>
    <row r="46" spans="1:14" x14ac:dyDescent="0.25">
      <c r="B46" s="22">
        <v>5</v>
      </c>
      <c r="C46" s="44" t="s">
        <v>819</v>
      </c>
      <c r="D46" s="44"/>
      <c r="F46" s="23"/>
      <c r="G46" s="23"/>
      <c r="H46" s="23"/>
      <c r="J46" s="120"/>
      <c r="L46" s="120"/>
    </row>
    <row r="47" spans="1:14" ht="9" customHeight="1" thickBot="1" x14ac:dyDescent="0.3">
      <c r="D47" s="22"/>
    </row>
    <row r="48" spans="1:14" s="13" customFormat="1" ht="10.8" thickBot="1" x14ac:dyDescent="0.25">
      <c r="A48" s="21" t="s">
        <v>86</v>
      </c>
      <c r="B48" s="20" t="s">
        <v>9</v>
      </c>
      <c r="C48" s="19" t="s">
        <v>8</v>
      </c>
      <c r="D48" s="18" t="s">
        <v>7</v>
      </c>
      <c r="E48" s="17" t="s">
        <v>6</v>
      </c>
      <c r="F48" s="17" t="s">
        <v>5</v>
      </c>
      <c r="G48" s="17" t="s">
        <v>12</v>
      </c>
      <c r="H48" s="17" t="s">
        <v>13</v>
      </c>
      <c r="I48" s="16" t="s">
        <v>487</v>
      </c>
      <c r="J48" s="150" t="s">
        <v>488</v>
      </c>
      <c r="K48" s="16" t="s">
        <v>489</v>
      </c>
      <c r="L48" s="150" t="s">
        <v>488</v>
      </c>
      <c r="M48" s="41" t="s">
        <v>2</v>
      </c>
      <c r="N48" s="14" t="s">
        <v>1</v>
      </c>
    </row>
    <row r="49" spans="1:15" ht="15.9" customHeight="1" x14ac:dyDescent="0.25">
      <c r="A49" s="115">
        <v>1</v>
      </c>
      <c r="B49" s="12">
        <v>250</v>
      </c>
      <c r="C49" s="11" t="s">
        <v>606</v>
      </c>
      <c r="D49" s="10" t="s">
        <v>607</v>
      </c>
      <c r="E49" s="33" t="s">
        <v>608</v>
      </c>
      <c r="F49" s="6" t="s">
        <v>0</v>
      </c>
      <c r="G49" s="6" t="s">
        <v>124</v>
      </c>
      <c r="H49" s="6" t="s">
        <v>207</v>
      </c>
      <c r="I49" s="148">
        <v>6.9</v>
      </c>
      <c r="J49" s="149">
        <v>0.13100000000000001</v>
      </c>
      <c r="K49" s="148"/>
      <c r="L49" s="149"/>
      <c r="M49" s="38" t="str">
        <f t="shared" ref="M49:M53" si="6">IF(ISBLANK(I49),"",IF(I49&gt;8.24,"",IF(I49&lt;=6.7,"TSM",IF(I49&lt;=6.84,"SM",IF(I49&lt;=7,"KSM",IF(I49&lt;=7.3,"I A",IF(I49&lt;=7.64,"II A",IF(I49&lt;=8.24,"III A"))))))))</f>
        <v>KSM</v>
      </c>
      <c r="N49" s="6" t="s">
        <v>206</v>
      </c>
    </row>
    <row r="50" spans="1:15" ht="15.9" customHeight="1" x14ac:dyDescent="0.25">
      <c r="A50" s="115">
        <v>2</v>
      </c>
      <c r="B50" s="12">
        <v>212</v>
      </c>
      <c r="C50" s="11" t="s">
        <v>395</v>
      </c>
      <c r="D50" s="10" t="s">
        <v>653</v>
      </c>
      <c r="E50" s="33" t="s">
        <v>654</v>
      </c>
      <c r="F50" s="6" t="s">
        <v>0</v>
      </c>
      <c r="G50" s="6" t="s">
        <v>155</v>
      </c>
      <c r="H50" s="6"/>
      <c r="I50" s="148">
        <v>7.51</v>
      </c>
      <c r="J50" s="149">
        <v>0.19600000000000001</v>
      </c>
      <c r="K50" s="148"/>
      <c r="L50" s="149"/>
      <c r="M50" s="38" t="str">
        <f t="shared" si="6"/>
        <v>II A</v>
      </c>
      <c r="N50" s="6" t="s">
        <v>168</v>
      </c>
    </row>
    <row r="51" spans="1:15" ht="15.9" customHeight="1" x14ac:dyDescent="0.25">
      <c r="A51" s="115">
        <v>3</v>
      </c>
      <c r="B51" s="12">
        <v>234</v>
      </c>
      <c r="C51" s="11" t="s">
        <v>683</v>
      </c>
      <c r="D51" s="10" t="s">
        <v>684</v>
      </c>
      <c r="E51" s="33" t="s">
        <v>685</v>
      </c>
      <c r="F51" s="6" t="s">
        <v>41</v>
      </c>
      <c r="G51" s="6" t="s">
        <v>235</v>
      </c>
      <c r="H51" s="6"/>
      <c r="I51" s="148">
        <v>7.59</v>
      </c>
      <c r="J51" s="149">
        <v>0.17100000000000001</v>
      </c>
      <c r="K51" s="148"/>
      <c r="L51" s="149"/>
      <c r="M51" s="38" t="str">
        <f t="shared" si="6"/>
        <v>II A</v>
      </c>
      <c r="N51" s="6" t="s">
        <v>624</v>
      </c>
    </row>
    <row r="52" spans="1:15" ht="15.9" customHeight="1" x14ac:dyDescent="0.25">
      <c r="A52" s="115">
        <v>4</v>
      </c>
      <c r="B52" s="12">
        <v>155</v>
      </c>
      <c r="C52" s="11" t="s">
        <v>427</v>
      </c>
      <c r="D52" s="10" t="s">
        <v>702</v>
      </c>
      <c r="E52" s="33" t="s">
        <v>703</v>
      </c>
      <c r="F52" s="6" t="s">
        <v>0</v>
      </c>
      <c r="G52" s="6" t="s">
        <v>124</v>
      </c>
      <c r="H52" s="6"/>
      <c r="I52" s="148">
        <v>7.65</v>
      </c>
      <c r="J52" s="149">
        <v>0.19700000000000001</v>
      </c>
      <c r="K52" s="148"/>
      <c r="L52" s="149"/>
      <c r="M52" s="38" t="str">
        <f t="shared" si="6"/>
        <v>III A</v>
      </c>
      <c r="N52" s="6" t="s">
        <v>704</v>
      </c>
    </row>
    <row r="53" spans="1:15" ht="15.9" customHeight="1" x14ac:dyDescent="0.25">
      <c r="A53" s="115">
        <v>5</v>
      </c>
      <c r="B53" s="12">
        <v>256</v>
      </c>
      <c r="C53" s="11" t="s">
        <v>210</v>
      </c>
      <c r="D53" s="10" t="s">
        <v>746</v>
      </c>
      <c r="E53" s="33" t="s">
        <v>747</v>
      </c>
      <c r="F53" s="6" t="s">
        <v>161</v>
      </c>
      <c r="G53" s="6" t="s">
        <v>160</v>
      </c>
      <c r="H53" s="6"/>
      <c r="I53" s="148">
        <v>8.24</v>
      </c>
      <c r="J53" s="149">
        <v>0.30099999999999999</v>
      </c>
      <c r="K53" s="148"/>
      <c r="L53" s="149"/>
      <c r="M53" s="38" t="str">
        <f t="shared" si="6"/>
        <v>III A</v>
      </c>
      <c r="N53" s="6" t="s">
        <v>658</v>
      </c>
    </row>
    <row r="54" spans="1:15" ht="15.9" customHeight="1" x14ac:dyDescent="0.25">
      <c r="A54" s="115">
        <v>6</v>
      </c>
      <c r="B54" s="12">
        <v>156</v>
      </c>
      <c r="C54" s="11" t="s">
        <v>662</v>
      </c>
      <c r="D54" s="10" t="s">
        <v>756</v>
      </c>
      <c r="E54" s="33" t="s">
        <v>757</v>
      </c>
      <c r="F54" s="6" t="s">
        <v>0</v>
      </c>
      <c r="G54" s="6" t="s">
        <v>124</v>
      </c>
      <c r="H54" s="6"/>
      <c r="I54" s="148" t="s">
        <v>87</v>
      </c>
      <c r="J54" s="149"/>
      <c r="K54" s="148"/>
      <c r="L54" s="149"/>
      <c r="M54" s="38" t="str">
        <f t="shared" ref="M54" si="7">IF(ISBLANK(I54),"",IF(I54&gt;8.1,"",IF(I54&lt;=6.7,"TSM",IF(I54&lt;=6.84,"SM",IF(I54&lt;=7,"KSM",IF(I54&lt;=7.3,"I A",IF(I54&lt;=7.65,"II A",IF(I54&lt;=8.1,"III A"))))))))</f>
        <v/>
      </c>
      <c r="N54" s="6" t="s">
        <v>704</v>
      </c>
    </row>
    <row r="55" spans="1:15" ht="4.95" customHeight="1" x14ac:dyDescent="0.25">
      <c r="D55" s="22"/>
    </row>
    <row r="56" spans="1:15" x14ac:dyDescent="0.25">
      <c r="B56" s="22">
        <v>6</v>
      </c>
      <c r="C56" s="44" t="s">
        <v>819</v>
      </c>
      <c r="D56" s="44"/>
      <c r="F56" s="23"/>
      <c r="G56" s="23"/>
      <c r="H56" s="23"/>
      <c r="J56" s="120"/>
      <c r="L56" s="120"/>
    </row>
    <row r="57" spans="1:15" ht="9" customHeight="1" thickBot="1" x14ac:dyDescent="0.3">
      <c r="D57" s="22"/>
    </row>
    <row r="58" spans="1:15" s="13" customFormat="1" ht="10.8" thickBot="1" x14ac:dyDescent="0.25">
      <c r="A58" s="21" t="s">
        <v>86</v>
      </c>
      <c r="B58" s="20" t="s">
        <v>9</v>
      </c>
      <c r="C58" s="19" t="s">
        <v>8</v>
      </c>
      <c r="D58" s="18" t="s">
        <v>7</v>
      </c>
      <c r="E58" s="17" t="s">
        <v>6</v>
      </c>
      <c r="F58" s="17" t="s">
        <v>5</v>
      </c>
      <c r="G58" s="17" t="s">
        <v>12</v>
      </c>
      <c r="H58" s="17" t="s">
        <v>13</v>
      </c>
      <c r="I58" s="16" t="s">
        <v>487</v>
      </c>
      <c r="J58" s="150" t="s">
        <v>488</v>
      </c>
      <c r="K58" s="16" t="s">
        <v>489</v>
      </c>
      <c r="L58" s="150" t="s">
        <v>488</v>
      </c>
      <c r="M58" s="41" t="s">
        <v>2</v>
      </c>
      <c r="N58" s="14" t="s">
        <v>1</v>
      </c>
    </row>
    <row r="59" spans="1:15" ht="15.9" customHeight="1" x14ac:dyDescent="0.25">
      <c r="A59" s="115">
        <v>1</v>
      </c>
      <c r="B59" s="12">
        <v>226</v>
      </c>
      <c r="C59" s="11" t="s">
        <v>167</v>
      </c>
      <c r="D59" s="10" t="s">
        <v>618</v>
      </c>
      <c r="E59" s="33" t="s">
        <v>619</v>
      </c>
      <c r="F59" s="6" t="s">
        <v>0</v>
      </c>
      <c r="G59" s="6" t="s">
        <v>124</v>
      </c>
      <c r="H59" s="6"/>
      <c r="I59" s="148">
        <v>7.12</v>
      </c>
      <c r="J59" s="149">
        <v>0.14299999999999999</v>
      </c>
      <c r="K59" s="148"/>
      <c r="L59" s="149"/>
      <c r="M59" s="38" t="str">
        <f t="shared" ref="M59:M64" si="8">IF(ISBLANK(I59),"",IF(I59&gt;8.24,"",IF(I59&lt;=6.7,"TSM",IF(I59&lt;=6.84,"SM",IF(I59&lt;=7,"KSM",IF(I59&lt;=7.3,"I A",IF(I59&lt;=7.64,"II A",IF(I59&lt;=8.24,"III A"))))))))</f>
        <v>I A</v>
      </c>
      <c r="N59" s="6" t="s">
        <v>350</v>
      </c>
    </row>
    <row r="60" spans="1:15" ht="15.9" customHeight="1" x14ac:dyDescent="0.25">
      <c r="A60" s="115">
        <v>2</v>
      </c>
      <c r="B60" s="12">
        <v>160</v>
      </c>
      <c r="C60" s="11" t="s">
        <v>167</v>
      </c>
      <c r="D60" s="10" t="s">
        <v>166</v>
      </c>
      <c r="E60" s="33" t="s">
        <v>876</v>
      </c>
      <c r="F60" s="6" t="s">
        <v>0</v>
      </c>
      <c r="G60" s="6" t="s">
        <v>124</v>
      </c>
      <c r="H60" s="6"/>
      <c r="I60" s="148">
        <v>7.54</v>
      </c>
      <c r="J60" s="149">
        <v>0.185</v>
      </c>
      <c r="K60" s="148"/>
      <c r="L60" s="149"/>
      <c r="M60" s="38" t="str">
        <f t="shared" si="8"/>
        <v>II A</v>
      </c>
      <c r="N60" s="6" t="s">
        <v>165</v>
      </c>
    </row>
    <row r="61" spans="1:15" ht="15.9" customHeight="1" x14ac:dyDescent="0.25">
      <c r="A61" s="115">
        <v>3</v>
      </c>
      <c r="B61" s="12">
        <v>222</v>
      </c>
      <c r="C61" s="11" t="s">
        <v>395</v>
      </c>
      <c r="D61" s="10" t="s">
        <v>675</v>
      </c>
      <c r="E61" s="33" t="s">
        <v>676</v>
      </c>
      <c r="F61" s="6" t="s">
        <v>252</v>
      </c>
      <c r="G61" s="6" t="s">
        <v>93</v>
      </c>
      <c r="H61" s="6"/>
      <c r="I61" s="148">
        <v>7.58</v>
      </c>
      <c r="J61" s="149">
        <v>0.14499999999999999</v>
      </c>
      <c r="K61" s="148"/>
      <c r="L61" s="149"/>
      <c r="M61" s="38" t="str">
        <f t="shared" si="8"/>
        <v>II A</v>
      </c>
      <c r="N61" s="6" t="s">
        <v>677</v>
      </c>
    </row>
    <row r="62" spans="1:15" ht="15.9" customHeight="1" x14ac:dyDescent="0.25">
      <c r="A62" s="115">
        <v>4</v>
      </c>
      <c r="B62" s="12">
        <v>217</v>
      </c>
      <c r="C62" s="11" t="s">
        <v>109</v>
      </c>
      <c r="D62" s="10" t="s">
        <v>692</v>
      </c>
      <c r="E62" s="33" t="s">
        <v>693</v>
      </c>
      <c r="F62" s="6" t="s">
        <v>694</v>
      </c>
      <c r="G62" s="6" t="s">
        <v>540</v>
      </c>
      <c r="H62" s="6"/>
      <c r="I62" s="148">
        <v>7.63</v>
      </c>
      <c r="J62" s="149">
        <v>0.20300000000000001</v>
      </c>
      <c r="K62" s="148"/>
      <c r="L62" s="149"/>
      <c r="M62" s="38" t="str">
        <f t="shared" si="8"/>
        <v>II A</v>
      </c>
      <c r="N62" s="6" t="s">
        <v>695</v>
      </c>
      <c r="O62" s="153" t="s">
        <v>615</v>
      </c>
    </row>
    <row r="63" spans="1:15" ht="15.9" customHeight="1" x14ac:dyDescent="0.25">
      <c r="A63" s="115">
        <v>4</v>
      </c>
      <c r="B63" s="12">
        <v>246</v>
      </c>
      <c r="C63" s="11" t="s">
        <v>696</v>
      </c>
      <c r="D63" s="10" t="s">
        <v>697</v>
      </c>
      <c r="E63" s="33" t="s">
        <v>698</v>
      </c>
      <c r="F63" s="6" t="s">
        <v>0</v>
      </c>
      <c r="G63" s="6" t="s">
        <v>124</v>
      </c>
      <c r="H63" s="6"/>
      <c r="I63" s="148">
        <v>7.63</v>
      </c>
      <c r="J63" s="149">
        <v>0.17499999999999999</v>
      </c>
      <c r="K63" s="148"/>
      <c r="L63" s="149"/>
      <c r="M63" s="38" t="str">
        <f t="shared" si="8"/>
        <v>II A</v>
      </c>
      <c r="N63" s="6" t="s">
        <v>187</v>
      </c>
      <c r="O63" s="153" t="s">
        <v>615</v>
      </c>
    </row>
    <row r="64" spans="1:15" ht="15.9" customHeight="1" x14ac:dyDescent="0.25">
      <c r="A64" s="115">
        <v>6</v>
      </c>
      <c r="B64" s="12">
        <v>147</v>
      </c>
      <c r="C64" s="11" t="s">
        <v>732</v>
      </c>
      <c r="D64" s="10" t="s">
        <v>733</v>
      </c>
      <c r="E64" s="33" t="s">
        <v>734</v>
      </c>
      <c r="F64" s="6" t="s">
        <v>161</v>
      </c>
      <c r="G64" s="6" t="s">
        <v>160</v>
      </c>
      <c r="H64" s="6"/>
      <c r="I64" s="148">
        <v>7.89</v>
      </c>
      <c r="J64" s="149">
        <v>0.17699999999999999</v>
      </c>
      <c r="K64" s="148"/>
      <c r="L64" s="149"/>
      <c r="M64" s="38" t="str">
        <f t="shared" si="8"/>
        <v>III A</v>
      </c>
      <c r="N64" s="6" t="s">
        <v>159</v>
      </c>
    </row>
    <row r="65" spans="1:14" ht="4.95" customHeight="1" x14ac:dyDescent="0.25">
      <c r="D65" s="22"/>
    </row>
    <row r="66" spans="1:14" x14ac:dyDescent="0.25">
      <c r="B66" s="22">
        <v>7</v>
      </c>
      <c r="C66" s="44" t="s">
        <v>819</v>
      </c>
      <c r="D66" s="44"/>
      <c r="F66" s="23"/>
      <c r="G66" s="23"/>
      <c r="H66" s="23"/>
      <c r="J66" s="120"/>
      <c r="L66" s="120"/>
    </row>
    <row r="67" spans="1:14" ht="9" customHeight="1" thickBot="1" x14ac:dyDescent="0.3">
      <c r="D67" s="22"/>
    </row>
    <row r="68" spans="1:14" s="13" customFormat="1" ht="10.8" thickBot="1" x14ac:dyDescent="0.25">
      <c r="A68" s="21" t="s">
        <v>86</v>
      </c>
      <c r="B68" s="20" t="s">
        <v>9</v>
      </c>
      <c r="C68" s="19" t="s">
        <v>8</v>
      </c>
      <c r="D68" s="18" t="s">
        <v>7</v>
      </c>
      <c r="E68" s="17" t="s">
        <v>6</v>
      </c>
      <c r="F68" s="17" t="s">
        <v>5</v>
      </c>
      <c r="G68" s="17" t="s">
        <v>12</v>
      </c>
      <c r="H68" s="17" t="s">
        <v>13</v>
      </c>
      <c r="I68" s="16" t="s">
        <v>487</v>
      </c>
      <c r="J68" s="150" t="s">
        <v>488</v>
      </c>
      <c r="K68" s="16" t="s">
        <v>489</v>
      </c>
      <c r="L68" s="150" t="s">
        <v>488</v>
      </c>
      <c r="M68" s="41" t="s">
        <v>2</v>
      </c>
      <c r="N68" s="14" t="s">
        <v>1</v>
      </c>
    </row>
    <row r="69" spans="1:14" ht="15.9" customHeight="1" x14ac:dyDescent="0.25">
      <c r="A69" s="115">
        <v>1</v>
      </c>
      <c r="B69" s="12">
        <v>162</v>
      </c>
      <c r="C69" s="11" t="s">
        <v>616</v>
      </c>
      <c r="D69" s="10" t="s">
        <v>617</v>
      </c>
      <c r="E69" s="33" t="s">
        <v>875</v>
      </c>
      <c r="F69" s="6" t="s">
        <v>0</v>
      </c>
      <c r="G69" s="6" t="s">
        <v>124</v>
      </c>
      <c r="H69" s="6"/>
      <c r="I69" s="148">
        <v>7.02</v>
      </c>
      <c r="J69" s="149">
        <v>0.125</v>
      </c>
      <c r="K69" s="148"/>
      <c r="L69" s="149"/>
      <c r="M69" s="38" t="str">
        <f t="shared" ref="M69:M74" si="9">IF(ISBLANK(I69),"",IF(I69&gt;8.24,"",IF(I69&lt;=6.7,"TSM",IF(I69&lt;=6.84,"SM",IF(I69&lt;=7,"KSM",IF(I69&lt;=7.3,"I A",IF(I69&lt;=7.64,"II A",IF(I69&lt;=8.24,"III A"))))))))</f>
        <v>I A</v>
      </c>
      <c r="N69" s="6" t="s">
        <v>165</v>
      </c>
    </row>
    <row r="70" spans="1:14" ht="15.9" customHeight="1" x14ac:dyDescent="0.25">
      <c r="A70" s="115">
        <v>2</v>
      </c>
      <c r="B70" s="12">
        <v>241</v>
      </c>
      <c r="C70" s="11" t="s">
        <v>402</v>
      </c>
      <c r="D70" s="10" t="s">
        <v>625</v>
      </c>
      <c r="E70" s="33" t="s">
        <v>626</v>
      </c>
      <c r="F70" s="6" t="s">
        <v>627</v>
      </c>
      <c r="G70" s="6" t="s">
        <v>628</v>
      </c>
      <c r="H70" s="6"/>
      <c r="I70" s="148">
        <v>7.2</v>
      </c>
      <c r="J70" s="149">
        <v>0.107</v>
      </c>
      <c r="K70" s="148"/>
      <c r="L70" s="149"/>
      <c r="M70" s="38" t="str">
        <f t="shared" si="9"/>
        <v>I A</v>
      </c>
      <c r="N70" s="6" t="s">
        <v>629</v>
      </c>
    </row>
    <row r="71" spans="1:14" ht="15.9" customHeight="1" x14ac:dyDescent="0.25">
      <c r="A71" s="115">
        <v>3</v>
      </c>
      <c r="B71" s="12">
        <v>153</v>
      </c>
      <c r="C71" s="11" t="s">
        <v>635</v>
      </c>
      <c r="D71" s="10" t="s">
        <v>636</v>
      </c>
      <c r="E71" s="33" t="s">
        <v>637</v>
      </c>
      <c r="F71" s="6" t="s">
        <v>277</v>
      </c>
      <c r="G71" s="6" t="s">
        <v>124</v>
      </c>
      <c r="H71" s="6"/>
      <c r="I71" s="148">
        <v>7.33</v>
      </c>
      <c r="J71" s="149">
        <v>0.16900000000000001</v>
      </c>
      <c r="K71" s="148"/>
      <c r="L71" s="149"/>
      <c r="M71" s="38" t="str">
        <f t="shared" si="9"/>
        <v>II A</v>
      </c>
      <c r="N71" s="6" t="s">
        <v>138</v>
      </c>
    </row>
    <row r="72" spans="1:14" ht="15.9" customHeight="1" x14ac:dyDescent="0.25">
      <c r="A72" s="115">
        <v>4</v>
      </c>
      <c r="B72" s="12">
        <v>211</v>
      </c>
      <c r="C72" s="11" t="s">
        <v>662</v>
      </c>
      <c r="D72" s="10" t="s">
        <v>663</v>
      </c>
      <c r="E72" s="33" t="s">
        <v>664</v>
      </c>
      <c r="F72" s="6" t="s">
        <v>0</v>
      </c>
      <c r="G72" s="6" t="s">
        <v>155</v>
      </c>
      <c r="H72" s="6"/>
      <c r="I72" s="148">
        <v>7.55</v>
      </c>
      <c r="J72" s="149">
        <v>0.17</v>
      </c>
      <c r="K72" s="148"/>
      <c r="L72" s="149"/>
      <c r="M72" s="38" t="str">
        <f t="shared" si="9"/>
        <v>II A</v>
      </c>
      <c r="N72" s="6" t="s">
        <v>168</v>
      </c>
    </row>
    <row r="73" spans="1:14" ht="15.9" customHeight="1" x14ac:dyDescent="0.25">
      <c r="A73" s="115">
        <v>4</v>
      </c>
      <c r="B73" s="12">
        <v>237</v>
      </c>
      <c r="C73" s="11" t="s">
        <v>717</v>
      </c>
      <c r="D73" s="10" t="s">
        <v>718</v>
      </c>
      <c r="E73" s="33" t="s">
        <v>719</v>
      </c>
      <c r="F73" s="6" t="s">
        <v>0</v>
      </c>
      <c r="G73" s="6"/>
      <c r="H73" s="6"/>
      <c r="I73" s="148">
        <v>7.76</v>
      </c>
      <c r="J73" s="149">
        <v>0.191</v>
      </c>
      <c r="K73" s="148"/>
      <c r="L73" s="149"/>
      <c r="M73" s="38" t="str">
        <f t="shared" si="9"/>
        <v>III A</v>
      </c>
      <c r="N73" s="6" t="s">
        <v>713</v>
      </c>
    </row>
    <row r="74" spans="1:14" ht="15.9" customHeight="1" x14ac:dyDescent="0.25">
      <c r="A74" s="115">
        <v>6</v>
      </c>
      <c r="B74" s="12">
        <v>168</v>
      </c>
      <c r="C74" s="11" t="s">
        <v>735</v>
      </c>
      <c r="D74" s="10" t="s">
        <v>736</v>
      </c>
      <c r="E74" s="33" t="s">
        <v>737</v>
      </c>
      <c r="F74" s="6" t="s">
        <v>0</v>
      </c>
      <c r="G74" s="6" t="s">
        <v>277</v>
      </c>
      <c r="H74" s="6"/>
      <c r="I74" s="148">
        <v>7.92</v>
      </c>
      <c r="J74" s="149">
        <v>0.187</v>
      </c>
      <c r="K74" s="148"/>
      <c r="L74" s="149"/>
      <c r="M74" s="38" t="str">
        <f t="shared" si="9"/>
        <v>III A</v>
      </c>
      <c r="N74" s="6" t="s">
        <v>738</v>
      </c>
    </row>
    <row r="75" spans="1:14" ht="9" customHeight="1" x14ac:dyDescent="0.25">
      <c r="D75" s="22"/>
    </row>
    <row r="76" spans="1:14" x14ac:dyDescent="0.25">
      <c r="B76" s="22">
        <v>8</v>
      </c>
      <c r="C76" s="44" t="s">
        <v>819</v>
      </c>
      <c r="D76" s="44"/>
      <c r="F76" s="23"/>
      <c r="G76" s="23"/>
      <c r="H76" s="23"/>
      <c r="J76" s="120"/>
      <c r="L76" s="120"/>
    </row>
    <row r="77" spans="1:14" ht="9" customHeight="1" thickBot="1" x14ac:dyDescent="0.3">
      <c r="D77" s="22"/>
    </row>
    <row r="78" spans="1:14" s="13" customFormat="1" ht="10.8" thickBot="1" x14ac:dyDescent="0.25">
      <c r="A78" s="21" t="s">
        <v>86</v>
      </c>
      <c r="B78" s="20" t="s">
        <v>9</v>
      </c>
      <c r="C78" s="19" t="s">
        <v>8</v>
      </c>
      <c r="D78" s="18" t="s">
        <v>7</v>
      </c>
      <c r="E78" s="17" t="s">
        <v>6</v>
      </c>
      <c r="F78" s="17" t="s">
        <v>5</v>
      </c>
      <c r="G78" s="17" t="s">
        <v>12</v>
      </c>
      <c r="H78" s="17" t="s">
        <v>13</v>
      </c>
      <c r="I78" s="16" t="s">
        <v>487</v>
      </c>
      <c r="J78" s="150" t="s">
        <v>488</v>
      </c>
      <c r="K78" s="16" t="s">
        <v>489</v>
      </c>
      <c r="L78" s="150" t="s">
        <v>488</v>
      </c>
      <c r="M78" s="41" t="s">
        <v>2</v>
      </c>
      <c r="N78" s="14" t="s">
        <v>1</v>
      </c>
    </row>
    <row r="79" spans="1:14" ht="15.9" customHeight="1" x14ac:dyDescent="0.25">
      <c r="A79" s="115">
        <v>1</v>
      </c>
      <c r="B79" s="12">
        <v>264</v>
      </c>
      <c r="C79" s="11" t="s">
        <v>406</v>
      </c>
      <c r="D79" s="10" t="s">
        <v>630</v>
      </c>
      <c r="E79" s="33" t="s">
        <v>631</v>
      </c>
      <c r="F79" s="6" t="s">
        <v>161</v>
      </c>
      <c r="G79" s="6" t="s">
        <v>160</v>
      </c>
      <c r="H79" s="6"/>
      <c r="I79" s="148">
        <v>7.33</v>
      </c>
      <c r="J79" s="149">
        <v>0.184</v>
      </c>
      <c r="K79" s="148"/>
      <c r="L79" s="149"/>
      <c r="M79" s="38" t="str">
        <f t="shared" ref="M79:M83" si="10">IF(ISBLANK(I79),"",IF(I79&gt;8.24,"",IF(I79&lt;=6.7,"TSM",IF(I79&lt;=6.84,"SM",IF(I79&lt;=7,"KSM",IF(I79&lt;=7.3,"I A",IF(I79&lt;=7.64,"II A",IF(I79&lt;=8.24,"III A"))))))))</f>
        <v>II A</v>
      </c>
      <c r="N79" s="6" t="s">
        <v>503</v>
      </c>
    </row>
    <row r="80" spans="1:14" ht="15.9" customHeight="1" x14ac:dyDescent="0.25">
      <c r="A80" s="115">
        <v>2</v>
      </c>
      <c r="B80" s="12">
        <v>166</v>
      </c>
      <c r="C80" s="11" t="s">
        <v>395</v>
      </c>
      <c r="D80" s="10" t="s">
        <v>642</v>
      </c>
      <c r="E80" s="33" t="s">
        <v>643</v>
      </c>
      <c r="F80" s="6" t="s">
        <v>203</v>
      </c>
      <c r="G80" s="6" t="s">
        <v>202</v>
      </c>
      <c r="H80" s="6" t="s">
        <v>412</v>
      </c>
      <c r="I80" s="148">
        <v>7.41</v>
      </c>
      <c r="J80" s="149">
        <v>0.23699999999999999</v>
      </c>
      <c r="K80" s="148"/>
      <c r="L80" s="149"/>
      <c r="M80" s="38" t="str">
        <f t="shared" si="10"/>
        <v>II A</v>
      </c>
      <c r="N80" s="6" t="s">
        <v>614</v>
      </c>
    </row>
    <row r="81" spans="1:15" ht="15.9" customHeight="1" x14ac:dyDescent="0.25">
      <c r="A81" s="115">
        <v>3</v>
      </c>
      <c r="B81" s="12">
        <v>239</v>
      </c>
      <c r="C81" s="11" t="s">
        <v>659</v>
      </c>
      <c r="D81" s="10" t="s">
        <v>686</v>
      </c>
      <c r="E81" s="33" t="s">
        <v>687</v>
      </c>
      <c r="F81" s="6" t="s">
        <v>0</v>
      </c>
      <c r="G81" s="6" t="s">
        <v>688</v>
      </c>
      <c r="H81" s="6"/>
      <c r="I81" s="148">
        <v>7.59</v>
      </c>
      <c r="J81" s="149">
        <v>0.157</v>
      </c>
      <c r="K81" s="148"/>
      <c r="L81" s="149"/>
      <c r="M81" s="38" t="str">
        <f t="shared" si="10"/>
        <v>II A</v>
      </c>
      <c r="N81" s="6" t="s">
        <v>629</v>
      </c>
    </row>
    <row r="82" spans="1:15" ht="15.9" customHeight="1" x14ac:dyDescent="0.25">
      <c r="A82" s="115">
        <v>4</v>
      </c>
      <c r="B82" s="12">
        <v>145</v>
      </c>
      <c r="C82" s="11" t="s">
        <v>689</v>
      </c>
      <c r="D82" s="10" t="s">
        <v>690</v>
      </c>
      <c r="E82" s="33" t="s">
        <v>691</v>
      </c>
      <c r="F82" s="6" t="s">
        <v>82</v>
      </c>
      <c r="G82" s="6" t="s">
        <v>83</v>
      </c>
      <c r="H82" s="6" t="s">
        <v>85</v>
      </c>
      <c r="I82" s="148">
        <v>7.61</v>
      </c>
      <c r="J82" s="149">
        <v>0.14399999999999999</v>
      </c>
      <c r="K82" s="148"/>
      <c r="L82" s="149"/>
      <c r="M82" s="38" t="str">
        <f t="shared" si="10"/>
        <v>II A</v>
      </c>
      <c r="N82" s="6" t="s">
        <v>84</v>
      </c>
    </row>
    <row r="83" spans="1:15" ht="15.9" customHeight="1" x14ac:dyDescent="0.25">
      <c r="A83" s="115">
        <v>4</v>
      </c>
      <c r="B83" s="12">
        <v>205</v>
      </c>
      <c r="C83" s="11" t="s">
        <v>699</v>
      </c>
      <c r="D83" s="10" t="s">
        <v>700</v>
      </c>
      <c r="E83" s="33" t="s">
        <v>701</v>
      </c>
      <c r="F83" s="6" t="s">
        <v>183</v>
      </c>
      <c r="G83" s="6" t="s">
        <v>182</v>
      </c>
      <c r="H83" s="6"/>
      <c r="I83" s="148">
        <v>7.63</v>
      </c>
      <c r="J83" s="149">
        <v>0.13100000000000001</v>
      </c>
      <c r="K83" s="148"/>
      <c r="L83" s="149"/>
      <c r="M83" s="38" t="str">
        <f t="shared" si="10"/>
        <v>II A</v>
      </c>
      <c r="N83" s="6" t="s">
        <v>181</v>
      </c>
    </row>
    <row r="84" spans="1:15" ht="15.9" customHeight="1" x14ac:dyDescent="0.25">
      <c r="A84" s="115">
        <v>6</v>
      </c>
      <c r="B84" s="12">
        <v>274</v>
      </c>
      <c r="C84" s="11" t="s">
        <v>758</v>
      </c>
      <c r="D84" s="10" t="s">
        <v>759</v>
      </c>
      <c r="E84" s="33" t="s">
        <v>273</v>
      </c>
      <c r="F84" s="6" t="s">
        <v>119</v>
      </c>
      <c r="G84" s="6" t="s">
        <v>118</v>
      </c>
      <c r="H84" s="6"/>
      <c r="I84" s="148" t="s">
        <v>753</v>
      </c>
      <c r="J84" s="149"/>
      <c r="K84" s="148"/>
      <c r="L84" s="149"/>
      <c r="M84" s="38" t="str">
        <f t="shared" ref="M84" si="11">IF(ISBLANK(I84),"",IF(I84&gt;8.1,"",IF(I84&lt;=6.7,"TSM",IF(I84&lt;=6.84,"SM",IF(I84&lt;=7,"KSM",IF(I84&lt;=7.3,"I A",IF(I84&lt;=7.65,"II A",IF(I84&lt;=8.1,"III A"))))))))</f>
        <v/>
      </c>
      <c r="N84" s="6" t="s">
        <v>177</v>
      </c>
    </row>
    <row r="85" spans="1:15" ht="9" customHeight="1" x14ac:dyDescent="0.25">
      <c r="D85" s="22"/>
    </row>
    <row r="86" spans="1:15" x14ac:dyDescent="0.25">
      <c r="B86" s="22">
        <v>9</v>
      </c>
      <c r="C86" s="44" t="s">
        <v>819</v>
      </c>
      <c r="D86" s="44"/>
      <c r="F86" s="23"/>
      <c r="G86" s="23"/>
      <c r="H86" s="23"/>
      <c r="J86" s="120"/>
      <c r="L86" s="120"/>
    </row>
    <row r="87" spans="1:15" ht="9" customHeight="1" thickBot="1" x14ac:dyDescent="0.3">
      <c r="D87" s="22"/>
    </row>
    <row r="88" spans="1:15" s="13" customFormat="1" ht="10.8" thickBot="1" x14ac:dyDescent="0.25">
      <c r="A88" s="21" t="s">
        <v>86</v>
      </c>
      <c r="B88" s="20" t="s">
        <v>9</v>
      </c>
      <c r="C88" s="19" t="s">
        <v>8</v>
      </c>
      <c r="D88" s="18" t="s">
        <v>7</v>
      </c>
      <c r="E88" s="17" t="s">
        <v>6</v>
      </c>
      <c r="F88" s="17" t="s">
        <v>5</v>
      </c>
      <c r="G88" s="17" t="s">
        <v>12</v>
      </c>
      <c r="H88" s="17" t="s">
        <v>13</v>
      </c>
      <c r="I88" s="16" t="s">
        <v>487</v>
      </c>
      <c r="J88" s="150" t="s">
        <v>488</v>
      </c>
      <c r="K88" s="16" t="s">
        <v>489</v>
      </c>
      <c r="L88" s="150" t="s">
        <v>488</v>
      </c>
      <c r="M88" s="41" t="s">
        <v>2</v>
      </c>
      <c r="N88" s="14" t="s">
        <v>1</v>
      </c>
    </row>
    <row r="89" spans="1:15" ht="15.9" customHeight="1" x14ac:dyDescent="0.25">
      <c r="A89" s="115">
        <v>1</v>
      </c>
      <c r="B89" s="12">
        <v>167</v>
      </c>
      <c r="C89" s="11" t="s">
        <v>180</v>
      </c>
      <c r="D89" s="10" t="s">
        <v>612</v>
      </c>
      <c r="E89" s="33" t="s">
        <v>613</v>
      </c>
      <c r="F89" s="6" t="s">
        <v>203</v>
      </c>
      <c r="G89" s="6" t="s">
        <v>202</v>
      </c>
      <c r="H89" s="6" t="s">
        <v>412</v>
      </c>
      <c r="I89" s="148">
        <v>7.1</v>
      </c>
      <c r="J89" s="149">
        <v>0.17299999999999999</v>
      </c>
      <c r="K89" s="148"/>
      <c r="L89" s="149"/>
      <c r="M89" s="38" t="str">
        <f t="shared" ref="M89:M93" si="12">IF(ISBLANK(I89),"",IF(I89&gt;8.24,"",IF(I89&lt;=6.7,"TSM",IF(I89&lt;=6.84,"SM",IF(I89&lt;=7,"KSM",IF(I89&lt;=7.3,"I A",IF(I89&lt;=7.64,"II A",IF(I89&lt;=8.24,"III A"))))))))</f>
        <v>I A</v>
      </c>
      <c r="N89" s="6" t="s">
        <v>614</v>
      </c>
    </row>
    <row r="90" spans="1:15" ht="15.9" customHeight="1" x14ac:dyDescent="0.25">
      <c r="A90" s="115">
        <v>2</v>
      </c>
      <c r="B90" s="12">
        <v>146</v>
      </c>
      <c r="C90" s="11" t="s">
        <v>644</v>
      </c>
      <c r="D90" s="10" t="s">
        <v>645</v>
      </c>
      <c r="E90" s="33" t="s">
        <v>646</v>
      </c>
      <c r="F90" s="6" t="s">
        <v>0</v>
      </c>
      <c r="G90" s="6" t="s">
        <v>124</v>
      </c>
      <c r="H90" s="6"/>
      <c r="I90" s="148">
        <v>7.44</v>
      </c>
      <c r="J90" s="149">
        <v>0.14399999999999999</v>
      </c>
      <c r="K90" s="148"/>
      <c r="L90" s="149"/>
      <c r="M90" s="38" t="str">
        <f t="shared" si="12"/>
        <v>II A</v>
      </c>
      <c r="N90" s="6" t="s">
        <v>629</v>
      </c>
    </row>
    <row r="91" spans="1:15" ht="15.9" customHeight="1" x14ac:dyDescent="0.25">
      <c r="A91" s="115">
        <v>3</v>
      </c>
      <c r="B91" s="12">
        <v>298</v>
      </c>
      <c r="C91" s="11" t="s">
        <v>180</v>
      </c>
      <c r="D91" s="10" t="s">
        <v>179</v>
      </c>
      <c r="E91" s="33" t="s">
        <v>178</v>
      </c>
      <c r="F91" s="6" t="s">
        <v>119</v>
      </c>
      <c r="G91" s="6" t="s">
        <v>118</v>
      </c>
      <c r="H91" s="6"/>
      <c r="I91" s="148">
        <v>7.95</v>
      </c>
      <c r="J91" s="149">
        <v>0.188</v>
      </c>
      <c r="K91" s="148"/>
      <c r="L91" s="149"/>
      <c r="M91" s="38" t="str">
        <f t="shared" si="12"/>
        <v>III A</v>
      </c>
      <c r="N91" s="6" t="s">
        <v>177</v>
      </c>
      <c r="O91" s="153" t="s">
        <v>520</v>
      </c>
    </row>
    <row r="92" spans="1:15" ht="15.9" customHeight="1" x14ac:dyDescent="0.25">
      <c r="A92" s="115">
        <v>4</v>
      </c>
      <c r="B92" s="12">
        <v>200</v>
      </c>
      <c r="C92" s="11" t="s">
        <v>395</v>
      </c>
      <c r="D92" s="10" t="s">
        <v>744</v>
      </c>
      <c r="E92" s="33" t="s">
        <v>745</v>
      </c>
      <c r="F92" s="6" t="s">
        <v>0</v>
      </c>
      <c r="G92" s="6" t="s">
        <v>124</v>
      </c>
      <c r="H92" s="6"/>
      <c r="I92" s="148">
        <v>7.95</v>
      </c>
      <c r="J92" s="149">
        <v>0.17299999999999999</v>
      </c>
      <c r="K92" s="148"/>
      <c r="L92" s="149"/>
      <c r="M92" s="38" t="str">
        <f t="shared" si="12"/>
        <v>III A</v>
      </c>
      <c r="N92" s="6" t="s">
        <v>128</v>
      </c>
    </row>
    <row r="93" spans="1:15" ht="15.9" customHeight="1" x14ac:dyDescent="0.25">
      <c r="A93" s="115">
        <v>5</v>
      </c>
      <c r="B93" s="12">
        <v>287</v>
      </c>
      <c r="C93" s="11" t="s">
        <v>739</v>
      </c>
      <c r="D93" s="10" t="s">
        <v>740</v>
      </c>
      <c r="E93" s="33" t="s">
        <v>741</v>
      </c>
      <c r="F93" s="6" t="s">
        <v>119</v>
      </c>
      <c r="G93" s="6" t="s">
        <v>118</v>
      </c>
      <c r="H93" s="6"/>
      <c r="I93" s="148">
        <v>8.1300000000000008</v>
      </c>
      <c r="J93" s="149">
        <v>0.55200000000000005</v>
      </c>
      <c r="K93" s="148"/>
      <c r="L93" s="149"/>
      <c r="M93" s="38" t="str">
        <f t="shared" si="12"/>
        <v>III A</v>
      </c>
      <c r="N93" s="6" t="s">
        <v>177</v>
      </c>
      <c r="O93" s="153" t="s">
        <v>615</v>
      </c>
    </row>
  </sheetData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7"/>
  <sheetViews>
    <sheetView zoomScaleNormal="100" workbookViewId="0">
      <selection activeCell="N1" sqref="N1:R1048576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1.6640625" style="1" customWidth="1"/>
    <col min="4" max="4" width="12.6640625" style="1" customWidth="1"/>
    <col min="5" max="5" width="8.88671875" style="5" customWidth="1"/>
    <col min="6" max="6" width="14.5546875" style="5" customWidth="1"/>
    <col min="7" max="7" width="12.44140625" style="5" customWidth="1"/>
    <col min="8" max="8" width="9.44140625" style="5" customWidth="1"/>
    <col min="9" max="9" width="6.88671875" style="4" customWidth="1"/>
    <col min="10" max="10" width="5.109375" style="121" customWidth="1"/>
    <col min="11" max="11" width="6.88671875" style="4" customWidth="1"/>
    <col min="12" max="12" width="4.109375" style="121" customWidth="1"/>
    <col min="13" max="13" width="5" style="3" customWidth="1"/>
    <col min="14" max="14" width="20.5546875" style="1" customWidth="1"/>
    <col min="15" max="15" width="0.88671875" style="1" hidden="1" customWidth="1"/>
    <col min="16" max="16" width="2.5546875" style="1" hidden="1" customWidth="1"/>
    <col min="17" max="17" width="9.109375" style="1" customWidth="1"/>
    <col min="18" max="16384" width="9.109375" style="1"/>
  </cols>
  <sheetData>
    <row r="1" spans="1:16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4"/>
      <c r="L1" s="42"/>
      <c r="M1" s="4"/>
      <c r="N1" s="34" t="s">
        <v>14</v>
      </c>
    </row>
    <row r="2" spans="1:16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43"/>
      <c r="L2" s="42"/>
      <c r="M2" s="146"/>
      <c r="N2" s="35" t="s">
        <v>0</v>
      </c>
    </row>
    <row r="3" spans="1:16" ht="10.5" customHeight="1" x14ac:dyDescent="0.3">
      <c r="C3" s="25"/>
    </row>
    <row r="4" spans="1:16" ht="15.6" x14ac:dyDescent="0.3">
      <c r="C4" s="24" t="s">
        <v>599</v>
      </c>
      <c r="D4" s="22"/>
      <c r="F4" s="23"/>
      <c r="G4" s="23"/>
      <c r="H4" s="23"/>
    </row>
    <row r="5" spans="1:16" ht="9" customHeight="1" x14ac:dyDescent="0.25">
      <c r="D5" s="22"/>
      <c r="L5" s="1"/>
      <c r="M5" s="147"/>
    </row>
    <row r="6" spans="1:16" x14ac:dyDescent="0.25">
      <c r="B6" s="22"/>
      <c r="C6" s="44" t="s">
        <v>486</v>
      </c>
      <c r="D6" s="44"/>
      <c r="F6" s="23"/>
      <c r="G6" s="23"/>
      <c r="H6" s="23"/>
      <c r="I6" s="23"/>
      <c r="J6" s="23"/>
      <c r="K6" s="23"/>
      <c r="L6" s="23"/>
      <c r="M6" s="23"/>
      <c r="N6" s="120"/>
      <c r="O6" s="3"/>
    </row>
    <row r="7" spans="1:16" ht="9" customHeight="1" thickBot="1" x14ac:dyDescent="0.3">
      <c r="D7" s="22"/>
    </row>
    <row r="8" spans="1:16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487</v>
      </c>
      <c r="J8" s="150" t="s">
        <v>488</v>
      </c>
      <c r="K8" s="16" t="s">
        <v>489</v>
      </c>
      <c r="L8" s="150" t="s">
        <v>488</v>
      </c>
      <c r="M8" s="41" t="s">
        <v>2</v>
      </c>
      <c r="N8" s="14" t="s">
        <v>1</v>
      </c>
    </row>
    <row r="9" spans="1:16" ht="15.9" customHeight="1" x14ac:dyDescent="0.25">
      <c r="A9" s="115">
        <v>1</v>
      </c>
      <c r="B9" s="12">
        <v>266</v>
      </c>
      <c r="C9" s="11" t="s">
        <v>600</v>
      </c>
      <c r="D9" s="10" t="s">
        <v>601</v>
      </c>
      <c r="E9" s="33" t="s">
        <v>602</v>
      </c>
      <c r="F9" s="6" t="s">
        <v>41</v>
      </c>
      <c r="G9" s="6" t="s">
        <v>603</v>
      </c>
      <c r="H9" s="6"/>
      <c r="I9" s="148">
        <v>7.02</v>
      </c>
      <c r="J9" s="149">
        <v>0.217</v>
      </c>
      <c r="K9" s="148">
        <v>6.89</v>
      </c>
      <c r="L9" s="149">
        <v>0.17899999999999999</v>
      </c>
      <c r="M9" s="38" t="str">
        <f>IF(ISBLANK(K9),"",IF(K9&gt;8.24,"",IF(K9&lt;=6.7,"TSM",IF(K9&lt;=6.84,"SM",IF(K9&lt;=7,"KSM",IF(K9&lt;=7.3,"I A",IF(K9&lt;=7.64,"II A",IF(K9&lt;=8.24,"III A"))))))))</f>
        <v>KSM</v>
      </c>
      <c r="N9" s="154" t="s">
        <v>604</v>
      </c>
      <c r="P9" s="153" t="s">
        <v>605</v>
      </c>
    </row>
    <row r="10" spans="1:16" ht="15.9" customHeight="1" x14ac:dyDescent="0.25">
      <c r="A10" s="115">
        <v>1</v>
      </c>
      <c r="B10" s="12">
        <v>250</v>
      </c>
      <c r="C10" s="11" t="s">
        <v>606</v>
      </c>
      <c r="D10" s="10" t="s">
        <v>607</v>
      </c>
      <c r="E10" s="33" t="s">
        <v>608</v>
      </c>
      <c r="F10" s="6" t="s">
        <v>0</v>
      </c>
      <c r="G10" s="6" t="s">
        <v>124</v>
      </c>
      <c r="H10" s="6" t="s">
        <v>207</v>
      </c>
      <c r="I10" s="148">
        <v>6.9</v>
      </c>
      <c r="J10" s="149">
        <v>0.13100000000000001</v>
      </c>
      <c r="K10" s="148">
        <v>6.89</v>
      </c>
      <c r="L10" s="149">
        <v>0.15</v>
      </c>
      <c r="M10" s="38" t="str">
        <f t="shared" ref="M10:M12" si="0">IF(ISBLANK(K10),"",IF(K10&gt;8.24,"",IF(K10&lt;=6.7,"TSM",IF(K10&lt;=6.84,"SM",IF(K10&lt;=7,"KSM",IF(K10&lt;=7.3,"I A",IF(K10&lt;=7.64,"II A",IF(K10&lt;=8.24,"III A"))))))))</f>
        <v>KSM</v>
      </c>
      <c r="N10" s="6" t="s">
        <v>206</v>
      </c>
      <c r="P10" s="153" t="s">
        <v>605</v>
      </c>
    </row>
    <row r="11" spans="1:16" ht="15.9" customHeight="1" x14ac:dyDescent="0.25">
      <c r="A11" s="115">
        <v>3</v>
      </c>
      <c r="B11" s="12">
        <v>265</v>
      </c>
      <c r="C11" s="11" t="s">
        <v>609</v>
      </c>
      <c r="D11" s="10" t="s">
        <v>610</v>
      </c>
      <c r="E11" s="33" t="s">
        <v>98</v>
      </c>
      <c r="F11" s="6" t="s">
        <v>41</v>
      </c>
      <c r="G11" s="6" t="s">
        <v>235</v>
      </c>
      <c r="H11" s="6"/>
      <c r="I11" s="148">
        <v>7.09</v>
      </c>
      <c r="J11" s="149">
        <v>0.224</v>
      </c>
      <c r="K11" s="148">
        <v>7.03</v>
      </c>
      <c r="L11" s="149">
        <v>0.222</v>
      </c>
      <c r="M11" s="38" t="str">
        <f t="shared" si="0"/>
        <v>I A</v>
      </c>
      <c r="N11" s="154" t="s">
        <v>611</v>
      </c>
      <c r="P11" s="153" t="s">
        <v>520</v>
      </c>
    </row>
    <row r="12" spans="1:16" ht="15.9" customHeight="1" x14ac:dyDescent="0.25">
      <c r="A12" s="115">
        <v>4</v>
      </c>
      <c r="B12" s="12">
        <v>167</v>
      </c>
      <c r="C12" s="11" t="s">
        <v>180</v>
      </c>
      <c r="D12" s="10" t="s">
        <v>612</v>
      </c>
      <c r="E12" s="33" t="s">
        <v>613</v>
      </c>
      <c r="F12" s="6" t="s">
        <v>203</v>
      </c>
      <c r="G12" s="6" t="s">
        <v>202</v>
      </c>
      <c r="H12" s="6" t="s">
        <v>412</v>
      </c>
      <c r="I12" s="148">
        <v>7.1</v>
      </c>
      <c r="J12" s="149">
        <v>0.17299999999999999</v>
      </c>
      <c r="K12" s="148">
        <v>7.03</v>
      </c>
      <c r="L12" s="149">
        <v>0.19400000000000001</v>
      </c>
      <c r="M12" s="38" t="str">
        <f t="shared" si="0"/>
        <v>I A</v>
      </c>
      <c r="N12" s="6" t="s">
        <v>614</v>
      </c>
      <c r="P12" s="153" t="s">
        <v>615</v>
      </c>
    </row>
    <row r="13" spans="1:16" ht="15.9" customHeight="1" x14ac:dyDescent="0.25">
      <c r="A13" s="115">
        <v>5</v>
      </c>
      <c r="B13" s="12">
        <v>162</v>
      </c>
      <c r="C13" s="11" t="s">
        <v>616</v>
      </c>
      <c r="D13" s="10" t="s">
        <v>617</v>
      </c>
      <c r="E13" s="33" t="s">
        <v>875</v>
      </c>
      <c r="F13" s="6" t="s">
        <v>0</v>
      </c>
      <c r="G13" s="6" t="s">
        <v>124</v>
      </c>
      <c r="H13" s="6"/>
      <c r="I13" s="148">
        <v>7.02</v>
      </c>
      <c r="J13" s="149">
        <v>0.125</v>
      </c>
      <c r="K13" s="148">
        <v>7.04</v>
      </c>
      <c r="L13" s="149">
        <v>0.14499999999999999</v>
      </c>
      <c r="M13" s="38" t="str">
        <f t="shared" ref="M13:M14" si="1">IF(ISBLANK(I13),"",IF(I13&gt;8.24,"",IF(I13&lt;=6.7,"TSM",IF(I13&lt;=6.84,"SM",IF(I13&lt;=7,"KSM",IF(I13&lt;=7.3,"I A",IF(I13&lt;=7.64,"II A",IF(I13&lt;=8.24,"III A"))))))))</f>
        <v>I A</v>
      </c>
      <c r="N13" s="6" t="s">
        <v>165</v>
      </c>
    </row>
    <row r="14" spans="1:16" ht="15.9" customHeight="1" x14ac:dyDescent="0.25">
      <c r="A14" s="115">
        <v>6</v>
      </c>
      <c r="B14" s="12">
        <v>226</v>
      </c>
      <c r="C14" s="11" t="s">
        <v>167</v>
      </c>
      <c r="D14" s="10" t="s">
        <v>618</v>
      </c>
      <c r="E14" s="33" t="s">
        <v>619</v>
      </c>
      <c r="F14" s="6" t="s">
        <v>0</v>
      </c>
      <c r="G14" s="6" t="s">
        <v>124</v>
      </c>
      <c r="H14" s="6"/>
      <c r="I14" s="148">
        <v>7.12</v>
      </c>
      <c r="J14" s="149">
        <v>0.14299999999999999</v>
      </c>
      <c r="K14" s="148">
        <v>7.13</v>
      </c>
      <c r="L14" s="149">
        <v>0.13600000000000001</v>
      </c>
      <c r="M14" s="38" t="str">
        <f t="shared" si="1"/>
        <v>I A</v>
      </c>
      <c r="N14" s="6" t="s">
        <v>350</v>
      </c>
    </row>
    <row r="15" spans="1:16" ht="9" customHeight="1" x14ac:dyDescent="0.25">
      <c r="D15" s="22"/>
    </row>
    <row r="16" spans="1:16" x14ac:dyDescent="0.25">
      <c r="B16" s="22"/>
      <c r="C16" s="44" t="s">
        <v>504</v>
      </c>
      <c r="D16" s="44"/>
      <c r="F16" s="23"/>
      <c r="G16" s="23"/>
      <c r="H16" s="23"/>
      <c r="J16" s="120"/>
      <c r="L16" s="120"/>
    </row>
    <row r="17" spans="1:14" ht="9" customHeight="1" thickBot="1" x14ac:dyDescent="0.3">
      <c r="D17" s="22"/>
    </row>
    <row r="18" spans="1:14" s="13" customFormat="1" ht="10.8" thickBot="1" x14ac:dyDescent="0.25">
      <c r="A18" s="21" t="s">
        <v>620</v>
      </c>
      <c r="B18" s="20" t="s">
        <v>9</v>
      </c>
      <c r="C18" s="19" t="s">
        <v>8</v>
      </c>
      <c r="D18" s="18" t="s">
        <v>7</v>
      </c>
      <c r="E18" s="17" t="s">
        <v>6</v>
      </c>
      <c r="F18" s="17" t="s">
        <v>5</v>
      </c>
      <c r="G18" s="17" t="s">
        <v>12</v>
      </c>
      <c r="H18" s="17" t="s">
        <v>13</v>
      </c>
      <c r="I18" s="16" t="s">
        <v>487</v>
      </c>
      <c r="J18" s="150" t="s">
        <v>488</v>
      </c>
      <c r="K18" s="16" t="s">
        <v>489</v>
      </c>
      <c r="L18" s="150" t="s">
        <v>488</v>
      </c>
      <c r="M18" s="41" t="s">
        <v>2</v>
      </c>
      <c r="N18" s="14" t="s">
        <v>1</v>
      </c>
    </row>
    <row r="19" spans="1:14" ht="15.9" customHeight="1" x14ac:dyDescent="0.25">
      <c r="A19" s="115">
        <v>7</v>
      </c>
      <c r="B19" s="12">
        <v>233</v>
      </c>
      <c r="C19" s="11" t="s">
        <v>621</v>
      </c>
      <c r="D19" s="10" t="s">
        <v>622</v>
      </c>
      <c r="E19" s="33" t="s">
        <v>623</v>
      </c>
      <c r="F19" s="6" t="s">
        <v>41</v>
      </c>
      <c r="G19" s="6" t="s">
        <v>235</v>
      </c>
      <c r="H19" s="6"/>
      <c r="I19" s="148">
        <v>7.22</v>
      </c>
      <c r="J19" s="149">
        <v>0.18</v>
      </c>
      <c r="K19" s="148">
        <v>7.18</v>
      </c>
      <c r="L19" s="149">
        <v>0.17799999999999999</v>
      </c>
      <c r="M19" s="38" t="str">
        <f>IF(ISBLANK(K19),"",IF(K19&gt;8.24,"",IF(K19&lt;=6.7,"TSM",IF(K19&lt;=6.84,"SM",IF(K19&lt;=7,"KSM",IF(K19&lt;=7.3,"I A",IF(K19&lt;=7.64,"II A",IF(K19&lt;=8.24,"III A"))))))))</f>
        <v>I A</v>
      </c>
      <c r="N19" s="6" t="s">
        <v>624</v>
      </c>
    </row>
    <row r="20" spans="1:14" ht="15.9" customHeight="1" x14ac:dyDescent="0.25">
      <c r="A20" s="115">
        <v>8</v>
      </c>
      <c r="B20" s="12">
        <v>241</v>
      </c>
      <c r="C20" s="11" t="s">
        <v>402</v>
      </c>
      <c r="D20" s="10" t="s">
        <v>625</v>
      </c>
      <c r="E20" s="33" t="s">
        <v>626</v>
      </c>
      <c r="F20" s="6" t="s">
        <v>627</v>
      </c>
      <c r="G20" s="6" t="s">
        <v>628</v>
      </c>
      <c r="H20" s="6"/>
      <c r="I20" s="148">
        <v>7.2</v>
      </c>
      <c r="J20" s="149">
        <v>0.107</v>
      </c>
      <c r="K20" s="148">
        <v>7.23</v>
      </c>
      <c r="L20" s="149">
        <v>0.17</v>
      </c>
      <c r="M20" s="38" t="str">
        <f t="shared" ref="M20" si="2">IF(ISBLANK(I20),"",IF(I20&gt;8.24,"",IF(I20&lt;=6.7,"TSM",IF(I20&lt;=6.84,"SM",IF(I20&lt;=7,"KSM",IF(I20&lt;=7.3,"I A",IF(I20&lt;=7.64,"II A",IF(I20&lt;=8.24,"III A"))))))))</f>
        <v>I A</v>
      </c>
      <c r="N20" s="6" t="s">
        <v>629</v>
      </c>
    </row>
    <row r="21" spans="1:14" ht="15.9" customHeight="1" x14ac:dyDescent="0.25">
      <c r="A21" s="115">
        <v>9</v>
      </c>
      <c r="B21" s="12">
        <v>264</v>
      </c>
      <c r="C21" s="11" t="s">
        <v>406</v>
      </c>
      <c r="D21" s="10" t="s">
        <v>630</v>
      </c>
      <c r="E21" s="33" t="s">
        <v>631</v>
      </c>
      <c r="F21" s="6" t="s">
        <v>161</v>
      </c>
      <c r="G21" s="6" t="s">
        <v>160</v>
      </c>
      <c r="H21" s="6"/>
      <c r="I21" s="148">
        <v>7.33</v>
      </c>
      <c r="J21" s="149">
        <v>0.184</v>
      </c>
      <c r="K21" s="148">
        <v>7.29</v>
      </c>
      <c r="L21" s="149">
        <v>0.17499999999999999</v>
      </c>
      <c r="M21" s="38" t="str">
        <f>IF(ISBLANK(K21),"",IF(K21&gt;8.24,"",IF(K21&lt;=6.7,"TSM",IF(K21&lt;=6.84,"SM",IF(K21&lt;=7,"KSM",IF(K21&lt;=7.3,"I A",IF(K21&lt;=7.64,"II A",IF(K21&lt;=8.24,"III A"))))))))</f>
        <v>I A</v>
      </c>
      <c r="N21" s="6" t="s">
        <v>503</v>
      </c>
    </row>
    <row r="22" spans="1:14" ht="15.9" customHeight="1" x14ac:dyDescent="0.25">
      <c r="A22" s="115">
        <v>10</v>
      </c>
      <c r="B22" s="12">
        <v>165</v>
      </c>
      <c r="C22" s="11" t="s">
        <v>632</v>
      </c>
      <c r="D22" s="10" t="s">
        <v>633</v>
      </c>
      <c r="E22" s="33" t="s">
        <v>634</v>
      </c>
      <c r="F22" s="6" t="s">
        <v>203</v>
      </c>
      <c r="G22" s="6" t="s">
        <v>202</v>
      </c>
      <c r="H22" s="6" t="s">
        <v>412</v>
      </c>
      <c r="I22" s="148">
        <v>7.39</v>
      </c>
      <c r="J22" s="149">
        <v>0.25600000000000001</v>
      </c>
      <c r="K22" s="148">
        <v>7.31</v>
      </c>
      <c r="L22" s="149">
        <v>0.217</v>
      </c>
      <c r="M22" s="38" t="str">
        <f t="shared" ref="M22" si="3">IF(ISBLANK(K22),"",IF(K22&gt;8.1,"",IF(K22&lt;=6.7,"TSM",IF(K22&lt;=6.84,"SM",IF(K22&lt;=7,"KSM",IF(K22&lt;=7.3,"I A",IF(K22&lt;=7.65,"II A",IF(K22&lt;=8.1,"III A"))))))))</f>
        <v>II A</v>
      </c>
      <c r="N22" s="6" t="s">
        <v>413</v>
      </c>
    </row>
    <row r="23" spans="1:14" ht="15.9" customHeight="1" x14ac:dyDescent="0.25">
      <c r="A23" s="115">
        <v>11</v>
      </c>
      <c r="B23" s="12">
        <v>153</v>
      </c>
      <c r="C23" s="11" t="s">
        <v>635</v>
      </c>
      <c r="D23" s="10" t="s">
        <v>636</v>
      </c>
      <c r="E23" s="33" t="s">
        <v>637</v>
      </c>
      <c r="F23" s="6" t="s">
        <v>277</v>
      </c>
      <c r="G23" s="6" t="s">
        <v>124</v>
      </c>
      <c r="H23" s="6"/>
      <c r="I23" s="148">
        <v>7.33</v>
      </c>
      <c r="J23" s="149">
        <v>0.16900000000000001</v>
      </c>
      <c r="K23" s="148">
        <v>7.33</v>
      </c>
      <c r="L23" s="149">
        <v>0.19900000000000001</v>
      </c>
      <c r="M23" s="38" t="str">
        <f t="shared" ref="M23:M24" si="4">IF(ISBLANK(I23),"",IF(I23&gt;8.24,"",IF(I23&lt;=6.7,"TSM",IF(I23&lt;=6.84,"SM",IF(I23&lt;=7,"KSM",IF(I23&lt;=7.3,"I A",IF(I23&lt;=7.64,"II A",IF(I23&lt;=8.24,"III A"))))))))</f>
        <v>II A</v>
      </c>
      <c r="N23" s="6" t="s">
        <v>138</v>
      </c>
    </row>
    <row r="24" spans="1:14" ht="15.9" customHeight="1" x14ac:dyDescent="0.25">
      <c r="A24" s="115">
        <v>12</v>
      </c>
      <c r="B24" s="12">
        <v>281</v>
      </c>
      <c r="C24" s="11" t="s">
        <v>638</v>
      </c>
      <c r="D24" s="10" t="s">
        <v>639</v>
      </c>
      <c r="E24" s="33" t="s">
        <v>640</v>
      </c>
      <c r="F24" s="6" t="s">
        <v>119</v>
      </c>
      <c r="G24" s="6" t="s">
        <v>118</v>
      </c>
      <c r="H24" s="6"/>
      <c r="I24" s="148">
        <v>7.28</v>
      </c>
      <c r="J24" s="149">
        <v>0.16400000000000001</v>
      </c>
      <c r="K24" s="148" t="s">
        <v>87</v>
      </c>
      <c r="L24" s="149"/>
      <c r="M24" s="38" t="str">
        <f t="shared" si="4"/>
        <v>I A</v>
      </c>
      <c r="N24" s="6" t="s">
        <v>641</v>
      </c>
    </row>
    <row r="25" spans="1:14" ht="9" customHeight="1" thickBot="1" x14ac:dyDescent="0.3">
      <c r="D25" s="22"/>
    </row>
    <row r="26" spans="1:14" s="13" customFormat="1" ht="10.8" thickBot="1" x14ac:dyDescent="0.25">
      <c r="A26" s="21" t="s">
        <v>620</v>
      </c>
      <c r="B26" s="20" t="s">
        <v>9</v>
      </c>
      <c r="C26" s="19" t="s">
        <v>8</v>
      </c>
      <c r="D26" s="18" t="s">
        <v>7</v>
      </c>
      <c r="E26" s="17" t="s">
        <v>6</v>
      </c>
      <c r="F26" s="17" t="s">
        <v>5</v>
      </c>
      <c r="G26" s="17" t="s">
        <v>12</v>
      </c>
      <c r="H26" s="17" t="s">
        <v>13</v>
      </c>
      <c r="I26" s="16" t="s">
        <v>487</v>
      </c>
      <c r="J26" s="150" t="s">
        <v>488</v>
      </c>
      <c r="K26" s="16" t="s">
        <v>489</v>
      </c>
      <c r="L26" s="150" t="s">
        <v>488</v>
      </c>
      <c r="M26" s="41" t="s">
        <v>2</v>
      </c>
      <c r="N26" s="14" t="s">
        <v>1</v>
      </c>
    </row>
    <row r="27" spans="1:14" ht="15.9" customHeight="1" x14ac:dyDescent="0.25">
      <c r="A27" s="115">
        <v>13</v>
      </c>
      <c r="B27" s="12">
        <v>166</v>
      </c>
      <c r="C27" s="11" t="s">
        <v>395</v>
      </c>
      <c r="D27" s="10" t="s">
        <v>642</v>
      </c>
      <c r="E27" s="33" t="s">
        <v>643</v>
      </c>
      <c r="F27" s="6" t="s">
        <v>203</v>
      </c>
      <c r="G27" s="6" t="s">
        <v>202</v>
      </c>
      <c r="H27" s="6" t="s">
        <v>412</v>
      </c>
      <c r="I27" s="148">
        <v>7.41</v>
      </c>
      <c r="J27" s="149">
        <v>0.23699999999999999</v>
      </c>
      <c r="K27" s="148"/>
      <c r="L27" s="149"/>
      <c r="M27" s="38" t="str">
        <f t="shared" ref="M27:M62" si="5">IF(ISBLANK(I27),"",IF(I27&gt;8.24,"",IF(I27&lt;=6.7,"TSM",IF(I27&lt;=6.84,"SM",IF(I27&lt;=7,"KSM",IF(I27&lt;=7.3,"I A",IF(I27&lt;=7.64,"II A",IF(I27&lt;=8.24,"III A"))))))))</f>
        <v>II A</v>
      </c>
      <c r="N27" s="6" t="s">
        <v>614</v>
      </c>
    </row>
    <row r="28" spans="1:14" ht="15.9" customHeight="1" x14ac:dyDescent="0.25">
      <c r="A28" s="115">
        <v>14</v>
      </c>
      <c r="B28" s="12">
        <v>146</v>
      </c>
      <c r="C28" s="11" t="s">
        <v>644</v>
      </c>
      <c r="D28" s="10" t="s">
        <v>645</v>
      </c>
      <c r="E28" s="33" t="s">
        <v>646</v>
      </c>
      <c r="F28" s="6" t="s">
        <v>0</v>
      </c>
      <c r="G28" s="6" t="s">
        <v>124</v>
      </c>
      <c r="H28" s="6"/>
      <c r="I28" s="148">
        <v>7.44</v>
      </c>
      <c r="J28" s="149">
        <v>0.14399999999999999</v>
      </c>
      <c r="K28" s="148"/>
      <c r="L28" s="149"/>
      <c r="M28" s="38" t="str">
        <f t="shared" si="5"/>
        <v>II A</v>
      </c>
      <c r="N28" s="6" t="s">
        <v>629</v>
      </c>
    </row>
    <row r="29" spans="1:14" ht="15.9" customHeight="1" x14ac:dyDescent="0.25">
      <c r="A29" s="115">
        <v>15</v>
      </c>
      <c r="B29" s="12">
        <v>216</v>
      </c>
      <c r="C29" s="11" t="s">
        <v>97</v>
      </c>
      <c r="D29" s="10" t="s">
        <v>647</v>
      </c>
      <c r="E29" s="33" t="s">
        <v>648</v>
      </c>
      <c r="F29" s="6" t="s">
        <v>649</v>
      </c>
      <c r="G29" s="6" t="s">
        <v>540</v>
      </c>
      <c r="H29" s="6"/>
      <c r="I29" s="148">
        <v>7.49</v>
      </c>
      <c r="J29" s="149">
        <v>0.16</v>
      </c>
      <c r="K29" s="148"/>
      <c r="L29" s="149"/>
      <c r="M29" s="38" t="str">
        <f t="shared" si="5"/>
        <v>II A</v>
      </c>
      <c r="N29" s="6" t="s">
        <v>650</v>
      </c>
    </row>
    <row r="30" spans="1:14" ht="15.9" customHeight="1" x14ac:dyDescent="0.25">
      <c r="A30" s="115">
        <v>15</v>
      </c>
      <c r="B30" s="12">
        <v>150</v>
      </c>
      <c r="C30" s="11" t="s">
        <v>249</v>
      </c>
      <c r="D30" s="10" t="s">
        <v>651</v>
      </c>
      <c r="E30" s="33" t="s">
        <v>652</v>
      </c>
      <c r="F30" s="6" t="s">
        <v>595</v>
      </c>
      <c r="G30" s="6" t="s">
        <v>596</v>
      </c>
      <c r="H30" s="6"/>
      <c r="I30" s="148">
        <v>7.49</v>
      </c>
      <c r="J30" s="149">
        <v>0.32700000000000001</v>
      </c>
      <c r="K30" s="148"/>
      <c r="L30" s="149"/>
      <c r="M30" s="38" t="str">
        <f t="shared" si="5"/>
        <v>II A</v>
      </c>
      <c r="N30" s="6" t="s">
        <v>597</v>
      </c>
    </row>
    <row r="31" spans="1:14" ht="15.9" customHeight="1" x14ac:dyDescent="0.25">
      <c r="A31" s="115">
        <v>17</v>
      </c>
      <c r="B31" s="12">
        <v>212</v>
      </c>
      <c r="C31" s="11" t="s">
        <v>395</v>
      </c>
      <c r="D31" s="10" t="s">
        <v>653</v>
      </c>
      <c r="E31" s="33" t="s">
        <v>654</v>
      </c>
      <c r="F31" s="6" t="s">
        <v>0</v>
      </c>
      <c r="G31" s="6" t="s">
        <v>155</v>
      </c>
      <c r="H31" s="6"/>
      <c r="I31" s="148">
        <v>7.51</v>
      </c>
      <c r="J31" s="149">
        <v>0.19600000000000001</v>
      </c>
      <c r="K31" s="148"/>
      <c r="L31" s="149"/>
      <c r="M31" s="38" t="str">
        <f t="shared" si="5"/>
        <v>II A</v>
      </c>
      <c r="N31" s="6" t="s">
        <v>168</v>
      </c>
    </row>
    <row r="32" spans="1:14" ht="15.9" customHeight="1" x14ac:dyDescent="0.25">
      <c r="A32" s="115">
        <v>18</v>
      </c>
      <c r="B32" s="12">
        <v>258</v>
      </c>
      <c r="C32" s="11" t="s">
        <v>655</v>
      </c>
      <c r="D32" s="10" t="s">
        <v>656</v>
      </c>
      <c r="E32" s="33" t="s">
        <v>657</v>
      </c>
      <c r="F32" s="6" t="s">
        <v>161</v>
      </c>
      <c r="G32" s="6" t="s">
        <v>160</v>
      </c>
      <c r="H32" s="6"/>
      <c r="I32" s="148">
        <v>7.52</v>
      </c>
      <c r="J32" s="149">
        <v>0.20499999999999999</v>
      </c>
      <c r="K32" s="148"/>
      <c r="L32" s="149"/>
      <c r="M32" s="38" t="str">
        <f t="shared" si="5"/>
        <v>II A</v>
      </c>
      <c r="N32" s="6" t="s">
        <v>658</v>
      </c>
    </row>
    <row r="33" spans="1:16" ht="15.9" customHeight="1" x14ac:dyDescent="0.25">
      <c r="A33" s="115">
        <v>18</v>
      </c>
      <c r="B33" s="12">
        <v>206</v>
      </c>
      <c r="C33" s="11" t="s">
        <v>659</v>
      </c>
      <c r="D33" s="10" t="s">
        <v>660</v>
      </c>
      <c r="E33" s="33" t="s">
        <v>661</v>
      </c>
      <c r="F33" s="6" t="s">
        <v>183</v>
      </c>
      <c r="G33" s="6" t="s">
        <v>182</v>
      </c>
      <c r="H33" s="6"/>
      <c r="I33" s="148">
        <v>7.52</v>
      </c>
      <c r="J33" s="149">
        <v>0.189</v>
      </c>
      <c r="K33" s="148"/>
      <c r="L33" s="149"/>
      <c r="M33" s="38" t="str">
        <f t="shared" si="5"/>
        <v>II A</v>
      </c>
      <c r="N33" s="6" t="s">
        <v>269</v>
      </c>
    </row>
    <row r="34" spans="1:16" ht="15.9" customHeight="1" x14ac:dyDescent="0.25">
      <c r="A34" s="115">
        <v>20</v>
      </c>
      <c r="B34" s="12">
        <v>160</v>
      </c>
      <c r="C34" s="11" t="s">
        <v>167</v>
      </c>
      <c r="D34" s="10" t="s">
        <v>166</v>
      </c>
      <c r="E34" s="33" t="s">
        <v>876</v>
      </c>
      <c r="F34" s="6" t="s">
        <v>0</v>
      </c>
      <c r="G34" s="6" t="s">
        <v>124</v>
      </c>
      <c r="H34" s="6"/>
      <c r="I34" s="148">
        <v>7.54</v>
      </c>
      <c r="J34" s="149">
        <v>0.185</v>
      </c>
      <c r="K34" s="148"/>
      <c r="L34" s="149"/>
      <c r="M34" s="38" t="str">
        <f t="shared" si="5"/>
        <v>II A</v>
      </c>
      <c r="N34" s="6" t="s">
        <v>165</v>
      </c>
    </row>
    <row r="35" spans="1:16" ht="15.9" customHeight="1" x14ac:dyDescent="0.25">
      <c r="A35" s="115">
        <v>21</v>
      </c>
      <c r="B35" s="12">
        <v>211</v>
      </c>
      <c r="C35" s="11" t="s">
        <v>662</v>
      </c>
      <c r="D35" s="10" t="s">
        <v>663</v>
      </c>
      <c r="E35" s="33" t="s">
        <v>664</v>
      </c>
      <c r="F35" s="6" t="s">
        <v>0</v>
      </c>
      <c r="G35" s="6" t="s">
        <v>155</v>
      </c>
      <c r="H35" s="6"/>
      <c r="I35" s="148">
        <v>7.55</v>
      </c>
      <c r="J35" s="149">
        <v>0.17</v>
      </c>
      <c r="K35" s="148"/>
      <c r="L35" s="149"/>
      <c r="M35" s="38" t="str">
        <f t="shared" si="5"/>
        <v>II A</v>
      </c>
      <c r="N35" s="6" t="s">
        <v>168</v>
      </c>
    </row>
    <row r="36" spans="1:16" ht="15.9" customHeight="1" x14ac:dyDescent="0.25">
      <c r="A36" s="115">
        <v>22</v>
      </c>
      <c r="B36" s="12">
        <v>249</v>
      </c>
      <c r="C36" s="11" t="s">
        <v>109</v>
      </c>
      <c r="D36" s="10" t="s">
        <v>665</v>
      </c>
      <c r="E36" s="33" t="s">
        <v>666</v>
      </c>
      <c r="F36" s="6" t="s">
        <v>0</v>
      </c>
      <c r="G36" s="6"/>
      <c r="H36" s="6" t="s">
        <v>207</v>
      </c>
      <c r="I36" s="148">
        <v>7.58</v>
      </c>
      <c r="J36" s="149">
        <v>0.185</v>
      </c>
      <c r="K36" s="148"/>
      <c r="L36" s="149"/>
      <c r="M36" s="38" t="str">
        <f t="shared" si="5"/>
        <v>II A</v>
      </c>
      <c r="N36" s="6" t="s">
        <v>206</v>
      </c>
      <c r="P36" s="153" t="s">
        <v>516</v>
      </c>
    </row>
    <row r="37" spans="1:16" ht="15.9" customHeight="1" x14ac:dyDescent="0.25">
      <c r="A37" s="115">
        <v>23</v>
      </c>
      <c r="B37" s="12">
        <v>161</v>
      </c>
      <c r="C37" s="11" t="s">
        <v>667</v>
      </c>
      <c r="D37" s="10" t="s">
        <v>668</v>
      </c>
      <c r="E37" s="33" t="s">
        <v>806</v>
      </c>
      <c r="F37" s="6" t="s">
        <v>0</v>
      </c>
      <c r="G37" s="6" t="s">
        <v>124</v>
      </c>
      <c r="H37" s="6"/>
      <c r="I37" s="148">
        <v>7.58</v>
      </c>
      <c r="J37" s="149">
        <v>0.15</v>
      </c>
      <c r="K37" s="148"/>
      <c r="L37" s="149"/>
      <c r="M37" s="38" t="str">
        <f t="shared" si="5"/>
        <v>II A</v>
      </c>
      <c r="N37" s="6" t="s">
        <v>669</v>
      </c>
      <c r="P37" s="153" t="s">
        <v>520</v>
      </c>
    </row>
    <row r="38" spans="1:16" ht="15.9" customHeight="1" x14ac:dyDescent="0.25">
      <c r="A38" s="115">
        <v>24</v>
      </c>
      <c r="B38" s="12">
        <v>219</v>
      </c>
      <c r="C38" s="11" t="s">
        <v>670</v>
      </c>
      <c r="D38" s="10" t="s">
        <v>671</v>
      </c>
      <c r="E38" s="33" t="s">
        <v>672</v>
      </c>
      <c r="F38" s="6" t="s">
        <v>673</v>
      </c>
      <c r="G38" s="6" t="s">
        <v>540</v>
      </c>
      <c r="H38" s="6"/>
      <c r="I38" s="148">
        <v>7.58</v>
      </c>
      <c r="J38" s="149">
        <v>0.23</v>
      </c>
      <c r="K38" s="148"/>
      <c r="L38" s="149"/>
      <c r="M38" s="38" t="str">
        <f t="shared" si="5"/>
        <v>II A</v>
      </c>
      <c r="N38" s="6" t="s">
        <v>674</v>
      </c>
    </row>
    <row r="39" spans="1:16" ht="15.9" customHeight="1" x14ac:dyDescent="0.25">
      <c r="A39" s="115">
        <v>25</v>
      </c>
      <c r="B39" s="12">
        <v>222</v>
      </c>
      <c r="C39" s="11" t="s">
        <v>395</v>
      </c>
      <c r="D39" s="10" t="s">
        <v>675</v>
      </c>
      <c r="E39" s="33" t="s">
        <v>676</v>
      </c>
      <c r="F39" s="6" t="s">
        <v>252</v>
      </c>
      <c r="G39" s="6" t="s">
        <v>93</v>
      </c>
      <c r="H39" s="6"/>
      <c r="I39" s="148">
        <v>7.58</v>
      </c>
      <c r="J39" s="149">
        <v>0.14499999999999999</v>
      </c>
      <c r="K39" s="148"/>
      <c r="L39" s="149"/>
      <c r="M39" s="38" t="str">
        <f t="shared" si="5"/>
        <v>II A</v>
      </c>
      <c r="N39" s="6" t="s">
        <v>677</v>
      </c>
    </row>
    <row r="40" spans="1:16" ht="15.9" customHeight="1" x14ac:dyDescent="0.25">
      <c r="A40" s="115">
        <v>26</v>
      </c>
      <c r="B40" s="12">
        <v>171</v>
      </c>
      <c r="C40" s="11" t="s">
        <v>678</v>
      </c>
      <c r="D40" s="10" t="s">
        <v>679</v>
      </c>
      <c r="E40" s="33" t="s">
        <v>680</v>
      </c>
      <c r="F40" s="6" t="s">
        <v>681</v>
      </c>
      <c r="G40" s="6" t="s">
        <v>265</v>
      </c>
      <c r="H40" s="6" t="s">
        <v>682</v>
      </c>
      <c r="I40" s="148">
        <v>7.59</v>
      </c>
      <c r="J40" s="149">
        <v>0.159</v>
      </c>
      <c r="K40" s="148"/>
      <c r="L40" s="149"/>
      <c r="M40" s="38" t="str">
        <f t="shared" si="5"/>
        <v>II A</v>
      </c>
      <c r="N40" s="6" t="s">
        <v>263</v>
      </c>
    </row>
    <row r="41" spans="1:16" ht="15.9" customHeight="1" x14ac:dyDescent="0.25">
      <c r="A41" s="115">
        <v>27</v>
      </c>
      <c r="B41" s="12">
        <v>234</v>
      </c>
      <c r="C41" s="11" t="s">
        <v>683</v>
      </c>
      <c r="D41" s="10" t="s">
        <v>684</v>
      </c>
      <c r="E41" s="33" t="s">
        <v>685</v>
      </c>
      <c r="F41" s="6" t="s">
        <v>41</v>
      </c>
      <c r="G41" s="6" t="s">
        <v>235</v>
      </c>
      <c r="H41" s="6"/>
      <c r="I41" s="148">
        <v>7.59</v>
      </c>
      <c r="J41" s="149">
        <v>0.17100000000000001</v>
      </c>
      <c r="K41" s="148"/>
      <c r="L41" s="149"/>
      <c r="M41" s="38" t="str">
        <f t="shared" si="5"/>
        <v>II A</v>
      </c>
      <c r="N41" s="6" t="s">
        <v>624</v>
      </c>
    </row>
    <row r="42" spans="1:16" ht="15.9" customHeight="1" x14ac:dyDescent="0.25">
      <c r="A42" s="115">
        <v>28</v>
      </c>
      <c r="B42" s="12">
        <v>239</v>
      </c>
      <c r="C42" s="11" t="s">
        <v>659</v>
      </c>
      <c r="D42" s="10" t="s">
        <v>686</v>
      </c>
      <c r="E42" s="33" t="s">
        <v>687</v>
      </c>
      <c r="F42" s="6" t="s">
        <v>0</v>
      </c>
      <c r="G42" s="6" t="s">
        <v>688</v>
      </c>
      <c r="H42" s="6"/>
      <c r="I42" s="148">
        <v>7.59</v>
      </c>
      <c r="J42" s="149">
        <v>0.157</v>
      </c>
      <c r="K42" s="148"/>
      <c r="L42" s="149"/>
      <c r="M42" s="38" t="str">
        <f t="shared" si="5"/>
        <v>II A</v>
      </c>
      <c r="N42" s="6" t="s">
        <v>629</v>
      </c>
    </row>
    <row r="43" spans="1:16" ht="15.9" customHeight="1" x14ac:dyDescent="0.25">
      <c r="A43" s="115">
        <v>29</v>
      </c>
      <c r="B43" s="12">
        <v>145</v>
      </c>
      <c r="C43" s="11" t="s">
        <v>689</v>
      </c>
      <c r="D43" s="10" t="s">
        <v>690</v>
      </c>
      <c r="E43" s="33" t="s">
        <v>691</v>
      </c>
      <c r="F43" s="6" t="s">
        <v>82</v>
      </c>
      <c r="G43" s="6" t="s">
        <v>83</v>
      </c>
      <c r="H43" s="6" t="s">
        <v>85</v>
      </c>
      <c r="I43" s="148">
        <v>7.61</v>
      </c>
      <c r="J43" s="149">
        <v>0.14399999999999999</v>
      </c>
      <c r="K43" s="148"/>
      <c r="L43" s="149"/>
      <c r="M43" s="38" t="str">
        <f t="shared" si="5"/>
        <v>II A</v>
      </c>
      <c r="N43" s="6" t="s">
        <v>84</v>
      </c>
    </row>
    <row r="44" spans="1:16" ht="15.9" customHeight="1" x14ac:dyDescent="0.25">
      <c r="A44" s="115">
        <v>30</v>
      </c>
      <c r="B44" s="12">
        <v>217</v>
      </c>
      <c r="C44" s="11" t="s">
        <v>109</v>
      </c>
      <c r="D44" s="10" t="s">
        <v>692</v>
      </c>
      <c r="E44" s="33" t="s">
        <v>693</v>
      </c>
      <c r="F44" s="154" t="s">
        <v>694</v>
      </c>
      <c r="G44" s="6" t="s">
        <v>540</v>
      </c>
      <c r="H44" s="6"/>
      <c r="I44" s="148">
        <v>7.63</v>
      </c>
      <c r="J44" s="149">
        <v>0.20300000000000001</v>
      </c>
      <c r="K44" s="148"/>
      <c r="L44" s="149"/>
      <c r="M44" s="38" t="str">
        <f t="shared" si="5"/>
        <v>II A</v>
      </c>
      <c r="N44" s="6" t="s">
        <v>695</v>
      </c>
      <c r="P44" s="153" t="s">
        <v>615</v>
      </c>
    </row>
    <row r="45" spans="1:16" ht="15.9" customHeight="1" x14ac:dyDescent="0.25">
      <c r="A45" s="115">
        <v>30</v>
      </c>
      <c r="B45" s="12">
        <v>246</v>
      </c>
      <c r="C45" s="11" t="s">
        <v>696</v>
      </c>
      <c r="D45" s="10" t="s">
        <v>697</v>
      </c>
      <c r="E45" s="33" t="s">
        <v>698</v>
      </c>
      <c r="F45" s="6" t="s">
        <v>0</v>
      </c>
      <c r="G45" s="6" t="s">
        <v>124</v>
      </c>
      <c r="H45" s="6"/>
      <c r="I45" s="148">
        <v>7.63</v>
      </c>
      <c r="J45" s="149">
        <v>0.17499999999999999</v>
      </c>
      <c r="K45" s="148"/>
      <c r="L45" s="149"/>
      <c r="M45" s="38" t="str">
        <f t="shared" si="5"/>
        <v>II A</v>
      </c>
      <c r="N45" s="6" t="s">
        <v>187</v>
      </c>
      <c r="P45" s="153" t="s">
        <v>615</v>
      </c>
    </row>
    <row r="46" spans="1:16" ht="15.9" customHeight="1" x14ac:dyDescent="0.25">
      <c r="A46" s="115">
        <v>32</v>
      </c>
      <c r="B46" s="12">
        <v>205</v>
      </c>
      <c r="C46" s="11" t="s">
        <v>699</v>
      </c>
      <c r="D46" s="10" t="s">
        <v>700</v>
      </c>
      <c r="E46" s="33" t="s">
        <v>701</v>
      </c>
      <c r="F46" s="6" t="s">
        <v>183</v>
      </c>
      <c r="G46" s="6" t="s">
        <v>182</v>
      </c>
      <c r="H46" s="6"/>
      <c r="I46" s="148">
        <v>7.63</v>
      </c>
      <c r="J46" s="149">
        <v>0.13100000000000001</v>
      </c>
      <c r="K46" s="148"/>
      <c r="L46" s="149"/>
      <c r="M46" s="38" t="str">
        <f t="shared" si="5"/>
        <v>II A</v>
      </c>
      <c r="N46" s="6" t="s">
        <v>181</v>
      </c>
    </row>
    <row r="47" spans="1:16" ht="15.9" customHeight="1" x14ac:dyDescent="0.25">
      <c r="A47" s="115">
        <v>33</v>
      </c>
      <c r="B47" s="12">
        <v>155</v>
      </c>
      <c r="C47" s="11" t="s">
        <v>427</v>
      </c>
      <c r="D47" s="10" t="s">
        <v>702</v>
      </c>
      <c r="E47" s="33" t="s">
        <v>703</v>
      </c>
      <c r="F47" s="6" t="s">
        <v>0</v>
      </c>
      <c r="G47" s="6" t="s">
        <v>124</v>
      </c>
      <c r="H47" s="6"/>
      <c r="I47" s="148">
        <v>7.65</v>
      </c>
      <c r="J47" s="149">
        <v>0.19700000000000001</v>
      </c>
      <c r="K47" s="148"/>
      <c r="L47" s="149"/>
      <c r="M47" s="38" t="str">
        <f t="shared" si="5"/>
        <v>III A</v>
      </c>
      <c r="N47" s="6" t="s">
        <v>704</v>
      </c>
    </row>
    <row r="48" spans="1:16" ht="15.9" customHeight="1" x14ac:dyDescent="0.25">
      <c r="A48" s="115">
        <v>34</v>
      </c>
      <c r="B48" s="12">
        <v>218</v>
      </c>
      <c r="C48" s="11" t="s">
        <v>705</v>
      </c>
      <c r="D48" s="10" t="s">
        <v>706</v>
      </c>
      <c r="E48" s="33" t="s">
        <v>707</v>
      </c>
      <c r="F48" s="6" t="s">
        <v>708</v>
      </c>
      <c r="G48" s="6" t="s">
        <v>540</v>
      </c>
      <c r="H48" s="6"/>
      <c r="I48" s="148">
        <v>7.7</v>
      </c>
      <c r="J48" s="149">
        <v>0.16700000000000001</v>
      </c>
      <c r="K48" s="148"/>
      <c r="L48" s="149"/>
      <c r="M48" s="38" t="str">
        <f t="shared" si="5"/>
        <v>III A</v>
      </c>
      <c r="N48" s="6" t="s">
        <v>709</v>
      </c>
    </row>
    <row r="49" spans="1:16" ht="15.9" customHeight="1" x14ac:dyDescent="0.25">
      <c r="A49" s="115">
        <v>35</v>
      </c>
      <c r="B49" s="12">
        <v>238</v>
      </c>
      <c r="C49" s="11" t="s">
        <v>710</v>
      </c>
      <c r="D49" s="10" t="s">
        <v>711</v>
      </c>
      <c r="E49" s="33" t="s">
        <v>712</v>
      </c>
      <c r="F49" s="6" t="s">
        <v>0</v>
      </c>
      <c r="G49" s="6"/>
      <c r="H49" s="6"/>
      <c r="I49" s="148">
        <v>7.73</v>
      </c>
      <c r="J49" s="149">
        <v>0.22800000000000001</v>
      </c>
      <c r="K49" s="148"/>
      <c r="L49" s="149"/>
      <c r="M49" s="38" t="str">
        <f t="shared" si="5"/>
        <v>III A</v>
      </c>
      <c r="N49" s="6" t="s">
        <v>713</v>
      </c>
    </row>
    <row r="50" spans="1:16" ht="15.9" customHeight="1" x14ac:dyDescent="0.25">
      <c r="A50" s="115">
        <v>36</v>
      </c>
      <c r="B50" s="12">
        <v>275</v>
      </c>
      <c r="C50" s="11" t="s">
        <v>714</v>
      </c>
      <c r="D50" s="10" t="s">
        <v>715</v>
      </c>
      <c r="E50" s="33" t="s">
        <v>716</v>
      </c>
      <c r="F50" s="6" t="s">
        <v>119</v>
      </c>
      <c r="G50" s="6" t="s">
        <v>118</v>
      </c>
      <c r="H50" s="6"/>
      <c r="I50" s="148">
        <v>7.75</v>
      </c>
      <c r="J50" s="149">
        <v>0.189</v>
      </c>
      <c r="K50" s="148"/>
      <c r="L50" s="149"/>
      <c r="M50" s="38" t="str">
        <f t="shared" si="5"/>
        <v>III A</v>
      </c>
      <c r="N50" s="6" t="s">
        <v>177</v>
      </c>
    </row>
    <row r="51" spans="1:16" ht="15.9" customHeight="1" x14ac:dyDescent="0.25">
      <c r="A51" s="115">
        <v>37</v>
      </c>
      <c r="B51" s="12">
        <v>237</v>
      </c>
      <c r="C51" s="11" t="s">
        <v>717</v>
      </c>
      <c r="D51" s="10" t="s">
        <v>718</v>
      </c>
      <c r="E51" s="33" t="s">
        <v>719</v>
      </c>
      <c r="F51" s="6" t="s">
        <v>0</v>
      </c>
      <c r="G51" s="6"/>
      <c r="H51" s="6"/>
      <c r="I51" s="148">
        <v>7.76</v>
      </c>
      <c r="J51" s="149">
        <v>0.191</v>
      </c>
      <c r="K51" s="148"/>
      <c r="L51" s="149"/>
      <c r="M51" s="38" t="str">
        <f t="shared" si="5"/>
        <v>III A</v>
      </c>
      <c r="N51" s="6" t="s">
        <v>713</v>
      </c>
    </row>
    <row r="52" spans="1:16" ht="15.9" customHeight="1" x14ac:dyDescent="0.25">
      <c r="A52" s="115">
        <v>38</v>
      </c>
      <c r="B52" s="12">
        <v>210</v>
      </c>
      <c r="C52" s="11" t="s">
        <v>699</v>
      </c>
      <c r="D52" s="10" t="s">
        <v>720</v>
      </c>
      <c r="E52" s="33" t="s">
        <v>721</v>
      </c>
      <c r="F52" s="6" t="s">
        <v>0</v>
      </c>
      <c r="G52" s="6" t="s">
        <v>155</v>
      </c>
      <c r="H52" s="6"/>
      <c r="I52" s="148">
        <v>7.82</v>
      </c>
      <c r="J52" s="149">
        <v>0.23400000000000001</v>
      </c>
      <c r="K52" s="148"/>
      <c r="L52" s="149"/>
      <c r="M52" s="38" t="str">
        <f t="shared" si="5"/>
        <v>III A</v>
      </c>
      <c r="N52" s="6" t="s">
        <v>168</v>
      </c>
    </row>
    <row r="53" spans="1:16" ht="15.9" customHeight="1" x14ac:dyDescent="0.25">
      <c r="A53" s="115">
        <v>39</v>
      </c>
      <c r="B53" s="12">
        <v>187</v>
      </c>
      <c r="C53" s="11" t="s">
        <v>722</v>
      </c>
      <c r="D53" s="10" t="s">
        <v>723</v>
      </c>
      <c r="E53" s="33" t="s">
        <v>724</v>
      </c>
      <c r="F53" s="6" t="s">
        <v>0</v>
      </c>
      <c r="G53" s="6"/>
      <c r="H53" s="6"/>
      <c r="I53" s="148">
        <v>7.85</v>
      </c>
      <c r="J53" s="149">
        <v>0.21</v>
      </c>
      <c r="K53" s="148"/>
      <c r="L53" s="149"/>
      <c r="M53" s="38" t="str">
        <f t="shared" si="5"/>
        <v>III A</v>
      </c>
      <c r="N53" s="6" t="s">
        <v>725</v>
      </c>
    </row>
    <row r="54" spans="1:16" ht="15.9" customHeight="1" x14ac:dyDescent="0.25">
      <c r="A54" s="115">
        <v>40</v>
      </c>
      <c r="B54" s="12">
        <v>289</v>
      </c>
      <c r="C54" s="11" t="s">
        <v>726</v>
      </c>
      <c r="D54" s="10" t="s">
        <v>727</v>
      </c>
      <c r="E54" s="33" t="s">
        <v>728</v>
      </c>
      <c r="F54" s="6" t="s">
        <v>119</v>
      </c>
      <c r="G54" s="6" t="s">
        <v>118</v>
      </c>
      <c r="H54" s="6"/>
      <c r="I54" s="148">
        <v>7.86</v>
      </c>
      <c r="J54" s="149">
        <v>0.17199999999999999</v>
      </c>
      <c r="K54" s="148"/>
      <c r="L54" s="149"/>
      <c r="M54" s="38" t="str">
        <f t="shared" si="5"/>
        <v>III A</v>
      </c>
      <c r="N54" s="6" t="s">
        <v>177</v>
      </c>
    </row>
    <row r="55" spans="1:16" ht="15.9" customHeight="1" x14ac:dyDescent="0.25">
      <c r="A55" s="115">
        <v>41</v>
      </c>
      <c r="B55" s="12">
        <v>240</v>
      </c>
      <c r="C55" s="11" t="s">
        <v>729</v>
      </c>
      <c r="D55" s="10" t="s">
        <v>730</v>
      </c>
      <c r="E55" s="33" t="s">
        <v>731</v>
      </c>
      <c r="F55" s="6" t="s">
        <v>0</v>
      </c>
      <c r="G55" s="6" t="s">
        <v>124</v>
      </c>
      <c r="H55" s="6"/>
      <c r="I55" s="148">
        <v>7.89</v>
      </c>
      <c r="J55" s="149">
        <v>0.59599999999999997</v>
      </c>
      <c r="K55" s="148"/>
      <c r="L55" s="149"/>
      <c r="M55" s="38" t="str">
        <f t="shared" si="5"/>
        <v>III A</v>
      </c>
      <c r="N55" s="6" t="s">
        <v>629</v>
      </c>
    </row>
    <row r="56" spans="1:16" ht="15.9" customHeight="1" x14ac:dyDescent="0.25">
      <c r="A56" s="115">
        <v>42</v>
      </c>
      <c r="B56" s="12">
        <v>147</v>
      </c>
      <c r="C56" s="11" t="s">
        <v>732</v>
      </c>
      <c r="D56" s="10" t="s">
        <v>733</v>
      </c>
      <c r="E56" s="33" t="s">
        <v>734</v>
      </c>
      <c r="F56" s="6" t="s">
        <v>161</v>
      </c>
      <c r="G56" s="6" t="s">
        <v>160</v>
      </c>
      <c r="H56" s="6"/>
      <c r="I56" s="148">
        <v>7.89</v>
      </c>
      <c r="J56" s="149">
        <v>0.17699999999999999</v>
      </c>
      <c r="K56" s="148"/>
      <c r="L56" s="149"/>
      <c r="M56" s="38" t="str">
        <f t="shared" si="5"/>
        <v>III A</v>
      </c>
      <c r="N56" s="6" t="s">
        <v>159</v>
      </c>
    </row>
    <row r="57" spans="1:16" ht="15.9" customHeight="1" x14ac:dyDescent="0.25">
      <c r="A57" s="115">
        <v>43</v>
      </c>
      <c r="B57" s="12">
        <v>168</v>
      </c>
      <c r="C57" s="11" t="s">
        <v>735</v>
      </c>
      <c r="D57" s="10" t="s">
        <v>736</v>
      </c>
      <c r="E57" s="33" t="s">
        <v>737</v>
      </c>
      <c r="F57" s="6" t="s">
        <v>0</v>
      </c>
      <c r="G57" s="6" t="s">
        <v>277</v>
      </c>
      <c r="H57" s="6"/>
      <c r="I57" s="148">
        <v>7.92</v>
      </c>
      <c r="J57" s="149">
        <v>0.187</v>
      </c>
      <c r="K57" s="148"/>
      <c r="L57" s="149"/>
      <c r="M57" s="38" t="str">
        <f t="shared" si="5"/>
        <v>III A</v>
      </c>
      <c r="N57" s="6" t="s">
        <v>738</v>
      </c>
    </row>
    <row r="58" spans="1:16" ht="15.9" customHeight="1" x14ac:dyDescent="0.25">
      <c r="A58" s="115">
        <v>44</v>
      </c>
      <c r="B58" s="12">
        <v>298</v>
      </c>
      <c r="C58" s="11" t="s">
        <v>180</v>
      </c>
      <c r="D58" s="10" t="s">
        <v>179</v>
      </c>
      <c r="E58" s="33" t="s">
        <v>178</v>
      </c>
      <c r="F58" s="6" t="s">
        <v>119</v>
      </c>
      <c r="G58" s="6" t="s">
        <v>118</v>
      </c>
      <c r="H58" s="6"/>
      <c r="I58" s="148">
        <v>7.95</v>
      </c>
      <c r="J58" s="149">
        <v>0.188</v>
      </c>
      <c r="K58" s="148"/>
      <c r="L58" s="149"/>
      <c r="M58" s="38" t="str">
        <f t="shared" si="5"/>
        <v>III A</v>
      </c>
      <c r="N58" s="6" t="s">
        <v>177</v>
      </c>
      <c r="P58" s="153" t="s">
        <v>520</v>
      </c>
    </row>
    <row r="59" spans="1:16" ht="15.9" customHeight="1" x14ac:dyDescent="0.25">
      <c r="A59" s="115">
        <v>45</v>
      </c>
      <c r="B59" s="12">
        <v>200</v>
      </c>
      <c r="C59" s="11" t="s">
        <v>395</v>
      </c>
      <c r="D59" s="10" t="s">
        <v>744</v>
      </c>
      <c r="E59" s="33" t="s">
        <v>745</v>
      </c>
      <c r="F59" s="6" t="s">
        <v>0</v>
      </c>
      <c r="G59" s="6" t="s">
        <v>124</v>
      </c>
      <c r="H59" s="6"/>
      <c r="I59" s="148">
        <v>7.95</v>
      </c>
      <c r="J59" s="149">
        <v>0.55200000000000005</v>
      </c>
      <c r="K59" s="148"/>
      <c r="L59" s="149"/>
      <c r="M59" s="38" t="str">
        <f t="shared" si="5"/>
        <v>III A</v>
      </c>
      <c r="N59" s="6" t="s">
        <v>128</v>
      </c>
    </row>
    <row r="60" spans="1:16" ht="15.9" customHeight="1" x14ac:dyDescent="0.25">
      <c r="A60" s="115">
        <v>46</v>
      </c>
      <c r="B60" s="12">
        <v>257</v>
      </c>
      <c r="C60" s="11" t="s">
        <v>109</v>
      </c>
      <c r="D60" s="10" t="s">
        <v>742</v>
      </c>
      <c r="E60" s="33" t="s">
        <v>743</v>
      </c>
      <c r="F60" s="6" t="s">
        <v>161</v>
      </c>
      <c r="G60" s="6" t="s">
        <v>160</v>
      </c>
      <c r="H60" s="6"/>
      <c r="I60" s="148">
        <v>8.07</v>
      </c>
      <c r="J60" s="149">
        <v>0.503</v>
      </c>
      <c r="K60" s="148"/>
      <c r="L60" s="149"/>
      <c r="M60" s="38" t="str">
        <f t="shared" si="5"/>
        <v>III A</v>
      </c>
      <c r="N60" s="6" t="s">
        <v>658</v>
      </c>
    </row>
    <row r="61" spans="1:16" s="121" customFormat="1" ht="15.9" customHeight="1" x14ac:dyDescent="0.25">
      <c r="A61" s="249">
        <v>47</v>
      </c>
      <c r="B61" s="250">
        <v>287</v>
      </c>
      <c r="C61" s="251" t="s">
        <v>739</v>
      </c>
      <c r="D61" s="252" t="s">
        <v>740</v>
      </c>
      <c r="E61" s="253" t="s">
        <v>741</v>
      </c>
      <c r="F61" s="254" t="s">
        <v>119</v>
      </c>
      <c r="G61" s="254" t="s">
        <v>118</v>
      </c>
      <c r="H61" s="254"/>
      <c r="I61" s="148">
        <v>8.1300000000000008</v>
      </c>
      <c r="J61" s="149">
        <v>0.17299999999999999</v>
      </c>
      <c r="K61" s="148"/>
      <c r="L61" s="149"/>
      <c r="M61" s="38" t="str">
        <f t="shared" si="5"/>
        <v>III A</v>
      </c>
      <c r="N61" s="254" t="s">
        <v>177</v>
      </c>
      <c r="P61" s="255" t="s">
        <v>615</v>
      </c>
    </row>
    <row r="62" spans="1:16" ht="15.9" customHeight="1" x14ac:dyDescent="0.25">
      <c r="A62" s="115">
        <v>48</v>
      </c>
      <c r="B62" s="12">
        <v>256</v>
      </c>
      <c r="C62" s="11" t="s">
        <v>210</v>
      </c>
      <c r="D62" s="10" t="s">
        <v>746</v>
      </c>
      <c r="E62" s="33" t="s">
        <v>747</v>
      </c>
      <c r="F62" s="6" t="s">
        <v>161</v>
      </c>
      <c r="G62" s="6" t="s">
        <v>160</v>
      </c>
      <c r="H62" s="6"/>
      <c r="I62" s="148">
        <v>8.24</v>
      </c>
      <c r="J62" s="149">
        <v>0.30099999999999999</v>
      </c>
      <c r="K62" s="148"/>
      <c r="L62" s="149"/>
      <c r="M62" s="38" t="str">
        <f t="shared" si="5"/>
        <v>III A</v>
      </c>
      <c r="N62" s="6" t="s">
        <v>658</v>
      </c>
    </row>
    <row r="63" spans="1:16" ht="15.9" customHeight="1" x14ac:dyDescent="0.25">
      <c r="A63" s="115"/>
      <c r="B63" s="12">
        <v>297</v>
      </c>
      <c r="C63" s="11" t="s">
        <v>97</v>
      </c>
      <c r="D63" s="10" t="s">
        <v>748</v>
      </c>
      <c r="E63" s="33" t="s">
        <v>749</v>
      </c>
      <c r="F63" s="6" t="s">
        <v>119</v>
      </c>
      <c r="G63" s="6" t="s">
        <v>118</v>
      </c>
      <c r="H63" s="6"/>
      <c r="I63" s="148" t="s">
        <v>87</v>
      </c>
      <c r="J63" s="149"/>
      <c r="K63" s="148"/>
      <c r="L63" s="149"/>
      <c r="M63" s="38" t="str">
        <f>IF(ISBLANK(I63),"",IF(I63&gt;8.1,"",IF(I63&lt;=6.7,"TSM",IF(I63&lt;=6.84,"SM",IF(I63&lt;=7,"KSM",IF(I63&lt;=7.3,"I A",IF(I63&lt;=7.65,"II A",IF(I63&lt;=8.1,"III A"))))))))</f>
        <v/>
      </c>
      <c r="N63" s="6" t="s">
        <v>750</v>
      </c>
    </row>
    <row r="64" spans="1:16" ht="15.9" customHeight="1" x14ac:dyDescent="0.25">
      <c r="A64" s="115"/>
      <c r="B64" s="12">
        <v>295</v>
      </c>
      <c r="C64" s="11" t="s">
        <v>210</v>
      </c>
      <c r="D64" s="10" t="s">
        <v>751</v>
      </c>
      <c r="E64" s="33" t="s">
        <v>752</v>
      </c>
      <c r="F64" s="6" t="s">
        <v>119</v>
      </c>
      <c r="G64" s="6" t="s">
        <v>118</v>
      </c>
      <c r="H64" s="6"/>
      <c r="I64" s="148" t="s">
        <v>753</v>
      </c>
      <c r="J64" s="149"/>
      <c r="K64" s="148"/>
      <c r="L64" s="149"/>
      <c r="M64" s="38" t="str">
        <f>IF(ISBLANK(I64),"",IF(I64&gt;8.1,"",IF(I64&lt;=6.7,"TSM",IF(I64&lt;=6.84,"SM",IF(I64&lt;=7,"KSM",IF(I64&lt;=7.3,"I A",IF(I64&lt;=7.65,"II A",IF(I64&lt;=8.1,"III A"))))))))</f>
        <v/>
      </c>
      <c r="N64" s="6" t="s">
        <v>773</v>
      </c>
    </row>
    <row r="65" spans="1:16" ht="15.9" customHeight="1" x14ac:dyDescent="0.25">
      <c r="A65" s="115"/>
      <c r="B65" s="12">
        <v>267</v>
      </c>
      <c r="C65" s="11" t="s">
        <v>402</v>
      </c>
      <c r="D65" s="10" t="s">
        <v>754</v>
      </c>
      <c r="E65" s="33" t="s">
        <v>755</v>
      </c>
      <c r="F65" s="6" t="s">
        <v>69</v>
      </c>
      <c r="G65" s="6" t="s">
        <v>70</v>
      </c>
      <c r="H65" s="6"/>
      <c r="I65" s="148" t="s">
        <v>87</v>
      </c>
      <c r="J65" s="149"/>
      <c r="K65" s="148"/>
      <c r="L65" s="149"/>
      <c r="M65" s="38" t="str">
        <f>IF(ISBLANK(I65),"",IF(I65&gt;8.1,"",IF(I65&lt;=6.7,"TSM",IF(I65&lt;=6.84,"SM",IF(I65&lt;=7,"KSM",IF(I65&lt;=7.3,"I A",IF(I65&lt;=7.65,"II A",IF(I65&lt;=8.1,"III A"))))))))</f>
        <v/>
      </c>
      <c r="N65" s="6" t="s">
        <v>75</v>
      </c>
    </row>
    <row r="66" spans="1:16" ht="15.9" customHeight="1" x14ac:dyDescent="0.25">
      <c r="A66" s="115"/>
      <c r="B66" s="12">
        <v>156</v>
      </c>
      <c r="C66" s="11" t="s">
        <v>662</v>
      </c>
      <c r="D66" s="10" t="s">
        <v>756</v>
      </c>
      <c r="E66" s="33" t="s">
        <v>757</v>
      </c>
      <c r="F66" s="6" t="s">
        <v>0</v>
      </c>
      <c r="G66" s="6" t="s">
        <v>124</v>
      </c>
      <c r="H66" s="6"/>
      <c r="I66" s="148" t="s">
        <v>87</v>
      </c>
      <c r="J66" s="149"/>
      <c r="K66" s="148"/>
      <c r="L66" s="149"/>
      <c r="M66" s="38" t="str">
        <f>IF(ISBLANK(I66),"",IF(I66&gt;8.1,"",IF(I66&lt;=6.7,"TSM",IF(I66&lt;=6.84,"SM",IF(I66&lt;=7,"KSM",IF(I66&lt;=7.3,"I A",IF(I66&lt;=7.65,"II A",IF(I66&lt;=8.1,"III A"))))))))</f>
        <v/>
      </c>
      <c r="N66" s="6" t="s">
        <v>704</v>
      </c>
    </row>
    <row r="67" spans="1:16" ht="15.9" customHeight="1" x14ac:dyDescent="0.25">
      <c r="A67" s="115"/>
      <c r="B67" s="12">
        <v>274</v>
      </c>
      <c r="C67" s="11" t="s">
        <v>758</v>
      </c>
      <c r="D67" s="10" t="s">
        <v>759</v>
      </c>
      <c r="E67" s="33" t="s">
        <v>273</v>
      </c>
      <c r="F67" s="6" t="s">
        <v>119</v>
      </c>
      <c r="G67" s="6" t="s">
        <v>118</v>
      </c>
      <c r="H67" s="6"/>
      <c r="I67" s="148" t="s">
        <v>753</v>
      </c>
      <c r="J67" s="149"/>
      <c r="K67" s="148"/>
      <c r="L67" s="149"/>
      <c r="M67" s="38" t="str">
        <f>IF(ISBLANK(I67),"",IF(I67&gt;8.1,"",IF(I67&lt;=6.7,"TSM",IF(I67&lt;=6.84,"SM",IF(I67&lt;=7,"KSM",IF(I67&lt;=7.3,"I A",IF(I67&lt;=7.65,"II A",IF(I67&lt;=8.1,"III A"))))))))</f>
        <v/>
      </c>
      <c r="N67" s="6" t="s">
        <v>177</v>
      </c>
      <c r="P67" s="1" t="s">
        <v>584</v>
      </c>
    </row>
  </sheetData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9.6640625" style="1" customWidth="1"/>
    <col min="4" max="4" width="16.44140625" style="1" customWidth="1"/>
    <col min="5" max="5" width="8.88671875" style="5" customWidth="1"/>
    <col min="6" max="8" width="9.5546875" style="5" customWidth="1"/>
    <col min="9" max="9" width="8.109375" style="4" customWidth="1"/>
    <col min="10" max="10" width="4.109375" style="4" customWidth="1"/>
    <col min="11" max="11" width="5" style="3" customWidth="1"/>
    <col min="12" max="12" width="21.88671875" style="1" customWidth="1"/>
    <col min="13" max="13" width="4.33203125" style="167" customWidth="1"/>
    <col min="14" max="14" width="9.109375" style="1" customWidth="1"/>
    <col min="15" max="16384" width="9.109375" style="1"/>
  </cols>
  <sheetData>
    <row r="1" spans="1:13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4"/>
      <c r="L1" s="34" t="s">
        <v>14</v>
      </c>
      <c r="M1" s="166"/>
    </row>
    <row r="2" spans="1:13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43"/>
      <c r="L2" s="35" t="s">
        <v>0</v>
      </c>
      <c r="M2" s="167"/>
    </row>
    <row r="3" spans="1:13" ht="10.5" customHeight="1" x14ac:dyDescent="0.3">
      <c r="C3" s="25"/>
    </row>
    <row r="4" spans="1:13" ht="15.6" x14ac:dyDescent="0.3">
      <c r="C4" s="24" t="s">
        <v>785</v>
      </c>
      <c r="D4" s="22"/>
      <c r="F4" s="23"/>
      <c r="G4" s="23"/>
      <c r="H4" s="23"/>
    </row>
    <row r="5" spans="1:13" ht="9" customHeight="1" x14ac:dyDescent="0.25">
      <c r="D5" s="22"/>
    </row>
    <row r="6" spans="1:13" x14ac:dyDescent="0.25">
      <c r="B6" s="22">
        <v>1</v>
      </c>
      <c r="C6" s="44" t="s">
        <v>821</v>
      </c>
      <c r="D6" s="118"/>
      <c r="F6" s="23"/>
      <c r="G6" s="23"/>
      <c r="H6" s="23"/>
    </row>
    <row r="7" spans="1:13" ht="9" customHeight="1" thickBot="1" x14ac:dyDescent="0.3">
      <c r="D7" s="22"/>
    </row>
    <row r="8" spans="1:13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787</v>
      </c>
      <c r="J8" s="150" t="s">
        <v>488</v>
      </c>
      <c r="K8" s="41" t="s">
        <v>2</v>
      </c>
      <c r="L8" s="14" t="s">
        <v>1</v>
      </c>
      <c r="M8" s="167"/>
    </row>
    <row r="9" spans="1:13" ht="15.9" customHeight="1" x14ac:dyDescent="0.25">
      <c r="A9" s="115">
        <v>1</v>
      </c>
      <c r="B9" s="12">
        <v>348</v>
      </c>
      <c r="C9" s="11" t="s">
        <v>512</v>
      </c>
      <c r="D9" s="10" t="s">
        <v>513</v>
      </c>
      <c r="E9" s="168" t="s">
        <v>514</v>
      </c>
      <c r="F9" s="6" t="s">
        <v>161</v>
      </c>
      <c r="G9" s="6" t="s">
        <v>160</v>
      </c>
      <c r="H9" s="6"/>
      <c r="I9" s="148">
        <v>43.1</v>
      </c>
      <c r="J9" s="149">
        <v>0.13100000000000001</v>
      </c>
      <c r="K9" s="38" t="str">
        <f>IF(ISBLANK(I9),"",IF(I9&gt;48.34,"",IF(I9&lt;=0,"TSM",IF(I9&lt;=0,"SM",IF(I9&lt;=40.05,"KSM",IF(I9&lt;=42.05,"I A",IF(I9&lt;=44.84,"II A",IF(I9&lt;=48.34,"III A"))))))))</f>
        <v>II A</v>
      </c>
      <c r="L9" s="6" t="s">
        <v>503</v>
      </c>
    </row>
    <row r="10" spans="1:13" ht="15.9" customHeight="1" x14ac:dyDescent="0.25">
      <c r="A10" s="115">
        <v>2</v>
      </c>
      <c r="B10" s="12">
        <v>138</v>
      </c>
      <c r="C10" s="11" t="s">
        <v>808</v>
      </c>
      <c r="D10" s="10" t="s">
        <v>809</v>
      </c>
      <c r="E10" s="168" t="s">
        <v>810</v>
      </c>
      <c r="F10" s="6" t="s">
        <v>0</v>
      </c>
      <c r="G10" s="6" t="s">
        <v>124</v>
      </c>
      <c r="H10" s="6"/>
      <c r="I10" s="148">
        <v>45.66</v>
      </c>
      <c r="J10" s="149">
        <v>0.16200000000000001</v>
      </c>
      <c r="K10" s="38" t="str">
        <f>IF(ISBLANK(I10),"",IF(I10&gt;48.34,"",IF(I10&lt;=0,"TSM",IF(I10&lt;=0,"SM",IF(I10&lt;=40.05,"KSM",IF(I10&lt;=42.05,"I A",IF(I10&lt;=44.84,"II A",IF(I10&lt;=48.34,"III A"))))))))</f>
        <v>III A</v>
      </c>
      <c r="L10" s="6" t="s">
        <v>128</v>
      </c>
    </row>
    <row r="11" spans="1:13" ht="15.9" customHeight="1" x14ac:dyDescent="0.25">
      <c r="A11" s="115"/>
      <c r="B11" s="12">
        <v>386</v>
      </c>
      <c r="C11" s="11" t="s">
        <v>581</v>
      </c>
      <c r="D11" s="10" t="s">
        <v>582</v>
      </c>
      <c r="E11" s="168" t="s">
        <v>583</v>
      </c>
      <c r="F11" s="6" t="s">
        <v>119</v>
      </c>
      <c r="G11" s="6" t="s">
        <v>118</v>
      </c>
      <c r="H11" s="6"/>
      <c r="I11" s="169" t="s">
        <v>87</v>
      </c>
      <c r="J11" s="149"/>
      <c r="K11" s="38" t="str">
        <f>IF(ISBLANK(I11),"",IF(I11&gt;48.34,"",IF(I11&lt;=0,"TSM",IF(I11&lt;=0,"SM",IF(I11&lt;=40.05,"KSM",IF(I11&lt;=42.05,"I A",IF(I11&lt;=44.84,"II A",IF(I11&lt;=48.34,"III A"))))))))</f>
        <v/>
      </c>
      <c r="L11" s="6" t="s">
        <v>177</v>
      </c>
    </row>
    <row r="12" spans="1:13" ht="9" customHeight="1" x14ac:dyDescent="0.25">
      <c r="D12" s="22"/>
    </row>
    <row r="13" spans="1:13" x14ac:dyDescent="0.25">
      <c r="B13" s="22">
        <v>2</v>
      </c>
      <c r="C13" s="44" t="s">
        <v>821</v>
      </c>
      <c r="D13" s="118"/>
      <c r="F13" s="23"/>
      <c r="G13" s="23"/>
      <c r="H13" s="23"/>
    </row>
    <row r="14" spans="1:13" ht="9" customHeight="1" thickBot="1" x14ac:dyDescent="0.3">
      <c r="D14" s="22"/>
    </row>
    <row r="15" spans="1:13" s="13" customFormat="1" ht="10.8" thickBot="1" x14ac:dyDescent="0.25">
      <c r="A15" s="21" t="s">
        <v>86</v>
      </c>
      <c r="B15" s="20" t="s">
        <v>9</v>
      </c>
      <c r="C15" s="19" t="s">
        <v>8</v>
      </c>
      <c r="D15" s="18" t="s">
        <v>7</v>
      </c>
      <c r="E15" s="17" t="s">
        <v>6</v>
      </c>
      <c r="F15" s="17" t="s">
        <v>5</v>
      </c>
      <c r="G15" s="17" t="s">
        <v>12</v>
      </c>
      <c r="H15" s="17" t="s">
        <v>13</v>
      </c>
      <c r="I15" s="16" t="s">
        <v>787</v>
      </c>
      <c r="J15" s="150" t="s">
        <v>488</v>
      </c>
      <c r="K15" s="41" t="s">
        <v>2</v>
      </c>
      <c r="L15" s="14" t="s">
        <v>1</v>
      </c>
      <c r="M15" s="167"/>
    </row>
    <row r="16" spans="1:13" ht="15.9" customHeight="1" x14ac:dyDescent="0.25">
      <c r="A16" s="115">
        <v>1</v>
      </c>
      <c r="B16" s="12">
        <v>199</v>
      </c>
      <c r="C16" s="11" t="s">
        <v>275</v>
      </c>
      <c r="D16" s="10" t="s">
        <v>795</v>
      </c>
      <c r="E16" s="168" t="s">
        <v>796</v>
      </c>
      <c r="F16" s="6" t="s">
        <v>41</v>
      </c>
      <c r="G16" s="6" t="s">
        <v>387</v>
      </c>
      <c r="H16" s="6"/>
      <c r="I16" s="169">
        <v>43.75</v>
      </c>
      <c r="J16" s="149">
        <v>0.184</v>
      </c>
      <c r="K16" s="38" t="str">
        <f>IF(ISBLANK(I16),"",IF(I16&gt;48.34,"",IF(I16&lt;=0,"TSM",IF(I16&lt;=0,"SM",IF(I16&lt;=40.05,"KSM",IF(I16&lt;=42.05,"I A",IF(I16&lt;=44.84,"II A",IF(I16&lt;=48.34,"III A"))))))))</f>
        <v>II A</v>
      </c>
      <c r="L16" s="6" t="s">
        <v>797</v>
      </c>
    </row>
    <row r="17" spans="1:13" ht="15.9" customHeight="1" x14ac:dyDescent="0.25">
      <c r="A17" s="115">
        <v>2</v>
      </c>
      <c r="B17" s="12">
        <v>284</v>
      </c>
      <c r="C17" s="11" t="s">
        <v>798</v>
      </c>
      <c r="D17" s="10" t="s">
        <v>799</v>
      </c>
      <c r="E17" s="168" t="s">
        <v>800</v>
      </c>
      <c r="F17" s="6" t="s">
        <v>0</v>
      </c>
      <c r="G17" s="6"/>
      <c r="H17" s="6"/>
      <c r="I17" s="169">
        <v>44.47</v>
      </c>
      <c r="J17" s="149">
        <v>0.13</v>
      </c>
      <c r="K17" s="38" t="str">
        <f>IF(ISBLANK(I17),"",IF(I17&gt;48.34,"",IF(I17&lt;=0,"TSM",IF(I17&lt;=0,"SM",IF(I17&lt;=40.05,"KSM",IF(I17&lt;=42.05,"I A",IF(I17&lt;=44.84,"II A",IF(I17&lt;=48.34,"III A"))))))))</f>
        <v>II A</v>
      </c>
      <c r="L17" s="6" t="s">
        <v>801</v>
      </c>
    </row>
    <row r="18" spans="1:13" ht="15.9" customHeight="1" x14ac:dyDescent="0.25">
      <c r="A18" s="115">
        <v>3</v>
      </c>
      <c r="B18" s="12">
        <v>117</v>
      </c>
      <c r="C18" s="11" t="s">
        <v>501</v>
      </c>
      <c r="D18" s="10" t="s">
        <v>567</v>
      </c>
      <c r="E18" s="168" t="s">
        <v>568</v>
      </c>
      <c r="F18" s="6" t="s">
        <v>0</v>
      </c>
      <c r="G18" s="6" t="s">
        <v>265</v>
      </c>
      <c r="H18" s="6" t="s">
        <v>264</v>
      </c>
      <c r="I18" s="169">
        <v>47.45</v>
      </c>
      <c r="J18" s="149">
        <v>0.16900000000000001</v>
      </c>
      <c r="K18" s="38" t="str">
        <f>IF(ISBLANK(I18),"",IF(I18&gt;48.34,"",IF(I18&lt;=0,"TSM",IF(I18&lt;=0,"SM",IF(I18&lt;=40.05,"KSM",IF(I18&lt;=42.05,"I A",IF(I18&lt;=44.84,"II A",IF(I18&lt;=48.34,"III A"))))))))</f>
        <v>III A</v>
      </c>
      <c r="L18" s="6" t="s">
        <v>263</v>
      </c>
    </row>
    <row r="19" spans="1:13" ht="9" customHeight="1" x14ac:dyDescent="0.25">
      <c r="D19" s="22"/>
    </row>
    <row r="20" spans="1:13" x14ac:dyDescent="0.25">
      <c r="B20" s="22">
        <v>3</v>
      </c>
      <c r="C20" s="44" t="s">
        <v>821</v>
      </c>
      <c r="D20" s="118"/>
      <c r="F20" s="23"/>
      <c r="G20" s="23"/>
      <c r="H20" s="23"/>
    </row>
    <row r="21" spans="1:13" ht="9" customHeight="1" thickBot="1" x14ac:dyDescent="0.3">
      <c r="D21" s="22"/>
    </row>
    <row r="22" spans="1:13" s="13" customFormat="1" ht="10.8" thickBot="1" x14ac:dyDescent="0.25">
      <c r="A22" s="21" t="s">
        <v>86</v>
      </c>
      <c r="B22" s="20" t="s">
        <v>9</v>
      </c>
      <c r="C22" s="19" t="s">
        <v>8</v>
      </c>
      <c r="D22" s="18" t="s">
        <v>7</v>
      </c>
      <c r="E22" s="17" t="s">
        <v>6</v>
      </c>
      <c r="F22" s="17" t="s">
        <v>5</v>
      </c>
      <c r="G22" s="17" t="s">
        <v>12</v>
      </c>
      <c r="H22" s="17" t="s">
        <v>13</v>
      </c>
      <c r="I22" s="16" t="s">
        <v>787</v>
      </c>
      <c r="J22" s="150" t="s">
        <v>488</v>
      </c>
      <c r="K22" s="41" t="s">
        <v>2</v>
      </c>
      <c r="L22" s="14" t="s">
        <v>1</v>
      </c>
      <c r="M22" s="167"/>
    </row>
    <row r="23" spans="1:13" ht="15.9" customHeight="1" x14ac:dyDescent="0.25">
      <c r="A23" s="115">
        <v>1</v>
      </c>
      <c r="B23" s="12">
        <v>349</v>
      </c>
      <c r="C23" s="11" t="s">
        <v>501</v>
      </c>
      <c r="D23" s="10" t="s">
        <v>502</v>
      </c>
      <c r="E23" s="168" t="s">
        <v>451</v>
      </c>
      <c r="F23" s="6" t="s">
        <v>161</v>
      </c>
      <c r="G23" s="6" t="s">
        <v>160</v>
      </c>
      <c r="H23" s="6"/>
      <c r="I23" s="169">
        <v>43.51</v>
      </c>
      <c r="J23" s="149">
        <v>0.16600000000000001</v>
      </c>
      <c r="K23" s="38" t="str">
        <f>IF(ISBLANK(I23),"",IF(I23&gt;48.34,"",IF(I23&lt;=0,"TSM",IF(I23&lt;=0,"SM",IF(I23&lt;=40.05,"KSM",IF(I23&lt;=42.05,"I A",IF(I23&lt;=44.84,"II A",IF(I23&lt;=48.34,"III A"))))))))</f>
        <v>II A</v>
      </c>
      <c r="L23" s="6" t="s">
        <v>503</v>
      </c>
    </row>
    <row r="24" spans="1:13" ht="15.9" customHeight="1" x14ac:dyDescent="0.25">
      <c r="A24" s="115">
        <v>2</v>
      </c>
      <c r="B24" s="12">
        <v>107</v>
      </c>
      <c r="C24" s="11" t="s">
        <v>275</v>
      </c>
      <c r="D24" s="10" t="s">
        <v>811</v>
      </c>
      <c r="E24" s="168" t="s">
        <v>812</v>
      </c>
      <c r="F24" s="6" t="s">
        <v>41</v>
      </c>
      <c r="G24" s="6" t="s">
        <v>235</v>
      </c>
      <c r="H24" s="6"/>
      <c r="I24" s="169">
        <v>45.99</v>
      </c>
      <c r="J24" s="149">
        <v>0.122</v>
      </c>
      <c r="K24" s="38" t="str">
        <f>IF(ISBLANK(I24),"",IF(I24&gt;48.34,"",IF(I24&lt;=0,"TSM",IF(I24&lt;=0,"SM",IF(I24&lt;=40.05,"KSM",IF(I24&lt;=42.05,"I A",IF(I24&lt;=44.84,"II A",IF(I24&lt;=48.34,"III A"))))))))</f>
        <v>III A</v>
      </c>
      <c r="L24" s="6" t="s">
        <v>236</v>
      </c>
    </row>
    <row r="25" spans="1:13" ht="15.9" customHeight="1" x14ac:dyDescent="0.25">
      <c r="A25" s="115">
        <v>3</v>
      </c>
      <c r="B25" s="12">
        <v>106</v>
      </c>
      <c r="C25" s="11" t="s">
        <v>816</v>
      </c>
      <c r="D25" s="10" t="s">
        <v>817</v>
      </c>
      <c r="E25" s="168" t="s">
        <v>818</v>
      </c>
      <c r="F25" s="6" t="s">
        <v>41</v>
      </c>
      <c r="G25" s="6" t="s">
        <v>235</v>
      </c>
      <c r="H25" s="6"/>
      <c r="I25" s="169">
        <v>52.22</v>
      </c>
      <c r="J25" s="149">
        <v>0.33200000000000002</v>
      </c>
      <c r="K25" s="38" t="str">
        <f>IF(ISBLANK(I25),"",IF(I25&gt;48.34,"",IF(I25&lt;=0,"TSM",IF(I25&lt;=0,"SM",IF(I25&lt;=40.05,"KSM",IF(I25&lt;=42.05,"I A",IF(I25&lt;=44.84,"II A",IF(I25&lt;=48.34,"III A"))))))))</f>
        <v/>
      </c>
      <c r="L25" s="6" t="s">
        <v>236</v>
      </c>
    </row>
    <row r="26" spans="1:13" ht="9" customHeight="1" x14ac:dyDescent="0.25">
      <c r="D26" s="22"/>
    </row>
    <row r="27" spans="1:13" x14ac:dyDescent="0.25">
      <c r="B27" s="22">
        <v>4</v>
      </c>
      <c r="C27" s="44" t="s">
        <v>821</v>
      </c>
      <c r="D27" s="118"/>
      <c r="F27" s="23"/>
      <c r="G27" s="23"/>
      <c r="H27" s="23"/>
    </row>
    <row r="28" spans="1:13" ht="9" customHeight="1" thickBot="1" x14ac:dyDescent="0.3">
      <c r="D28" s="22"/>
    </row>
    <row r="29" spans="1:13" s="13" customFormat="1" ht="10.8" thickBot="1" x14ac:dyDescent="0.25">
      <c r="A29" s="21" t="s">
        <v>86</v>
      </c>
      <c r="B29" s="20" t="s">
        <v>9</v>
      </c>
      <c r="C29" s="19" t="s">
        <v>8</v>
      </c>
      <c r="D29" s="18" t="s">
        <v>7</v>
      </c>
      <c r="E29" s="17" t="s">
        <v>6</v>
      </c>
      <c r="F29" s="17" t="s">
        <v>5</v>
      </c>
      <c r="G29" s="17" t="s">
        <v>12</v>
      </c>
      <c r="H29" s="17" t="s">
        <v>13</v>
      </c>
      <c r="I29" s="16" t="s">
        <v>787</v>
      </c>
      <c r="J29" s="150" t="s">
        <v>488</v>
      </c>
      <c r="K29" s="41" t="s">
        <v>2</v>
      </c>
      <c r="L29" s="14" t="s">
        <v>1</v>
      </c>
      <c r="M29" s="167"/>
    </row>
    <row r="30" spans="1:13" ht="15.9" customHeight="1" x14ac:dyDescent="0.25">
      <c r="A30" s="115">
        <v>1</v>
      </c>
      <c r="B30" s="12">
        <v>383</v>
      </c>
      <c r="C30" s="11" t="s">
        <v>531</v>
      </c>
      <c r="D30" s="10" t="s">
        <v>532</v>
      </c>
      <c r="E30" s="168" t="s">
        <v>533</v>
      </c>
      <c r="F30" s="6" t="s">
        <v>119</v>
      </c>
      <c r="G30" s="6" t="s">
        <v>118</v>
      </c>
      <c r="H30" s="6"/>
      <c r="I30" s="148">
        <v>44.4</v>
      </c>
      <c r="J30" s="149">
        <v>0.23</v>
      </c>
      <c r="K30" s="38" t="str">
        <f>IF(ISBLANK(I30),"",IF(I30&gt;48.34,"",IF(I30&lt;=0,"TSM",IF(I30&lt;=0,"SM",IF(I30&lt;=40.05,"KSM",IF(I30&lt;=42.05,"I A",IF(I30&lt;=44.84,"II A",IF(I30&lt;=48.34,"III A"))))))))</f>
        <v>II A</v>
      </c>
      <c r="L30" s="6" t="s">
        <v>177</v>
      </c>
    </row>
    <row r="31" spans="1:13" ht="15.9" customHeight="1" x14ac:dyDescent="0.25">
      <c r="A31" s="115">
        <v>2</v>
      </c>
      <c r="B31" s="12">
        <v>140</v>
      </c>
      <c r="C31" s="11" t="s">
        <v>802</v>
      </c>
      <c r="D31" s="10" t="s">
        <v>803</v>
      </c>
      <c r="E31" s="168" t="s">
        <v>804</v>
      </c>
      <c r="F31" s="6" t="s">
        <v>0</v>
      </c>
      <c r="G31" s="6" t="s">
        <v>124</v>
      </c>
      <c r="H31" s="6"/>
      <c r="I31" s="148">
        <v>44.83</v>
      </c>
      <c r="J31" s="149">
        <v>0.28599999999999998</v>
      </c>
      <c r="K31" s="38" t="str">
        <f>IF(ISBLANK(I31),"",IF(I31&gt;48.34,"",IF(I31&lt;=0,"TSM",IF(I31&lt;=0,"SM",IF(I31&lt;=40.05,"KSM",IF(I31&lt;=42.05,"I A",IF(I31&lt;=44.84,"II A",IF(I31&lt;=48.34,"III A"))))))))</f>
        <v>II A</v>
      </c>
      <c r="L31" s="6" t="s">
        <v>128</v>
      </c>
    </row>
    <row r="32" spans="1:13" ht="15.9" customHeight="1" x14ac:dyDescent="0.25">
      <c r="A32" s="115"/>
      <c r="B32" s="12">
        <v>260</v>
      </c>
      <c r="C32" s="11" t="s">
        <v>588</v>
      </c>
      <c r="D32" s="10" t="s">
        <v>589</v>
      </c>
      <c r="E32" s="168" t="s">
        <v>590</v>
      </c>
      <c r="F32" s="6" t="s">
        <v>0</v>
      </c>
      <c r="G32" s="6"/>
      <c r="H32" s="6"/>
      <c r="I32" s="169" t="s">
        <v>87</v>
      </c>
      <c r="J32" s="149"/>
      <c r="K32" s="38" t="str">
        <f>IF(ISBLANK(I32),"",IF(I32&gt;48.34,"",IF(I32&lt;=0,"TSM",IF(I32&lt;=0,"SM",IF(I32&lt;=40.05,"KSM",IF(I32&lt;=42.05,"I A",IF(I32&lt;=44.84,"II A",IF(I32&lt;=48.34,"III A"))))))))</f>
        <v/>
      </c>
      <c r="L32" s="6" t="s">
        <v>206</v>
      </c>
    </row>
    <row r="33" spans="1:13" ht="9" customHeight="1" x14ac:dyDescent="0.25">
      <c r="D33" s="22"/>
    </row>
    <row r="34" spans="1:13" x14ac:dyDescent="0.25">
      <c r="B34" s="22">
        <v>5</v>
      </c>
      <c r="C34" s="44" t="s">
        <v>821</v>
      </c>
      <c r="D34" s="118"/>
      <c r="F34" s="23"/>
      <c r="G34" s="23"/>
      <c r="H34" s="23"/>
    </row>
    <row r="35" spans="1:13" ht="9" customHeight="1" thickBot="1" x14ac:dyDescent="0.3">
      <c r="D35" s="22"/>
    </row>
    <row r="36" spans="1:13" s="13" customFormat="1" ht="10.8" thickBot="1" x14ac:dyDescent="0.25">
      <c r="A36" s="21" t="s">
        <v>86</v>
      </c>
      <c r="B36" s="20" t="s">
        <v>9</v>
      </c>
      <c r="C36" s="19" t="s">
        <v>8</v>
      </c>
      <c r="D36" s="18" t="s">
        <v>7</v>
      </c>
      <c r="E36" s="17" t="s">
        <v>6</v>
      </c>
      <c r="F36" s="17" t="s">
        <v>5</v>
      </c>
      <c r="G36" s="17" t="s">
        <v>12</v>
      </c>
      <c r="H36" s="17" t="s">
        <v>13</v>
      </c>
      <c r="I36" s="16" t="s">
        <v>787</v>
      </c>
      <c r="J36" s="150" t="s">
        <v>488</v>
      </c>
      <c r="K36" s="41" t="s">
        <v>2</v>
      </c>
      <c r="L36" s="14" t="s">
        <v>1</v>
      </c>
      <c r="M36" s="167"/>
    </row>
    <row r="37" spans="1:13" ht="15.9" customHeight="1" x14ac:dyDescent="0.25">
      <c r="A37" s="115">
        <v>1</v>
      </c>
      <c r="B37" s="12">
        <v>332</v>
      </c>
      <c r="C37" s="11" t="s">
        <v>527</v>
      </c>
      <c r="D37" s="10" t="s">
        <v>528</v>
      </c>
      <c r="E37" s="168" t="s">
        <v>529</v>
      </c>
      <c r="F37" s="6" t="s">
        <v>119</v>
      </c>
      <c r="G37" s="6" t="s">
        <v>118</v>
      </c>
      <c r="H37" s="6"/>
      <c r="I37" s="169">
        <v>44.01</v>
      </c>
      <c r="J37" s="149">
        <v>0.183</v>
      </c>
      <c r="K37" s="38" t="str">
        <f>IF(ISBLANK(I37),"",IF(I37&gt;48.34,"",IF(I37&lt;=0,"TSM",IF(I37&lt;=0,"SM",IF(I37&lt;=40.05,"KSM",IF(I37&lt;=42.05,"I A",IF(I37&lt;=44.84,"II A",IF(I37&lt;=48.34,"III A"))))))))</f>
        <v>II A</v>
      </c>
      <c r="L37" s="6" t="s">
        <v>530</v>
      </c>
    </row>
    <row r="38" spans="1:13" ht="15.9" customHeight="1" x14ac:dyDescent="0.25">
      <c r="A38" s="115">
        <v>2</v>
      </c>
      <c r="B38" s="12">
        <v>194</v>
      </c>
      <c r="C38" s="11" t="s">
        <v>312</v>
      </c>
      <c r="D38" s="10" t="s">
        <v>805</v>
      </c>
      <c r="E38" s="168" t="s">
        <v>806</v>
      </c>
      <c r="F38" s="6" t="s">
        <v>252</v>
      </c>
      <c r="G38" s="6" t="s">
        <v>93</v>
      </c>
      <c r="H38" s="6"/>
      <c r="I38" s="169">
        <v>45.28</v>
      </c>
      <c r="J38" s="149">
        <v>0.182</v>
      </c>
      <c r="K38" s="38" t="str">
        <f>IF(ISBLANK(I38),"",IF(I38&gt;48.34,"",IF(I38&lt;=0,"TSM",IF(I38&lt;=0,"SM",IF(I38&lt;=40.05,"KSM",IF(I38&lt;=42.05,"I A",IF(I38&lt;=44.84,"II A",IF(I38&lt;=48.34,"III A"))))))))</f>
        <v>III A</v>
      </c>
      <c r="L38" s="6" t="s">
        <v>807</v>
      </c>
    </row>
    <row r="39" spans="1:13" ht="15.9" customHeight="1" x14ac:dyDescent="0.25">
      <c r="A39" s="115">
        <v>3</v>
      </c>
      <c r="B39" s="12">
        <v>379</v>
      </c>
      <c r="C39" s="11" t="s">
        <v>548</v>
      </c>
      <c r="D39" s="10" t="s">
        <v>549</v>
      </c>
      <c r="E39" s="168" t="s">
        <v>550</v>
      </c>
      <c r="F39" s="6" t="s">
        <v>119</v>
      </c>
      <c r="G39" s="6" t="s">
        <v>118</v>
      </c>
      <c r="H39" s="6"/>
      <c r="I39" s="169">
        <v>46.31</v>
      </c>
      <c r="J39" s="149">
        <v>0.28999999999999998</v>
      </c>
      <c r="K39" s="38" t="str">
        <f>IF(ISBLANK(I39),"",IF(I39&gt;48.34,"",IF(I39&lt;=0,"TSM",IF(I39&lt;=0,"SM",IF(I39&lt;=40.05,"KSM",IF(I39&lt;=42.05,"I A",IF(I39&lt;=44.84,"II A",IF(I39&lt;=48.34,"III A"))))))))</f>
        <v>III A</v>
      </c>
      <c r="L39" s="6" t="s">
        <v>551</v>
      </c>
    </row>
    <row r="40" spans="1:13" ht="9" customHeight="1" x14ac:dyDescent="0.25">
      <c r="D40" s="22"/>
    </row>
    <row r="41" spans="1:13" x14ac:dyDescent="0.25">
      <c r="B41" s="22">
        <v>6</v>
      </c>
      <c r="C41" s="44" t="s">
        <v>821</v>
      </c>
      <c r="D41" s="118"/>
      <c r="F41" s="23"/>
      <c r="G41" s="23"/>
      <c r="H41" s="23"/>
    </row>
    <row r="42" spans="1:13" ht="9" customHeight="1" thickBot="1" x14ac:dyDescent="0.3">
      <c r="D42" s="22"/>
    </row>
    <row r="43" spans="1:13" s="13" customFormat="1" ht="10.8" thickBot="1" x14ac:dyDescent="0.25">
      <c r="A43" s="21" t="s">
        <v>86</v>
      </c>
      <c r="B43" s="20" t="s">
        <v>9</v>
      </c>
      <c r="C43" s="19" t="s">
        <v>8</v>
      </c>
      <c r="D43" s="18" t="s">
        <v>7</v>
      </c>
      <c r="E43" s="17" t="s">
        <v>6</v>
      </c>
      <c r="F43" s="17" t="s">
        <v>5</v>
      </c>
      <c r="G43" s="17" t="s">
        <v>12</v>
      </c>
      <c r="H43" s="17" t="s">
        <v>13</v>
      </c>
      <c r="I43" s="16" t="s">
        <v>787</v>
      </c>
      <c r="J43" s="150" t="s">
        <v>488</v>
      </c>
      <c r="K43" s="41" t="s">
        <v>2</v>
      </c>
      <c r="L43" s="14" t="s">
        <v>1</v>
      </c>
      <c r="M43" s="167"/>
    </row>
    <row r="44" spans="1:13" ht="15.9" customHeight="1" x14ac:dyDescent="0.25">
      <c r="A44" s="115">
        <v>1</v>
      </c>
      <c r="B44" s="12">
        <v>184</v>
      </c>
      <c r="C44" s="11" t="s">
        <v>788</v>
      </c>
      <c r="D44" s="10" t="s">
        <v>285</v>
      </c>
      <c r="E44" s="168" t="s">
        <v>284</v>
      </c>
      <c r="F44" s="6" t="s">
        <v>0</v>
      </c>
      <c r="G44" s="6" t="s">
        <v>283</v>
      </c>
      <c r="H44" s="6" t="s">
        <v>282</v>
      </c>
      <c r="I44" s="148">
        <v>41.96</v>
      </c>
      <c r="J44" s="149">
        <v>0.14399999999999999</v>
      </c>
      <c r="K44" s="38" t="str">
        <f>IF(ISBLANK(I44),"",IF(I44&gt;48.34,"",IF(I44&lt;=0,"TSM",IF(I44&lt;=0,"SM",IF(I44&lt;=40.05,"KSM",IF(I44&lt;=42.05,"I A",IF(I44&lt;=44.84,"II A",IF(I44&lt;=48.34,"III A"))))))))</f>
        <v>I A</v>
      </c>
      <c r="L44" s="6" t="s">
        <v>281</v>
      </c>
    </row>
    <row r="45" spans="1:13" ht="15.9" customHeight="1" x14ac:dyDescent="0.25">
      <c r="A45" s="115">
        <v>2</v>
      </c>
      <c r="B45" s="12">
        <v>136</v>
      </c>
      <c r="C45" s="11" t="s">
        <v>789</v>
      </c>
      <c r="D45" s="10" t="s">
        <v>790</v>
      </c>
      <c r="E45" s="168" t="s">
        <v>791</v>
      </c>
      <c r="F45" s="6" t="s">
        <v>792</v>
      </c>
      <c r="G45" s="6" t="s">
        <v>793</v>
      </c>
      <c r="H45" s="6" t="s">
        <v>111</v>
      </c>
      <c r="I45" s="148">
        <v>42.5</v>
      </c>
      <c r="J45" s="149">
        <v>0.22800000000000001</v>
      </c>
      <c r="K45" s="38" t="str">
        <f>IF(ISBLANK(I45),"",IF(I45&gt;48.34,"",IF(I45&lt;=0,"TSM",IF(I45&lt;=0,"SM",IF(I45&lt;=40.05,"KSM",IF(I45&lt;=42.05,"I A",IF(I45&lt;=44.84,"II A",IF(I45&lt;=48.34,"III A"))))))))</f>
        <v>II A</v>
      </c>
      <c r="L45" s="6" t="s">
        <v>794</v>
      </c>
    </row>
    <row r="46" spans="1:13" ht="15.9" customHeight="1" x14ac:dyDescent="0.25">
      <c r="A46" s="115">
        <v>3</v>
      </c>
      <c r="B46" s="12">
        <v>134</v>
      </c>
      <c r="C46" s="11" t="s">
        <v>813</v>
      </c>
      <c r="D46" s="10" t="s">
        <v>814</v>
      </c>
      <c r="E46" s="168" t="s">
        <v>815</v>
      </c>
      <c r="F46" s="6" t="s">
        <v>792</v>
      </c>
      <c r="G46" s="6" t="s">
        <v>793</v>
      </c>
      <c r="H46" s="6" t="s">
        <v>111</v>
      </c>
      <c r="I46" s="148">
        <v>48.56</v>
      </c>
      <c r="J46" s="149">
        <v>0.28000000000000003</v>
      </c>
      <c r="K46" s="38" t="str">
        <f>IF(ISBLANK(I46),"",IF(I46&gt;48.34,"",IF(I46&lt;=0,"TSM",IF(I46&lt;=0,"SM",IF(I46&lt;=40.05,"KSM",IF(I46&lt;=42.05,"I A",IF(I46&lt;=44.84,"II A",IF(I46&lt;=48.34,"III A"))))))))</f>
        <v/>
      </c>
      <c r="L46" s="6" t="s">
        <v>794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9.6640625" style="1" customWidth="1"/>
    <col min="4" max="4" width="16.44140625" style="1" customWidth="1"/>
    <col min="5" max="5" width="8.88671875" style="5" customWidth="1"/>
    <col min="6" max="7" width="9.5546875" style="5" customWidth="1"/>
    <col min="8" max="8" width="8" style="5" customWidth="1"/>
    <col min="9" max="9" width="8.109375" style="4" customWidth="1"/>
    <col min="10" max="10" width="4.109375" style="4" customWidth="1"/>
    <col min="11" max="11" width="5" style="3" customWidth="1"/>
    <col min="12" max="12" width="21.88671875" style="1" customWidth="1"/>
    <col min="13" max="16384" width="9.109375" style="1"/>
  </cols>
  <sheetData>
    <row r="1" spans="1:12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4"/>
      <c r="L1" s="34" t="s">
        <v>14</v>
      </c>
    </row>
    <row r="2" spans="1:12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43"/>
      <c r="L2" s="35" t="s">
        <v>0</v>
      </c>
    </row>
    <row r="3" spans="1:12" ht="10.5" customHeight="1" x14ac:dyDescent="0.3">
      <c r="C3" s="25"/>
    </row>
    <row r="4" spans="1:12" ht="15.6" x14ac:dyDescent="0.3">
      <c r="C4" s="24" t="s">
        <v>785</v>
      </c>
      <c r="D4" s="22"/>
      <c r="F4" s="23"/>
      <c r="G4" s="23"/>
      <c r="H4" s="23"/>
    </row>
    <row r="5" spans="1:12" ht="9" customHeight="1" x14ac:dyDescent="0.25">
      <c r="D5" s="22"/>
    </row>
    <row r="6" spans="1:12" x14ac:dyDescent="0.25">
      <c r="B6" s="22"/>
      <c r="C6" s="44" t="s">
        <v>786</v>
      </c>
      <c r="D6" s="118"/>
      <c r="F6" s="23"/>
      <c r="G6" s="23"/>
      <c r="H6" s="23"/>
    </row>
    <row r="7" spans="1:12" ht="9" customHeight="1" thickBot="1" x14ac:dyDescent="0.3">
      <c r="D7" s="22"/>
    </row>
    <row r="8" spans="1:12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787</v>
      </c>
      <c r="J8" s="150" t="s">
        <v>488</v>
      </c>
      <c r="K8" s="41" t="s">
        <v>2</v>
      </c>
      <c r="L8" s="14" t="s">
        <v>1</v>
      </c>
    </row>
    <row r="9" spans="1:12" ht="15.9" customHeight="1" x14ac:dyDescent="0.25">
      <c r="A9" s="115">
        <v>1</v>
      </c>
      <c r="B9" s="12">
        <v>184</v>
      </c>
      <c r="C9" s="11" t="s">
        <v>788</v>
      </c>
      <c r="D9" s="10" t="s">
        <v>285</v>
      </c>
      <c r="E9" s="168" t="s">
        <v>284</v>
      </c>
      <c r="F9" s="6" t="s">
        <v>0</v>
      </c>
      <c r="G9" s="6" t="s">
        <v>283</v>
      </c>
      <c r="H9" s="6" t="s">
        <v>282</v>
      </c>
      <c r="I9" s="148">
        <v>41.96</v>
      </c>
      <c r="J9" s="149">
        <v>0.14399999999999999</v>
      </c>
      <c r="K9" s="38" t="str">
        <f t="shared" ref="K9:K26" si="0">IF(ISBLANK(I9),"",IF(I9&gt;48.34,"",IF(I9&lt;=0,"TSM",IF(I9&lt;=0,"SM",IF(I9&lt;=40.05,"KSM",IF(I9&lt;=42.05,"I A",IF(I9&lt;=44.84,"II A",IF(I9&lt;=48.34,"III A"))))))))</f>
        <v>I A</v>
      </c>
      <c r="L9" s="6" t="s">
        <v>281</v>
      </c>
    </row>
    <row r="10" spans="1:12" ht="15.9" customHeight="1" x14ac:dyDescent="0.25">
      <c r="A10" s="115">
        <v>2</v>
      </c>
      <c r="B10" s="12">
        <v>136</v>
      </c>
      <c r="C10" s="11" t="s">
        <v>789</v>
      </c>
      <c r="D10" s="10" t="s">
        <v>790</v>
      </c>
      <c r="E10" s="168" t="s">
        <v>791</v>
      </c>
      <c r="F10" s="6" t="s">
        <v>792</v>
      </c>
      <c r="G10" s="6" t="s">
        <v>793</v>
      </c>
      <c r="H10" s="6" t="s">
        <v>111</v>
      </c>
      <c r="I10" s="148">
        <v>42.5</v>
      </c>
      <c r="J10" s="149">
        <v>0.22800000000000001</v>
      </c>
      <c r="K10" s="38" t="str">
        <f t="shared" si="0"/>
        <v>II A</v>
      </c>
      <c r="L10" s="6" t="s">
        <v>794</v>
      </c>
    </row>
    <row r="11" spans="1:12" ht="15.9" customHeight="1" x14ac:dyDescent="0.25">
      <c r="A11" s="115">
        <v>3</v>
      </c>
      <c r="B11" s="12">
        <v>348</v>
      </c>
      <c r="C11" s="11" t="s">
        <v>512</v>
      </c>
      <c r="D11" s="10" t="s">
        <v>513</v>
      </c>
      <c r="E11" s="168" t="s">
        <v>514</v>
      </c>
      <c r="F11" s="6" t="s">
        <v>161</v>
      </c>
      <c r="G11" s="6" t="s">
        <v>160</v>
      </c>
      <c r="H11" s="6"/>
      <c r="I11" s="148">
        <v>43.1</v>
      </c>
      <c r="J11" s="149">
        <v>0.13100000000000001</v>
      </c>
      <c r="K11" s="38" t="str">
        <f t="shared" si="0"/>
        <v>II A</v>
      </c>
      <c r="L11" s="6" t="s">
        <v>503</v>
      </c>
    </row>
    <row r="12" spans="1:12" ht="15.9" customHeight="1" x14ac:dyDescent="0.25">
      <c r="A12" s="115">
        <v>4</v>
      </c>
      <c r="B12" s="12">
        <v>349</v>
      </c>
      <c r="C12" s="11" t="s">
        <v>501</v>
      </c>
      <c r="D12" s="10" t="s">
        <v>502</v>
      </c>
      <c r="E12" s="168" t="s">
        <v>451</v>
      </c>
      <c r="F12" s="6" t="s">
        <v>161</v>
      </c>
      <c r="G12" s="6" t="s">
        <v>160</v>
      </c>
      <c r="H12" s="6"/>
      <c r="I12" s="169">
        <v>43.51</v>
      </c>
      <c r="J12" s="149">
        <v>0.16600000000000001</v>
      </c>
      <c r="K12" s="38" t="str">
        <f t="shared" si="0"/>
        <v>II A</v>
      </c>
      <c r="L12" s="6" t="s">
        <v>503</v>
      </c>
    </row>
    <row r="13" spans="1:12" ht="15.9" customHeight="1" x14ac:dyDescent="0.25">
      <c r="A13" s="115">
        <v>5</v>
      </c>
      <c r="B13" s="12">
        <v>199</v>
      </c>
      <c r="C13" s="11" t="s">
        <v>275</v>
      </c>
      <c r="D13" s="10" t="s">
        <v>795</v>
      </c>
      <c r="E13" s="168" t="s">
        <v>796</v>
      </c>
      <c r="F13" s="6" t="s">
        <v>41</v>
      </c>
      <c r="G13" s="6" t="s">
        <v>387</v>
      </c>
      <c r="H13" s="6"/>
      <c r="I13" s="169">
        <v>43.75</v>
      </c>
      <c r="J13" s="149">
        <v>0.184</v>
      </c>
      <c r="K13" s="38" t="str">
        <f t="shared" si="0"/>
        <v>II A</v>
      </c>
      <c r="L13" s="6" t="s">
        <v>797</v>
      </c>
    </row>
    <row r="14" spans="1:12" ht="15.9" customHeight="1" x14ac:dyDescent="0.25">
      <c r="A14" s="115">
        <v>6</v>
      </c>
      <c r="B14" s="12">
        <v>332</v>
      </c>
      <c r="C14" s="11" t="s">
        <v>527</v>
      </c>
      <c r="D14" s="10" t="s">
        <v>528</v>
      </c>
      <c r="E14" s="168" t="s">
        <v>529</v>
      </c>
      <c r="F14" s="6" t="s">
        <v>119</v>
      </c>
      <c r="G14" s="6" t="s">
        <v>118</v>
      </c>
      <c r="H14" s="6"/>
      <c r="I14" s="169">
        <v>44.01</v>
      </c>
      <c r="J14" s="149">
        <v>0.183</v>
      </c>
      <c r="K14" s="38" t="str">
        <f t="shared" si="0"/>
        <v>II A</v>
      </c>
      <c r="L14" s="6" t="s">
        <v>530</v>
      </c>
    </row>
    <row r="15" spans="1:12" ht="15.9" customHeight="1" x14ac:dyDescent="0.25">
      <c r="A15" s="115">
        <v>7</v>
      </c>
      <c r="B15" s="12">
        <v>383</v>
      </c>
      <c r="C15" s="11" t="s">
        <v>531</v>
      </c>
      <c r="D15" s="10" t="s">
        <v>532</v>
      </c>
      <c r="E15" s="168" t="s">
        <v>533</v>
      </c>
      <c r="F15" s="6" t="s">
        <v>119</v>
      </c>
      <c r="G15" s="6" t="s">
        <v>118</v>
      </c>
      <c r="H15" s="6"/>
      <c r="I15" s="148">
        <v>44.4</v>
      </c>
      <c r="J15" s="149">
        <v>0.23</v>
      </c>
      <c r="K15" s="38" t="str">
        <f t="shared" si="0"/>
        <v>II A</v>
      </c>
      <c r="L15" s="6" t="s">
        <v>177</v>
      </c>
    </row>
    <row r="16" spans="1:12" ht="15.9" customHeight="1" x14ac:dyDescent="0.25">
      <c r="A16" s="115">
        <v>8</v>
      </c>
      <c r="B16" s="12">
        <v>284</v>
      </c>
      <c r="C16" s="11" t="s">
        <v>798</v>
      </c>
      <c r="D16" s="10" t="s">
        <v>799</v>
      </c>
      <c r="E16" s="168" t="s">
        <v>800</v>
      </c>
      <c r="F16" s="6" t="s">
        <v>0</v>
      </c>
      <c r="G16" s="6"/>
      <c r="H16" s="6"/>
      <c r="I16" s="169">
        <v>44.47</v>
      </c>
      <c r="J16" s="149">
        <v>0.13</v>
      </c>
      <c r="K16" s="38" t="str">
        <f t="shared" si="0"/>
        <v>II A</v>
      </c>
      <c r="L16" s="6" t="s">
        <v>801</v>
      </c>
    </row>
    <row r="17" spans="1:12" ht="15.9" customHeight="1" x14ac:dyDescent="0.25">
      <c r="A17" s="115">
        <v>9</v>
      </c>
      <c r="B17" s="12">
        <v>140</v>
      </c>
      <c r="C17" s="11" t="s">
        <v>802</v>
      </c>
      <c r="D17" s="10" t="s">
        <v>803</v>
      </c>
      <c r="E17" s="168" t="s">
        <v>804</v>
      </c>
      <c r="F17" s="6" t="s">
        <v>0</v>
      </c>
      <c r="G17" s="6" t="s">
        <v>124</v>
      </c>
      <c r="H17" s="6"/>
      <c r="I17" s="148">
        <v>44.83</v>
      </c>
      <c r="J17" s="149">
        <v>0.28599999999999998</v>
      </c>
      <c r="K17" s="38" t="str">
        <f t="shared" si="0"/>
        <v>II A</v>
      </c>
      <c r="L17" s="6" t="s">
        <v>128</v>
      </c>
    </row>
    <row r="18" spans="1:12" ht="15.9" customHeight="1" x14ac:dyDescent="0.25">
      <c r="A18" s="115">
        <v>10</v>
      </c>
      <c r="B18" s="12">
        <v>194</v>
      </c>
      <c r="C18" s="11" t="s">
        <v>312</v>
      </c>
      <c r="D18" s="10" t="s">
        <v>805</v>
      </c>
      <c r="E18" s="168" t="s">
        <v>806</v>
      </c>
      <c r="F18" s="6" t="s">
        <v>252</v>
      </c>
      <c r="G18" s="6" t="s">
        <v>93</v>
      </c>
      <c r="H18" s="6"/>
      <c r="I18" s="169">
        <v>45.28</v>
      </c>
      <c r="J18" s="149">
        <v>0.182</v>
      </c>
      <c r="K18" s="38" t="str">
        <f t="shared" si="0"/>
        <v>III A</v>
      </c>
      <c r="L18" s="6" t="s">
        <v>807</v>
      </c>
    </row>
    <row r="19" spans="1:12" ht="15.9" customHeight="1" x14ac:dyDescent="0.25">
      <c r="A19" s="115">
        <v>11</v>
      </c>
      <c r="B19" s="12">
        <v>138</v>
      </c>
      <c r="C19" s="11" t="s">
        <v>808</v>
      </c>
      <c r="D19" s="10" t="s">
        <v>809</v>
      </c>
      <c r="E19" s="168" t="s">
        <v>810</v>
      </c>
      <c r="F19" s="6" t="s">
        <v>0</v>
      </c>
      <c r="G19" s="6" t="s">
        <v>124</v>
      </c>
      <c r="H19" s="6"/>
      <c r="I19" s="148">
        <v>45.66</v>
      </c>
      <c r="J19" s="149">
        <v>0.16200000000000001</v>
      </c>
      <c r="K19" s="38" t="str">
        <f t="shared" si="0"/>
        <v>III A</v>
      </c>
      <c r="L19" s="6" t="s">
        <v>128</v>
      </c>
    </row>
    <row r="20" spans="1:12" ht="15.9" customHeight="1" x14ac:dyDescent="0.25">
      <c r="A20" s="115">
        <v>12</v>
      </c>
      <c r="B20" s="12">
        <v>107</v>
      </c>
      <c r="C20" s="11" t="s">
        <v>275</v>
      </c>
      <c r="D20" s="10" t="s">
        <v>811</v>
      </c>
      <c r="E20" s="168" t="s">
        <v>812</v>
      </c>
      <c r="F20" s="6" t="s">
        <v>41</v>
      </c>
      <c r="G20" s="6" t="s">
        <v>235</v>
      </c>
      <c r="H20" s="6"/>
      <c r="I20" s="169">
        <v>45.99</v>
      </c>
      <c r="J20" s="149">
        <v>0.122</v>
      </c>
      <c r="K20" s="38" t="str">
        <f t="shared" si="0"/>
        <v>III A</v>
      </c>
      <c r="L20" s="6" t="s">
        <v>236</v>
      </c>
    </row>
    <row r="21" spans="1:12" ht="15.9" customHeight="1" x14ac:dyDescent="0.25">
      <c r="A21" s="115">
        <v>13</v>
      </c>
      <c r="B21" s="12">
        <v>379</v>
      </c>
      <c r="C21" s="11" t="s">
        <v>548</v>
      </c>
      <c r="D21" s="10" t="s">
        <v>549</v>
      </c>
      <c r="E21" s="168" t="s">
        <v>550</v>
      </c>
      <c r="F21" s="6" t="s">
        <v>119</v>
      </c>
      <c r="G21" s="6" t="s">
        <v>118</v>
      </c>
      <c r="H21" s="6"/>
      <c r="I21" s="169">
        <v>46.31</v>
      </c>
      <c r="J21" s="149">
        <v>0.28999999999999998</v>
      </c>
      <c r="K21" s="38" t="str">
        <f t="shared" si="0"/>
        <v>III A</v>
      </c>
      <c r="L21" s="6" t="s">
        <v>551</v>
      </c>
    </row>
    <row r="22" spans="1:12" ht="15.9" customHeight="1" x14ac:dyDescent="0.25">
      <c r="A22" s="115">
        <v>14</v>
      </c>
      <c r="B22" s="12">
        <v>117</v>
      </c>
      <c r="C22" s="11" t="s">
        <v>501</v>
      </c>
      <c r="D22" s="10" t="s">
        <v>567</v>
      </c>
      <c r="E22" s="168" t="s">
        <v>568</v>
      </c>
      <c r="F22" s="6" t="s">
        <v>0</v>
      </c>
      <c r="G22" s="6" t="s">
        <v>265</v>
      </c>
      <c r="H22" s="6" t="s">
        <v>264</v>
      </c>
      <c r="I22" s="169">
        <v>47.45</v>
      </c>
      <c r="J22" s="149">
        <v>0.16900000000000001</v>
      </c>
      <c r="K22" s="38" t="str">
        <f t="shared" si="0"/>
        <v>III A</v>
      </c>
      <c r="L22" s="6" t="s">
        <v>263</v>
      </c>
    </row>
    <row r="23" spans="1:12" ht="15.9" customHeight="1" x14ac:dyDescent="0.25">
      <c r="A23" s="115">
        <v>15</v>
      </c>
      <c r="B23" s="12">
        <v>134</v>
      </c>
      <c r="C23" s="11" t="s">
        <v>813</v>
      </c>
      <c r="D23" s="10" t="s">
        <v>814</v>
      </c>
      <c r="E23" s="168" t="s">
        <v>815</v>
      </c>
      <c r="F23" s="6" t="s">
        <v>792</v>
      </c>
      <c r="G23" s="6" t="s">
        <v>793</v>
      </c>
      <c r="H23" s="6" t="s">
        <v>111</v>
      </c>
      <c r="I23" s="148">
        <v>48.56</v>
      </c>
      <c r="J23" s="149">
        <v>0.28000000000000003</v>
      </c>
      <c r="K23" s="38" t="str">
        <f t="shared" si="0"/>
        <v/>
      </c>
      <c r="L23" s="6" t="s">
        <v>794</v>
      </c>
    </row>
    <row r="24" spans="1:12" ht="15.9" customHeight="1" x14ac:dyDescent="0.25">
      <c r="A24" s="115">
        <v>16</v>
      </c>
      <c r="B24" s="12">
        <v>106</v>
      </c>
      <c r="C24" s="11" t="s">
        <v>816</v>
      </c>
      <c r="D24" s="10" t="s">
        <v>817</v>
      </c>
      <c r="E24" s="168" t="s">
        <v>818</v>
      </c>
      <c r="F24" s="6" t="s">
        <v>41</v>
      </c>
      <c r="G24" s="6" t="s">
        <v>235</v>
      </c>
      <c r="H24" s="6"/>
      <c r="I24" s="169">
        <v>52.22</v>
      </c>
      <c r="J24" s="149">
        <v>0.33200000000000002</v>
      </c>
      <c r="K24" s="38" t="str">
        <f t="shared" si="0"/>
        <v/>
      </c>
      <c r="L24" s="6" t="s">
        <v>236</v>
      </c>
    </row>
    <row r="25" spans="1:12" ht="15.9" customHeight="1" x14ac:dyDescent="0.25">
      <c r="A25" s="115"/>
      <c r="B25" s="12">
        <v>386</v>
      </c>
      <c r="C25" s="11" t="s">
        <v>581</v>
      </c>
      <c r="D25" s="10" t="s">
        <v>582</v>
      </c>
      <c r="E25" s="168" t="s">
        <v>583</v>
      </c>
      <c r="F25" s="6" t="s">
        <v>119</v>
      </c>
      <c r="G25" s="6" t="s">
        <v>118</v>
      </c>
      <c r="H25" s="6"/>
      <c r="I25" s="169" t="s">
        <v>87</v>
      </c>
      <c r="J25" s="149"/>
      <c r="K25" s="38" t="str">
        <f t="shared" si="0"/>
        <v/>
      </c>
      <c r="L25" s="6" t="s">
        <v>177</v>
      </c>
    </row>
    <row r="26" spans="1:12" ht="15.9" customHeight="1" x14ac:dyDescent="0.25">
      <c r="A26" s="115"/>
      <c r="B26" s="12">
        <v>260</v>
      </c>
      <c r="C26" s="11" t="s">
        <v>588</v>
      </c>
      <c r="D26" s="10" t="s">
        <v>589</v>
      </c>
      <c r="E26" s="168" t="s">
        <v>590</v>
      </c>
      <c r="F26" s="6" t="s">
        <v>0</v>
      </c>
      <c r="G26" s="6"/>
      <c r="H26" s="6"/>
      <c r="I26" s="169" t="s">
        <v>87</v>
      </c>
      <c r="J26" s="149"/>
      <c r="K26" s="38" t="str">
        <f t="shared" si="0"/>
        <v/>
      </c>
      <c r="L26" s="6" t="s">
        <v>206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0" style="1" customWidth="1"/>
    <col min="4" max="4" width="14" style="1" bestFit="1" customWidth="1"/>
    <col min="5" max="5" width="8.88671875" style="5" customWidth="1"/>
    <col min="6" max="6" width="14.109375" style="5" customWidth="1"/>
    <col min="7" max="7" width="10.33203125" style="5" customWidth="1"/>
    <col min="8" max="8" width="9.109375" style="5" customWidth="1"/>
    <col min="9" max="9" width="8.109375" style="4" customWidth="1"/>
    <col min="10" max="10" width="4.33203125" style="4" customWidth="1"/>
    <col min="11" max="11" width="5.88671875" style="3" customWidth="1"/>
    <col min="12" max="12" width="29.33203125" style="1" customWidth="1"/>
    <col min="13" max="13" width="9.109375" style="1" customWidth="1"/>
    <col min="14" max="16384" width="9.109375" style="1"/>
  </cols>
  <sheetData>
    <row r="1" spans="1:12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4"/>
      <c r="L1" s="34" t="s">
        <v>14</v>
      </c>
    </row>
    <row r="2" spans="1:12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43"/>
      <c r="L2" s="35" t="s">
        <v>0</v>
      </c>
    </row>
    <row r="3" spans="1:12" ht="10.5" customHeight="1" x14ac:dyDescent="0.3">
      <c r="C3" s="25"/>
    </row>
    <row r="4" spans="1:12" ht="15.6" x14ac:dyDescent="0.3">
      <c r="C4" s="24" t="s">
        <v>823</v>
      </c>
      <c r="D4" s="22"/>
      <c r="F4" s="23"/>
      <c r="G4" s="23"/>
      <c r="H4" s="23"/>
    </row>
    <row r="5" spans="1:12" ht="5.25" customHeight="1" x14ac:dyDescent="0.25">
      <c r="D5" s="22"/>
    </row>
    <row r="6" spans="1:12" x14ac:dyDescent="0.25">
      <c r="B6" s="22">
        <v>1</v>
      </c>
      <c r="C6" s="44" t="s">
        <v>854</v>
      </c>
      <c r="D6" s="118">
        <v>8</v>
      </c>
      <c r="F6" s="23"/>
      <c r="G6" s="23"/>
      <c r="H6" s="23"/>
    </row>
    <row r="7" spans="1:12" ht="5.25" customHeight="1" thickBot="1" x14ac:dyDescent="0.3">
      <c r="D7" s="22"/>
    </row>
    <row r="8" spans="1:12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787</v>
      </c>
      <c r="J8" s="150" t="s">
        <v>488</v>
      </c>
      <c r="K8" s="41" t="s">
        <v>2</v>
      </c>
      <c r="L8" s="14" t="s">
        <v>1</v>
      </c>
    </row>
    <row r="9" spans="1:12" ht="15.6" customHeight="1" x14ac:dyDescent="0.25">
      <c r="A9" s="115">
        <v>1</v>
      </c>
      <c r="B9" s="12">
        <v>246</v>
      </c>
      <c r="C9" s="11" t="s">
        <v>696</v>
      </c>
      <c r="D9" s="10" t="s">
        <v>697</v>
      </c>
      <c r="E9" s="33" t="s">
        <v>698</v>
      </c>
      <c r="F9" s="6" t="s">
        <v>0</v>
      </c>
      <c r="G9" s="6" t="s">
        <v>124</v>
      </c>
      <c r="H9" s="6"/>
      <c r="I9" s="148">
        <v>39.479999999999997</v>
      </c>
      <c r="J9" s="149">
        <v>0.246</v>
      </c>
      <c r="K9" s="38" t="str">
        <f>IF(ISBLANK(I9),"",IF(I9&gt;42.04,"",IF(I9&lt;=0,"TSM",IF(I9&lt;=0,"SM",IF(I9&lt;=34.75,"KSM",IF(I9&lt;=36.2,"I A",IF(I9&lt;=38.54,"II A",IF(I9&lt;=42.04,"III A"))))))))</f>
        <v>III A</v>
      </c>
      <c r="L9" s="6" t="s">
        <v>187</v>
      </c>
    </row>
    <row r="10" spans="1:12" ht="15.9" customHeight="1" x14ac:dyDescent="0.25">
      <c r="A10" s="115">
        <v>2</v>
      </c>
      <c r="B10" s="12">
        <v>258</v>
      </c>
      <c r="C10" s="11" t="s">
        <v>655</v>
      </c>
      <c r="D10" s="10" t="s">
        <v>656</v>
      </c>
      <c r="E10" s="33" t="s">
        <v>657</v>
      </c>
      <c r="F10" s="6" t="s">
        <v>161</v>
      </c>
      <c r="G10" s="6" t="s">
        <v>160</v>
      </c>
      <c r="H10" s="6"/>
      <c r="I10" s="148">
        <v>39.5</v>
      </c>
      <c r="J10" s="149">
        <v>0.192</v>
      </c>
      <c r="K10" s="38" t="str">
        <f t="shared" ref="K10:K11" si="0">IF(ISBLANK(I10),"",IF(I10&gt;42.04,"",IF(I10&lt;=0,"TSM",IF(I10&lt;=0,"SM",IF(I10&lt;=34.75,"KSM",IF(I10&lt;=36.2,"I A",IF(I10&lt;=38.54,"II A",IF(I10&lt;=42.04,"III A"))))))))</f>
        <v>III A</v>
      </c>
      <c r="L10" s="6" t="s">
        <v>658</v>
      </c>
    </row>
    <row r="11" spans="1:12" ht="15.9" customHeight="1" x14ac:dyDescent="0.25">
      <c r="A11" s="115">
        <v>3</v>
      </c>
      <c r="B11" s="12">
        <v>161</v>
      </c>
      <c r="C11" s="11" t="s">
        <v>667</v>
      </c>
      <c r="D11" s="10" t="s">
        <v>668</v>
      </c>
      <c r="E11" s="33" t="s">
        <v>806</v>
      </c>
      <c r="F11" s="6" t="s">
        <v>0</v>
      </c>
      <c r="G11" s="6" t="s">
        <v>124</v>
      </c>
      <c r="H11" s="6"/>
      <c r="I11" s="148">
        <v>39.76</v>
      </c>
      <c r="J11" s="149">
        <v>0.17799999999999999</v>
      </c>
      <c r="K11" s="38" t="str">
        <f t="shared" si="0"/>
        <v>III A</v>
      </c>
      <c r="L11" s="6" t="s">
        <v>669</v>
      </c>
    </row>
    <row r="12" spans="1:12" ht="5.25" customHeight="1" x14ac:dyDescent="0.25">
      <c r="D12" s="22"/>
    </row>
    <row r="13" spans="1:12" x14ac:dyDescent="0.25">
      <c r="B13" s="22">
        <v>2</v>
      </c>
      <c r="C13" s="44" t="s">
        <v>854</v>
      </c>
      <c r="D13" s="118">
        <v>8</v>
      </c>
      <c r="F13" s="23"/>
      <c r="G13" s="23"/>
      <c r="H13" s="23"/>
    </row>
    <row r="14" spans="1:12" ht="5.25" customHeight="1" thickBot="1" x14ac:dyDescent="0.3">
      <c r="D14" s="22"/>
    </row>
    <row r="15" spans="1:12" s="13" customFormat="1" ht="10.8" thickBot="1" x14ac:dyDescent="0.25">
      <c r="A15" s="21" t="s">
        <v>86</v>
      </c>
      <c r="B15" s="20" t="s">
        <v>9</v>
      </c>
      <c r="C15" s="19" t="s">
        <v>8</v>
      </c>
      <c r="D15" s="18" t="s">
        <v>7</v>
      </c>
      <c r="E15" s="17" t="s">
        <v>6</v>
      </c>
      <c r="F15" s="17" t="s">
        <v>5</v>
      </c>
      <c r="G15" s="17" t="s">
        <v>12</v>
      </c>
      <c r="H15" s="17" t="s">
        <v>13</v>
      </c>
      <c r="I15" s="16" t="s">
        <v>787</v>
      </c>
      <c r="J15" s="150" t="s">
        <v>488</v>
      </c>
      <c r="K15" s="41" t="s">
        <v>2</v>
      </c>
      <c r="L15" s="14" t="s">
        <v>1</v>
      </c>
    </row>
    <row r="16" spans="1:12" ht="15.6" customHeight="1" x14ac:dyDescent="0.25">
      <c r="A16" s="115">
        <v>1</v>
      </c>
      <c r="B16" s="12">
        <v>259</v>
      </c>
      <c r="C16" s="11" t="s">
        <v>406</v>
      </c>
      <c r="D16" s="10" t="s">
        <v>630</v>
      </c>
      <c r="E16" s="33" t="s">
        <v>631</v>
      </c>
      <c r="F16" s="6" t="s">
        <v>161</v>
      </c>
      <c r="G16" s="6" t="s">
        <v>160</v>
      </c>
      <c r="H16" s="6"/>
      <c r="I16" s="148">
        <v>39.64</v>
      </c>
      <c r="J16" s="149">
        <v>0.157</v>
      </c>
      <c r="K16" s="38" t="str">
        <f t="shared" ref="K16:K17" si="1">IF(ISBLANK(I16),"",IF(I16&gt;42.04,"",IF(I16&lt;=0,"TSM",IF(I16&lt;=0,"SM",IF(I16&lt;=34.75,"KSM",IF(I16&lt;=36.2,"I A",IF(I16&lt;=38.54,"II A",IF(I16&lt;=42.04,"III A"))))))))</f>
        <v>III A</v>
      </c>
      <c r="L16" s="6" t="s">
        <v>503</v>
      </c>
    </row>
    <row r="17" spans="1:12" ht="15.9" customHeight="1" x14ac:dyDescent="0.25">
      <c r="A17" s="115">
        <v>2</v>
      </c>
      <c r="B17" s="12">
        <v>289</v>
      </c>
      <c r="C17" s="11" t="s">
        <v>726</v>
      </c>
      <c r="D17" s="10" t="s">
        <v>727</v>
      </c>
      <c r="E17" s="33" t="s">
        <v>728</v>
      </c>
      <c r="F17" s="6" t="s">
        <v>119</v>
      </c>
      <c r="G17" s="6" t="s">
        <v>118</v>
      </c>
      <c r="H17" s="6"/>
      <c r="I17" s="148">
        <v>40.36</v>
      </c>
      <c r="J17" s="149">
        <v>0.16400000000000001</v>
      </c>
      <c r="K17" s="38" t="str">
        <f t="shared" si="1"/>
        <v>III A</v>
      </c>
      <c r="L17" s="6" t="s">
        <v>177</v>
      </c>
    </row>
    <row r="18" spans="1:12" ht="15.9" customHeight="1" x14ac:dyDescent="0.25">
      <c r="A18" s="115">
        <v>3</v>
      </c>
      <c r="B18" s="12">
        <v>236</v>
      </c>
      <c r="C18" s="11" t="s">
        <v>850</v>
      </c>
      <c r="D18" s="10" t="s">
        <v>851</v>
      </c>
      <c r="E18" s="33" t="s">
        <v>852</v>
      </c>
      <c r="F18" s="6" t="s">
        <v>0</v>
      </c>
      <c r="G18" s="6"/>
      <c r="H18" s="6"/>
      <c r="I18" s="148" t="s">
        <v>87</v>
      </c>
      <c r="J18" s="149"/>
      <c r="K18" s="38" t="str">
        <f>IF(ISBLANK(I18),"",IF(I18&gt;42,"",IF(I18&lt;=0,"TSM",IF(I18&lt;=0,"SM",IF(I18&lt;=34.75,"KSM",IF(I18&lt;=36.2,"I A",IF(I18&lt;=38.5,"II A",IF(I18&lt;=42,"III A"))))))))</f>
        <v/>
      </c>
      <c r="L18" s="6" t="s">
        <v>853</v>
      </c>
    </row>
    <row r="19" spans="1:12" ht="5.25" customHeight="1" x14ac:dyDescent="0.25">
      <c r="D19" s="22"/>
    </row>
    <row r="20" spans="1:12" x14ac:dyDescent="0.25">
      <c r="B20" s="22">
        <v>3</v>
      </c>
      <c r="C20" s="44" t="s">
        <v>854</v>
      </c>
      <c r="D20" s="118">
        <v>8</v>
      </c>
      <c r="F20" s="23"/>
      <c r="G20" s="23"/>
      <c r="H20" s="23"/>
    </row>
    <row r="21" spans="1:12" ht="5.25" customHeight="1" thickBot="1" x14ac:dyDescent="0.3">
      <c r="D21" s="22"/>
    </row>
    <row r="22" spans="1:12" s="13" customFormat="1" ht="10.8" thickBot="1" x14ac:dyDescent="0.25">
      <c r="A22" s="21" t="s">
        <v>86</v>
      </c>
      <c r="B22" s="20" t="s">
        <v>9</v>
      </c>
      <c r="C22" s="19" t="s">
        <v>8</v>
      </c>
      <c r="D22" s="18" t="s">
        <v>7</v>
      </c>
      <c r="E22" s="17" t="s">
        <v>6</v>
      </c>
      <c r="F22" s="17" t="s">
        <v>5</v>
      </c>
      <c r="G22" s="17" t="s">
        <v>12</v>
      </c>
      <c r="H22" s="17" t="s">
        <v>13</v>
      </c>
      <c r="I22" s="16" t="s">
        <v>787</v>
      </c>
      <c r="J22" s="150" t="s">
        <v>488</v>
      </c>
      <c r="K22" s="41" t="s">
        <v>2</v>
      </c>
      <c r="L22" s="14" t="s">
        <v>1</v>
      </c>
    </row>
    <row r="23" spans="1:12" ht="15.6" customHeight="1" x14ac:dyDescent="0.25">
      <c r="A23" s="115">
        <v>1</v>
      </c>
      <c r="B23" s="12">
        <v>177</v>
      </c>
      <c r="C23" s="11" t="s">
        <v>832</v>
      </c>
      <c r="D23" s="10" t="s">
        <v>833</v>
      </c>
      <c r="E23" s="33" t="s">
        <v>834</v>
      </c>
      <c r="F23" s="6" t="s">
        <v>575</v>
      </c>
      <c r="G23" s="6" t="s">
        <v>225</v>
      </c>
      <c r="H23" s="6" t="s">
        <v>576</v>
      </c>
      <c r="I23" s="148">
        <v>38.380000000000003</v>
      </c>
      <c r="J23" s="149">
        <v>0.224</v>
      </c>
      <c r="K23" s="38" t="str">
        <f t="shared" ref="K23:K25" si="2">IF(ISBLANK(I23),"",IF(I23&gt;42.04,"",IF(I23&lt;=0,"TSM",IF(I23&lt;=0,"SM",IF(I23&lt;=34.75,"KSM",IF(I23&lt;=36.2,"I A",IF(I23&lt;=38.54,"II A",IF(I23&lt;=42.04,"III A"))))))))</f>
        <v>II A</v>
      </c>
      <c r="L23" s="6" t="s">
        <v>835</v>
      </c>
    </row>
    <row r="24" spans="1:12" ht="15.9" customHeight="1" x14ac:dyDescent="0.25">
      <c r="A24" s="115">
        <v>2</v>
      </c>
      <c r="B24" s="12">
        <v>158</v>
      </c>
      <c r="C24" s="11" t="s">
        <v>836</v>
      </c>
      <c r="D24" s="10" t="s">
        <v>837</v>
      </c>
      <c r="E24" s="33" t="s">
        <v>838</v>
      </c>
      <c r="F24" s="6" t="s">
        <v>309</v>
      </c>
      <c r="G24" s="6" t="s">
        <v>308</v>
      </c>
      <c r="H24" s="6"/>
      <c r="I24" s="148">
        <v>38.93</v>
      </c>
      <c r="J24" s="149">
        <v>0.19700000000000001</v>
      </c>
      <c r="K24" s="38" t="str">
        <f t="shared" si="2"/>
        <v>III A</v>
      </c>
      <c r="L24" s="6" t="s">
        <v>839</v>
      </c>
    </row>
    <row r="25" spans="1:12" ht="15.9" customHeight="1" x14ac:dyDescent="0.25">
      <c r="A25" s="115">
        <v>3</v>
      </c>
      <c r="B25" s="12">
        <v>216</v>
      </c>
      <c r="C25" s="11" t="s">
        <v>97</v>
      </c>
      <c r="D25" s="10" t="s">
        <v>647</v>
      </c>
      <c r="E25" s="33" t="s">
        <v>648</v>
      </c>
      <c r="F25" s="6" t="s">
        <v>649</v>
      </c>
      <c r="G25" s="6" t="s">
        <v>540</v>
      </c>
      <c r="H25" s="6"/>
      <c r="I25" s="148">
        <v>39.22</v>
      </c>
      <c r="J25" s="149">
        <v>0.17</v>
      </c>
      <c r="K25" s="38" t="str">
        <f t="shared" si="2"/>
        <v>III A</v>
      </c>
      <c r="L25" s="6" t="s">
        <v>650</v>
      </c>
    </row>
    <row r="26" spans="1:12" ht="5.25" customHeight="1" x14ac:dyDescent="0.25">
      <c r="D26" s="22"/>
    </row>
    <row r="27" spans="1:12" x14ac:dyDescent="0.25">
      <c r="B27" s="22">
        <v>4</v>
      </c>
      <c r="C27" s="44" t="s">
        <v>854</v>
      </c>
      <c r="D27" s="118">
        <v>8</v>
      </c>
      <c r="F27" s="23"/>
      <c r="G27" s="23"/>
      <c r="H27" s="23"/>
    </row>
    <row r="28" spans="1:12" ht="5.25" customHeight="1" thickBot="1" x14ac:dyDescent="0.3">
      <c r="D28" s="22"/>
    </row>
    <row r="29" spans="1:12" s="13" customFormat="1" ht="10.8" thickBot="1" x14ac:dyDescent="0.25">
      <c r="A29" s="21" t="s">
        <v>86</v>
      </c>
      <c r="B29" s="20" t="s">
        <v>9</v>
      </c>
      <c r="C29" s="19" t="s">
        <v>8</v>
      </c>
      <c r="D29" s="18" t="s">
        <v>7</v>
      </c>
      <c r="E29" s="17" t="s">
        <v>6</v>
      </c>
      <c r="F29" s="17" t="s">
        <v>5</v>
      </c>
      <c r="G29" s="17" t="s">
        <v>12</v>
      </c>
      <c r="H29" s="17" t="s">
        <v>13</v>
      </c>
      <c r="I29" s="16" t="s">
        <v>787</v>
      </c>
      <c r="J29" s="150" t="s">
        <v>488</v>
      </c>
      <c r="K29" s="41" t="s">
        <v>2</v>
      </c>
      <c r="L29" s="14" t="s">
        <v>1</v>
      </c>
    </row>
    <row r="30" spans="1:12" ht="15.6" customHeight="1" x14ac:dyDescent="0.25">
      <c r="A30" s="115">
        <v>1</v>
      </c>
      <c r="B30" s="12">
        <v>146</v>
      </c>
      <c r="C30" s="11" t="s">
        <v>644</v>
      </c>
      <c r="D30" s="10" t="s">
        <v>645</v>
      </c>
      <c r="E30" s="33" t="s">
        <v>646</v>
      </c>
      <c r="F30" s="6" t="s">
        <v>0</v>
      </c>
      <c r="G30" s="6" t="s">
        <v>124</v>
      </c>
      <c r="H30" s="6"/>
      <c r="I30" s="148">
        <v>36.840000000000003</v>
      </c>
      <c r="J30" s="149">
        <v>0.159</v>
      </c>
      <c r="K30" s="38" t="str">
        <f t="shared" ref="K30:K32" si="3">IF(ISBLANK(I30),"",IF(I30&gt;42.04,"",IF(I30&lt;=0,"TSM",IF(I30&lt;=0,"SM",IF(I30&lt;=34.75,"KSM",IF(I30&lt;=36.2,"I A",IF(I30&lt;=38.54,"II A",IF(I30&lt;=42.04,"III A"))))))))</f>
        <v>II A</v>
      </c>
      <c r="L30" s="6" t="s">
        <v>629</v>
      </c>
    </row>
    <row r="31" spans="1:12" ht="15.9" customHeight="1" x14ac:dyDescent="0.25">
      <c r="A31" s="115">
        <v>2</v>
      </c>
      <c r="B31" s="12">
        <v>239</v>
      </c>
      <c r="C31" s="11" t="s">
        <v>659</v>
      </c>
      <c r="D31" s="10" t="s">
        <v>686</v>
      </c>
      <c r="E31" s="33" t="s">
        <v>687</v>
      </c>
      <c r="F31" s="6" t="s">
        <v>0</v>
      </c>
      <c r="G31" s="6" t="s">
        <v>688</v>
      </c>
      <c r="H31" s="6"/>
      <c r="I31" s="148">
        <v>38.020000000000003</v>
      </c>
      <c r="J31" s="149">
        <v>0.17899999999999999</v>
      </c>
      <c r="K31" s="38" t="str">
        <f t="shared" si="3"/>
        <v>II A</v>
      </c>
      <c r="L31" s="6" t="s">
        <v>629</v>
      </c>
    </row>
    <row r="32" spans="1:12" ht="15.9" customHeight="1" x14ac:dyDescent="0.25">
      <c r="A32" s="115">
        <v>3</v>
      </c>
      <c r="B32" s="12">
        <v>237</v>
      </c>
      <c r="C32" s="11" t="s">
        <v>717</v>
      </c>
      <c r="D32" s="10" t="s">
        <v>718</v>
      </c>
      <c r="E32" s="33" t="s">
        <v>719</v>
      </c>
      <c r="F32" s="6" t="s">
        <v>0</v>
      </c>
      <c r="G32" s="6"/>
      <c r="H32" s="6"/>
      <c r="I32" s="148">
        <v>40.89</v>
      </c>
      <c r="J32" s="149">
        <v>0.20100000000000001</v>
      </c>
      <c r="K32" s="38" t="str">
        <f t="shared" si="3"/>
        <v>III A</v>
      </c>
      <c r="L32" s="6" t="s">
        <v>713</v>
      </c>
    </row>
    <row r="33" spans="1:12" ht="5.25" customHeight="1" x14ac:dyDescent="0.25">
      <c r="D33" s="22"/>
    </row>
    <row r="34" spans="1:12" x14ac:dyDescent="0.25">
      <c r="B34" s="22">
        <v>5</v>
      </c>
      <c r="C34" s="44" t="s">
        <v>854</v>
      </c>
      <c r="D34" s="118">
        <v>8</v>
      </c>
      <c r="F34" s="23"/>
      <c r="G34" s="23"/>
      <c r="H34" s="23"/>
    </row>
    <row r="35" spans="1:12" ht="5.25" customHeight="1" thickBot="1" x14ac:dyDescent="0.3">
      <c r="D35" s="22"/>
    </row>
    <row r="36" spans="1:12" s="13" customFormat="1" ht="10.8" thickBot="1" x14ac:dyDescent="0.25">
      <c r="A36" s="21" t="s">
        <v>86</v>
      </c>
      <c r="B36" s="20" t="s">
        <v>9</v>
      </c>
      <c r="C36" s="19" t="s">
        <v>8</v>
      </c>
      <c r="D36" s="18" t="s">
        <v>7</v>
      </c>
      <c r="E36" s="17" t="s">
        <v>6</v>
      </c>
      <c r="F36" s="17" t="s">
        <v>5</v>
      </c>
      <c r="G36" s="17" t="s">
        <v>12</v>
      </c>
      <c r="H36" s="17" t="s">
        <v>13</v>
      </c>
      <c r="I36" s="16" t="s">
        <v>787</v>
      </c>
      <c r="J36" s="150" t="s">
        <v>488</v>
      </c>
      <c r="K36" s="41" t="s">
        <v>2</v>
      </c>
      <c r="L36" s="14" t="s">
        <v>1</v>
      </c>
    </row>
    <row r="37" spans="1:12" ht="15.6" customHeight="1" x14ac:dyDescent="0.25">
      <c r="A37" s="115">
        <v>1</v>
      </c>
      <c r="B37" s="12">
        <v>223</v>
      </c>
      <c r="C37" s="11" t="s">
        <v>840</v>
      </c>
      <c r="D37" s="10" t="s">
        <v>841</v>
      </c>
      <c r="E37" s="33" t="s">
        <v>842</v>
      </c>
      <c r="F37" s="6" t="s">
        <v>252</v>
      </c>
      <c r="G37" s="6" t="s">
        <v>93</v>
      </c>
      <c r="H37" s="6"/>
      <c r="I37" s="148">
        <v>39.29</v>
      </c>
      <c r="J37" s="149">
        <v>0.161</v>
      </c>
      <c r="K37" s="38" t="str">
        <f t="shared" ref="K37:K39" si="4">IF(ISBLANK(I37),"",IF(I37&gt;42.04,"",IF(I37&lt;=0,"TSM",IF(I37&lt;=0,"SM",IF(I37&lt;=34.75,"KSM",IF(I37&lt;=36.2,"I A",IF(I37&lt;=38.54,"II A",IF(I37&lt;=42.04,"III A"))))))))</f>
        <v>III A</v>
      </c>
      <c r="L37" s="6" t="s">
        <v>257</v>
      </c>
    </row>
    <row r="38" spans="1:12" ht="15.9" customHeight="1" x14ac:dyDescent="0.25">
      <c r="A38" s="115">
        <v>2</v>
      </c>
      <c r="B38" s="12">
        <v>217</v>
      </c>
      <c r="C38" s="11" t="s">
        <v>109</v>
      </c>
      <c r="D38" s="10" t="s">
        <v>692</v>
      </c>
      <c r="E38" s="33" t="s">
        <v>693</v>
      </c>
      <c r="F38" s="6" t="s">
        <v>694</v>
      </c>
      <c r="G38" s="6" t="s">
        <v>540</v>
      </c>
      <c r="H38" s="6"/>
      <c r="I38" s="148">
        <v>39.369999999999997</v>
      </c>
      <c r="J38" s="149">
        <v>0.161</v>
      </c>
      <c r="K38" s="38" t="str">
        <f t="shared" si="4"/>
        <v>III A</v>
      </c>
      <c r="L38" s="6" t="s">
        <v>695</v>
      </c>
    </row>
    <row r="39" spans="1:12" ht="15.9" customHeight="1" x14ac:dyDescent="0.25">
      <c r="A39" s="115">
        <v>3</v>
      </c>
      <c r="B39" s="12">
        <v>238</v>
      </c>
      <c r="C39" s="11" t="s">
        <v>710</v>
      </c>
      <c r="D39" s="10" t="s">
        <v>711</v>
      </c>
      <c r="E39" s="33" t="s">
        <v>712</v>
      </c>
      <c r="F39" s="6" t="s">
        <v>0</v>
      </c>
      <c r="G39" s="6"/>
      <c r="H39" s="6"/>
      <c r="I39" s="148">
        <v>40.619999999999997</v>
      </c>
      <c r="J39" s="149">
        <v>0.38400000000000001</v>
      </c>
      <c r="K39" s="38" t="str">
        <f t="shared" si="4"/>
        <v>III A</v>
      </c>
      <c r="L39" s="6" t="s">
        <v>713</v>
      </c>
    </row>
    <row r="40" spans="1:12" ht="5.25" customHeight="1" x14ac:dyDescent="0.25">
      <c r="D40" s="22"/>
    </row>
    <row r="41" spans="1:12" x14ac:dyDescent="0.25">
      <c r="B41" s="22">
        <v>6</v>
      </c>
      <c r="C41" s="44" t="s">
        <v>854</v>
      </c>
      <c r="D41" s="118">
        <v>8</v>
      </c>
      <c r="F41" s="23"/>
      <c r="G41" s="23"/>
      <c r="H41" s="23"/>
    </row>
    <row r="42" spans="1:12" ht="5.25" customHeight="1" thickBot="1" x14ac:dyDescent="0.3">
      <c r="D42" s="22"/>
    </row>
    <row r="43" spans="1:12" s="13" customFormat="1" ht="10.8" thickBot="1" x14ac:dyDescent="0.25">
      <c r="A43" s="21" t="s">
        <v>86</v>
      </c>
      <c r="B43" s="20" t="s">
        <v>9</v>
      </c>
      <c r="C43" s="19" t="s">
        <v>8</v>
      </c>
      <c r="D43" s="18" t="s">
        <v>7</v>
      </c>
      <c r="E43" s="17" t="s">
        <v>6</v>
      </c>
      <c r="F43" s="17" t="s">
        <v>5</v>
      </c>
      <c r="G43" s="17" t="s">
        <v>12</v>
      </c>
      <c r="H43" s="17" t="s">
        <v>13</v>
      </c>
      <c r="I43" s="16" t="s">
        <v>787</v>
      </c>
      <c r="J43" s="150" t="s">
        <v>488</v>
      </c>
      <c r="K43" s="41" t="s">
        <v>2</v>
      </c>
      <c r="L43" s="14" t="s">
        <v>1</v>
      </c>
    </row>
    <row r="44" spans="1:12" ht="15.9" customHeight="1" x14ac:dyDescent="0.25">
      <c r="A44" s="115">
        <v>1</v>
      </c>
      <c r="B44" s="12">
        <v>234</v>
      </c>
      <c r="C44" s="11" t="s">
        <v>683</v>
      </c>
      <c r="D44" s="10" t="s">
        <v>684</v>
      </c>
      <c r="E44" s="33" t="s">
        <v>685</v>
      </c>
      <c r="F44" s="6" t="s">
        <v>41</v>
      </c>
      <c r="G44" s="6" t="s">
        <v>235</v>
      </c>
      <c r="H44" s="6"/>
      <c r="I44" s="148">
        <v>37.9</v>
      </c>
      <c r="J44" s="149">
        <v>0.20200000000000001</v>
      </c>
      <c r="K44" s="38" t="str">
        <f t="shared" ref="K44:K46" si="5">IF(ISBLANK(I44),"",IF(I44&gt;42.04,"",IF(I44&lt;=0,"TSM",IF(I44&lt;=0,"SM",IF(I44&lt;=34.75,"KSM",IF(I44&lt;=36.2,"I A",IF(I44&lt;=38.54,"II A",IF(I44&lt;=42.04,"III A"))))))))</f>
        <v>II A</v>
      </c>
      <c r="L44" s="6" t="s">
        <v>624</v>
      </c>
    </row>
    <row r="45" spans="1:12" ht="15.9" customHeight="1" x14ac:dyDescent="0.25">
      <c r="A45" s="115">
        <v>2</v>
      </c>
      <c r="B45" s="12">
        <v>186</v>
      </c>
      <c r="C45" s="11" t="s">
        <v>722</v>
      </c>
      <c r="D45" s="10" t="s">
        <v>723</v>
      </c>
      <c r="E45" s="33" t="s">
        <v>724</v>
      </c>
      <c r="F45" s="6" t="s">
        <v>0</v>
      </c>
      <c r="G45" s="6"/>
      <c r="H45" s="6"/>
      <c r="I45" s="148">
        <v>39.54</v>
      </c>
      <c r="J45" s="149">
        <v>0.14299999999999999</v>
      </c>
      <c r="K45" s="38" t="str">
        <f t="shared" si="5"/>
        <v>III A</v>
      </c>
      <c r="L45" s="6" t="s">
        <v>725</v>
      </c>
    </row>
    <row r="46" spans="1:12" ht="15.9" customHeight="1" x14ac:dyDescent="0.25">
      <c r="A46" s="115">
        <v>3</v>
      </c>
      <c r="B46" s="12">
        <v>225</v>
      </c>
      <c r="C46" s="11" t="s">
        <v>109</v>
      </c>
      <c r="D46" s="10" t="s">
        <v>742</v>
      </c>
      <c r="E46" s="33" t="s">
        <v>743</v>
      </c>
      <c r="F46" s="6" t="s">
        <v>161</v>
      </c>
      <c r="G46" s="6" t="s">
        <v>160</v>
      </c>
      <c r="H46" s="6"/>
      <c r="I46" s="148">
        <v>41.97</v>
      </c>
      <c r="J46" s="149">
        <v>0.159</v>
      </c>
      <c r="K46" s="38" t="str">
        <f t="shared" si="5"/>
        <v>III A</v>
      </c>
      <c r="L46" s="6" t="s">
        <v>658</v>
      </c>
    </row>
    <row r="47" spans="1:12" ht="5.25" customHeight="1" x14ac:dyDescent="0.25">
      <c r="D47" s="22"/>
    </row>
    <row r="48" spans="1:12" x14ac:dyDescent="0.25">
      <c r="B48" s="22">
        <v>7</v>
      </c>
      <c r="C48" s="44" t="s">
        <v>854</v>
      </c>
      <c r="D48" s="118">
        <v>8</v>
      </c>
      <c r="F48" s="23"/>
      <c r="G48" s="23"/>
      <c r="H48" s="23"/>
    </row>
    <row r="49" spans="1:12" ht="5.25" customHeight="1" thickBot="1" x14ac:dyDescent="0.3">
      <c r="D49" s="22"/>
    </row>
    <row r="50" spans="1:12" s="13" customFormat="1" ht="10.8" thickBot="1" x14ac:dyDescent="0.25">
      <c r="A50" s="21" t="s">
        <v>86</v>
      </c>
      <c r="B50" s="20" t="s">
        <v>9</v>
      </c>
      <c r="C50" s="19" t="s">
        <v>8</v>
      </c>
      <c r="D50" s="18" t="s">
        <v>7</v>
      </c>
      <c r="E50" s="17" t="s">
        <v>6</v>
      </c>
      <c r="F50" s="17" t="s">
        <v>5</v>
      </c>
      <c r="G50" s="17" t="s">
        <v>12</v>
      </c>
      <c r="H50" s="17" t="s">
        <v>13</v>
      </c>
      <c r="I50" s="16" t="s">
        <v>787</v>
      </c>
      <c r="J50" s="150" t="s">
        <v>488</v>
      </c>
      <c r="K50" s="41" t="s">
        <v>2</v>
      </c>
      <c r="L50" s="14" t="s">
        <v>1</v>
      </c>
    </row>
    <row r="51" spans="1:12" ht="15.6" customHeight="1" x14ac:dyDescent="0.25">
      <c r="A51" s="115">
        <v>1</v>
      </c>
      <c r="B51" s="12">
        <v>229</v>
      </c>
      <c r="C51" s="11" t="s">
        <v>829</v>
      </c>
      <c r="D51" s="10" t="s">
        <v>830</v>
      </c>
      <c r="E51" s="33" t="s">
        <v>831</v>
      </c>
      <c r="F51" s="6" t="s">
        <v>0</v>
      </c>
      <c r="G51" s="6" t="s">
        <v>124</v>
      </c>
      <c r="H51" s="6"/>
      <c r="I51" s="148">
        <v>38.03</v>
      </c>
      <c r="J51" s="149">
        <v>0.13</v>
      </c>
      <c r="K51" s="38" t="str">
        <f t="shared" ref="K51:K53" si="6">IF(ISBLANK(I51),"",IF(I51&gt;42.04,"",IF(I51&lt;=0,"TSM",IF(I51&lt;=0,"SM",IF(I51&lt;=34.75,"KSM",IF(I51&lt;=36.2,"I A",IF(I51&lt;=38.54,"II A",IF(I51&lt;=42.04,"III A"))))))))</f>
        <v>II A</v>
      </c>
      <c r="L51" s="6" t="s">
        <v>231</v>
      </c>
    </row>
    <row r="52" spans="1:12" ht="15.9" customHeight="1" x14ac:dyDescent="0.25">
      <c r="A52" s="115">
        <v>2</v>
      </c>
      <c r="B52" s="12">
        <v>150</v>
      </c>
      <c r="C52" s="11" t="s">
        <v>249</v>
      </c>
      <c r="D52" s="10" t="s">
        <v>651</v>
      </c>
      <c r="E52" s="33" t="s">
        <v>652</v>
      </c>
      <c r="F52" s="6" t="s">
        <v>595</v>
      </c>
      <c r="G52" s="6" t="s">
        <v>596</v>
      </c>
      <c r="H52" s="6"/>
      <c r="I52" s="148">
        <v>39.9</v>
      </c>
      <c r="J52" s="149">
        <v>0.15</v>
      </c>
      <c r="K52" s="38" t="str">
        <f t="shared" si="6"/>
        <v>III A</v>
      </c>
      <c r="L52" s="6" t="s">
        <v>597</v>
      </c>
    </row>
    <row r="53" spans="1:12" ht="15.9" customHeight="1" x14ac:dyDescent="0.25">
      <c r="A53" s="115">
        <v>3</v>
      </c>
      <c r="B53" s="12">
        <v>287</v>
      </c>
      <c r="C53" s="11" t="s">
        <v>739</v>
      </c>
      <c r="D53" s="10" t="s">
        <v>740</v>
      </c>
      <c r="E53" s="33" t="s">
        <v>741</v>
      </c>
      <c r="F53" s="6" t="s">
        <v>119</v>
      </c>
      <c r="G53" s="6" t="s">
        <v>118</v>
      </c>
      <c r="H53" s="6"/>
      <c r="I53" s="148">
        <v>41.09</v>
      </c>
      <c r="J53" s="149">
        <v>0.157</v>
      </c>
      <c r="K53" s="38" t="str">
        <f t="shared" si="6"/>
        <v>III A</v>
      </c>
      <c r="L53" s="6" t="s">
        <v>177</v>
      </c>
    </row>
    <row r="54" spans="1:12" ht="5.25" customHeight="1" x14ac:dyDescent="0.25">
      <c r="D54" s="22"/>
    </row>
    <row r="55" spans="1:12" x14ac:dyDescent="0.25">
      <c r="B55" s="22">
        <v>8</v>
      </c>
      <c r="C55" s="44" t="s">
        <v>854</v>
      </c>
      <c r="D55" s="118">
        <v>8</v>
      </c>
      <c r="F55" s="23"/>
      <c r="G55" s="23"/>
      <c r="H55" s="23"/>
    </row>
    <row r="56" spans="1:12" ht="5.25" customHeight="1" thickBot="1" x14ac:dyDescent="0.3">
      <c r="D56" s="22"/>
    </row>
    <row r="57" spans="1:12" s="13" customFormat="1" ht="10.8" thickBot="1" x14ac:dyDescent="0.25">
      <c r="A57" s="21" t="s">
        <v>86</v>
      </c>
      <c r="B57" s="20" t="s">
        <v>9</v>
      </c>
      <c r="C57" s="19" t="s">
        <v>8</v>
      </c>
      <c r="D57" s="18" t="s">
        <v>7</v>
      </c>
      <c r="E57" s="17" t="s">
        <v>6</v>
      </c>
      <c r="F57" s="17" t="s">
        <v>5</v>
      </c>
      <c r="G57" s="17" t="s">
        <v>12</v>
      </c>
      <c r="H57" s="17" t="s">
        <v>13</v>
      </c>
      <c r="I57" s="16" t="s">
        <v>787</v>
      </c>
      <c r="J57" s="150" t="s">
        <v>488</v>
      </c>
      <c r="K57" s="41" t="s">
        <v>2</v>
      </c>
      <c r="L57" s="14" t="s">
        <v>1</v>
      </c>
    </row>
    <row r="58" spans="1:12" ht="15.6" customHeight="1" x14ac:dyDescent="0.25">
      <c r="A58" s="115">
        <v>1</v>
      </c>
      <c r="B58" s="12">
        <v>213</v>
      </c>
      <c r="C58" s="11" t="s">
        <v>824</v>
      </c>
      <c r="D58" s="10" t="s">
        <v>825</v>
      </c>
      <c r="E58" s="33" t="s">
        <v>826</v>
      </c>
      <c r="F58" s="6" t="s">
        <v>827</v>
      </c>
      <c r="G58" s="6" t="s">
        <v>283</v>
      </c>
      <c r="H58" s="6" t="s">
        <v>282</v>
      </c>
      <c r="I58" s="148">
        <v>37.51</v>
      </c>
      <c r="J58" s="149">
        <v>0.20699999999999999</v>
      </c>
      <c r="K58" s="38" t="str">
        <f t="shared" ref="K58" si="7">IF(ISBLANK(I58),"",IF(I58&gt;42.04,"",IF(I58&lt;=0,"TSM",IF(I58&lt;=0,"SM",IF(I58&lt;=34.75,"KSM",IF(I58&lt;=36.2,"I A",IF(I58&lt;=38.54,"II A",IF(I58&lt;=42.04,"III A"))))))))</f>
        <v>II A</v>
      </c>
      <c r="L58" s="6" t="s">
        <v>828</v>
      </c>
    </row>
    <row r="59" spans="1:12" ht="15.9" customHeight="1" x14ac:dyDescent="0.25">
      <c r="A59" s="115"/>
      <c r="B59" s="12">
        <v>215</v>
      </c>
      <c r="C59" s="11" t="s">
        <v>843</v>
      </c>
      <c r="D59" s="10" t="s">
        <v>844</v>
      </c>
      <c r="E59" s="33" t="s">
        <v>845</v>
      </c>
      <c r="F59" s="6" t="s">
        <v>41</v>
      </c>
      <c r="G59" s="6" t="s">
        <v>846</v>
      </c>
      <c r="H59" s="6"/>
      <c r="I59" s="148" t="s">
        <v>847</v>
      </c>
      <c r="J59" s="149">
        <v>0.16800000000000001</v>
      </c>
      <c r="K59" s="38" t="str">
        <f>IF(ISBLANK(I59),"",IF(I59&gt;42,"",IF(I59&lt;=0,"TSM",IF(I59&lt;=0,"SM",IF(I59&lt;=34.75,"KSM",IF(I59&lt;=36.2,"I A",IF(I59&lt;=38.5,"II A",IF(I59&lt;=42,"III A"))))))))</f>
        <v/>
      </c>
      <c r="L59" s="6" t="s">
        <v>848</v>
      </c>
    </row>
    <row r="60" spans="1:12" ht="15.9" customHeight="1" x14ac:dyDescent="0.25">
      <c r="A60" s="115"/>
      <c r="B60" s="12">
        <v>249</v>
      </c>
      <c r="C60" s="11" t="s">
        <v>109</v>
      </c>
      <c r="D60" s="10" t="s">
        <v>665</v>
      </c>
      <c r="E60" s="33" t="s">
        <v>849</v>
      </c>
      <c r="F60" s="6" t="s">
        <v>0</v>
      </c>
      <c r="G60" s="6"/>
      <c r="H60" s="6" t="s">
        <v>207</v>
      </c>
      <c r="I60" s="148" t="s">
        <v>87</v>
      </c>
      <c r="J60" s="149"/>
      <c r="K60" s="38" t="str">
        <f>IF(ISBLANK(I60),"",IF(I60&gt;42,"",IF(I60&lt;=0,"TSM",IF(I60&lt;=0,"SM",IF(I60&lt;=34.75,"KSM",IF(I60&lt;=36.2,"I A",IF(I60&lt;=38.5,"II A",IF(I60&lt;=42,"III A"))))))))</f>
        <v/>
      </c>
      <c r="L60" s="6" t="s">
        <v>591</v>
      </c>
    </row>
    <row r="61" spans="1:12" x14ac:dyDescent="0.25">
      <c r="K61" s="4"/>
      <c r="L61" s="4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" customWidth="1"/>
    <col min="2" max="2" width="4" style="1" customWidth="1"/>
    <col min="3" max="3" width="10" style="1" customWidth="1"/>
    <col min="4" max="4" width="14" style="1" bestFit="1" customWidth="1"/>
    <col min="5" max="5" width="8.88671875" style="5" customWidth="1"/>
    <col min="6" max="6" width="14.109375" style="5" customWidth="1"/>
    <col min="7" max="7" width="10.33203125" style="5" customWidth="1"/>
    <col min="8" max="8" width="9.109375" style="5" customWidth="1"/>
    <col min="9" max="9" width="8.109375" style="4" customWidth="1"/>
    <col min="10" max="10" width="4.33203125" style="4" customWidth="1"/>
    <col min="11" max="11" width="5.88671875" style="3" customWidth="1"/>
    <col min="12" max="12" width="29.33203125" style="1" customWidth="1"/>
    <col min="13" max="13" width="9.109375" style="1" customWidth="1"/>
    <col min="14" max="16384" width="9.109375" style="1"/>
  </cols>
  <sheetData>
    <row r="1" spans="1:12" s="22" customFormat="1" ht="13.8" x14ac:dyDescent="0.25">
      <c r="A1" s="36" t="s">
        <v>15</v>
      </c>
      <c r="B1" s="36"/>
      <c r="E1" s="44"/>
      <c r="F1" s="44"/>
      <c r="G1" s="44"/>
      <c r="H1" s="44"/>
      <c r="I1" s="4"/>
      <c r="J1" s="42"/>
      <c r="K1" s="4"/>
      <c r="L1" s="34" t="s">
        <v>14</v>
      </c>
    </row>
    <row r="2" spans="1:12" s="13" customFormat="1" ht="15.75" customHeight="1" x14ac:dyDescent="0.25">
      <c r="A2" s="36" t="s">
        <v>11</v>
      </c>
      <c r="B2" s="36"/>
      <c r="D2" s="22"/>
      <c r="E2" s="44"/>
      <c r="F2" s="44"/>
      <c r="G2" s="44"/>
      <c r="H2" s="44"/>
      <c r="I2" s="43"/>
      <c r="J2" s="42"/>
      <c r="K2" s="43"/>
      <c r="L2" s="35" t="s">
        <v>0</v>
      </c>
    </row>
    <row r="3" spans="1:12" ht="10.5" customHeight="1" x14ac:dyDescent="0.3">
      <c r="C3" s="25"/>
    </row>
    <row r="4" spans="1:12" ht="15.6" x14ac:dyDescent="0.3">
      <c r="C4" s="24" t="s">
        <v>823</v>
      </c>
      <c r="D4" s="22"/>
      <c r="F4" s="23"/>
      <c r="G4" s="23"/>
      <c r="H4" s="23"/>
    </row>
    <row r="5" spans="1:12" ht="5.25" customHeight="1" x14ac:dyDescent="0.25">
      <c r="D5" s="22"/>
    </row>
    <row r="6" spans="1:12" x14ac:dyDescent="0.25">
      <c r="B6" s="22"/>
      <c r="C6" s="44" t="s">
        <v>786</v>
      </c>
      <c r="D6" s="118"/>
      <c r="F6" s="23"/>
      <c r="G6" s="23"/>
      <c r="H6" s="23"/>
    </row>
    <row r="7" spans="1:12" ht="5.25" customHeight="1" thickBot="1" x14ac:dyDescent="0.3">
      <c r="D7" s="22"/>
    </row>
    <row r="8" spans="1:12" s="13" customFormat="1" ht="10.8" thickBot="1" x14ac:dyDescent="0.25">
      <c r="A8" s="21" t="s">
        <v>86</v>
      </c>
      <c r="B8" s="20" t="s">
        <v>9</v>
      </c>
      <c r="C8" s="19" t="s">
        <v>8</v>
      </c>
      <c r="D8" s="18" t="s">
        <v>7</v>
      </c>
      <c r="E8" s="17" t="s">
        <v>6</v>
      </c>
      <c r="F8" s="17" t="s">
        <v>5</v>
      </c>
      <c r="G8" s="17" t="s">
        <v>12</v>
      </c>
      <c r="H8" s="17" t="s">
        <v>13</v>
      </c>
      <c r="I8" s="16" t="s">
        <v>787</v>
      </c>
      <c r="J8" s="150" t="s">
        <v>488</v>
      </c>
      <c r="K8" s="41" t="s">
        <v>2</v>
      </c>
      <c r="L8" s="14" t="s">
        <v>1</v>
      </c>
    </row>
    <row r="9" spans="1:12" ht="15.9" customHeight="1" x14ac:dyDescent="0.25">
      <c r="A9" s="115">
        <v>1</v>
      </c>
      <c r="B9" s="12">
        <v>146</v>
      </c>
      <c r="C9" s="11" t="s">
        <v>644</v>
      </c>
      <c r="D9" s="10" t="s">
        <v>645</v>
      </c>
      <c r="E9" s="33" t="s">
        <v>646</v>
      </c>
      <c r="F9" s="6" t="s">
        <v>0</v>
      </c>
      <c r="G9" s="6" t="s">
        <v>124</v>
      </c>
      <c r="H9" s="6"/>
      <c r="I9" s="148">
        <v>36.840000000000003</v>
      </c>
      <c r="J9" s="149">
        <v>0.159</v>
      </c>
      <c r="K9" s="38" t="str">
        <f t="shared" ref="K9:K30" si="0">IF(ISBLANK(I9),"",IF(I9&gt;42.04,"",IF(I9&lt;=0,"TSM",IF(I9&lt;=0,"SM",IF(I9&lt;=34.75,"KSM",IF(I9&lt;=36.2,"I A",IF(I9&lt;=38.54,"II A",IF(I9&lt;=42.04,"III A"))))))))</f>
        <v>II A</v>
      </c>
      <c r="L9" s="6" t="s">
        <v>629</v>
      </c>
    </row>
    <row r="10" spans="1:12" ht="15.9" customHeight="1" x14ac:dyDescent="0.25">
      <c r="A10" s="115">
        <v>2</v>
      </c>
      <c r="B10" s="12">
        <v>213</v>
      </c>
      <c r="C10" s="11" t="s">
        <v>824</v>
      </c>
      <c r="D10" s="10" t="s">
        <v>825</v>
      </c>
      <c r="E10" s="33" t="s">
        <v>826</v>
      </c>
      <c r="F10" s="6" t="s">
        <v>827</v>
      </c>
      <c r="G10" s="6" t="s">
        <v>283</v>
      </c>
      <c r="H10" s="6" t="s">
        <v>282</v>
      </c>
      <c r="I10" s="148">
        <v>37.51</v>
      </c>
      <c r="J10" s="149">
        <v>0.20699999999999999</v>
      </c>
      <c r="K10" s="38" t="str">
        <f t="shared" si="0"/>
        <v>II A</v>
      </c>
      <c r="L10" s="6" t="s">
        <v>828</v>
      </c>
    </row>
    <row r="11" spans="1:12" ht="15.9" customHeight="1" x14ac:dyDescent="0.25">
      <c r="A11" s="115">
        <v>3</v>
      </c>
      <c r="B11" s="12">
        <v>234</v>
      </c>
      <c r="C11" s="11" t="s">
        <v>683</v>
      </c>
      <c r="D11" s="10" t="s">
        <v>684</v>
      </c>
      <c r="E11" s="33" t="s">
        <v>685</v>
      </c>
      <c r="F11" s="6" t="s">
        <v>41</v>
      </c>
      <c r="G11" s="6" t="s">
        <v>235</v>
      </c>
      <c r="H11" s="6"/>
      <c r="I11" s="148">
        <v>37.9</v>
      </c>
      <c r="J11" s="149">
        <v>0.20200000000000001</v>
      </c>
      <c r="K11" s="38" t="str">
        <f t="shared" si="0"/>
        <v>II A</v>
      </c>
      <c r="L11" s="6" t="s">
        <v>624</v>
      </c>
    </row>
    <row r="12" spans="1:12" ht="15.9" customHeight="1" x14ac:dyDescent="0.25">
      <c r="A12" s="115">
        <v>4</v>
      </c>
      <c r="B12" s="12">
        <v>239</v>
      </c>
      <c r="C12" s="11" t="s">
        <v>659</v>
      </c>
      <c r="D12" s="10" t="s">
        <v>686</v>
      </c>
      <c r="E12" s="33" t="s">
        <v>687</v>
      </c>
      <c r="F12" s="6" t="s">
        <v>0</v>
      </c>
      <c r="G12" s="6" t="s">
        <v>688</v>
      </c>
      <c r="H12" s="6"/>
      <c r="I12" s="148">
        <v>38.020000000000003</v>
      </c>
      <c r="J12" s="149">
        <v>0.17899999999999999</v>
      </c>
      <c r="K12" s="38" t="str">
        <f t="shared" si="0"/>
        <v>II A</v>
      </c>
      <c r="L12" s="6" t="s">
        <v>629</v>
      </c>
    </row>
    <row r="13" spans="1:12" ht="15.9" customHeight="1" x14ac:dyDescent="0.25">
      <c r="A13" s="115">
        <v>5</v>
      </c>
      <c r="B13" s="12">
        <v>229</v>
      </c>
      <c r="C13" s="11" t="s">
        <v>829</v>
      </c>
      <c r="D13" s="10" t="s">
        <v>830</v>
      </c>
      <c r="E13" s="33" t="s">
        <v>831</v>
      </c>
      <c r="F13" s="6" t="s">
        <v>0</v>
      </c>
      <c r="G13" s="6" t="s">
        <v>124</v>
      </c>
      <c r="H13" s="6"/>
      <c r="I13" s="148">
        <v>38.03</v>
      </c>
      <c r="J13" s="149">
        <v>0.13</v>
      </c>
      <c r="K13" s="38" t="str">
        <f t="shared" si="0"/>
        <v>II A</v>
      </c>
      <c r="L13" s="6" t="s">
        <v>231</v>
      </c>
    </row>
    <row r="14" spans="1:12" ht="15.9" customHeight="1" x14ac:dyDescent="0.25">
      <c r="A14" s="115">
        <v>6</v>
      </c>
      <c r="B14" s="12">
        <v>177</v>
      </c>
      <c r="C14" s="11" t="s">
        <v>832</v>
      </c>
      <c r="D14" s="10" t="s">
        <v>833</v>
      </c>
      <c r="E14" s="33" t="s">
        <v>834</v>
      </c>
      <c r="F14" s="6" t="s">
        <v>575</v>
      </c>
      <c r="G14" s="6" t="s">
        <v>225</v>
      </c>
      <c r="H14" s="6" t="s">
        <v>576</v>
      </c>
      <c r="I14" s="148">
        <v>38.380000000000003</v>
      </c>
      <c r="J14" s="149">
        <v>0.224</v>
      </c>
      <c r="K14" s="38" t="str">
        <f t="shared" si="0"/>
        <v>II A</v>
      </c>
      <c r="L14" s="6" t="s">
        <v>835</v>
      </c>
    </row>
    <row r="15" spans="1:12" ht="15.9" customHeight="1" x14ac:dyDescent="0.25">
      <c r="A15" s="115">
        <v>7</v>
      </c>
      <c r="B15" s="12">
        <v>158</v>
      </c>
      <c r="C15" s="11" t="s">
        <v>836</v>
      </c>
      <c r="D15" s="10" t="s">
        <v>837</v>
      </c>
      <c r="E15" s="33" t="s">
        <v>838</v>
      </c>
      <c r="F15" s="6" t="s">
        <v>309</v>
      </c>
      <c r="G15" s="6" t="s">
        <v>308</v>
      </c>
      <c r="H15" s="6"/>
      <c r="I15" s="148">
        <v>38.93</v>
      </c>
      <c r="J15" s="149">
        <v>0.19700000000000001</v>
      </c>
      <c r="K15" s="38" t="str">
        <f t="shared" si="0"/>
        <v>III A</v>
      </c>
      <c r="L15" s="6" t="s">
        <v>839</v>
      </c>
    </row>
    <row r="16" spans="1:12" ht="15.9" customHeight="1" x14ac:dyDescent="0.25">
      <c r="A16" s="115">
        <v>8</v>
      </c>
      <c r="B16" s="12">
        <v>216</v>
      </c>
      <c r="C16" s="11" t="s">
        <v>97</v>
      </c>
      <c r="D16" s="10" t="s">
        <v>647</v>
      </c>
      <c r="E16" s="33" t="s">
        <v>648</v>
      </c>
      <c r="F16" s="6" t="s">
        <v>649</v>
      </c>
      <c r="G16" s="6" t="s">
        <v>540</v>
      </c>
      <c r="H16" s="6"/>
      <c r="I16" s="148">
        <v>39.22</v>
      </c>
      <c r="J16" s="149">
        <v>0.17</v>
      </c>
      <c r="K16" s="38" t="str">
        <f t="shared" si="0"/>
        <v>III A</v>
      </c>
      <c r="L16" s="6" t="s">
        <v>650</v>
      </c>
    </row>
    <row r="17" spans="1:12" ht="15.9" customHeight="1" x14ac:dyDescent="0.25">
      <c r="A17" s="115">
        <v>9</v>
      </c>
      <c r="B17" s="12">
        <v>223</v>
      </c>
      <c r="C17" s="11" t="s">
        <v>840</v>
      </c>
      <c r="D17" s="10" t="s">
        <v>841</v>
      </c>
      <c r="E17" s="33" t="s">
        <v>842</v>
      </c>
      <c r="F17" s="6" t="s">
        <v>252</v>
      </c>
      <c r="G17" s="6" t="s">
        <v>93</v>
      </c>
      <c r="H17" s="6"/>
      <c r="I17" s="148">
        <v>39.29</v>
      </c>
      <c r="J17" s="149">
        <v>0.161</v>
      </c>
      <c r="K17" s="38" t="str">
        <f t="shared" si="0"/>
        <v>III A</v>
      </c>
      <c r="L17" s="6" t="s">
        <v>257</v>
      </c>
    </row>
    <row r="18" spans="1:12" ht="15.9" customHeight="1" x14ac:dyDescent="0.25">
      <c r="A18" s="115">
        <v>10</v>
      </c>
      <c r="B18" s="12">
        <v>217</v>
      </c>
      <c r="C18" s="11" t="s">
        <v>109</v>
      </c>
      <c r="D18" s="10" t="s">
        <v>692</v>
      </c>
      <c r="E18" s="33" t="s">
        <v>693</v>
      </c>
      <c r="F18" s="6" t="s">
        <v>694</v>
      </c>
      <c r="G18" s="6" t="s">
        <v>540</v>
      </c>
      <c r="H18" s="6"/>
      <c r="I18" s="148">
        <v>39.369999999999997</v>
      </c>
      <c r="J18" s="149">
        <v>0.161</v>
      </c>
      <c r="K18" s="38" t="str">
        <f t="shared" si="0"/>
        <v>III A</v>
      </c>
      <c r="L18" s="6" t="s">
        <v>695</v>
      </c>
    </row>
    <row r="19" spans="1:12" ht="15.9" customHeight="1" x14ac:dyDescent="0.25">
      <c r="A19" s="115">
        <v>11</v>
      </c>
      <c r="B19" s="12">
        <v>246</v>
      </c>
      <c r="C19" s="11" t="s">
        <v>696</v>
      </c>
      <c r="D19" s="10" t="s">
        <v>697</v>
      </c>
      <c r="E19" s="33" t="s">
        <v>698</v>
      </c>
      <c r="F19" s="6" t="s">
        <v>0</v>
      </c>
      <c r="G19" s="6" t="s">
        <v>124</v>
      </c>
      <c r="H19" s="6"/>
      <c r="I19" s="148">
        <v>39.479999999999997</v>
      </c>
      <c r="J19" s="149">
        <v>0.246</v>
      </c>
      <c r="K19" s="38" t="str">
        <f t="shared" si="0"/>
        <v>III A</v>
      </c>
      <c r="L19" s="6" t="s">
        <v>187</v>
      </c>
    </row>
    <row r="20" spans="1:12" ht="15.9" customHeight="1" x14ac:dyDescent="0.25">
      <c r="A20" s="115">
        <v>12</v>
      </c>
      <c r="B20" s="12">
        <v>258</v>
      </c>
      <c r="C20" s="11" t="s">
        <v>655</v>
      </c>
      <c r="D20" s="10" t="s">
        <v>656</v>
      </c>
      <c r="E20" s="33" t="s">
        <v>657</v>
      </c>
      <c r="F20" s="6" t="s">
        <v>161</v>
      </c>
      <c r="G20" s="6" t="s">
        <v>160</v>
      </c>
      <c r="H20" s="6"/>
      <c r="I20" s="148">
        <v>39.5</v>
      </c>
      <c r="J20" s="149">
        <v>0.192</v>
      </c>
      <c r="K20" s="38" t="str">
        <f t="shared" si="0"/>
        <v>III A</v>
      </c>
      <c r="L20" s="6" t="s">
        <v>658</v>
      </c>
    </row>
    <row r="21" spans="1:12" ht="15.9" customHeight="1" x14ac:dyDescent="0.25">
      <c r="A21" s="115">
        <v>13</v>
      </c>
      <c r="B21" s="12">
        <v>186</v>
      </c>
      <c r="C21" s="11" t="s">
        <v>722</v>
      </c>
      <c r="D21" s="10" t="s">
        <v>723</v>
      </c>
      <c r="E21" s="33" t="s">
        <v>724</v>
      </c>
      <c r="F21" s="6" t="s">
        <v>0</v>
      </c>
      <c r="G21" s="6"/>
      <c r="H21" s="6"/>
      <c r="I21" s="148">
        <v>39.54</v>
      </c>
      <c r="J21" s="149">
        <v>0.14299999999999999</v>
      </c>
      <c r="K21" s="38" t="str">
        <f t="shared" si="0"/>
        <v>III A</v>
      </c>
      <c r="L21" s="6" t="s">
        <v>725</v>
      </c>
    </row>
    <row r="22" spans="1:12" ht="15.9" customHeight="1" x14ac:dyDescent="0.25">
      <c r="A22" s="115">
        <v>14</v>
      </c>
      <c r="B22" s="12">
        <v>259</v>
      </c>
      <c r="C22" s="11" t="s">
        <v>406</v>
      </c>
      <c r="D22" s="10" t="s">
        <v>630</v>
      </c>
      <c r="E22" s="33" t="s">
        <v>631</v>
      </c>
      <c r="F22" s="6" t="s">
        <v>161</v>
      </c>
      <c r="G22" s="6" t="s">
        <v>160</v>
      </c>
      <c r="H22" s="6"/>
      <c r="I22" s="148">
        <v>39.64</v>
      </c>
      <c r="J22" s="149">
        <v>0.157</v>
      </c>
      <c r="K22" s="38" t="str">
        <f t="shared" si="0"/>
        <v>III A</v>
      </c>
      <c r="L22" s="6" t="s">
        <v>503</v>
      </c>
    </row>
    <row r="23" spans="1:12" ht="15.9" customHeight="1" x14ac:dyDescent="0.25">
      <c r="A23" s="115">
        <v>15</v>
      </c>
      <c r="B23" s="12">
        <v>161</v>
      </c>
      <c r="C23" s="11" t="s">
        <v>667</v>
      </c>
      <c r="D23" s="10" t="s">
        <v>668</v>
      </c>
      <c r="E23" s="33" t="s">
        <v>806</v>
      </c>
      <c r="F23" s="6" t="s">
        <v>0</v>
      </c>
      <c r="G23" s="6" t="s">
        <v>124</v>
      </c>
      <c r="H23" s="6"/>
      <c r="I23" s="148">
        <v>39.76</v>
      </c>
      <c r="J23" s="149">
        <v>0.17799999999999999</v>
      </c>
      <c r="K23" s="38" t="str">
        <f t="shared" si="0"/>
        <v>III A</v>
      </c>
      <c r="L23" s="6" t="s">
        <v>669</v>
      </c>
    </row>
    <row r="24" spans="1:12" ht="15.9" customHeight="1" x14ac:dyDescent="0.25">
      <c r="A24" s="115">
        <v>16</v>
      </c>
      <c r="B24" s="12">
        <v>150</v>
      </c>
      <c r="C24" s="11" t="s">
        <v>249</v>
      </c>
      <c r="D24" s="10" t="s">
        <v>651</v>
      </c>
      <c r="E24" s="33" t="s">
        <v>652</v>
      </c>
      <c r="F24" s="6" t="s">
        <v>595</v>
      </c>
      <c r="G24" s="6" t="s">
        <v>596</v>
      </c>
      <c r="H24" s="6"/>
      <c r="I24" s="148">
        <v>39.9</v>
      </c>
      <c r="J24" s="149">
        <v>0.15</v>
      </c>
      <c r="K24" s="38" t="str">
        <f t="shared" si="0"/>
        <v>III A</v>
      </c>
      <c r="L24" s="6" t="s">
        <v>597</v>
      </c>
    </row>
    <row r="25" spans="1:12" ht="15.9" customHeight="1" x14ac:dyDescent="0.25">
      <c r="A25" s="115">
        <v>17</v>
      </c>
      <c r="B25" s="12">
        <v>289</v>
      </c>
      <c r="C25" s="11" t="s">
        <v>726</v>
      </c>
      <c r="D25" s="10" t="s">
        <v>727</v>
      </c>
      <c r="E25" s="33" t="s">
        <v>728</v>
      </c>
      <c r="F25" s="6" t="s">
        <v>119</v>
      </c>
      <c r="G25" s="6" t="s">
        <v>118</v>
      </c>
      <c r="H25" s="6"/>
      <c r="I25" s="148">
        <v>40.36</v>
      </c>
      <c r="J25" s="149">
        <v>0.16400000000000001</v>
      </c>
      <c r="K25" s="38" t="str">
        <f t="shared" si="0"/>
        <v>III A</v>
      </c>
      <c r="L25" s="6" t="s">
        <v>177</v>
      </c>
    </row>
    <row r="26" spans="1:12" ht="15.9" customHeight="1" x14ac:dyDescent="0.25">
      <c r="A26" s="115">
        <v>18</v>
      </c>
      <c r="B26" s="12">
        <v>238</v>
      </c>
      <c r="C26" s="11" t="s">
        <v>710</v>
      </c>
      <c r="D26" s="10" t="s">
        <v>711</v>
      </c>
      <c r="E26" s="33" t="s">
        <v>712</v>
      </c>
      <c r="F26" s="6" t="s">
        <v>0</v>
      </c>
      <c r="G26" s="6"/>
      <c r="H26" s="6"/>
      <c r="I26" s="148">
        <v>40.619999999999997</v>
      </c>
      <c r="J26" s="149">
        <v>0.38400000000000001</v>
      </c>
      <c r="K26" s="38" t="str">
        <f t="shared" si="0"/>
        <v>III A</v>
      </c>
      <c r="L26" s="6" t="s">
        <v>713</v>
      </c>
    </row>
    <row r="27" spans="1:12" ht="15.9" customHeight="1" x14ac:dyDescent="0.25">
      <c r="A27" s="115">
        <v>19</v>
      </c>
      <c r="B27" s="12">
        <v>237</v>
      </c>
      <c r="C27" s="11" t="s">
        <v>717</v>
      </c>
      <c r="D27" s="10" t="s">
        <v>718</v>
      </c>
      <c r="E27" s="33" t="s">
        <v>719</v>
      </c>
      <c r="F27" s="6" t="s">
        <v>0</v>
      </c>
      <c r="G27" s="6"/>
      <c r="H27" s="6"/>
      <c r="I27" s="148">
        <v>40.89</v>
      </c>
      <c r="J27" s="149">
        <v>0.20100000000000001</v>
      </c>
      <c r="K27" s="38" t="str">
        <f t="shared" si="0"/>
        <v>III A</v>
      </c>
      <c r="L27" s="6" t="s">
        <v>713</v>
      </c>
    </row>
    <row r="28" spans="1:12" ht="15.9" customHeight="1" x14ac:dyDescent="0.25">
      <c r="A28" s="115">
        <v>20</v>
      </c>
      <c r="B28" s="12">
        <v>287</v>
      </c>
      <c r="C28" s="11" t="s">
        <v>739</v>
      </c>
      <c r="D28" s="10" t="s">
        <v>740</v>
      </c>
      <c r="E28" s="33" t="s">
        <v>741</v>
      </c>
      <c r="F28" s="6" t="s">
        <v>119</v>
      </c>
      <c r="G28" s="6" t="s">
        <v>118</v>
      </c>
      <c r="H28" s="6"/>
      <c r="I28" s="148">
        <v>41.09</v>
      </c>
      <c r="J28" s="149">
        <v>0.157</v>
      </c>
      <c r="K28" s="38" t="str">
        <f t="shared" si="0"/>
        <v>III A</v>
      </c>
      <c r="L28" s="6" t="s">
        <v>177</v>
      </c>
    </row>
    <row r="29" spans="1:12" ht="15.9" customHeight="1" x14ac:dyDescent="0.25">
      <c r="A29" s="115">
        <v>21</v>
      </c>
      <c r="B29" s="12">
        <v>225</v>
      </c>
      <c r="C29" s="11" t="s">
        <v>109</v>
      </c>
      <c r="D29" s="10" t="s">
        <v>742</v>
      </c>
      <c r="E29" s="33" t="s">
        <v>743</v>
      </c>
      <c r="F29" s="6" t="s">
        <v>161</v>
      </c>
      <c r="G29" s="6" t="s">
        <v>160</v>
      </c>
      <c r="H29" s="6"/>
      <c r="I29" s="148">
        <v>41.97</v>
      </c>
      <c r="J29" s="149">
        <v>0.159</v>
      </c>
      <c r="K29" s="38" t="str">
        <f t="shared" si="0"/>
        <v>III A</v>
      </c>
      <c r="L29" s="6" t="s">
        <v>658</v>
      </c>
    </row>
    <row r="30" spans="1:12" ht="15.9" customHeight="1" x14ac:dyDescent="0.25">
      <c r="A30" s="115"/>
      <c r="B30" s="12">
        <v>215</v>
      </c>
      <c r="C30" s="11" t="s">
        <v>843</v>
      </c>
      <c r="D30" s="10" t="s">
        <v>844</v>
      </c>
      <c r="E30" s="33" t="s">
        <v>845</v>
      </c>
      <c r="F30" s="6" t="s">
        <v>41</v>
      </c>
      <c r="G30" s="6" t="s">
        <v>846</v>
      </c>
      <c r="H30" s="6"/>
      <c r="I30" s="148" t="s">
        <v>847</v>
      </c>
      <c r="J30" s="149">
        <v>0.16800000000000001</v>
      </c>
      <c r="K30" s="38" t="str">
        <f t="shared" si="0"/>
        <v/>
      </c>
      <c r="L30" s="6" t="s">
        <v>848</v>
      </c>
    </row>
    <row r="31" spans="1:12" ht="15.9" customHeight="1" x14ac:dyDescent="0.25">
      <c r="A31" s="115"/>
      <c r="B31" s="12">
        <v>249</v>
      </c>
      <c r="C31" s="11" t="s">
        <v>109</v>
      </c>
      <c r="D31" s="10" t="s">
        <v>665</v>
      </c>
      <c r="E31" s="33" t="s">
        <v>849</v>
      </c>
      <c r="F31" s="6" t="s">
        <v>0</v>
      </c>
      <c r="G31" s="6"/>
      <c r="H31" s="6" t="s">
        <v>207</v>
      </c>
      <c r="I31" s="148" t="s">
        <v>87</v>
      </c>
      <c r="J31" s="149"/>
      <c r="K31" s="38" t="str">
        <f t="shared" ref="K31:K32" si="1">IF(ISBLANK(I31),"",IF(I31&gt;42,"",IF(I31&lt;=0,"TSM",IF(I31&lt;=0,"SM",IF(I31&lt;=34.75,"KSM",IF(I31&lt;=36.2,"I A",IF(I31&lt;=38.5,"II A",IF(I31&lt;=42,"III A"))))))))</f>
        <v/>
      </c>
      <c r="L31" s="6" t="s">
        <v>591</v>
      </c>
    </row>
    <row r="32" spans="1:12" ht="15.9" customHeight="1" x14ac:dyDescent="0.25">
      <c r="A32" s="115"/>
      <c r="B32" s="12">
        <v>236</v>
      </c>
      <c r="C32" s="11" t="s">
        <v>850</v>
      </c>
      <c r="D32" s="10" t="s">
        <v>851</v>
      </c>
      <c r="E32" s="33" t="s">
        <v>852</v>
      </c>
      <c r="F32" s="6" t="s">
        <v>0</v>
      </c>
      <c r="G32" s="6"/>
      <c r="H32" s="6"/>
      <c r="I32" s="148" t="s">
        <v>87</v>
      </c>
      <c r="J32" s="149"/>
      <c r="K32" s="38" t="str">
        <f t="shared" si="1"/>
        <v/>
      </c>
      <c r="L32" s="6" t="s">
        <v>853</v>
      </c>
    </row>
    <row r="33" spans="11:12" x14ac:dyDescent="0.25">
      <c r="K33" s="4"/>
      <c r="L33" s="4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LSU pirmenybės</vt:lpstr>
      <vt:lpstr>60 M bėgimai</vt:lpstr>
      <vt:lpstr>60 M Finalas Suvest.</vt:lpstr>
      <vt:lpstr>60 V bėgimai</vt:lpstr>
      <vt:lpstr>60 V Finalas Suvest.</vt:lpstr>
      <vt:lpstr>300 M bėgimai</vt:lpstr>
      <vt:lpstr>300 M Suvestinė</vt:lpstr>
      <vt:lpstr>300 V bėgimai</vt:lpstr>
      <vt:lpstr>300 V Suvestinė</vt:lpstr>
      <vt:lpstr>600 M</vt:lpstr>
      <vt:lpstr>600 V bėg.</vt:lpstr>
      <vt:lpstr>1000 M </vt:lpstr>
      <vt:lpstr>1000 V bėg.</vt:lpstr>
      <vt:lpstr>1000 V Suvestinė</vt:lpstr>
      <vt:lpstr>3000 V</vt:lpstr>
      <vt:lpstr>3000 SpEj M</vt:lpstr>
      <vt:lpstr>5000 SpEj V</vt:lpstr>
      <vt:lpstr>Aukštis M</vt:lpstr>
      <vt:lpstr>Aukštis V</vt:lpstr>
      <vt:lpstr>Tolis M</vt:lpstr>
      <vt:lpstr>Tolis V</vt:lpstr>
      <vt:lpstr>Rutulys M</vt:lpstr>
      <vt:lpstr>Rutulys V</vt:lpstr>
      <vt:lpstr>Estafete M</vt:lpstr>
      <vt:lpstr>Estafete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2021-12-20T06:53:58Z</cp:lastPrinted>
  <dcterms:created xsi:type="dcterms:W3CDTF">2018-12-11T16:12:57Z</dcterms:created>
  <dcterms:modified xsi:type="dcterms:W3CDTF">2021-12-20T07:48:17Z</dcterms:modified>
</cp:coreProperties>
</file>