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6976" windowHeight="11928" activeTab="5"/>
  </bookViews>
  <sheets>
    <sheet name="Viršelis" sheetId="13" r:id="rId1"/>
    <sheet name="60  M" sheetId="2" r:id="rId2"/>
    <sheet name="60  V" sheetId="4" r:id="rId3"/>
    <sheet name="200 M " sheetId="5" r:id="rId4"/>
    <sheet name="200 V " sheetId="6" r:id="rId5"/>
    <sheet name="Aukštis M " sheetId="7" r:id="rId6"/>
    <sheet name="Aukštis V" sheetId="8" r:id="rId7"/>
    <sheet name="Tolis M" sheetId="9" r:id="rId8"/>
    <sheet name="Tolis V" sheetId="10" r:id="rId9"/>
    <sheet name="Rutulys M " sheetId="11" r:id="rId10"/>
    <sheet name="Rutulys V" sheetId="12" r:id="rId11"/>
  </sheets>
  <definedNames>
    <definedName name="_xlnm._FilterDatabase" localSheetId="4" hidden="1">'200 V '!#REF!</definedName>
    <definedName name="dfdsfdsf">#REF!</definedName>
    <definedName name="klp">#REF!</definedName>
    <definedName name="kph">#REF!</definedName>
    <definedName name="kvabs">#REF!</definedName>
    <definedName name="kvall">#REF!</definedName>
    <definedName name="rzfsdm">#REF!</definedName>
    <definedName name="rzfsdv">#REF!</definedName>
    <definedName name="rzfssm">#REF!</definedName>
    <definedName name="rzfsv">#REF!</definedName>
    <definedName name="rzfswm">#REF!</definedName>
    <definedName name="rzim">#REF!</definedName>
    <definedName name="rzsdfam">#REF!</definedName>
    <definedName name="rzsfav">#REF!</definedName>
    <definedName name="rzssfam">#REF!</definedName>
    <definedName name="rzswfam">#REF!</definedName>
    <definedName name="Sektoriu_Tolis_V_List">#REF!</definedName>
    <definedName name="tskk">#REF!</definedName>
    <definedName name="xdfd">#REF!</definedName>
  </definedNames>
  <calcPr calcId="162913"/>
</workbook>
</file>

<file path=xl/calcChain.xml><?xml version="1.0" encoding="utf-8"?>
<calcChain xmlns="http://schemas.openxmlformats.org/spreadsheetml/2006/main">
  <c r="M8" i="11" l="1"/>
  <c r="M9" i="11"/>
  <c r="M7" i="11"/>
  <c r="M12" i="12"/>
  <c r="M7" i="12"/>
  <c r="M35" i="10"/>
  <c r="M36" i="10"/>
  <c r="M34" i="10"/>
  <c r="M20" i="10"/>
  <c r="M21" i="10"/>
  <c r="M19" i="10"/>
  <c r="H48" i="4"/>
  <c r="H47" i="4"/>
  <c r="H42" i="4"/>
  <c r="H39" i="4"/>
  <c r="H38" i="4"/>
  <c r="H40" i="4"/>
  <c r="H37" i="4"/>
  <c r="H36" i="4"/>
  <c r="H35" i="4"/>
  <c r="H28" i="4"/>
  <c r="H29" i="4"/>
  <c r="H27" i="4"/>
  <c r="H17" i="4"/>
  <c r="H20" i="4"/>
  <c r="H14" i="4"/>
  <c r="H15" i="4"/>
  <c r="H16" i="4"/>
  <c r="H13" i="4"/>
  <c r="H18" i="4"/>
  <c r="H7" i="4"/>
  <c r="H70" i="2" l="1"/>
  <c r="H71" i="2"/>
  <c r="H69" i="2"/>
  <c r="H60" i="2"/>
  <c r="H61" i="2"/>
  <c r="H62" i="2"/>
  <c r="H59" i="2"/>
  <c r="H42" i="2"/>
  <c r="H43" i="2"/>
  <c r="H44" i="2"/>
  <c r="H41" i="2"/>
  <c r="H51" i="2"/>
  <c r="H52" i="2"/>
  <c r="H49" i="2"/>
  <c r="H50" i="2"/>
  <c r="H48" i="2"/>
  <c r="H45" i="2"/>
  <c r="H46" i="2"/>
  <c r="H35" i="2"/>
  <c r="H34" i="2"/>
  <c r="H33" i="2"/>
  <c r="H31" i="2"/>
  <c r="H29" i="2"/>
  <c r="H26" i="2"/>
  <c r="H27" i="2"/>
  <c r="H28" i="2"/>
  <c r="H30" i="2"/>
  <c r="H8" i="2"/>
  <c r="H9" i="2"/>
  <c r="H7" i="2"/>
  <c r="H14" i="2"/>
  <c r="H10" i="2"/>
  <c r="H11" i="2"/>
  <c r="H12" i="2"/>
  <c r="M41" i="9"/>
  <c r="R29" i="8"/>
  <c r="R23" i="8"/>
  <c r="R22" i="8"/>
  <c r="R16" i="8"/>
  <c r="R15" i="8"/>
  <c r="R8" i="8"/>
  <c r="S30" i="7"/>
  <c r="S24" i="7"/>
  <c r="S23" i="7"/>
  <c r="S14" i="7"/>
  <c r="S15" i="7"/>
  <c r="S16" i="7"/>
  <c r="S18" i="7"/>
  <c r="S13" i="7"/>
  <c r="G34" i="6"/>
  <c r="G35" i="6"/>
  <c r="G36" i="6"/>
  <c r="G37" i="6"/>
  <c r="G33" i="6"/>
  <c r="G27" i="6"/>
  <c r="G28" i="6"/>
  <c r="G26" i="6"/>
  <c r="G14" i="6"/>
  <c r="G15" i="6"/>
  <c r="G16" i="6"/>
  <c r="G17" i="6"/>
  <c r="G13" i="6"/>
  <c r="G7" i="6"/>
  <c r="G7" i="5"/>
  <c r="G8" i="5"/>
  <c r="G9" i="5"/>
  <c r="G10" i="5"/>
  <c r="G11" i="5"/>
  <c r="G12" i="5"/>
  <c r="G18" i="5"/>
  <c r="G19" i="5"/>
  <c r="G20" i="5"/>
  <c r="G21" i="5"/>
  <c r="G22" i="5"/>
  <c r="G23" i="5"/>
  <c r="G24" i="5"/>
  <c r="G25" i="5"/>
  <c r="G26" i="5"/>
  <c r="G47" i="5"/>
  <c r="H16" i="2"/>
  <c r="H17" i="2"/>
  <c r="H18" i="2"/>
  <c r="H19" i="2"/>
  <c r="H20" i="2"/>
  <c r="M16" i="11" l="1"/>
  <c r="M23" i="10"/>
  <c r="M8" i="10"/>
  <c r="M9" i="10"/>
  <c r="M10" i="10"/>
  <c r="M11" i="10"/>
  <c r="M12" i="10"/>
  <c r="M13" i="10"/>
  <c r="M14" i="10"/>
  <c r="S25" i="7"/>
  <c r="S7" i="7"/>
  <c r="G45" i="5" l="1"/>
  <c r="G46" i="5"/>
  <c r="G44" i="5"/>
  <c r="G32" i="5"/>
  <c r="G33" i="5"/>
  <c r="G34" i="5"/>
  <c r="G35" i="5"/>
  <c r="G36" i="5"/>
  <c r="G37" i="5"/>
  <c r="G38" i="5"/>
  <c r="G31" i="5"/>
  <c r="L36" i="9" l="1"/>
  <c r="M36" i="9" s="1"/>
  <c r="L35" i="9"/>
  <c r="M35" i="9" s="1"/>
  <c r="L34" i="9"/>
  <c r="L33" i="9"/>
  <c r="M33" i="9" s="1"/>
  <c r="L20" i="9"/>
  <c r="M20" i="9" s="1"/>
  <c r="L26" i="9"/>
  <c r="M26" i="9" s="1"/>
  <c r="L23" i="9"/>
  <c r="M23" i="9" s="1"/>
  <c r="L27" i="9"/>
  <c r="L24" i="9"/>
  <c r="M24" i="9" s="1"/>
  <c r="L28" i="9"/>
  <c r="L25" i="9"/>
  <c r="M25" i="9" s="1"/>
  <c r="L21" i="9"/>
  <c r="M21" i="9" s="1"/>
  <c r="L22" i="9"/>
  <c r="M22" i="9" s="1"/>
  <c r="L14" i="10"/>
  <c r="L19" i="10"/>
  <c r="L35" i="10"/>
  <c r="L36" i="10"/>
  <c r="L34" i="10"/>
  <c r="L15" i="9"/>
  <c r="L10" i="9"/>
  <c r="L7" i="9"/>
  <c r="M7" i="9" s="1"/>
  <c r="L11" i="9"/>
  <c r="L14" i="9"/>
  <c r="L9" i="9"/>
  <c r="L8" i="9"/>
  <c r="L13" i="9"/>
  <c r="L12" i="9"/>
  <c r="L22" i="10"/>
  <c r="L21" i="10"/>
  <c r="L20" i="10"/>
  <c r="L23" i="10"/>
  <c r="L11" i="10"/>
  <c r="L8" i="10"/>
  <c r="L13" i="10"/>
  <c r="L12" i="10"/>
  <c r="L7" i="10"/>
  <c r="L9" i="10"/>
  <c r="L10" i="10"/>
  <c r="L14" i="11"/>
  <c r="L16" i="11"/>
  <c r="L15" i="11"/>
  <c r="L8" i="11"/>
  <c r="L7" i="11"/>
  <c r="L9" i="11"/>
  <c r="L13" i="12"/>
  <c r="M13" i="12" s="1"/>
  <c r="L15" i="12"/>
  <c r="M15" i="12" s="1"/>
  <c r="L14" i="12"/>
  <c r="M14" i="12" s="1"/>
  <c r="L16" i="12"/>
  <c r="M16" i="12" s="1"/>
</calcChain>
</file>

<file path=xl/sharedStrings.xml><?xml version="1.0" encoding="utf-8"?>
<sst xmlns="http://schemas.openxmlformats.org/spreadsheetml/2006/main" count="1467" uniqueCount="353">
  <si>
    <t>Vardas</t>
  </si>
  <si>
    <t>Pavardė</t>
  </si>
  <si>
    <t>Gimimo data</t>
  </si>
  <si>
    <t>Komanda</t>
  </si>
  <si>
    <t>Treneris</t>
  </si>
  <si>
    <t>Panevėžio SC</t>
  </si>
  <si>
    <t>Bandymai</t>
  </si>
  <si>
    <t>Rezult.</t>
  </si>
  <si>
    <t>Šuolis į tolį jaunuolės</t>
  </si>
  <si>
    <t>Šuolis į tolį jauniai</t>
  </si>
  <si>
    <t>200 m bėgimas jaunės</t>
  </si>
  <si>
    <t>200 m bėgimas jaunutės</t>
  </si>
  <si>
    <t>200 m bėgimas jaunučiai</t>
  </si>
  <si>
    <t>200 m bėgimas jauniai</t>
  </si>
  <si>
    <t>Šuolis į aukštį jaunutės</t>
  </si>
  <si>
    <t>Šuolis į aukštį jaunučiai</t>
  </si>
  <si>
    <t>Šuolis į tolį jaunutės</t>
  </si>
  <si>
    <t>Šuolis į tolį jaunučiai</t>
  </si>
  <si>
    <t>Tamašauskas</t>
  </si>
  <si>
    <t>Gabija</t>
  </si>
  <si>
    <t>Benas</t>
  </si>
  <si>
    <t>Rokas</t>
  </si>
  <si>
    <t>Vesta</t>
  </si>
  <si>
    <t>Bajoriūnaitė</t>
  </si>
  <si>
    <t>2008-01-03</t>
  </si>
  <si>
    <t>R.Jakubauskas</t>
  </si>
  <si>
    <t>Malinauskas</t>
  </si>
  <si>
    <t>2008-06-13</t>
  </si>
  <si>
    <t>Arminas</t>
  </si>
  <si>
    <t>Aira</t>
  </si>
  <si>
    <t>Kurklietytė</t>
  </si>
  <si>
    <t>2006-12-12</t>
  </si>
  <si>
    <t>Viltė</t>
  </si>
  <si>
    <t>Kutkaitė</t>
  </si>
  <si>
    <t>2006-12-29</t>
  </si>
  <si>
    <t>Ieva</t>
  </si>
  <si>
    <t>Vieštautaitė</t>
  </si>
  <si>
    <t>2006-06-16</t>
  </si>
  <si>
    <t>A. Dobrėgienė E. Barisienė</t>
  </si>
  <si>
    <t>Rugilė</t>
  </si>
  <si>
    <t>Ivanauskaitė</t>
  </si>
  <si>
    <t>2006-11-07</t>
  </si>
  <si>
    <t>2003-08-25</t>
  </si>
  <si>
    <t>Evilija</t>
  </si>
  <si>
    <t>Jaroševičiūtė</t>
  </si>
  <si>
    <t>2004-09-06</t>
  </si>
  <si>
    <t>R. Smilgys</t>
  </si>
  <si>
    <t>Rudelis</t>
  </si>
  <si>
    <t>Elzė</t>
  </si>
  <si>
    <t>Vaičiūnaitė</t>
  </si>
  <si>
    <t>Aistė</t>
  </si>
  <si>
    <t>Veretinskaite</t>
  </si>
  <si>
    <t>Toma</t>
  </si>
  <si>
    <t>Trotenskytė</t>
  </si>
  <si>
    <t>2006-10-25</t>
  </si>
  <si>
    <t>V. Barvičiūtė</t>
  </si>
  <si>
    <t>Vestina</t>
  </si>
  <si>
    <t>Suchockytė</t>
  </si>
  <si>
    <t>2006-12-30</t>
  </si>
  <si>
    <t>Matas</t>
  </si>
  <si>
    <t>Lokcikas</t>
  </si>
  <si>
    <t>2005-01-13</t>
  </si>
  <si>
    <t>60 m bėgimas jaunučiai</t>
  </si>
  <si>
    <t>60 m bėgimas jauniai</t>
  </si>
  <si>
    <t>60 m bėgimas jaunutės</t>
  </si>
  <si>
    <t>PANEVĖŽIO SPORTO CENTRO LENGVOSIOS ATLETIKOS KALĖDINĖS VARŽYBOS</t>
  </si>
  <si>
    <t>60 m bėgimas jaunės</t>
  </si>
  <si>
    <t>60 m bėgimas jaunuolės</t>
  </si>
  <si>
    <t>Šuolis į aukštį jaunės</t>
  </si>
  <si>
    <t>Šuolis į aukštį jauniai</t>
  </si>
  <si>
    <t>60 m bėgimas jaunuoliai</t>
  </si>
  <si>
    <t>Šuolis į aukštį jaunuoliai</t>
  </si>
  <si>
    <t>Santa</t>
  </si>
  <si>
    <t>Stančiauskaitė</t>
  </si>
  <si>
    <t>2010-02-13</t>
  </si>
  <si>
    <t>Edvinas</t>
  </si>
  <si>
    <t>Emilija</t>
  </si>
  <si>
    <t>Kropaitė</t>
  </si>
  <si>
    <t>2009-05-17</t>
  </si>
  <si>
    <t>b/k</t>
  </si>
  <si>
    <t>Akvilė</t>
  </si>
  <si>
    <t>Vitkevičiūtė</t>
  </si>
  <si>
    <t>2008-01-11</t>
  </si>
  <si>
    <t>Evita</t>
  </si>
  <si>
    <t>Sofija</t>
  </si>
  <si>
    <t>Šaltenytė</t>
  </si>
  <si>
    <t>2008 01 12</t>
  </si>
  <si>
    <t>Rapolas</t>
  </si>
  <si>
    <t xml:space="preserve"> Juknius</t>
  </si>
  <si>
    <t>2009-02-02</t>
  </si>
  <si>
    <t>Ivanovas</t>
  </si>
  <si>
    <t>2009-10-28</t>
  </si>
  <si>
    <t>Panevėžio R. Sargūno sporto g.</t>
  </si>
  <si>
    <t xml:space="preserve">Lukas </t>
  </si>
  <si>
    <t>Palubeckas</t>
  </si>
  <si>
    <t>R. Jakubauskas, L. Stanienė</t>
  </si>
  <si>
    <t>R. Jakubauskas, P. Veikalas</t>
  </si>
  <si>
    <t>Ignas</t>
  </si>
  <si>
    <t>Bitinas</t>
  </si>
  <si>
    <t>R. Jakubauskas, G. Michniova</t>
  </si>
  <si>
    <t>Nojus</t>
  </si>
  <si>
    <t>Vaitiekus</t>
  </si>
  <si>
    <t>R. Jakubauskas, L. Kaveckienė</t>
  </si>
  <si>
    <t>Ručenko</t>
  </si>
  <si>
    <t>2003-05-23</t>
  </si>
  <si>
    <t xml:space="preserve">Monika </t>
  </si>
  <si>
    <t>Aleknavičiūtė</t>
  </si>
  <si>
    <t xml:space="preserve">Ugnė </t>
  </si>
  <si>
    <t>Petrauskaitė</t>
  </si>
  <si>
    <t xml:space="preserve">Paulina </t>
  </si>
  <si>
    <t>Ramanauskaitė</t>
  </si>
  <si>
    <t xml:space="preserve">Paulius </t>
  </si>
  <si>
    <t>Janikūnas</t>
  </si>
  <si>
    <t xml:space="preserve">Leonas </t>
  </si>
  <si>
    <t>Kujalis</t>
  </si>
  <si>
    <t xml:space="preserve">Miglė </t>
  </si>
  <si>
    <t>Kuosaitė</t>
  </si>
  <si>
    <t xml:space="preserve">Elzė </t>
  </si>
  <si>
    <t>Rasiulytė</t>
  </si>
  <si>
    <t xml:space="preserve">Brigita </t>
  </si>
  <si>
    <t>Ragauskaitė</t>
  </si>
  <si>
    <t xml:space="preserve">Ignas </t>
  </si>
  <si>
    <t>Dargužis</t>
  </si>
  <si>
    <t xml:space="preserve">Agnė </t>
  </si>
  <si>
    <t>Varkauskaitė</t>
  </si>
  <si>
    <t xml:space="preserve">Erika </t>
  </si>
  <si>
    <t>Pinigytė</t>
  </si>
  <si>
    <t xml:space="preserve">Deimantas </t>
  </si>
  <si>
    <t>Kazakevičius</t>
  </si>
  <si>
    <t xml:space="preserve">Danielius </t>
  </si>
  <si>
    <t>Čerepokas</t>
  </si>
  <si>
    <t xml:space="preserve">Rokas </t>
  </si>
  <si>
    <t>Pinigis</t>
  </si>
  <si>
    <t>Kamėja</t>
  </si>
  <si>
    <t>Lazauskaitė</t>
  </si>
  <si>
    <t>E. Barisienė</t>
  </si>
  <si>
    <t>B. Šaučiūnaitė</t>
  </si>
  <si>
    <t xml:space="preserve">Smiltė </t>
  </si>
  <si>
    <t>Paukštytė</t>
  </si>
  <si>
    <t>Panevėžys-Kupiškis</t>
  </si>
  <si>
    <t>E. Barisienė, I Zabulienė</t>
  </si>
  <si>
    <t xml:space="preserve">Gabija </t>
  </si>
  <si>
    <t>Medutytė</t>
  </si>
  <si>
    <t>Janulis</t>
  </si>
  <si>
    <t>2012 04 27</t>
  </si>
  <si>
    <t xml:space="preserve">Tonis </t>
  </si>
  <si>
    <t>Medutis</t>
  </si>
  <si>
    <t>2011 04 14</t>
  </si>
  <si>
    <t>Markas</t>
  </si>
  <si>
    <t>Skrebys</t>
  </si>
  <si>
    <t>2008 09 20</t>
  </si>
  <si>
    <t>Žemgulytė</t>
  </si>
  <si>
    <t>2006-06-11</t>
  </si>
  <si>
    <t>Dovydas</t>
  </si>
  <si>
    <t>Vyčas</t>
  </si>
  <si>
    <t>2007-08-06</t>
  </si>
  <si>
    <t>Eirimas</t>
  </si>
  <si>
    <t>Zaura</t>
  </si>
  <si>
    <t>2007-04-26</t>
  </si>
  <si>
    <t>Svidraitė</t>
  </si>
  <si>
    <t>2002-03-06</t>
  </si>
  <si>
    <t>Urtė</t>
  </si>
  <si>
    <t>Šteinaitė</t>
  </si>
  <si>
    <t>2009-07-18</t>
  </si>
  <si>
    <t>Vincas</t>
  </si>
  <si>
    <t>Garuckas</t>
  </si>
  <si>
    <t>2009-11-06</t>
  </si>
  <si>
    <t>Tomas</t>
  </si>
  <si>
    <t>Alijošaitis</t>
  </si>
  <si>
    <t>2009-09-11</t>
  </si>
  <si>
    <t>Aurėja</t>
  </si>
  <si>
    <t>Mackevičiūtė</t>
  </si>
  <si>
    <t>2009-07-28</t>
  </si>
  <si>
    <t>Ugnė</t>
  </si>
  <si>
    <t>2011-09-16</t>
  </si>
  <si>
    <t>Simonas</t>
  </si>
  <si>
    <t>Šukys</t>
  </si>
  <si>
    <t>V. Ščevinskas</t>
  </si>
  <si>
    <t>Žygimantas</t>
  </si>
  <si>
    <t>Žičius</t>
  </si>
  <si>
    <t>Smetonis</t>
  </si>
  <si>
    <t>2006-08-06</t>
  </si>
  <si>
    <t>Laurynas</t>
  </si>
  <si>
    <t>Gimbutis</t>
  </si>
  <si>
    <t>Eimantas</t>
  </si>
  <si>
    <t>Mačiukas</t>
  </si>
  <si>
    <t>2007-09-20</t>
  </si>
  <si>
    <t>Mindaugas</t>
  </si>
  <si>
    <t>Čereška</t>
  </si>
  <si>
    <t>2008-08-17</t>
  </si>
  <si>
    <t>Adomas</t>
  </si>
  <si>
    <t>Jurėnas</t>
  </si>
  <si>
    <t>Aidas</t>
  </si>
  <si>
    <t>Armokas</t>
  </si>
  <si>
    <t>2008-04-01</t>
  </si>
  <si>
    <t>A.Dobrėgienė</t>
  </si>
  <si>
    <t>Kačeranskaitė</t>
  </si>
  <si>
    <t>2009</t>
  </si>
  <si>
    <t>Džiugas</t>
  </si>
  <si>
    <t>Kopūstas</t>
  </si>
  <si>
    <t>Pašiškevičius</t>
  </si>
  <si>
    <t>2008-04-21</t>
  </si>
  <si>
    <t>Baltušnikas</t>
  </si>
  <si>
    <t>Rusnė</t>
  </si>
  <si>
    <t>Bučinskaitė</t>
  </si>
  <si>
    <t>2009-03-20</t>
  </si>
  <si>
    <t>Aironas</t>
  </si>
  <si>
    <t>Trybė</t>
  </si>
  <si>
    <t>2008</t>
  </si>
  <si>
    <t>Celiešiūtė</t>
  </si>
  <si>
    <t>Mėta</t>
  </si>
  <si>
    <t>Kučinskaitė</t>
  </si>
  <si>
    <t>2010-09-28</t>
  </si>
  <si>
    <t>Karina</t>
  </si>
  <si>
    <t>Norbutaitė</t>
  </si>
  <si>
    <t>Vidzėnaitė</t>
  </si>
  <si>
    <t>Čeponytė</t>
  </si>
  <si>
    <t>Gabrielė</t>
  </si>
  <si>
    <t>Srivkinaitė</t>
  </si>
  <si>
    <t>Čeponis</t>
  </si>
  <si>
    <t>Kasparas</t>
  </si>
  <si>
    <t>Bačianskas</t>
  </si>
  <si>
    <t xml:space="preserve">Gerda </t>
  </si>
  <si>
    <t>Kudulytė</t>
  </si>
  <si>
    <t>Vytaras</t>
  </si>
  <si>
    <t>Sarapas</t>
  </si>
  <si>
    <t>Augustinas</t>
  </si>
  <si>
    <t>Vilkas</t>
  </si>
  <si>
    <t>Jokūbas</t>
  </si>
  <si>
    <t>Grigaliūnas</t>
  </si>
  <si>
    <t>Neda</t>
  </si>
  <si>
    <t>Breimelis</t>
  </si>
  <si>
    <t>2007-08-02</t>
  </si>
  <si>
    <t>Patricija</t>
  </si>
  <si>
    <t>Grigalionytė</t>
  </si>
  <si>
    <t>Pribušauskaitė</t>
  </si>
  <si>
    <t>2007-09-27</t>
  </si>
  <si>
    <t>Evelina</t>
  </si>
  <si>
    <t>Kaškelytė</t>
  </si>
  <si>
    <t>Karolina</t>
  </si>
  <si>
    <t>Žilys</t>
  </si>
  <si>
    <t>2007</t>
  </si>
  <si>
    <t>Židonytė</t>
  </si>
  <si>
    <t>Pleškaitė</t>
  </si>
  <si>
    <t>Fausta</t>
  </si>
  <si>
    <t>Valuckytė</t>
  </si>
  <si>
    <t>Ernestas</t>
  </si>
  <si>
    <t>Pečiukas</t>
  </si>
  <si>
    <t>Mantė</t>
  </si>
  <si>
    <t>Marozaitė</t>
  </si>
  <si>
    <t>Janušauskaitė</t>
  </si>
  <si>
    <t>2008-04-12</t>
  </si>
  <si>
    <t>Andrėja</t>
  </si>
  <si>
    <t>Zaborskytė</t>
  </si>
  <si>
    <t>Ugnius</t>
  </si>
  <si>
    <t>Janušauskas</t>
  </si>
  <si>
    <t>2009-06-17</t>
  </si>
  <si>
    <t>Murinas</t>
  </si>
  <si>
    <t>Rūta</t>
  </si>
  <si>
    <t>Vertelkaitė</t>
  </si>
  <si>
    <t>2006-05-13</t>
  </si>
  <si>
    <t>Poviliūnaitė</t>
  </si>
  <si>
    <t>2008-10-08</t>
  </si>
  <si>
    <t>Rasa</t>
  </si>
  <si>
    <t>2004-03-23</t>
  </si>
  <si>
    <t>R.Smilgys</t>
  </si>
  <si>
    <t>60 m M (2010 m. g ir jaunesnės)</t>
  </si>
  <si>
    <t>Einius</t>
  </si>
  <si>
    <t>Arijus</t>
  </si>
  <si>
    <t>Slapcinskas</t>
  </si>
  <si>
    <t>Kelpša</t>
  </si>
  <si>
    <t>Rez.</t>
  </si>
  <si>
    <t>Modestas</t>
  </si>
  <si>
    <t>Kavaliauskas</t>
  </si>
  <si>
    <t>2002-02-12</t>
  </si>
  <si>
    <t>200 m  M  (2010 m. g ir jaunesni.)</t>
  </si>
  <si>
    <t>200 m V  (2010 m. g ir jaunesni.)</t>
  </si>
  <si>
    <t>Šuolis į aukštį M (2010 m. g ir jaunesnės)</t>
  </si>
  <si>
    <t>Šuolis į aukštį M (2008-2009 m. g)</t>
  </si>
  <si>
    <t>Šuolis į aukštį V (2008-2009 m. g)</t>
  </si>
  <si>
    <t>Juknius</t>
  </si>
  <si>
    <t>Mogilovas</t>
  </si>
  <si>
    <t>2010-12-13</t>
  </si>
  <si>
    <t>R.Sabalytė</t>
  </si>
  <si>
    <t>Monika</t>
  </si>
  <si>
    <t>K.Sabalytė</t>
  </si>
  <si>
    <t>Žagunytė</t>
  </si>
  <si>
    <t>Gluosnė</t>
  </si>
  <si>
    <t>Lūžaitė</t>
  </si>
  <si>
    <t>Ramūnė</t>
  </si>
  <si>
    <t>Telyčėnaitė</t>
  </si>
  <si>
    <t>2010-07-25</t>
  </si>
  <si>
    <t>Grinskytė</t>
  </si>
  <si>
    <t>Viktorija</t>
  </si>
  <si>
    <t>Aleknaviciute</t>
  </si>
  <si>
    <t>DNS</t>
  </si>
  <si>
    <t>Vieta</t>
  </si>
  <si>
    <t>Rutulys (3 kg) V  (2008-2009 m. g)</t>
  </si>
  <si>
    <t>x</t>
  </si>
  <si>
    <t>3,11</t>
  </si>
  <si>
    <t>-</t>
  </si>
  <si>
    <t>Petkevičiūtė</t>
  </si>
  <si>
    <t>Miglė</t>
  </si>
  <si>
    <t>o</t>
  </si>
  <si>
    <t>xxx</t>
  </si>
  <si>
    <t>xo</t>
  </si>
  <si>
    <t>xx-</t>
  </si>
  <si>
    <t>xxo</t>
  </si>
  <si>
    <t xml:space="preserve"> - o </t>
  </si>
  <si>
    <t>Kv.l.</t>
  </si>
  <si>
    <t>Erika</t>
  </si>
  <si>
    <t>Justė</t>
  </si>
  <si>
    <t>Mašalaitė</t>
  </si>
  <si>
    <t>2011-05-27</t>
  </si>
  <si>
    <t>Kamilė</t>
  </si>
  <si>
    <t>Faigenbaumaitė</t>
  </si>
  <si>
    <t>Brigita</t>
  </si>
  <si>
    <t>60 m M  (2008-2009 m. g)</t>
  </si>
  <si>
    <t>Morkelytė</t>
  </si>
  <si>
    <t>2008 02 03</t>
  </si>
  <si>
    <t>Dija</t>
  </si>
  <si>
    <t>Vilimaitė</t>
  </si>
  <si>
    <t>2007-03-12</t>
  </si>
  <si>
    <t>Valiulytė</t>
  </si>
  <si>
    <t>Rez.p.b.</t>
  </si>
  <si>
    <t>Rez.fin.</t>
  </si>
  <si>
    <t>60 m  V (2008-2009 m. g)</t>
  </si>
  <si>
    <t>Panevėžys, 2021 m. gruodžio 17 d.</t>
  </si>
  <si>
    <t>A.Dobregienė</t>
  </si>
  <si>
    <t>Rutulys M   (2008-2009 m. g) (2 kg)</t>
  </si>
  <si>
    <t>I JA</t>
  </si>
  <si>
    <t>Rutulys (3 kg)  jaunučiai</t>
  </si>
  <si>
    <t>A. Dobregienė E. Barisienė</t>
  </si>
  <si>
    <t>Šuolis į tolį M (2010 m. g ir jaunesni.)  (nuo atsispyrimo vietos)</t>
  </si>
  <si>
    <t>Šuolis į tolį M (2008-2009 m. g)  (nuo atsispyrimo vietos)</t>
  </si>
  <si>
    <t>Šuolis į tolį V (2010 m. g ir jaunesni.)  (nuo atsispyrimo vietos)</t>
  </si>
  <si>
    <t>Šuolis į tolį V (2008-2009 m. g)   (nuo atsispyrimo vietos)</t>
  </si>
  <si>
    <t>Rutulys  jaunutės (3 kg)</t>
  </si>
  <si>
    <t xml:space="preserve">    PANEVĖŽIO SPORTO CENTRO </t>
  </si>
  <si>
    <t>LENGVOSIOS ATLETIKOS KALĖDINĖS VARŽYBOS</t>
  </si>
  <si>
    <t>2021 m. gruodžio mėn. 17 d.</t>
  </si>
  <si>
    <t>Panevėžio SC lengvosios atletikos maniežas</t>
  </si>
  <si>
    <t>Varžybų vyriausiasis teisėjas</t>
  </si>
  <si>
    <t>Remigijus Jakubauskas</t>
  </si>
  <si>
    <t>Varžybų vyriausiasis sekretorius</t>
  </si>
  <si>
    <t>Rimvydas Smilgys</t>
  </si>
  <si>
    <t>1 lapas iš 2</t>
  </si>
  <si>
    <t>2 lapas iš 2</t>
  </si>
  <si>
    <t>60 m V (2010 m. g ir jaunesni.)</t>
  </si>
  <si>
    <t>1 lapas</t>
  </si>
  <si>
    <t>200 m M  (2008-2009 m. g)</t>
  </si>
  <si>
    <t>200 m V  (2008-2009 m. g)</t>
  </si>
  <si>
    <t>Veretinskaitė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</si>
</sst>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"/>
    <numFmt numFmtId="165" formatCode="yyyy\-mm\-dd;@"/>
    <numFmt numFmtId="166" formatCode="yyyy\-mm\-dd"/>
  </numFmts>
  <fonts count="41" x14ac:knownFonts="1">
    <font>
      <sz val="11"/>
      <name val="Calibri"/>
    </font>
    <font>
      <sz val="10"/>
      <color rgb="FF000000"/>
      <name val="Times New Roman"/>
      <charset val="186"/>
    </font>
    <font>
      <b/>
      <sz val="10"/>
      <color rgb="FF000000"/>
      <name val="Times New Roman"/>
      <charset val="186"/>
    </font>
    <font>
      <b/>
      <sz val="10"/>
      <name val="Times New Roman"/>
      <charset val="186"/>
    </font>
    <font>
      <sz val="10"/>
      <name val="Times New Roman"/>
      <charset val="186"/>
    </font>
    <font>
      <sz val="10"/>
      <color indexed="64"/>
      <name val="Times New Roman"/>
      <charset val="186"/>
    </font>
    <font>
      <b/>
      <sz val="10"/>
      <color indexed="64"/>
      <name val="Times New Roman"/>
      <charset val="186"/>
    </font>
    <font>
      <sz val="7"/>
      <name val="Times New Roman"/>
      <charset val="186"/>
    </font>
    <font>
      <sz val="8"/>
      <name val="Times New Roman"/>
      <charset val="186"/>
    </font>
    <font>
      <sz val="10"/>
      <color rgb="FF000000"/>
      <name val="Times New Roman"/>
      <charset val="186"/>
    </font>
    <font>
      <b/>
      <sz val="10"/>
      <color rgb="FF000000"/>
      <name val="Times New Roman"/>
      <charset val="186"/>
    </font>
    <font>
      <i/>
      <sz val="10"/>
      <name val="Times New Roman"/>
      <charset val="186"/>
    </font>
    <font>
      <sz val="10"/>
      <color rgb="FF222222"/>
      <name val="Times New Roman"/>
      <charset val="186"/>
    </font>
    <font>
      <sz val="10"/>
      <name val="Arial"/>
    </font>
    <font>
      <sz val="11"/>
      <color rgb="FF000000"/>
      <name val="Calibri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9"/>
      <name val="Times New Roman"/>
      <family val="1"/>
    </font>
    <font>
      <b/>
      <sz val="8"/>
      <name val="Times New Roman"/>
      <family val="1"/>
    </font>
    <font>
      <b/>
      <sz val="18"/>
      <name val="Arial"/>
      <family val="2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sz val="20"/>
      <name val="Arial"/>
      <family val="2"/>
      <charset val="186"/>
    </font>
    <font>
      <b/>
      <sz val="12"/>
      <name val="Arial"/>
      <family val="2"/>
      <charset val="186"/>
    </font>
    <font>
      <b/>
      <sz val="16"/>
      <name val="Arial"/>
      <family val="2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sz val="8"/>
      <name val="Times New Roman"/>
      <family val="1"/>
    </font>
    <font>
      <sz val="7"/>
      <name val="Times New Roman"/>
      <family val="1"/>
    </font>
    <font>
      <b/>
      <sz val="10"/>
      <color rgb="FF000000"/>
      <name val="Times New Roman"/>
      <family val="1"/>
    </font>
    <font>
      <b/>
      <sz val="10"/>
      <color indexed="6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/>
      <bottom style="slantDashDot">
        <color indexed="64"/>
      </bottom>
      <diagonal/>
    </border>
  </borders>
  <cellStyleXfs count="7">
    <xf numFmtId="0" fontId="0" fillId="0" borderId="0">
      <alignment vertical="center"/>
    </xf>
    <xf numFmtId="0" fontId="13" fillId="0" borderId="0">
      <protection locked="0"/>
    </xf>
    <xf numFmtId="0" fontId="14" fillId="0" borderId="0">
      <protection locked="0"/>
    </xf>
    <xf numFmtId="0" fontId="23" fillId="0" borderId="0"/>
    <xf numFmtId="0" fontId="23" fillId="0" borderId="0"/>
    <xf numFmtId="0" fontId="24" fillId="0" borderId="0"/>
    <xf numFmtId="0" fontId="23" fillId="0" borderId="0"/>
  </cellStyleXfs>
  <cellXfs count="364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/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/>
    <xf numFmtId="49" fontId="3" fillId="0" borderId="0" xfId="0" applyNumberFormat="1" applyFont="1" applyAlignment="1">
      <alignment horizontal="left"/>
    </xf>
    <xf numFmtId="164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3" fillId="0" borderId="1" xfId="0" applyFont="1" applyBorder="1">
      <alignment vertical="center"/>
    </xf>
    <xf numFmtId="165" fontId="5" fillId="0" borderId="1" xfId="0" applyNumberFormat="1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9" fillId="0" borderId="1" xfId="2" applyFont="1" applyFill="1" applyBorder="1" applyAlignment="1" applyProtection="1">
      <alignment horizontal="right"/>
    </xf>
    <xf numFmtId="0" fontId="10" fillId="0" borderId="1" xfId="2" applyFont="1" applyFill="1" applyBorder="1" applyAlignment="1" applyProtection="1"/>
    <xf numFmtId="0" fontId="8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49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/>
    <xf numFmtId="0" fontId="3" fillId="0" borderId="1" xfId="0" applyFont="1" applyBorder="1" applyAlignment="1"/>
    <xf numFmtId="165" fontId="5" fillId="0" borderId="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8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Fill="1" applyBorder="1" applyAlignment="1"/>
    <xf numFmtId="0" fontId="4" fillId="0" borderId="9" xfId="0" applyFont="1" applyBorder="1" applyAlignment="1"/>
    <xf numFmtId="0" fontId="4" fillId="0" borderId="14" xfId="0" applyFont="1" applyBorder="1" applyAlignment="1"/>
    <xf numFmtId="164" fontId="3" fillId="0" borderId="1" xfId="0" applyNumberFormat="1" applyFont="1" applyBorder="1" applyAlignment="1">
      <alignment horizontal="left"/>
    </xf>
    <xf numFmtId="0" fontId="12" fillId="0" borderId="0" xfId="0" applyFont="1" applyAlignment="1">
      <alignment horizontal="right"/>
    </xf>
    <xf numFmtId="0" fontId="9" fillId="0" borderId="1" xfId="2" applyNumberFormat="1" applyFont="1" applyFill="1" applyBorder="1" applyAlignment="1" applyProtection="1">
      <alignment horizontal="left"/>
    </xf>
    <xf numFmtId="2" fontId="3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left"/>
    </xf>
    <xf numFmtId="2" fontId="4" fillId="0" borderId="0" xfId="0" applyNumberFormat="1" applyFont="1" applyAlignment="1">
      <alignment horizontal="left" vertical="center"/>
    </xf>
    <xf numFmtId="0" fontId="15" fillId="0" borderId="1" xfId="0" applyFont="1" applyBorder="1" applyAlignment="1"/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7" fillId="0" borderId="1" xfId="0" applyFont="1" applyBorder="1" applyAlignment="1"/>
    <xf numFmtId="0" fontId="18" fillId="0" borderId="1" xfId="0" applyFont="1" applyBorder="1" applyAlignment="1"/>
    <xf numFmtId="0" fontId="17" fillId="0" borderId="1" xfId="0" applyFont="1" applyBorder="1" applyAlignment="1">
      <alignment horizontal="right"/>
    </xf>
    <xf numFmtId="14" fontId="1" fillId="0" borderId="0" xfId="0" applyNumberFormat="1" applyFont="1" applyAlignment="1"/>
    <xf numFmtId="14" fontId="1" fillId="0" borderId="1" xfId="0" applyNumberFormat="1" applyFont="1" applyBorder="1" applyAlignment="1"/>
    <xf numFmtId="0" fontId="15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/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4" fillId="0" borderId="7" xfId="1" applyNumberFormat="1" applyFont="1" applyFill="1" applyBorder="1" applyAlignment="1" applyProtection="1">
      <alignment horizontal="center"/>
    </xf>
    <xf numFmtId="14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9" fillId="0" borderId="1" xfId="2" applyNumberFormat="1" applyFont="1" applyFill="1" applyBorder="1" applyAlignment="1" applyProtection="1">
      <alignment horizontal="center"/>
    </xf>
    <xf numFmtId="14" fontId="4" fillId="0" borderId="1" xfId="1" applyNumberFormat="1" applyFont="1" applyFill="1" applyBorder="1" applyAlignment="1" applyProtection="1">
      <alignment horizontal="center"/>
    </xf>
    <xf numFmtId="14" fontId="4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left"/>
    </xf>
    <xf numFmtId="14" fontId="5" fillId="0" borderId="7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/>
    </xf>
    <xf numFmtId="14" fontId="3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 wrapText="1"/>
    </xf>
    <xf numFmtId="14" fontId="9" fillId="0" borderId="1" xfId="2" applyNumberFormat="1" applyFont="1" applyFill="1" applyBorder="1" applyAlignment="1" applyProtection="1">
      <alignment horizontal="left"/>
    </xf>
    <xf numFmtId="14" fontId="1" fillId="0" borderId="1" xfId="0" applyNumberFormat="1" applyFont="1" applyBorder="1" applyAlignment="1">
      <alignment horizontal="left"/>
    </xf>
    <xf numFmtId="14" fontId="15" fillId="0" borderId="0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/>
    <xf numFmtId="1" fontId="20" fillId="0" borderId="1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right"/>
    </xf>
    <xf numFmtId="0" fontId="5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14" fontId="4" fillId="0" borderId="10" xfId="0" applyNumberFormat="1" applyFont="1" applyFill="1" applyBorder="1" applyAlignment="1">
      <alignment horizontal="center"/>
    </xf>
    <xf numFmtId="14" fontId="5" fillId="0" borderId="1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6" fillId="0" borderId="0" xfId="0" applyFo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49" fontId="1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2" fontId="3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49" fontId="21" fillId="0" borderId="1" xfId="3" applyNumberFormat="1" applyFont="1" applyBorder="1" applyAlignment="1">
      <alignment horizontal="center"/>
    </xf>
    <xf numFmtId="49" fontId="20" fillId="0" borderId="1" xfId="3" applyNumberFormat="1" applyFont="1" applyBorder="1" applyAlignment="1">
      <alignment horizontal="center"/>
    </xf>
    <xf numFmtId="0" fontId="21" fillId="0" borderId="1" xfId="5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3" xfId="0" applyFont="1" applyFill="1" applyBorder="1" applyAlignment="1"/>
    <xf numFmtId="2" fontId="21" fillId="0" borderId="1" xfId="0" applyNumberFormat="1" applyFont="1" applyBorder="1" applyAlignment="1">
      <alignment horizontal="center"/>
    </xf>
    <xf numFmtId="0" fontId="4" fillId="0" borderId="2" xfId="0" applyFont="1" applyBorder="1" applyAlignment="1"/>
    <xf numFmtId="2" fontId="25" fillId="0" borderId="1" xfId="4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/>
    <xf numFmtId="1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14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14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49" fontId="20" fillId="0" borderId="17" xfId="3" applyNumberFormat="1" applyFont="1" applyBorder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1" fillId="0" borderId="10" xfId="0" applyFont="1" applyBorder="1" applyAlignment="1">
      <alignment horizontal="right"/>
    </xf>
    <xf numFmtId="0" fontId="18" fillId="0" borderId="10" xfId="0" applyFont="1" applyBorder="1" applyAlignment="1"/>
    <xf numFmtId="14" fontId="1" fillId="0" borderId="1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6" fillId="0" borderId="21" xfId="0" applyFont="1" applyBorder="1" applyAlignment="1">
      <alignment horizontal="center" vertical="center"/>
    </xf>
    <xf numFmtId="49" fontId="20" fillId="0" borderId="21" xfId="3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0" fontId="19" fillId="0" borderId="1" xfId="0" applyFont="1" applyBorder="1" applyAlignment="1"/>
    <xf numFmtId="0" fontId="19" fillId="0" borderId="0" xfId="0" applyFont="1" applyBorder="1" applyAlignment="1"/>
    <xf numFmtId="49" fontId="21" fillId="0" borderId="1" xfId="0" applyNumberFormat="1" applyFont="1" applyBorder="1" applyAlignment="1">
      <alignment horizontal="center"/>
    </xf>
    <xf numFmtId="0" fontId="2" fillId="0" borderId="10" xfId="0" applyFont="1" applyBorder="1" applyAlignment="1"/>
    <xf numFmtId="0" fontId="1" fillId="0" borderId="10" xfId="0" applyFont="1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1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10" xfId="0" applyFont="1" applyBorder="1" applyAlignment="1"/>
    <xf numFmtId="49" fontId="4" fillId="0" borderId="10" xfId="0" applyNumberFormat="1" applyFont="1" applyBorder="1" applyAlignment="1">
      <alignment horizontal="left"/>
    </xf>
    <xf numFmtId="0" fontId="3" fillId="0" borderId="10" xfId="0" applyFont="1" applyBorder="1">
      <alignment vertical="center"/>
    </xf>
    <xf numFmtId="0" fontId="4" fillId="0" borderId="25" xfId="0" applyFont="1" applyBorder="1" applyAlignment="1">
      <alignment horizontal="left"/>
    </xf>
    <xf numFmtId="0" fontId="4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166" fontId="4" fillId="0" borderId="2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1" fontId="16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left" vertical="center"/>
    </xf>
    <xf numFmtId="2" fontId="3" fillId="0" borderId="17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0" borderId="24" xfId="0" applyFont="1" applyBorder="1" applyAlignment="1">
      <alignment horizontal="right"/>
    </xf>
    <xf numFmtId="0" fontId="3" fillId="0" borderId="29" xfId="0" applyFont="1" applyBorder="1" applyAlignment="1">
      <alignment horizontal="left"/>
    </xf>
    <xf numFmtId="165" fontId="4" fillId="0" borderId="10" xfId="0" applyNumberFormat="1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14" fontId="3" fillId="0" borderId="17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right"/>
    </xf>
    <xf numFmtId="0" fontId="17" fillId="0" borderId="10" xfId="0" applyFont="1" applyBorder="1" applyAlignment="1"/>
    <xf numFmtId="2" fontId="16" fillId="0" borderId="10" xfId="0" applyNumberFormat="1" applyFont="1" applyBorder="1" applyAlignment="1">
      <alignment horizontal="center" vertical="center"/>
    </xf>
    <xf numFmtId="2" fontId="15" fillId="0" borderId="18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left"/>
    </xf>
    <xf numFmtId="2" fontId="3" fillId="0" borderId="24" xfId="0" applyNumberFormat="1" applyFont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 applyProtection="1">
      <alignment horizontal="right"/>
    </xf>
    <xf numFmtId="0" fontId="10" fillId="0" borderId="10" xfId="2" applyFont="1" applyFill="1" applyBorder="1" applyAlignment="1" applyProtection="1"/>
    <xf numFmtId="14" fontId="9" fillId="0" borderId="10" xfId="2" applyNumberFormat="1" applyFont="1" applyFill="1" applyBorder="1" applyAlignment="1" applyProtection="1">
      <alignment horizontal="left"/>
    </xf>
    <xf numFmtId="0" fontId="4" fillId="0" borderId="10" xfId="0" applyFont="1" applyFill="1" applyBorder="1" applyAlignment="1"/>
    <xf numFmtId="0" fontId="4" fillId="0" borderId="1" xfId="0" applyNumberFormat="1" applyFont="1" applyBorder="1" applyAlignment="1">
      <alignment horizontal="left"/>
    </xf>
    <xf numFmtId="1" fontId="3" fillId="0" borderId="30" xfId="0" applyNumberFormat="1" applyFont="1" applyBorder="1" applyAlignment="1">
      <alignment horizontal="center" vertical="center"/>
    </xf>
    <xf numFmtId="49" fontId="20" fillId="0" borderId="31" xfId="3" applyNumberFormat="1" applyFont="1" applyBorder="1" applyAlignment="1">
      <alignment horizontal="center"/>
    </xf>
    <xf numFmtId="2" fontId="25" fillId="0" borderId="10" xfId="4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/>
    </xf>
    <xf numFmtId="0" fontId="16" fillId="3" borderId="1" xfId="0" applyFont="1" applyFill="1" applyBorder="1" applyAlignment="1">
      <alignment horizontal="left"/>
    </xf>
    <xf numFmtId="14" fontId="1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/>
    <xf numFmtId="0" fontId="0" fillId="0" borderId="0" xfId="0" applyAlignment="1"/>
    <xf numFmtId="0" fontId="0" fillId="0" borderId="0" xfId="0" applyBorder="1" applyAlignment="1"/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0" fontId="0" fillId="0" borderId="34" xfId="0" applyBorder="1" applyAlignment="1"/>
    <xf numFmtId="49" fontId="0" fillId="0" borderId="0" xfId="0" applyNumberFormat="1" applyBorder="1" applyAlignment="1">
      <alignment horizontal="left"/>
    </xf>
    <xf numFmtId="0" fontId="0" fillId="0" borderId="35" xfId="0" applyBorder="1" applyAlignment="1"/>
    <xf numFmtId="49" fontId="0" fillId="0" borderId="0" xfId="0" applyNumberFormat="1" applyBorder="1" applyAlignment="1"/>
    <xf numFmtId="0" fontId="27" fillId="0" borderId="0" xfId="0" applyFont="1" applyBorder="1" applyAlignment="1"/>
    <xf numFmtId="0" fontId="0" fillId="0" borderId="0" xfId="0" applyBorder="1">
      <alignment vertical="center"/>
    </xf>
    <xf numFmtId="0" fontId="28" fillId="0" borderId="0" xfId="0" applyFont="1" applyBorder="1" applyAlignment="1">
      <alignment horizontal="left" vertical="center"/>
    </xf>
    <xf numFmtId="49" fontId="29" fillId="0" borderId="0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49" fontId="29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/>
    <xf numFmtId="0" fontId="31" fillId="0" borderId="0" xfId="0" applyFont="1" applyBorder="1" applyAlignment="1"/>
    <xf numFmtId="49" fontId="32" fillId="0" borderId="0" xfId="0" applyNumberFormat="1" applyFont="1" applyBorder="1" applyAlignment="1"/>
    <xf numFmtId="0" fontId="24" fillId="0" borderId="0" xfId="5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49" fontId="0" fillId="0" borderId="38" xfId="0" applyNumberFormat="1" applyBorder="1" applyAlignment="1"/>
    <xf numFmtId="49" fontId="0" fillId="0" borderId="38" xfId="0" applyNumberFormat="1" applyBorder="1" applyAlignment="1">
      <alignment horizontal="left"/>
    </xf>
    <xf numFmtId="0" fontId="0" fillId="0" borderId="39" xfId="0" applyBorder="1" applyAlignment="1"/>
    <xf numFmtId="49" fontId="33" fillId="0" borderId="0" xfId="0" applyNumberFormat="1" applyFont="1" applyAlignment="1">
      <alignment horizontal="left"/>
    </xf>
    <xf numFmtId="49" fontId="33" fillId="0" borderId="0" xfId="0" applyNumberFormat="1" applyFont="1" applyAlignment="1"/>
    <xf numFmtId="49" fontId="34" fillId="0" borderId="0" xfId="0" applyNumberFormat="1" applyFont="1" applyAlignment="1"/>
    <xf numFmtId="0" fontId="35" fillId="0" borderId="0" xfId="0" applyFont="1" applyAlignment="1"/>
    <xf numFmtId="49" fontId="35" fillId="0" borderId="0" xfId="0" applyNumberFormat="1" applyFont="1" applyAlignment="1">
      <alignment horizontal="left"/>
    </xf>
    <xf numFmtId="49" fontId="35" fillId="0" borderId="0" xfId="0" applyNumberFormat="1" applyFont="1" applyAlignment="1"/>
    <xf numFmtId="0" fontId="0" fillId="0" borderId="40" xfId="0" applyBorder="1" applyAlignment="1"/>
    <xf numFmtId="0" fontId="36" fillId="0" borderId="1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9" fillId="0" borderId="1" xfId="0" applyFont="1" applyBorder="1" applyAlignment="1"/>
    <xf numFmtId="0" fontId="39" fillId="0" borderId="10" xfId="0" applyFont="1" applyBorder="1" applyAlignment="1"/>
    <xf numFmtId="0" fontId="40" fillId="0" borderId="1" xfId="0" applyNumberFormat="1" applyFont="1" applyFill="1" applyBorder="1" applyAlignment="1">
      <alignment horizontal="left"/>
    </xf>
    <xf numFmtId="0" fontId="37" fillId="0" borderId="1" xfId="0" applyFont="1" applyFill="1" applyBorder="1" applyAlignment="1">
      <alignment horizontal="left"/>
    </xf>
    <xf numFmtId="0" fontId="21" fillId="0" borderId="13" xfId="0" applyFont="1" applyFill="1" applyBorder="1" applyAlignment="1"/>
    <xf numFmtId="0" fontId="17" fillId="0" borderId="0" xfId="0" applyFont="1" applyBorder="1" applyAlignment="1">
      <alignment horizontal="right"/>
    </xf>
    <xf numFmtId="0" fontId="39" fillId="0" borderId="0" xfId="0" applyFont="1" applyBorder="1" applyAlignment="1"/>
    <xf numFmtId="14" fontId="1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0" fontId="21" fillId="0" borderId="7" xfId="0" applyFont="1" applyBorder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4" fillId="0" borderId="2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/>
    <xf numFmtId="0" fontId="4" fillId="0" borderId="17" xfId="0" applyFont="1" applyBorder="1" applyAlignment="1"/>
    <xf numFmtId="0" fontId="4" fillId="0" borderId="20" xfId="0" applyFont="1" applyBorder="1" applyAlignment="1"/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7">
    <cellStyle name="Įprastas 2" xfId="4"/>
    <cellStyle name="Įprastas 9" xfId="2"/>
    <cellStyle name="Normal" xfId="0" builtinId="0"/>
    <cellStyle name="Normal 10 4" xfId="6"/>
    <cellStyle name="Normal 4" xfId="3"/>
    <cellStyle name="Normal_60Vj" xfId="1"/>
    <cellStyle name="Normal_kategorijos(1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</xdr:row>
      <xdr:rowOff>88417</xdr:rowOff>
    </xdr:from>
    <xdr:to>
      <xdr:col>10</xdr:col>
      <xdr:colOff>352424</xdr:colOff>
      <xdr:row>10</xdr:row>
      <xdr:rowOff>63257</xdr:rowOff>
    </xdr:to>
    <xdr:pic>
      <xdr:nvPicPr>
        <xdr:cNvPr id="2" name="Paveikslėlis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659917"/>
          <a:ext cx="1371599" cy="1384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190500</xdr:colOff>
      <xdr:row>12</xdr:row>
      <xdr:rowOff>114300</xdr:rowOff>
    </xdr:to>
    <xdr:sp macro="" textlink="">
      <xdr:nvSpPr>
        <xdr:cNvPr id="3" name="AutoShape 1" descr="PANEVĖŽIO SPORTO CENTRAS"/>
        <xdr:cNvSpPr>
          <a:spLocks noChangeAspect="1" noChangeArrowheads="1"/>
        </xdr:cNvSpPr>
      </xdr:nvSpPr>
      <xdr:spPr bwMode="auto">
        <a:xfrm>
          <a:off x="1085850" y="15811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133351</xdr:colOff>
      <xdr:row>9</xdr:row>
      <xdr:rowOff>115927</xdr:rowOff>
    </xdr:from>
    <xdr:to>
      <xdr:col>5</xdr:col>
      <xdr:colOff>142875</xdr:colOff>
      <xdr:row>12</xdr:row>
      <xdr:rowOff>142876</xdr:rowOff>
    </xdr:to>
    <xdr:pic>
      <xdr:nvPicPr>
        <xdr:cNvPr id="4" name="Paveikslėlis 3" descr="downloa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1897102"/>
          <a:ext cx="771524" cy="627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257174</xdr:colOff>
      <xdr:row>14</xdr:row>
      <xdr:rowOff>180974</xdr:rowOff>
    </xdr:from>
    <xdr:to>
      <xdr:col>13</xdr:col>
      <xdr:colOff>69416</xdr:colOff>
      <xdr:row>20</xdr:row>
      <xdr:rowOff>314325</xdr:rowOff>
    </xdr:to>
    <xdr:pic>
      <xdr:nvPicPr>
        <xdr:cNvPr id="5" name="Paveikslėlis 4" descr="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4" y="3038474"/>
          <a:ext cx="3241242" cy="1495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4"/>
  <sheetViews>
    <sheetView topLeftCell="A10" workbookViewId="0">
      <selection activeCell="A23" sqref="A23"/>
    </sheetView>
  </sheetViews>
  <sheetFormatPr defaultRowHeight="14.4" x14ac:dyDescent="0.3"/>
  <cols>
    <col min="1" max="1" width="4" style="302" customWidth="1"/>
    <col min="2" max="2" width="0.88671875" style="302" customWidth="1"/>
    <col min="3" max="3" width="5.6640625" style="302" customWidth="1"/>
    <col min="4" max="4" width="5.6640625" style="304" customWidth="1"/>
    <col min="5" max="6" width="5.6640625" style="302" customWidth="1"/>
    <col min="7" max="7" width="5.6640625" style="305" customWidth="1"/>
    <col min="8" max="18" width="5.6640625" style="302" customWidth="1"/>
    <col min="19" max="256" width="9.109375" style="302"/>
    <col min="257" max="257" width="4" style="302" customWidth="1"/>
    <col min="258" max="258" width="0.88671875" style="302" customWidth="1"/>
    <col min="259" max="274" width="5.6640625" style="302" customWidth="1"/>
    <col min="275" max="512" width="9.109375" style="302"/>
    <col min="513" max="513" width="4" style="302" customWidth="1"/>
    <col min="514" max="514" width="0.88671875" style="302" customWidth="1"/>
    <col min="515" max="530" width="5.6640625" style="302" customWidth="1"/>
    <col min="531" max="768" width="9.109375" style="302"/>
    <col min="769" max="769" width="4" style="302" customWidth="1"/>
    <col min="770" max="770" width="0.88671875" style="302" customWidth="1"/>
    <col min="771" max="786" width="5.6640625" style="302" customWidth="1"/>
    <col min="787" max="1024" width="9.109375" style="302"/>
    <col min="1025" max="1025" width="4" style="302" customWidth="1"/>
    <col min="1026" max="1026" width="0.88671875" style="302" customWidth="1"/>
    <col min="1027" max="1042" width="5.6640625" style="302" customWidth="1"/>
    <col min="1043" max="1280" width="9.109375" style="302"/>
    <col min="1281" max="1281" width="4" style="302" customWidth="1"/>
    <col min="1282" max="1282" width="0.88671875" style="302" customWidth="1"/>
    <col min="1283" max="1298" width="5.6640625" style="302" customWidth="1"/>
    <col min="1299" max="1536" width="9.109375" style="302"/>
    <col min="1537" max="1537" width="4" style="302" customWidth="1"/>
    <col min="1538" max="1538" width="0.88671875" style="302" customWidth="1"/>
    <col min="1539" max="1554" width="5.6640625" style="302" customWidth="1"/>
    <col min="1555" max="1792" width="9.109375" style="302"/>
    <col min="1793" max="1793" width="4" style="302" customWidth="1"/>
    <col min="1794" max="1794" width="0.88671875" style="302" customWidth="1"/>
    <col min="1795" max="1810" width="5.6640625" style="302" customWidth="1"/>
    <col min="1811" max="2048" width="9.109375" style="302"/>
    <col min="2049" max="2049" width="4" style="302" customWidth="1"/>
    <col min="2050" max="2050" width="0.88671875" style="302" customWidth="1"/>
    <col min="2051" max="2066" width="5.6640625" style="302" customWidth="1"/>
    <col min="2067" max="2304" width="9.109375" style="302"/>
    <col min="2305" max="2305" width="4" style="302" customWidth="1"/>
    <col min="2306" max="2306" width="0.88671875" style="302" customWidth="1"/>
    <col min="2307" max="2322" width="5.6640625" style="302" customWidth="1"/>
    <col min="2323" max="2560" width="9.109375" style="302"/>
    <col min="2561" max="2561" width="4" style="302" customWidth="1"/>
    <col min="2562" max="2562" width="0.88671875" style="302" customWidth="1"/>
    <col min="2563" max="2578" width="5.6640625" style="302" customWidth="1"/>
    <col min="2579" max="2816" width="9.109375" style="302"/>
    <col min="2817" max="2817" width="4" style="302" customWidth="1"/>
    <col min="2818" max="2818" width="0.88671875" style="302" customWidth="1"/>
    <col min="2819" max="2834" width="5.6640625" style="302" customWidth="1"/>
    <col min="2835" max="3072" width="9.109375" style="302"/>
    <col min="3073" max="3073" width="4" style="302" customWidth="1"/>
    <col min="3074" max="3074" width="0.88671875" style="302" customWidth="1"/>
    <col min="3075" max="3090" width="5.6640625" style="302" customWidth="1"/>
    <col min="3091" max="3328" width="9.109375" style="302"/>
    <col min="3329" max="3329" width="4" style="302" customWidth="1"/>
    <col min="3330" max="3330" width="0.88671875" style="302" customWidth="1"/>
    <col min="3331" max="3346" width="5.6640625" style="302" customWidth="1"/>
    <col min="3347" max="3584" width="9.109375" style="302"/>
    <col min="3585" max="3585" width="4" style="302" customWidth="1"/>
    <col min="3586" max="3586" width="0.88671875" style="302" customWidth="1"/>
    <col min="3587" max="3602" width="5.6640625" style="302" customWidth="1"/>
    <col min="3603" max="3840" width="9.109375" style="302"/>
    <col min="3841" max="3841" width="4" style="302" customWidth="1"/>
    <col min="3842" max="3842" width="0.88671875" style="302" customWidth="1"/>
    <col min="3843" max="3858" width="5.6640625" style="302" customWidth="1"/>
    <col min="3859" max="4096" width="9.109375" style="302"/>
    <col min="4097" max="4097" width="4" style="302" customWidth="1"/>
    <col min="4098" max="4098" width="0.88671875" style="302" customWidth="1"/>
    <col min="4099" max="4114" width="5.6640625" style="302" customWidth="1"/>
    <col min="4115" max="4352" width="9.109375" style="302"/>
    <col min="4353" max="4353" width="4" style="302" customWidth="1"/>
    <col min="4354" max="4354" width="0.88671875" style="302" customWidth="1"/>
    <col min="4355" max="4370" width="5.6640625" style="302" customWidth="1"/>
    <col min="4371" max="4608" width="9.109375" style="302"/>
    <col min="4609" max="4609" width="4" style="302" customWidth="1"/>
    <col min="4610" max="4610" width="0.88671875" style="302" customWidth="1"/>
    <col min="4611" max="4626" width="5.6640625" style="302" customWidth="1"/>
    <col min="4627" max="4864" width="9.109375" style="302"/>
    <col min="4865" max="4865" width="4" style="302" customWidth="1"/>
    <col min="4866" max="4866" width="0.88671875" style="302" customWidth="1"/>
    <col min="4867" max="4882" width="5.6640625" style="302" customWidth="1"/>
    <col min="4883" max="5120" width="9.109375" style="302"/>
    <col min="5121" max="5121" width="4" style="302" customWidth="1"/>
    <col min="5122" max="5122" width="0.88671875" style="302" customWidth="1"/>
    <col min="5123" max="5138" width="5.6640625" style="302" customWidth="1"/>
    <col min="5139" max="5376" width="9.109375" style="302"/>
    <col min="5377" max="5377" width="4" style="302" customWidth="1"/>
    <col min="5378" max="5378" width="0.88671875" style="302" customWidth="1"/>
    <col min="5379" max="5394" width="5.6640625" style="302" customWidth="1"/>
    <col min="5395" max="5632" width="9.109375" style="302"/>
    <col min="5633" max="5633" width="4" style="302" customWidth="1"/>
    <col min="5634" max="5634" width="0.88671875" style="302" customWidth="1"/>
    <col min="5635" max="5650" width="5.6640625" style="302" customWidth="1"/>
    <col min="5651" max="5888" width="9.109375" style="302"/>
    <col min="5889" max="5889" width="4" style="302" customWidth="1"/>
    <col min="5890" max="5890" width="0.88671875" style="302" customWidth="1"/>
    <col min="5891" max="5906" width="5.6640625" style="302" customWidth="1"/>
    <col min="5907" max="6144" width="9.109375" style="302"/>
    <col min="6145" max="6145" width="4" style="302" customWidth="1"/>
    <col min="6146" max="6146" width="0.88671875" style="302" customWidth="1"/>
    <col min="6147" max="6162" width="5.6640625" style="302" customWidth="1"/>
    <col min="6163" max="6400" width="9.109375" style="302"/>
    <col min="6401" max="6401" width="4" style="302" customWidth="1"/>
    <col min="6402" max="6402" width="0.88671875" style="302" customWidth="1"/>
    <col min="6403" max="6418" width="5.6640625" style="302" customWidth="1"/>
    <col min="6419" max="6656" width="9.109375" style="302"/>
    <col min="6657" max="6657" width="4" style="302" customWidth="1"/>
    <col min="6658" max="6658" width="0.88671875" style="302" customWidth="1"/>
    <col min="6659" max="6674" width="5.6640625" style="302" customWidth="1"/>
    <col min="6675" max="6912" width="9.109375" style="302"/>
    <col min="6913" max="6913" width="4" style="302" customWidth="1"/>
    <col min="6914" max="6914" width="0.88671875" style="302" customWidth="1"/>
    <col min="6915" max="6930" width="5.6640625" style="302" customWidth="1"/>
    <col min="6931" max="7168" width="9.109375" style="302"/>
    <col min="7169" max="7169" width="4" style="302" customWidth="1"/>
    <col min="7170" max="7170" width="0.88671875" style="302" customWidth="1"/>
    <col min="7171" max="7186" width="5.6640625" style="302" customWidth="1"/>
    <col min="7187" max="7424" width="9.109375" style="302"/>
    <col min="7425" max="7425" width="4" style="302" customWidth="1"/>
    <col min="7426" max="7426" width="0.88671875" style="302" customWidth="1"/>
    <col min="7427" max="7442" width="5.6640625" style="302" customWidth="1"/>
    <col min="7443" max="7680" width="9.109375" style="302"/>
    <col min="7681" max="7681" width="4" style="302" customWidth="1"/>
    <col min="7682" max="7682" width="0.88671875" style="302" customWidth="1"/>
    <col min="7683" max="7698" width="5.6640625" style="302" customWidth="1"/>
    <col min="7699" max="7936" width="9.109375" style="302"/>
    <col min="7937" max="7937" width="4" style="302" customWidth="1"/>
    <col min="7938" max="7938" width="0.88671875" style="302" customWidth="1"/>
    <col min="7939" max="7954" width="5.6640625" style="302" customWidth="1"/>
    <col min="7955" max="8192" width="9.109375" style="302"/>
    <col min="8193" max="8193" width="4" style="302" customWidth="1"/>
    <col min="8194" max="8194" width="0.88671875" style="302" customWidth="1"/>
    <col min="8195" max="8210" width="5.6640625" style="302" customWidth="1"/>
    <col min="8211" max="8448" width="9.109375" style="302"/>
    <col min="8449" max="8449" width="4" style="302" customWidth="1"/>
    <col min="8450" max="8450" width="0.88671875" style="302" customWidth="1"/>
    <col min="8451" max="8466" width="5.6640625" style="302" customWidth="1"/>
    <col min="8467" max="8704" width="9.109375" style="302"/>
    <col min="8705" max="8705" width="4" style="302" customWidth="1"/>
    <col min="8706" max="8706" width="0.88671875" style="302" customWidth="1"/>
    <col min="8707" max="8722" width="5.6640625" style="302" customWidth="1"/>
    <col min="8723" max="8960" width="9.109375" style="302"/>
    <col min="8961" max="8961" width="4" style="302" customWidth="1"/>
    <col min="8962" max="8962" width="0.88671875" style="302" customWidth="1"/>
    <col min="8963" max="8978" width="5.6640625" style="302" customWidth="1"/>
    <col min="8979" max="9216" width="9.109375" style="302"/>
    <col min="9217" max="9217" width="4" style="302" customWidth="1"/>
    <col min="9218" max="9218" width="0.88671875" style="302" customWidth="1"/>
    <col min="9219" max="9234" width="5.6640625" style="302" customWidth="1"/>
    <col min="9235" max="9472" width="9.109375" style="302"/>
    <col min="9473" max="9473" width="4" style="302" customWidth="1"/>
    <col min="9474" max="9474" width="0.88671875" style="302" customWidth="1"/>
    <col min="9475" max="9490" width="5.6640625" style="302" customWidth="1"/>
    <col min="9491" max="9728" width="9.109375" style="302"/>
    <col min="9729" max="9729" width="4" style="302" customWidth="1"/>
    <col min="9730" max="9730" width="0.88671875" style="302" customWidth="1"/>
    <col min="9731" max="9746" width="5.6640625" style="302" customWidth="1"/>
    <col min="9747" max="9984" width="9.109375" style="302"/>
    <col min="9985" max="9985" width="4" style="302" customWidth="1"/>
    <col min="9986" max="9986" width="0.88671875" style="302" customWidth="1"/>
    <col min="9987" max="10002" width="5.6640625" style="302" customWidth="1"/>
    <col min="10003" max="10240" width="9.109375" style="302"/>
    <col min="10241" max="10241" width="4" style="302" customWidth="1"/>
    <col min="10242" max="10242" width="0.88671875" style="302" customWidth="1"/>
    <col min="10243" max="10258" width="5.6640625" style="302" customWidth="1"/>
    <col min="10259" max="10496" width="9.109375" style="302"/>
    <col min="10497" max="10497" width="4" style="302" customWidth="1"/>
    <col min="10498" max="10498" width="0.88671875" style="302" customWidth="1"/>
    <col min="10499" max="10514" width="5.6640625" style="302" customWidth="1"/>
    <col min="10515" max="10752" width="9.109375" style="302"/>
    <col min="10753" max="10753" width="4" style="302" customWidth="1"/>
    <col min="10754" max="10754" width="0.88671875" style="302" customWidth="1"/>
    <col min="10755" max="10770" width="5.6640625" style="302" customWidth="1"/>
    <col min="10771" max="11008" width="9.109375" style="302"/>
    <col min="11009" max="11009" width="4" style="302" customWidth="1"/>
    <col min="11010" max="11010" width="0.88671875" style="302" customWidth="1"/>
    <col min="11011" max="11026" width="5.6640625" style="302" customWidth="1"/>
    <col min="11027" max="11264" width="9.109375" style="302"/>
    <col min="11265" max="11265" width="4" style="302" customWidth="1"/>
    <col min="11266" max="11266" width="0.88671875" style="302" customWidth="1"/>
    <col min="11267" max="11282" width="5.6640625" style="302" customWidth="1"/>
    <col min="11283" max="11520" width="9.109375" style="302"/>
    <col min="11521" max="11521" width="4" style="302" customWidth="1"/>
    <col min="11522" max="11522" width="0.88671875" style="302" customWidth="1"/>
    <col min="11523" max="11538" width="5.6640625" style="302" customWidth="1"/>
    <col min="11539" max="11776" width="9.109375" style="302"/>
    <col min="11777" max="11777" width="4" style="302" customWidth="1"/>
    <col min="11778" max="11778" width="0.88671875" style="302" customWidth="1"/>
    <col min="11779" max="11794" width="5.6640625" style="302" customWidth="1"/>
    <col min="11795" max="12032" width="9.109375" style="302"/>
    <col min="12033" max="12033" width="4" style="302" customWidth="1"/>
    <col min="12034" max="12034" width="0.88671875" style="302" customWidth="1"/>
    <col min="12035" max="12050" width="5.6640625" style="302" customWidth="1"/>
    <col min="12051" max="12288" width="9.109375" style="302"/>
    <col min="12289" max="12289" width="4" style="302" customWidth="1"/>
    <col min="12290" max="12290" width="0.88671875" style="302" customWidth="1"/>
    <col min="12291" max="12306" width="5.6640625" style="302" customWidth="1"/>
    <col min="12307" max="12544" width="9.109375" style="302"/>
    <col min="12545" max="12545" width="4" style="302" customWidth="1"/>
    <col min="12546" max="12546" width="0.88671875" style="302" customWidth="1"/>
    <col min="12547" max="12562" width="5.6640625" style="302" customWidth="1"/>
    <col min="12563" max="12800" width="9.109375" style="302"/>
    <col min="12801" max="12801" width="4" style="302" customWidth="1"/>
    <col min="12802" max="12802" width="0.88671875" style="302" customWidth="1"/>
    <col min="12803" max="12818" width="5.6640625" style="302" customWidth="1"/>
    <col min="12819" max="13056" width="9.109375" style="302"/>
    <col min="13057" max="13057" width="4" style="302" customWidth="1"/>
    <col min="13058" max="13058" width="0.88671875" style="302" customWidth="1"/>
    <col min="13059" max="13074" width="5.6640625" style="302" customWidth="1"/>
    <col min="13075" max="13312" width="9.109375" style="302"/>
    <col min="13313" max="13313" width="4" style="302" customWidth="1"/>
    <col min="13314" max="13314" width="0.88671875" style="302" customWidth="1"/>
    <col min="13315" max="13330" width="5.6640625" style="302" customWidth="1"/>
    <col min="13331" max="13568" width="9.109375" style="302"/>
    <col min="13569" max="13569" width="4" style="302" customWidth="1"/>
    <col min="13570" max="13570" width="0.88671875" style="302" customWidth="1"/>
    <col min="13571" max="13586" width="5.6640625" style="302" customWidth="1"/>
    <col min="13587" max="13824" width="9.109375" style="302"/>
    <col min="13825" max="13825" width="4" style="302" customWidth="1"/>
    <col min="13826" max="13826" width="0.88671875" style="302" customWidth="1"/>
    <col min="13827" max="13842" width="5.6640625" style="302" customWidth="1"/>
    <col min="13843" max="14080" width="9.109375" style="302"/>
    <col min="14081" max="14081" width="4" style="302" customWidth="1"/>
    <col min="14082" max="14082" width="0.88671875" style="302" customWidth="1"/>
    <col min="14083" max="14098" width="5.6640625" style="302" customWidth="1"/>
    <col min="14099" max="14336" width="9.109375" style="302"/>
    <col min="14337" max="14337" width="4" style="302" customWidth="1"/>
    <col min="14338" max="14338" width="0.88671875" style="302" customWidth="1"/>
    <col min="14339" max="14354" width="5.6640625" style="302" customWidth="1"/>
    <col min="14355" max="14592" width="9.109375" style="302"/>
    <col min="14593" max="14593" width="4" style="302" customWidth="1"/>
    <col min="14594" max="14594" width="0.88671875" style="302" customWidth="1"/>
    <col min="14595" max="14610" width="5.6640625" style="302" customWidth="1"/>
    <col min="14611" max="14848" width="9.109375" style="302"/>
    <col min="14849" max="14849" width="4" style="302" customWidth="1"/>
    <col min="14850" max="14850" width="0.88671875" style="302" customWidth="1"/>
    <col min="14851" max="14866" width="5.6640625" style="302" customWidth="1"/>
    <col min="14867" max="15104" width="9.109375" style="302"/>
    <col min="15105" max="15105" width="4" style="302" customWidth="1"/>
    <col min="15106" max="15106" width="0.88671875" style="302" customWidth="1"/>
    <col min="15107" max="15122" width="5.6640625" style="302" customWidth="1"/>
    <col min="15123" max="15360" width="9.109375" style="302"/>
    <col min="15361" max="15361" width="4" style="302" customWidth="1"/>
    <col min="15362" max="15362" width="0.88671875" style="302" customWidth="1"/>
    <col min="15363" max="15378" width="5.6640625" style="302" customWidth="1"/>
    <col min="15379" max="15616" width="9.109375" style="302"/>
    <col min="15617" max="15617" width="4" style="302" customWidth="1"/>
    <col min="15618" max="15618" width="0.88671875" style="302" customWidth="1"/>
    <col min="15619" max="15634" width="5.6640625" style="302" customWidth="1"/>
    <col min="15635" max="15872" width="9.109375" style="302"/>
    <col min="15873" max="15873" width="4" style="302" customWidth="1"/>
    <col min="15874" max="15874" width="0.88671875" style="302" customWidth="1"/>
    <col min="15875" max="15890" width="5.6640625" style="302" customWidth="1"/>
    <col min="15891" max="16128" width="9.109375" style="302"/>
    <col min="16129" max="16129" width="4" style="302" customWidth="1"/>
    <col min="16130" max="16130" width="0.88671875" style="302" customWidth="1"/>
    <col min="16131" max="16146" width="5.6640625" style="302" customWidth="1"/>
    <col min="16147" max="16384" width="9.109375" style="302"/>
  </cols>
  <sheetData>
    <row r="2" spans="1:23" x14ac:dyDescent="0.3">
      <c r="B2" s="303"/>
      <c r="C2" s="303"/>
    </row>
    <row r="3" spans="1:23" x14ac:dyDescent="0.3">
      <c r="A3" s="303"/>
      <c r="B3" s="303"/>
    </row>
    <row r="4" spans="1:23" ht="15" thickBot="1" x14ac:dyDescent="0.35">
      <c r="A4" s="303"/>
      <c r="B4" s="306"/>
      <c r="D4" s="303"/>
      <c r="E4" s="303"/>
      <c r="F4" s="303"/>
      <c r="G4" s="307"/>
      <c r="H4" s="303"/>
      <c r="I4" s="303"/>
      <c r="J4" s="303"/>
      <c r="K4" s="303"/>
      <c r="L4" s="303"/>
      <c r="M4" s="303"/>
      <c r="N4" s="303"/>
      <c r="O4" s="303"/>
      <c r="P4" s="303"/>
    </row>
    <row r="5" spans="1:23" ht="15.75" customHeight="1" x14ac:dyDescent="0.3">
      <c r="B5" s="308"/>
      <c r="D5" s="309"/>
      <c r="E5" s="303"/>
      <c r="F5" s="303"/>
      <c r="G5" s="307"/>
      <c r="H5" s="303"/>
      <c r="I5" s="303"/>
      <c r="J5" s="303"/>
      <c r="K5" s="303"/>
      <c r="L5" s="303"/>
      <c r="M5" s="303"/>
      <c r="N5" s="303"/>
      <c r="O5" s="303"/>
      <c r="P5" s="303"/>
    </row>
    <row r="6" spans="1:23" ht="15.75" customHeight="1" x14ac:dyDescent="0.4">
      <c r="B6" s="308"/>
      <c r="D6" s="310"/>
      <c r="E6" s="309"/>
      <c r="F6" s="303"/>
      <c r="G6" s="303"/>
      <c r="H6" s="309"/>
      <c r="I6" s="303"/>
      <c r="J6" s="303"/>
      <c r="K6" s="303"/>
      <c r="L6" s="303"/>
      <c r="M6" s="303"/>
      <c r="N6" s="303"/>
      <c r="O6" s="303"/>
      <c r="P6" s="303"/>
    </row>
    <row r="7" spans="1:23" ht="16.5" customHeight="1" x14ac:dyDescent="0.3">
      <c r="B7" s="308"/>
      <c r="D7" s="309"/>
      <c r="E7" s="303"/>
      <c r="F7" s="303"/>
      <c r="G7" s="307"/>
      <c r="H7" s="303"/>
      <c r="I7" s="303"/>
      <c r="J7" s="303"/>
      <c r="K7" s="303"/>
      <c r="L7" s="303"/>
      <c r="M7" s="303"/>
      <c r="N7" s="303"/>
      <c r="O7" s="303"/>
      <c r="P7" s="303"/>
    </row>
    <row r="8" spans="1:23" ht="15.75" customHeight="1" x14ac:dyDescent="0.3">
      <c r="B8" s="308"/>
      <c r="D8" s="309"/>
      <c r="E8" s="303"/>
      <c r="F8" s="303"/>
      <c r="G8" s="307"/>
      <c r="H8" s="303"/>
      <c r="I8" s="303"/>
      <c r="J8" s="303"/>
      <c r="K8" s="303"/>
      <c r="L8" s="303"/>
      <c r="M8" s="303"/>
      <c r="N8" s="303"/>
      <c r="O8" s="303"/>
      <c r="P8" s="303"/>
    </row>
    <row r="9" spans="1:23" ht="15.75" customHeight="1" x14ac:dyDescent="0.3">
      <c r="B9" s="308"/>
      <c r="D9" s="309"/>
      <c r="E9" s="311"/>
      <c r="F9" s="303"/>
      <c r="G9" s="307"/>
      <c r="H9" s="303"/>
      <c r="I9" s="303"/>
      <c r="J9" s="303"/>
      <c r="K9" s="303"/>
      <c r="L9" s="303"/>
      <c r="M9" s="303"/>
      <c r="N9" s="303"/>
      <c r="O9" s="303"/>
      <c r="P9" s="303"/>
    </row>
    <row r="10" spans="1:23" ht="15.75" customHeight="1" x14ac:dyDescent="0.3">
      <c r="B10" s="308"/>
      <c r="D10" s="309"/>
      <c r="E10" s="303"/>
      <c r="F10" s="303"/>
      <c r="G10" s="307"/>
      <c r="H10" s="303"/>
      <c r="I10" s="303"/>
      <c r="J10" s="303"/>
      <c r="K10" s="303"/>
      <c r="L10" s="303"/>
      <c r="M10" s="303"/>
      <c r="N10" s="303"/>
      <c r="O10" s="303"/>
      <c r="P10" s="303"/>
    </row>
    <row r="11" spans="1:23" ht="15.75" customHeight="1" x14ac:dyDescent="0.3">
      <c r="B11" s="308"/>
      <c r="D11" s="309"/>
      <c r="E11" s="303"/>
      <c r="F11" s="303"/>
      <c r="G11" s="307"/>
      <c r="H11" s="303"/>
      <c r="I11" s="303"/>
      <c r="J11" s="303"/>
      <c r="K11" s="303"/>
      <c r="L11" s="303"/>
      <c r="M11" s="303"/>
      <c r="N11" s="303"/>
      <c r="O11" s="303"/>
      <c r="P11" s="303"/>
    </row>
    <row r="12" spans="1:23" ht="17.399999999999999" x14ac:dyDescent="0.3">
      <c r="B12" s="308"/>
      <c r="D12" s="309"/>
      <c r="E12" s="303"/>
      <c r="F12" s="312" t="s">
        <v>338</v>
      </c>
      <c r="H12" s="307"/>
      <c r="I12" s="303"/>
      <c r="J12" s="303"/>
      <c r="K12" s="303"/>
      <c r="L12" s="303"/>
      <c r="M12" s="303"/>
      <c r="N12" s="303"/>
      <c r="O12" s="303"/>
      <c r="P12" s="303"/>
      <c r="W12"/>
    </row>
    <row r="13" spans="1:23" ht="15.75" customHeight="1" x14ac:dyDescent="0.3">
      <c r="B13" s="308"/>
      <c r="D13" s="309"/>
      <c r="E13" s="303"/>
      <c r="F13" s="313"/>
      <c r="G13" s="314"/>
      <c r="H13" s="315"/>
      <c r="I13" s="316"/>
      <c r="J13" s="316"/>
      <c r="K13" s="317"/>
      <c r="L13" s="317"/>
      <c r="M13" s="317"/>
      <c r="N13" s="317"/>
      <c r="O13" s="318"/>
      <c r="P13" s="303"/>
    </row>
    <row r="14" spans="1:23" ht="17.399999999999999" x14ac:dyDescent="0.3">
      <c r="B14" s="308"/>
      <c r="D14" s="312" t="s">
        <v>339</v>
      </c>
      <c r="E14" s="303"/>
      <c r="F14" s="303"/>
      <c r="G14" s="307"/>
      <c r="H14" s="303"/>
      <c r="I14" s="303"/>
      <c r="J14" s="303"/>
      <c r="K14" s="303"/>
      <c r="L14" s="303"/>
      <c r="M14" s="303"/>
      <c r="N14" s="303"/>
      <c r="O14" s="303"/>
      <c r="P14" s="303"/>
    </row>
    <row r="15" spans="1:23" ht="15.75" customHeight="1" x14ac:dyDescent="0.3">
      <c r="B15" s="308"/>
      <c r="D15" s="309"/>
      <c r="E15" s="303"/>
      <c r="F15" s="303"/>
      <c r="G15" s="307"/>
      <c r="H15" s="303"/>
      <c r="I15" s="303"/>
      <c r="J15" s="303"/>
      <c r="K15" s="303"/>
      <c r="L15" s="303"/>
      <c r="M15" s="303"/>
      <c r="N15" s="303"/>
      <c r="O15" s="303"/>
      <c r="P15" s="303"/>
    </row>
    <row r="16" spans="1:23" ht="15.75" customHeight="1" x14ac:dyDescent="0.3">
      <c r="A16" s="303"/>
      <c r="B16" s="308"/>
      <c r="D16" s="309"/>
      <c r="E16" s="303"/>
      <c r="F16" s="303"/>
      <c r="G16" s="307"/>
      <c r="H16" s="303"/>
      <c r="I16" s="303"/>
      <c r="J16" s="303"/>
      <c r="K16" s="303"/>
      <c r="L16" s="303"/>
      <c r="M16" s="303"/>
      <c r="N16" s="303"/>
      <c r="O16" s="303"/>
      <c r="P16" s="303"/>
    </row>
    <row r="17" spans="1:27" ht="15.75" customHeight="1" x14ac:dyDescent="0.3">
      <c r="A17" s="303"/>
      <c r="B17" s="308"/>
      <c r="D17" s="309"/>
      <c r="E17" s="303"/>
      <c r="F17" s="303"/>
      <c r="G17" s="307"/>
      <c r="H17" s="303"/>
      <c r="I17" s="303"/>
      <c r="J17" s="303"/>
      <c r="K17" s="303"/>
      <c r="L17" s="303"/>
      <c r="M17" s="303"/>
      <c r="N17" s="303"/>
      <c r="O17" s="303"/>
      <c r="P17" s="303"/>
    </row>
    <row r="18" spans="1:27" ht="17.399999999999999" x14ac:dyDescent="0.3">
      <c r="A18" s="303"/>
      <c r="B18" s="308"/>
      <c r="D18" s="309"/>
      <c r="E18" s="303"/>
      <c r="F18" s="303"/>
      <c r="G18" s="307"/>
      <c r="H18" s="303"/>
      <c r="I18" s="303"/>
      <c r="J18" s="303"/>
      <c r="K18" s="303"/>
      <c r="L18" s="303"/>
      <c r="M18" s="303"/>
      <c r="N18" s="303"/>
      <c r="O18" s="303"/>
      <c r="P18" s="318"/>
    </row>
    <row r="19" spans="1:27" ht="15.75" customHeight="1" x14ac:dyDescent="0.3">
      <c r="A19" s="303"/>
      <c r="B19" s="308"/>
      <c r="D19" s="309"/>
      <c r="E19" s="303"/>
      <c r="F19" s="303"/>
      <c r="G19" s="307"/>
      <c r="H19" s="303"/>
      <c r="I19" s="303"/>
      <c r="J19" s="303"/>
      <c r="K19" s="303"/>
      <c r="L19" s="303"/>
      <c r="M19" s="303"/>
      <c r="N19" s="303"/>
      <c r="O19" s="303"/>
      <c r="P19" s="303"/>
    </row>
    <row r="20" spans="1:27" ht="24.6" x14ac:dyDescent="0.4">
      <c r="B20" s="308"/>
      <c r="D20" s="319"/>
      <c r="E20" s="303"/>
      <c r="F20" s="303"/>
      <c r="G20" s="307"/>
      <c r="H20" s="303"/>
      <c r="I20" s="303"/>
      <c r="J20" s="303"/>
      <c r="K20" s="303"/>
      <c r="L20" s="303"/>
      <c r="M20" s="303"/>
      <c r="N20" s="303"/>
      <c r="O20" s="303"/>
      <c r="P20" s="303"/>
      <c r="S20" s="303"/>
      <c r="AA20" s="320"/>
    </row>
    <row r="21" spans="1:27" ht="24.6" x14ac:dyDescent="0.4">
      <c r="B21" s="308"/>
      <c r="D21" s="319"/>
      <c r="E21" s="303"/>
      <c r="F21" s="303"/>
      <c r="G21" s="307"/>
      <c r="H21" s="303"/>
      <c r="I21" s="303"/>
      <c r="J21" s="303"/>
      <c r="K21" s="303"/>
      <c r="L21" s="303"/>
      <c r="M21" s="303"/>
      <c r="N21" s="303"/>
      <c r="O21" s="303"/>
      <c r="P21" s="303"/>
    </row>
    <row r="22" spans="1:27" ht="15" thickBot="1" x14ac:dyDescent="0.35">
      <c r="B22" s="308"/>
      <c r="G22" s="307"/>
      <c r="P22" s="303"/>
      <c r="Q22" s="303"/>
      <c r="R22" s="303"/>
      <c r="S22" s="303"/>
      <c r="T22" s="303"/>
      <c r="U22" s="303"/>
      <c r="V22" s="303"/>
    </row>
    <row r="23" spans="1:27" ht="4.5" customHeight="1" thickBot="1" x14ac:dyDescent="0.35">
      <c r="A23" s="321"/>
      <c r="B23" s="322"/>
      <c r="C23" s="323"/>
      <c r="D23" s="324"/>
      <c r="E23" s="323"/>
      <c r="F23" s="323"/>
      <c r="G23" s="325"/>
      <c r="H23" s="323"/>
      <c r="I23" s="323"/>
      <c r="J23" s="323"/>
      <c r="K23" s="323"/>
      <c r="L23" s="323"/>
      <c r="M23" s="323"/>
      <c r="N23" s="323"/>
      <c r="O23" s="326"/>
      <c r="P23" s="303"/>
      <c r="Q23" s="303"/>
      <c r="R23" s="303"/>
      <c r="S23" s="303"/>
      <c r="T23" s="303"/>
      <c r="U23" s="303"/>
      <c r="V23" s="303"/>
    </row>
    <row r="24" spans="1:27" ht="15.75" customHeight="1" x14ac:dyDescent="0.3">
      <c r="B24" s="308"/>
    </row>
    <row r="25" spans="1:27" ht="15.75" customHeight="1" x14ac:dyDescent="0.3">
      <c r="B25" s="308"/>
    </row>
    <row r="26" spans="1:27" ht="15.6" x14ac:dyDescent="0.3">
      <c r="B26" s="308"/>
      <c r="D26" s="327" t="s">
        <v>340</v>
      </c>
    </row>
    <row r="27" spans="1:27" ht="9" customHeight="1" x14ac:dyDescent="0.3">
      <c r="B27" s="308"/>
    </row>
    <row r="28" spans="1:27" ht="15.6" x14ac:dyDescent="0.3">
      <c r="B28" s="308"/>
      <c r="D28" s="328" t="s">
        <v>341</v>
      </c>
    </row>
    <row r="29" spans="1:27" ht="15.6" x14ac:dyDescent="0.3">
      <c r="B29" s="308"/>
      <c r="D29" s="328"/>
    </row>
    <row r="30" spans="1:27" ht="21" x14ac:dyDescent="0.4">
      <c r="B30" s="308"/>
      <c r="D30" s="329"/>
      <c r="O30" s="330"/>
    </row>
    <row r="31" spans="1:27" ht="15.75" customHeight="1" x14ac:dyDescent="0.3">
      <c r="B31" s="308"/>
      <c r="D31" s="330" t="s">
        <v>342</v>
      </c>
      <c r="E31" s="330"/>
      <c r="F31" s="330"/>
      <c r="G31" s="331"/>
      <c r="H31" s="330"/>
      <c r="I31" s="330"/>
      <c r="J31" s="330"/>
      <c r="K31" s="330" t="s">
        <v>343</v>
      </c>
      <c r="L31" s="330"/>
      <c r="M31" s="330"/>
      <c r="N31" s="330"/>
      <c r="O31" s="330"/>
    </row>
    <row r="32" spans="1:27" ht="9" customHeight="1" x14ac:dyDescent="0.3">
      <c r="B32" s="308"/>
      <c r="D32" s="332"/>
      <c r="E32" s="330"/>
      <c r="F32" s="330"/>
      <c r="G32" s="331"/>
      <c r="H32" s="330"/>
      <c r="I32" s="330"/>
      <c r="J32" s="330"/>
      <c r="K32" s="330"/>
      <c r="L32" s="330"/>
      <c r="M32" s="330"/>
      <c r="N32" s="330"/>
      <c r="O32" s="330"/>
    </row>
    <row r="33" spans="2:14" x14ac:dyDescent="0.3">
      <c r="B33" s="308"/>
      <c r="D33" s="330" t="s">
        <v>344</v>
      </c>
      <c r="E33" s="330"/>
      <c r="F33" s="330"/>
      <c r="G33" s="331"/>
      <c r="H33" s="330"/>
      <c r="I33" s="330"/>
      <c r="J33" s="330"/>
      <c r="K33" s="330" t="s">
        <v>345</v>
      </c>
      <c r="L33" s="330"/>
      <c r="M33" s="330"/>
      <c r="N33" s="330"/>
    </row>
    <row r="34" spans="2:14" ht="15" thickBot="1" x14ac:dyDescent="0.35">
      <c r="B34" s="333"/>
    </row>
  </sheetData>
  <pageMargins left="0.70866141732283472" right="0.70866141732283472" top="0.94488188976377963" bottom="0.9448818897637796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N54"/>
  <sheetViews>
    <sheetView zoomScaleNormal="100" workbookViewId="0">
      <selection activeCell="A6" sqref="A6"/>
    </sheetView>
  </sheetViews>
  <sheetFormatPr defaultColWidth="14.44140625" defaultRowHeight="12" customHeight="1" x14ac:dyDescent="0.25"/>
  <cols>
    <col min="1" max="1" width="4.88671875" style="1" customWidth="1"/>
    <col min="2" max="2" width="12.44140625" style="1" customWidth="1"/>
    <col min="3" max="3" width="14.33203125" style="1" customWidth="1"/>
    <col min="4" max="4" width="10.44140625" style="1" customWidth="1"/>
    <col min="5" max="5" width="13.5546875" style="1" customWidth="1"/>
    <col min="6" max="11" width="5.6640625" style="1" customWidth="1"/>
    <col min="12" max="12" width="6.44140625" style="1" customWidth="1"/>
    <col min="13" max="13" width="6.44140625" style="73" customWidth="1"/>
    <col min="14" max="14" width="23.109375" style="1" customWidth="1"/>
    <col min="15" max="15" width="14.44140625" style="1" customWidth="1"/>
    <col min="16" max="16" width="22.109375" style="1" customWidth="1"/>
    <col min="17" max="16384" width="14.44140625" style="1"/>
  </cols>
  <sheetData>
    <row r="1" spans="1:14" ht="12" customHeight="1" x14ac:dyDescent="0.25">
      <c r="A1" s="3" t="s">
        <v>65</v>
      </c>
      <c r="B1" s="4"/>
      <c r="C1" s="5"/>
      <c r="D1" s="6"/>
      <c r="E1" s="6"/>
      <c r="F1" s="75"/>
      <c r="G1" s="75"/>
      <c r="H1" s="75"/>
      <c r="I1" s="75"/>
      <c r="J1" s="75"/>
      <c r="K1" s="4"/>
      <c r="L1" s="4"/>
      <c r="M1" s="4"/>
      <c r="N1" s="4"/>
    </row>
    <row r="2" spans="1:14" s="73" customFormat="1" ht="12" customHeight="1" x14ac:dyDescent="0.25">
      <c r="A2" s="4" t="s">
        <v>327</v>
      </c>
      <c r="B2" s="4"/>
      <c r="C2" s="5"/>
      <c r="D2" s="112"/>
      <c r="E2" s="6"/>
      <c r="F2" s="7"/>
      <c r="G2" s="7"/>
      <c r="H2" s="4"/>
      <c r="I2" s="4"/>
    </row>
    <row r="3" spans="1:14" ht="12" customHeight="1" x14ac:dyDescent="0.25">
      <c r="A3" s="4"/>
      <c r="B3" s="4"/>
      <c r="C3" s="5"/>
      <c r="D3" s="6"/>
      <c r="E3" s="6"/>
      <c r="F3" s="7"/>
      <c r="G3" s="76"/>
      <c r="H3" s="76"/>
      <c r="I3" s="76"/>
      <c r="J3" s="76"/>
      <c r="K3" s="4"/>
      <c r="L3" s="4"/>
      <c r="M3" s="4"/>
      <c r="N3" s="4"/>
    </row>
    <row r="4" spans="1:14" ht="12" customHeight="1" thickBot="1" x14ac:dyDescent="0.3">
      <c r="A4" s="45"/>
      <c r="B4" s="4" t="s">
        <v>329</v>
      </c>
      <c r="C4" s="4"/>
      <c r="D4" s="5"/>
      <c r="E4" s="6"/>
      <c r="F4" s="10"/>
      <c r="G4" s="10"/>
      <c r="H4" s="10"/>
      <c r="I4" s="10"/>
      <c r="J4" s="10"/>
      <c r="K4" s="10"/>
      <c r="L4" s="10"/>
      <c r="M4" s="10"/>
      <c r="N4" s="348" t="s">
        <v>349</v>
      </c>
    </row>
    <row r="5" spans="1:14" ht="12" customHeight="1" thickBot="1" x14ac:dyDescent="0.3">
      <c r="A5" s="8"/>
      <c r="B5" s="4"/>
      <c r="C5" s="4"/>
      <c r="D5" s="5"/>
      <c r="E5" s="5"/>
      <c r="F5" s="358" t="s">
        <v>6</v>
      </c>
      <c r="G5" s="359"/>
      <c r="H5" s="359"/>
      <c r="I5" s="359"/>
      <c r="J5" s="359"/>
      <c r="K5" s="360"/>
      <c r="L5" s="8"/>
      <c r="M5" s="8"/>
      <c r="N5" s="8"/>
    </row>
    <row r="6" spans="1:14" ht="12" customHeight="1" thickBot="1" x14ac:dyDescent="0.3">
      <c r="A6" s="253" t="s">
        <v>296</v>
      </c>
      <c r="B6" s="211" t="s">
        <v>0</v>
      </c>
      <c r="C6" s="212" t="s">
        <v>1</v>
      </c>
      <c r="D6" s="254" t="s">
        <v>2</v>
      </c>
      <c r="E6" s="214" t="s">
        <v>3</v>
      </c>
      <c r="F6" s="277">
        <v>1</v>
      </c>
      <c r="G6" s="277">
        <v>2</v>
      </c>
      <c r="H6" s="277">
        <v>3</v>
      </c>
      <c r="I6" s="277">
        <v>4</v>
      </c>
      <c r="J6" s="277">
        <v>5</v>
      </c>
      <c r="K6" s="277">
        <v>6</v>
      </c>
      <c r="L6" s="236" t="s">
        <v>7</v>
      </c>
      <c r="M6" s="215" t="s">
        <v>309</v>
      </c>
      <c r="N6" s="216" t="s">
        <v>4</v>
      </c>
    </row>
    <row r="7" spans="1:14" ht="12" customHeight="1" x14ac:dyDescent="0.25">
      <c r="A7" s="206">
        <v>1</v>
      </c>
      <c r="B7" s="207" t="s">
        <v>80</v>
      </c>
      <c r="C7" s="208" t="s">
        <v>81</v>
      </c>
      <c r="D7" s="98" t="s">
        <v>82</v>
      </c>
      <c r="E7" s="291" t="s">
        <v>5</v>
      </c>
      <c r="F7" s="160">
        <v>9.2200000000000006</v>
      </c>
      <c r="G7" s="161">
        <v>9.81</v>
      </c>
      <c r="H7" s="269">
        <v>10.63</v>
      </c>
      <c r="I7" s="269">
        <v>8.91</v>
      </c>
      <c r="J7" s="269">
        <v>9.93</v>
      </c>
      <c r="K7" s="269">
        <v>9.23</v>
      </c>
      <c r="L7" s="241">
        <f>MAX(F7:K7)</f>
        <v>10.63</v>
      </c>
      <c r="M7" s="282" t="str">
        <f>IF(ISBLANK(L7),"",IF(L7&gt;=99,"KSM",IF(L7&gt;=99,"I A",IF(L7&gt;=99,"II A",IF(L7&gt;=99,"III A",IF(L7&gt;=9,"I JA",IF(L7&gt;=8,"II JA",IF(L7&gt;=7.1,"III JA"))))))))</f>
        <v>I JA</v>
      </c>
      <c r="N7" s="193" t="s">
        <v>25</v>
      </c>
    </row>
    <row r="8" spans="1:14" ht="12" customHeight="1" x14ac:dyDescent="0.25">
      <c r="A8" s="15">
        <v>2</v>
      </c>
      <c r="B8" s="19" t="s">
        <v>161</v>
      </c>
      <c r="C8" s="20" t="s">
        <v>162</v>
      </c>
      <c r="D8" s="98" t="s">
        <v>163</v>
      </c>
      <c r="E8" s="78" t="s">
        <v>5</v>
      </c>
      <c r="F8" s="154">
        <v>9.0500000000000007</v>
      </c>
      <c r="G8" s="157">
        <v>10.029999999999999</v>
      </c>
      <c r="H8" s="157">
        <v>9.69</v>
      </c>
      <c r="I8" s="157">
        <v>9</v>
      </c>
      <c r="J8" s="157">
        <v>9.57</v>
      </c>
      <c r="K8" s="157">
        <v>9.2799999999999994</v>
      </c>
      <c r="L8" s="77">
        <f t="shared" ref="L8" si="0">MAX(F8:K8)</f>
        <v>10.029999999999999</v>
      </c>
      <c r="M8" s="278" t="str">
        <f t="shared" ref="M8:M9" si="1">IF(ISBLANK(L8),"",IF(L8&gt;=99,"KSM",IF(L8&gt;=99,"I A",IF(L8&gt;=99,"II A",IF(L8&gt;=99,"III A",IF(L8&gt;=9,"I JA",IF(L8&gt;=8,"II JA",IF(L8&gt;=7.1,"III JA"))))))))</f>
        <v>I JA</v>
      </c>
      <c r="N8" s="193" t="s">
        <v>55</v>
      </c>
    </row>
    <row r="9" spans="1:14" ht="12" customHeight="1" x14ac:dyDescent="0.25">
      <c r="A9" s="15">
        <v>3</v>
      </c>
      <c r="B9" s="19" t="s">
        <v>22</v>
      </c>
      <c r="C9" s="20" t="s">
        <v>23</v>
      </c>
      <c r="D9" s="98" t="s">
        <v>24</v>
      </c>
      <c r="E9" s="78" t="s">
        <v>5</v>
      </c>
      <c r="F9" s="154">
        <v>9.8000000000000007</v>
      </c>
      <c r="G9" s="157">
        <v>8.5399999999999991</v>
      </c>
      <c r="H9" s="157">
        <v>9.9499999999999993</v>
      </c>
      <c r="I9" s="157">
        <v>9.42</v>
      </c>
      <c r="J9" s="157">
        <v>9.66</v>
      </c>
      <c r="K9" s="157">
        <v>8.6</v>
      </c>
      <c r="L9" s="77">
        <f>MAX(F9:K9)</f>
        <v>9.9499999999999993</v>
      </c>
      <c r="M9" s="278" t="str">
        <f t="shared" si="1"/>
        <v>I JA</v>
      </c>
      <c r="N9" s="36" t="s">
        <v>25</v>
      </c>
    </row>
    <row r="10" spans="1:14" ht="12" customHeight="1" x14ac:dyDescent="0.25">
      <c r="A10" s="4"/>
      <c r="B10" s="4"/>
      <c r="C10" s="5"/>
      <c r="D10" s="6"/>
      <c r="E10" s="6"/>
      <c r="F10" s="7"/>
      <c r="G10" s="76"/>
      <c r="H10" s="76"/>
      <c r="I10" s="76"/>
      <c r="J10" s="76"/>
      <c r="K10" s="4"/>
      <c r="L10" s="4"/>
      <c r="M10" s="4"/>
      <c r="N10" s="4"/>
    </row>
    <row r="11" spans="1:14" ht="12" customHeight="1" thickBot="1" x14ac:dyDescent="0.3">
      <c r="A11" s="45"/>
      <c r="B11" s="156" t="s">
        <v>337</v>
      </c>
      <c r="C11" s="4"/>
      <c r="D11" s="5"/>
      <c r="E11" s="6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2" customHeight="1" thickBot="1" x14ac:dyDescent="0.3">
      <c r="A12" s="8"/>
      <c r="B12" s="4"/>
      <c r="C12" s="4"/>
      <c r="D12" s="5"/>
      <c r="E12" s="5"/>
      <c r="F12" s="358" t="s">
        <v>6</v>
      </c>
      <c r="G12" s="359"/>
      <c r="H12" s="359"/>
      <c r="I12" s="359"/>
      <c r="J12" s="359"/>
      <c r="K12" s="360"/>
      <c r="L12" s="8"/>
      <c r="M12" s="8"/>
      <c r="N12" s="8"/>
    </row>
    <row r="13" spans="1:14" ht="12" customHeight="1" thickBot="1" x14ac:dyDescent="0.3">
      <c r="A13" s="253" t="s">
        <v>296</v>
      </c>
      <c r="B13" s="211" t="s">
        <v>0</v>
      </c>
      <c r="C13" s="212" t="s">
        <v>1</v>
      </c>
      <c r="D13" s="254" t="s">
        <v>2</v>
      </c>
      <c r="E13" s="214" t="s">
        <v>3</v>
      </c>
      <c r="F13" s="277">
        <v>1</v>
      </c>
      <c r="G13" s="277">
        <v>2</v>
      </c>
      <c r="H13" s="277">
        <v>3</v>
      </c>
      <c r="I13" s="277">
        <v>4</v>
      </c>
      <c r="J13" s="277">
        <v>5</v>
      </c>
      <c r="K13" s="277">
        <v>6</v>
      </c>
      <c r="L13" s="236" t="s">
        <v>7</v>
      </c>
      <c r="M13" s="215" t="s">
        <v>309</v>
      </c>
      <c r="N13" s="216" t="s">
        <v>4</v>
      </c>
    </row>
    <row r="14" spans="1:14" ht="12" customHeight="1" x14ac:dyDescent="0.25">
      <c r="A14" s="206">
        <v>1</v>
      </c>
      <c r="B14" s="207" t="s">
        <v>56</v>
      </c>
      <c r="C14" s="208" t="s">
        <v>57</v>
      </c>
      <c r="D14" s="98" t="s">
        <v>58</v>
      </c>
      <c r="E14" s="238" t="s">
        <v>5</v>
      </c>
      <c r="F14" s="209">
        <v>8.0500000000000007</v>
      </c>
      <c r="G14" s="269">
        <v>8.4499999999999993</v>
      </c>
      <c r="H14" s="269">
        <v>7.83</v>
      </c>
      <c r="I14" s="270" t="s">
        <v>298</v>
      </c>
      <c r="J14" s="269">
        <v>8</v>
      </c>
      <c r="K14" s="269">
        <v>7.29</v>
      </c>
      <c r="L14" s="241">
        <f>MAX(F14:K14)</f>
        <v>8.4499999999999993</v>
      </c>
      <c r="M14" s="290" t="s">
        <v>330</v>
      </c>
      <c r="N14" s="193" t="s">
        <v>55</v>
      </c>
    </row>
    <row r="15" spans="1:14" ht="12" customHeight="1" x14ac:dyDescent="0.25">
      <c r="A15" s="15">
        <v>2</v>
      </c>
      <c r="B15" s="19" t="s">
        <v>52</v>
      </c>
      <c r="C15" s="20" t="s">
        <v>53</v>
      </c>
      <c r="D15" s="98" t="s">
        <v>54</v>
      </c>
      <c r="E15" s="78" t="s">
        <v>5</v>
      </c>
      <c r="F15" s="154">
        <v>7.62</v>
      </c>
      <c r="G15" s="157">
        <v>7.37</v>
      </c>
      <c r="H15" s="157">
        <v>8.2799999999999994</v>
      </c>
      <c r="I15" s="157">
        <v>8.41</v>
      </c>
      <c r="J15" s="157">
        <v>8.26</v>
      </c>
      <c r="K15" s="157">
        <v>8</v>
      </c>
      <c r="L15" s="77">
        <f>MAX(F15:K15)</f>
        <v>8.41</v>
      </c>
      <c r="M15" s="194" t="s">
        <v>330</v>
      </c>
      <c r="N15" s="36" t="s">
        <v>55</v>
      </c>
    </row>
    <row r="16" spans="1:14" ht="12" customHeight="1" x14ac:dyDescent="0.25">
      <c r="A16" s="15">
        <v>3</v>
      </c>
      <c r="B16" s="19" t="s">
        <v>39</v>
      </c>
      <c r="C16" s="20" t="s">
        <v>151</v>
      </c>
      <c r="D16" s="98" t="s">
        <v>152</v>
      </c>
      <c r="E16" s="69" t="s">
        <v>5</v>
      </c>
      <c r="F16" s="162">
        <v>6.3</v>
      </c>
      <c r="G16" s="157">
        <v>6.09</v>
      </c>
      <c r="H16" s="157">
        <v>6.12</v>
      </c>
      <c r="I16" s="157">
        <v>5.58</v>
      </c>
      <c r="J16" s="157">
        <v>6.2</v>
      </c>
      <c r="K16" s="157">
        <v>6.27</v>
      </c>
      <c r="L16" s="77">
        <f t="shared" ref="L16" si="2">MAX(F16:K16)</f>
        <v>6.3</v>
      </c>
      <c r="M16" s="194" t="str">
        <f t="shared" ref="M16" si="3">IF(ISBLANK(L16),"",IF(L16&lt;8.5,"",IF(L16&gt;=17.2,"TSM",IF(L16&gt;=15.8,"SM",IF(L16&gt;=14,"KSM",IF(L16&gt;=12,"I A",IF(L16&gt;=10,"II A",IF(L16&gt;=8.5,"III A"))))))))</f>
        <v/>
      </c>
      <c r="N16" s="36" t="s">
        <v>55</v>
      </c>
    </row>
    <row r="17" spans="1:14" ht="12" customHeight="1" x14ac:dyDescent="0.25">
      <c r="A17" s="4"/>
      <c r="B17" s="28"/>
      <c r="C17" s="29"/>
      <c r="D17" s="84"/>
      <c r="E17" s="52"/>
      <c r="G17" s="76"/>
      <c r="H17" s="76"/>
      <c r="I17" s="76"/>
      <c r="J17" s="76"/>
      <c r="K17" s="4"/>
      <c r="L17" s="4"/>
      <c r="M17" s="4"/>
      <c r="N17" s="31"/>
    </row>
    <row r="18" spans="1:14" ht="12" customHeight="1" x14ac:dyDescent="0.25">
      <c r="A18" s="8"/>
    </row>
    <row r="19" spans="1:14" ht="12" customHeight="1" x14ac:dyDescent="0.25">
      <c r="A19" s="8"/>
      <c r="B19" s="8"/>
      <c r="C19" s="8"/>
      <c r="D19" s="72"/>
      <c r="E19" s="46"/>
      <c r="F19" s="99"/>
      <c r="G19" s="99"/>
      <c r="H19" s="99"/>
      <c r="I19" s="99"/>
      <c r="J19" s="99"/>
      <c r="K19" s="99"/>
      <c r="L19" s="97"/>
      <c r="M19" s="97"/>
      <c r="N19" s="8"/>
    </row>
    <row r="20" spans="1:14" ht="12" customHeight="1" x14ac:dyDescent="0.25">
      <c r="A20" s="8"/>
      <c r="B20" s="8"/>
      <c r="C20" s="8"/>
      <c r="D20" s="72"/>
      <c r="E20" s="46"/>
      <c r="F20" s="99"/>
      <c r="G20" s="99"/>
      <c r="H20" s="99"/>
      <c r="I20" s="99"/>
      <c r="J20" s="99"/>
      <c r="K20" s="99"/>
      <c r="L20" s="97"/>
      <c r="M20" s="97"/>
      <c r="N20" s="8"/>
    </row>
    <row r="21" spans="1:14" ht="12" customHeight="1" x14ac:dyDescent="0.25">
      <c r="A21" s="8"/>
      <c r="B21" s="8"/>
      <c r="C21" s="8"/>
      <c r="D21" s="72"/>
      <c r="E21" s="46"/>
      <c r="F21" s="99"/>
      <c r="G21" s="99"/>
      <c r="H21" s="99"/>
      <c r="I21" s="99"/>
      <c r="J21" s="99"/>
      <c r="K21" s="99"/>
      <c r="L21" s="97"/>
      <c r="M21" s="97"/>
      <c r="N21" s="8"/>
    </row>
    <row r="22" spans="1:14" ht="12" customHeight="1" x14ac:dyDescent="0.25">
      <c r="A22" s="8"/>
      <c r="B22" s="8"/>
      <c r="C22" s="8"/>
      <c r="D22" s="72"/>
      <c r="E22" s="46"/>
      <c r="F22" s="99"/>
      <c r="G22" s="99"/>
      <c r="H22" s="99"/>
      <c r="I22" s="99"/>
      <c r="J22" s="99"/>
      <c r="K22" s="99"/>
      <c r="L22" s="97"/>
      <c r="M22" s="97"/>
      <c r="N22" s="8"/>
    </row>
    <row r="23" spans="1:14" ht="12" customHeight="1" x14ac:dyDescent="0.25">
      <c r="A23" s="8"/>
      <c r="B23" s="8"/>
      <c r="C23" s="8"/>
      <c r="D23" s="72"/>
      <c r="E23" s="46"/>
      <c r="F23" s="99"/>
      <c r="G23" s="99"/>
      <c r="H23" s="99"/>
      <c r="I23" s="99"/>
      <c r="J23" s="99"/>
      <c r="K23" s="99"/>
      <c r="L23" s="97"/>
      <c r="M23" s="97"/>
      <c r="N23" s="8"/>
    </row>
    <row r="24" spans="1:14" ht="12" customHeight="1" x14ac:dyDescent="0.25">
      <c r="A24" s="8"/>
      <c r="B24" s="8"/>
      <c r="C24" s="8"/>
      <c r="D24" s="72"/>
      <c r="E24" s="46"/>
      <c r="F24" s="99"/>
      <c r="G24" s="99"/>
      <c r="H24" s="99"/>
      <c r="I24" s="99"/>
      <c r="J24" s="99"/>
      <c r="K24" s="99"/>
      <c r="L24" s="97"/>
      <c r="M24" s="97"/>
      <c r="N24" s="8"/>
    </row>
    <row r="25" spans="1:14" ht="12" customHeight="1" x14ac:dyDescent="0.25">
      <c r="A25" s="8"/>
      <c r="B25" s="8"/>
      <c r="C25" s="8"/>
      <c r="D25" s="72"/>
      <c r="E25" s="46"/>
      <c r="F25" s="99"/>
      <c r="G25" s="99"/>
      <c r="H25" s="99"/>
      <c r="I25" s="99"/>
      <c r="J25" s="99"/>
      <c r="K25" s="99"/>
      <c r="L25" s="97"/>
      <c r="M25" s="97"/>
      <c r="N25" s="8"/>
    </row>
    <row r="26" spans="1:14" ht="12" customHeight="1" x14ac:dyDescent="0.25">
      <c r="A26" s="8"/>
      <c r="B26" s="8"/>
      <c r="C26" s="8"/>
      <c r="D26" s="72"/>
      <c r="E26" s="46"/>
      <c r="F26" s="99"/>
      <c r="G26" s="99"/>
      <c r="H26" s="99"/>
      <c r="I26" s="99"/>
      <c r="J26" s="99"/>
      <c r="K26" s="99"/>
      <c r="L26" s="97"/>
      <c r="M26" s="97"/>
      <c r="N26" s="8"/>
    </row>
    <row r="27" spans="1:14" ht="12" customHeight="1" x14ac:dyDescent="0.25">
      <c r="A27" s="8"/>
      <c r="B27" s="8"/>
      <c r="C27" s="8"/>
      <c r="D27" s="72"/>
      <c r="E27" s="46"/>
      <c r="F27" s="99"/>
      <c r="G27" s="99"/>
      <c r="H27" s="99"/>
      <c r="I27" s="99"/>
      <c r="J27" s="99"/>
      <c r="K27" s="99"/>
      <c r="L27" s="97"/>
      <c r="M27" s="97"/>
      <c r="N27" s="8"/>
    </row>
    <row r="28" spans="1:14" ht="12" customHeight="1" x14ac:dyDescent="0.25">
      <c r="A28" s="8"/>
      <c r="B28" s="8"/>
      <c r="C28" s="8"/>
      <c r="D28" s="72"/>
      <c r="E28" s="46"/>
      <c r="F28" s="99"/>
      <c r="G28" s="99"/>
      <c r="H28" s="99"/>
      <c r="I28" s="99"/>
      <c r="J28" s="99"/>
      <c r="K28" s="99"/>
      <c r="L28" s="97"/>
      <c r="M28" s="97"/>
      <c r="N28" s="8"/>
    </row>
    <row r="29" spans="1:14" ht="12" customHeight="1" x14ac:dyDescent="0.25">
      <c r="A29" s="8"/>
      <c r="B29" s="8"/>
      <c r="C29" s="8"/>
      <c r="D29" s="72"/>
      <c r="E29" s="46"/>
      <c r="F29" s="99"/>
      <c r="G29" s="99"/>
      <c r="H29" s="99"/>
      <c r="I29" s="99"/>
      <c r="J29" s="99"/>
      <c r="K29" s="99"/>
      <c r="L29" s="97"/>
      <c r="M29" s="97"/>
      <c r="N29" s="8"/>
    </row>
    <row r="30" spans="1:14" ht="12" customHeight="1" x14ac:dyDescent="0.25">
      <c r="A30" s="8"/>
      <c r="B30" s="8"/>
      <c r="C30" s="8"/>
      <c r="D30" s="72"/>
      <c r="E30" s="46"/>
      <c r="F30" s="99"/>
      <c r="G30" s="99"/>
      <c r="H30" s="99"/>
      <c r="I30" s="99"/>
      <c r="J30" s="99"/>
      <c r="K30" s="99"/>
      <c r="L30" s="97"/>
      <c r="M30" s="97"/>
      <c r="N30" s="8"/>
    </row>
    <row r="31" spans="1:14" ht="12" customHeight="1" x14ac:dyDescent="0.25">
      <c r="A31" s="8"/>
      <c r="B31" s="8"/>
      <c r="C31" s="8"/>
      <c r="D31" s="72"/>
      <c r="E31" s="46"/>
      <c r="F31" s="99"/>
      <c r="G31" s="99"/>
      <c r="H31" s="99"/>
      <c r="I31" s="99"/>
      <c r="J31" s="99"/>
      <c r="K31" s="99"/>
      <c r="L31" s="97"/>
      <c r="M31" s="97"/>
      <c r="N31" s="8"/>
    </row>
    <row r="32" spans="1:14" ht="12" customHeight="1" x14ac:dyDescent="0.25">
      <c r="A32" s="8"/>
      <c r="B32" s="8"/>
      <c r="C32" s="8"/>
      <c r="D32" s="72"/>
      <c r="E32" s="46"/>
      <c r="F32" s="99"/>
      <c r="G32" s="99"/>
      <c r="H32" s="99"/>
      <c r="I32" s="99"/>
      <c r="J32" s="99"/>
      <c r="K32" s="99"/>
      <c r="L32" s="97"/>
      <c r="M32" s="97"/>
      <c r="N32" s="8"/>
    </row>
    <row r="33" spans="1:14" ht="12" customHeight="1" x14ac:dyDescent="0.25">
      <c r="A33" s="8"/>
      <c r="B33" s="8"/>
      <c r="C33" s="8"/>
      <c r="D33" s="72"/>
      <c r="E33" s="46"/>
      <c r="F33" s="99"/>
      <c r="G33" s="99"/>
      <c r="H33" s="99"/>
      <c r="I33" s="99"/>
      <c r="J33" s="99"/>
      <c r="K33" s="99"/>
      <c r="L33" s="97"/>
      <c r="M33" s="97"/>
      <c r="N33" s="8"/>
    </row>
    <row r="34" spans="1:14" ht="12" customHeight="1" x14ac:dyDescent="0.25">
      <c r="A34" s="8"/>
      <c r="B34" s="8"/>
      <c r="C34" s="8"/>
      <c r="D34" s="72"/>
      <c r="E34" s="46"/>
      <c r="F34" s="99"/>
      <c r="G34" s="99"/>
      <c r="H34" s="99"/>
      <c r="I34" s="99"/>
      <c r="J34" s="99"/>
      <c r="K34" s="99"/>
      <c r="L34" s="97"/>
      <c r="M34" s="97"/>
      <c r="N34" s="8"/>
    </row>
    <row r="35" spans="1:14" ht="12" customHeight="1" x14ac:dyDescent="0.25">
      <c r="A35" s="8"/>
      <c r="B35" s="8"/>
      <c r="C35" s="8"/>
      <c r="D35" s="72"/>
      <c r="E35" s="46"/>
      <c r="F35" s="99"/>
      <c r="G35" s="99"/>
      <c r="H35" s="99"/>
      <c r="I35" s="99"/>
      <c r="J35" s="99"/>
      <c r="K35" s="99"/>
      <c r="L35" s="97"/>
      <c r="M35" s="97"/>
      <c r="N35" s="8"/>
    </row>
    <row r="36" spans="1:14" ht="12" customHeight="1" x14ac:dyDescent="0.25">
      <c r="A36" s="8"/>
      <c r="B36" s="8"/>
      <c r="C36" s="8"/>
      <c r="D36" s="72"/>
      <c r="E36" s="46"/>
      <c r="F36" s="99"/>
      <c r="G36" s="99"/>
      <c r="H36" s="99"/>
      <c r="I36" s="99"/>
      <c r="J36" s="99"/>
      <c r="K36" s="99"/>
      <c r="L36" s="97"/>
      <c r="M36" s="97"/>
      <c r="N36" s="8"/>
    </row>
    <row r="37" spans="1:14" ht="12" customHeight="1" x14ac:dyDescent="0.25">
      <c r="A37" s="8"/>
      <c r="B37" s="8"/>
      <c r="C37" s="8"/>
      <c r="D37" s="72"/>
      <c r="E37" s="46"/>
      <c r="F37" s="99"/>
      <c r="G37" s="99"/>
      <c r="H37" s="99"/>
      <c r="I37" s="99"/>
      <c r="J37" s="99"/>
      <c r="K37" s="99"/>
      <c r="L37" s="97"/>
      <c r="M37" s="97"/>
      <c r="N37" s="8"/>
    </row>
    <row r="38" spans="1:14" ht="12" customHeight="1" x14ac:dyDescent="0.25">
      <c r="A38" s="8"/>
      <c r="B38" s="8"/>
      <c r="C38" s="8"/>
      <c r="D38" s="72"/>
      <c r="E38" s="46"/>
      <c r="F38" s="99"/>
      <c r="G38" s="99"/>
      <c r="H38" s="99"/>
      <c r="I38" s="99"/>
      <c r="J38" s="99"/>
      <c r="K38" s="99"/>
      <c r="L38" s="97"/>
      <c r="M38" s="97"/>
      <c r="N38" s="8"/>
    </row>
    <row r="39" spans="1:14" ht="12" customHeight="1" x14ac:dyDescent="0.25">
      <c r="A39" s="8"/>
      <c r="B39" s="8"/>
      <c r="C39" s="8"/>
      <c r="D39" s="72"/>
      <c r="E39" s="46"/>
      <c r="F39" s="99"/>
      <c r="G39" s="99"/>
      <c r="H39" s="99"/>
      <c r="I39" s="99"/>
      <c r="J39" s="99"/>
      <c r="K39" s="99"/>
      <c r="L39" s="97"/>
      <c r="M39" s="97"/>
      <c r="N39" s="8"/>
    </row>
    <row r="40" spans="1:14" ht="12" customHeight="1" x14ac:dyDescent="0.25">
      <c r="A40" s="8"/>
      <c r="B40" s="8"/>
      <c r="C40" s="8"/>
      <c r="D40" s="72"/>
      <c r="E40" s="46"/>
      <c r="F40" s="99"/>
      <c r="G40" s="99"/>
      <c r="H40" s="99"/>
      <c r="I40" s="99"/>
      <c r="J40" s="99"/>
      <c r="K40" s="99"/>
      <c r="L40" s="97"/>
      <c r="M40" s="97"/>
      <c r="N40" s="8"/>
    </row>
    <row r="41" spans="1:14" ht="12" customHeight="1" x14ac:dyDescent="0.25">
      <c r="A41" s="8"/>
      <c r="B41" s="8"/>
      <c r="C41" s="8"/>
      <c r="D41" s="72"/>
      <c r="E41" s="46"/>
      <c r="F41" s="99"/>
      <c r="G41" s="99"/>
      <c r="H41" s="99"/>
      <c r="I41" s="99"/>
      <c r="J41" s="99"/>
      <c r="K41" s="99"/>
      <c r="L41" s="97"/>
      <c r="M41" s="97"/>
      <c r="N41" s="8"/>
    </row>
    <row r="42" spans="1:14" ht="12" customHeight="1" x14ac:dyDescent="0.25">
      <c r="A42" s="8"/>
      <c r="B42" s="8"/>
      <c r="C42" s="8"/>
      <c r="D42" s="72"/>
      <c r="E42" s="46"/>
      <c r="F42" s="99"/>
      <c r="G42" s="99"/>
      <c r="H42" s="99"/>
      <c r="I42" s="99"/>
      <c r="J42" s="99"/>
      <c r="K42" s="99"/>
      <c r="L42" s="97"/>
      <c r="M42" s="97"/>
      <c r="N42" s="8"/>
    </row>
    <row r="43" spans="1:14" ht="12" customHeight="1" x14ac:dyDescent="0.25">
      <c r="A43" s="8"/>
      <c r="B43" s="8"/>
      <c r="C43" s="8"/>
      <c r="D43" s="72"/>
      <c r="E43" s="46"/>
      <c r="F43" s="99"/>
      <c r="G43" s="99"/>
      <c r="H43" s="99"/>
      <c r="I43" s="99"/>
      <c r="J43" s="99"/>
      <c r="K43" s="99"/>
      <c r="L43" s="97"/>
      <c r="M43" s="97"/>
      <c r="N43" s="8"/>
    </row>
    <row r="44" spans="1:14" ht="12" customHeight="1" x14ac:dyDescent="0.25">
      <c r="A44" s="8"/>
      <c r="B44" s="8"/>
      <c r="C44" s="8"/>
      <c r="D44" s="72"/>
      <c r="E44" s="46"/>
      <c r="F44" s="99"/>
      <c r="G44" s="99"/>
      <c r="H44" s="99"/>
      <c r="I44" s="99"/>
      <c r="J44" s="99"/>
      <c r="K44" s="99"/>
      <c r="L44" s="97"/>
      <c r="M44" s="97"/>
      <c r="N44" s="8"/>
    </row>
    <row r="45" spans="1:14" ht="12" customHeight="1" x14ac:dyDescent="0.25">
      <c r="A45" s="8"/>
      <c r="B45" s="8"/>
      <c r="C45" s="8"/>
      <c r="D45" s="72"/>
      <c r="E45" s="46"/>
      <c r="F45" s="99"/>
      <c r="G45" s="99"/>
      <c r="H45" s="99"/>
      <c r="I45" s="99"/>
      <c r="J45" s="99"/>
      <c r="K45" s="99"/>
      <c r="L45" s="97"/>
      <c r="M45" s="97"/>
      <c r="N45" s="8"/>
    </row>
    <row r="46" spans="1:14" ht="12" customHeight="1" x14ac:dyDescent="0.25">
      <c r="A46" s="8"/>
      <c r="B46" s="8"/>
      <c r="C46" s="8"/>
      <c r="D46" s="72"/>
      <c r="E46" s="46"/>
      <c r="F46" s="99"/>
      <c r="G46" s="99"/>
      <c r="H46" s="99"/>
      <c r="I46" s="99"/>
      <c r="J46" s="99"/>
      <c r="K46" s="99"/>
      <c r="L46" s="97"/>
      <c r="M46" s="97"/>
      <c r="N46" s="8"/>
    </row>
    <row r="47" spans="1:14" ht="12" customHeight="1" x14ac:dyDescent="0.25">
      <c r="A47" s="8"/>
      <c r="B47" s="8"/>
      <c r="C47" s="8"/>
      <c r="D47" s="72"/>
      <c r="E47" s="46"/>
      <c r="F47" s="99"/>
      <c r="G47" s="99"/>
      <c r="H47" s="99"/>
      <c r="I47" s="99"/>
      <c r="J47" s="99"/>
      <c r="K47" s="99"/>
      <c r="L47" s="97"/>
      <c r="M47" s="97"/>
      <c r="N47" s="8"/>
    </row>
    <row r="48" spans="1:14" ht="12" customHeight="1" x14ac:dyDescent="0.25">
      <c r="A48" s="8"/>
      <c r="B48" s="8"/>
      <c r="C48" s="8"/>
      <c r="D48" s="72"/>
      <c r="E48" s="46"/>
      <c r="F48" s="99"/>
      <c r="G48" s="99"/>
      <c r="H48" s="99"/>
      <c r="I48" s="99"/>
      <c r="J48" s="99"/>
      <c r="K48" s="99"/>
      <c r="L48" s="97"/>
      <c r="M48" s="97"/>
      <c r="N48" s="8"/>
    </row>
    <row r="49" spans="1:14" ht="12" customHeight="1" x14ac:dyDescent="0.25">
      <c r="A49" s="8"/>
      <c r="B49" s="8"/>
      <c r="C49" s="8"/>
      <c r="D49" s="72"/>
      <c r="E49" s="46"/>
      <c r="F49" s="99"/>
      <c r="G49" s="99"/>
      <c r="H49" s="99"/>
      <c r="I49" s="99"/>
      <c r="J49" s="99"/>
      <c r="K49" s="99"/>
      <c r="L49" s="97"/>
      <c r="M49" s="97"/>
      <c r="N49" s="8"/>
    </row>
    <row r="50" spans="1:14" ht="12" customHeight="1" x14ac:dyDescent="0.25">
      <c r="A50" s="8"/>
      <c r="B50" s="8"/>
      <c r="C50" s="8"/>
      <c r="D50" s="72"/>
      <c r="E50" s="46"/>
      <c r="F50" s="99"/>
      <c r="G50" s="99"/>
      <c r="H50" s="99"/>
      <c r="I50" s="99"/>
      <c r="J50" s="99"/>
      <c r="K50" s="99"/>
      <c r="L50" s="97"/>
      <c r="M50" s="97"/>
      <c r="N50" s="8"/>
    </row>
    <row r="51" spans="1:14" ht="12" customHeight="1" x14ac:dyDescent="0.25">
      <c r="A51" s="8"/>
      <c r="B51" s="8"/>
      <c r="C51" s="8"/>
      <c r="D51" s="72"/>
      <c r="E51" s="46"/>
      <c r="F51" s="99"/>
      <c r="G51" s="99"/>
      <c r="H51" s="99"/>
      <c r="I51" s="99"/>
      <c r="J51" s="99"/>
      <c r="K51" s="99"/>
      <c r="L51" s="97"/>
      <c r="M51" s="97"/>
      <c r="N51" s="8"/>
    </row>
    <row r="52" spans="1:14" ht="12" customHeight="1" x14ac:dyDescent="0.25">
      <c r="A52" s="8"/>
      <c r="B52" s="8"/>
      <c r="C52" s="8"/>
      <c r="D52" s="72"/>
      <c r="E52" s="46"/>
      <c r="F52" s="99"/>
      <c r="G52" s="99"/>
      <c r="H52" s="99"/>
      <c r="I52" s="99"/>
      <c r="J52" s="99"/>
      <c r="K52" s="99"/>
      <c r="L52" s="97"/>
      <c r="M52" s="97"/>
      <c r="N52" s="8"/>
    </row>
    <row r="53" spans="1:14" ht="12" customHeight="1" x14ac:dyDescent="0.25">
      <c r="A53" s="8"/>
      <c r="B53" s="8"/>
      <c r="C53" s="8"/>
      <c r="D53" s="72"/>
      <c r="E53" s="46"/>
      <c r="F53" s="99"/>
      <c r="G53" s="99"/>
      <c r="H53" s="99"/>
      <c r="I53" s="99"/>
      <c r="J53" s="99"/>
      <c r="K53" s="99"/>
      <c r="L53" s="97"/>
      <c r="M53" s="97"/>
      <c r="N53" s="8"/>
    </row>
    <row r="54" spans="1:14" ht="12" customHeight="1" x14ac:dyDescent="0.25">
      <c r="A54" s="8"/>
      <c r="B54" s="8"/>
      <c r="C54" s="8"/>
      <c r="D54" s="72"/>
      <c r="E54" s="46"/>
      <c r="F54" s="99"/>
      <c r="G54" s="99"/>
      <c r="H54" s="99"/>
      <c r="I54" s="99"/>
      <c r="J54" s="99"/>
      <c r="K54" s="99"/>
      <c r="L54" s="97"/>
      <c r="M54" s="97"/>
      <c r="N54" s="8"/>
    </row>
  </sheetData>
  <mergeCells count="2">
    <mergeCell ref="F5:K5"/>
    <mergeCell ref="F12:K12"/>
  </mergeCells>
  <pageMargins left="0.51181102362204722" right="0.51181102362204722" top="0.74803149606299213" bottom="0.74803149606299213" header="0" footer="0"/>
  <pageSetup paperSize="9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10" zoomScaleNormal="100" workbookViewId="0">
      <selection activeCell="A6" sqref="A6"/>
    </sheetView>
  </sheetViews>
  <sheetFormatPr defaultColWidth="9.109375" defaultRowHeight="12" customHeight="1" x14ac:dyDescent="0.25"/>
  <cols>
    <col min="1" max="1" width="4.88671875" style="1" customWidth="1"/>
    <col min="2" max="2" width="15" style="1" customWidth="1"/>
    <col min="3" max="3" width="12" style="1" customWidth="1"/>
    <col min="4" max="4" width="11.88671875" style="1" customWidth="1"/>
    <col min="5" max="5" width="12" style="1" customWidth="1"/>
    <col min="6" max="11" width="5.6640625" style="1" customWidth="1"/>
    <col min="12" max="12" width="8" style="1" customWidth="1"/>
    <col min="13" max="13" width="8.33203125" style="73" customWidth="1"/>
    <col min="14" max="14" width="19.6640625" style="1" customWidth="1"/>
    <col min="15" max="15" width="12.6640625" style="1" customWidth="1"/>
    <col min="16" max="16384" width="9.109375" style="1"/>
  </cols>
  <sheetData>
    <row r="1" spans="1:14" ht="12" customHeight="1" x14ac:dyDescent="0.25">
      <c r="A1" s="3" t="s">
        <v>65</v>
      </c>
      <c r="B1" s="4"/>
      <c r="C1" s="5"/>
      <c r="D1" s="6"/>
      <c r="E1" s="6"/>
      <c r="F1" s="75"/>
      <c r="G1" s="75"/>
      <c r="H1" s="75"/>
      <c r="I1" s="75"/>
      <c r="J1" s="75"/>
      <c r="K1" s="4"/>
      <c r="L1" s="4"/>
      <c r="M1" s="4"/>
      <c r="N1" s="4"/>
    </row>
    <row r="2" spans="1:14" s="73" customFormat="1" ht="12" customHeight="1" x14ac:dyDescent="0.25">
      <c r="A2" s="4" t="s">
        <v>327</v>
      </c>
      <c r="B2" s="4"/>
      <c r="C2" s="5"/>
      <c r="D2" s="112"/>
      <c r="E2" s="6"/>
      <c r="F2" s="7"/>
      <c r="G2" s="7"/>
      <c r="H2" s="4"/>
      <c r="I2" s="4"/>
    </row>
    <row r="3" spans="1:14" ht="12" customHeight="1" x14ac:dyDescent="0.25">
      <c r="A3" s="4"/>
      <c r="B3" s="4"/>
      <c r="C3" s="5"/>
      <c r="D3" s="6"/>
      <c r="E3" s="6"/>
      <c r="F3" s="7"/>
      <c r="G3" s="76"/>
      <c r="H3" s="76"/>
      <c r="I3" s="76"/>
      <c r="J3" s="76"/>
      <c r="K3" s="4"/>
      <c r="L3" s="4"/>
      <c r="M3" s="4"/>
      <c r="N3" s="4"/>
    </row>
    <row r="4" spans="1:14" ht="12" customHeight="1" thickBot="1" x14ac:dyDescent="0.3">
      <c r="A4" s="45"/>
      <c r="B4" s="156" t="s">
        <v>297</v>
      </c>
      <c r="C4" s="4"/>
      <c r="D4" s="5"/>
      <c r="E4" s="6"/>
      <c r="F4" s="10"/>
      <c r="G4" s="10"/>
      <c r="H4" s="10"/>
      <c r="I4" s="10"/>
      <c r="J4" s="10"/>
      <c r="K4" s="10"/>
      <c r="L4" s="10"/>
      <c r="M4" s="10"/>
      <c r="N4" s="72" t="s">
        <v>349</v>
      </c>
    </row>
    <row r="5" spans="1:14" ht="12" customHeight="1" thickBot="1" x14ac:dyDescent="0.3">
      <c r="A5" s="8"/>
      <c r="B5" s="4"/>
      <c r="C5" s="4"/>
      <c r="D5" s="5"/>
      <c r="E5" s="5"/>
      <c r="F5" s="358" t="s">
        <v>6</v>
      </c>
      <c r="G5" s="359"/>
      <c r="H5" s="359"/>
      <c r="I5" s="359"/>
      <c r="J5" s="359"/>
      <c r="K5" s="360"/>
      <c r="L5" s="8"/>
      <c r="M5" s="8"/>
      <c r="N5" s="8"/>
    </row>
    <row r="6" spans="1:14" ht="12" customHeight="1" thickBot="1" x14ac:dyDescent="0.3">
      <c r="A6" s="253" t="s">
        <v>296</v>
      </c>
      <c r="B6" s="211" t="s">
        <v>0</v>
      </c>
      <c r="C6" s="212" t="s">
        <v>1</v>
      </c>
      <c r="D6" s="254" t="s">
        <v>2</v>
      </c>
      <c r="E6" s="214" t="s">
        <v>3</v>
      </c>
      <c r="F6" s="277">
        <v>1</v>
      </c>
      <c r="G6" s="277">
        <v>2</v>
      </c>
      <c r="H6" s="277">
        <v>3</v>
      </c>
      <c r="I6" s="277">
        <v>4</v>
      </c>
      <c r="J6" s="277">
        <v>5</v>
      </c>
      <c r="K6" s="277">
        <v>6</v>
      </c>
      <c r="L6" s="236" t="s">
        <v>7</v>
      </c>
      <c r="M6" s="215" t="s">
        <v>309</v>
      </c>
      <c r="N6" s="216" t="s">
        <v>4</v>
      </c>
    </row>
    <row r="7" spans="1:14" ht="12" customHeight="1" x14ac:dyDescent="0.25">
      <c r="A7" s="206">
        <v>1</v>
      </c>
      <c r="B7" s="207" t="s">
        <v>187</v>
      </c>
      <c r="C7" s="208" t="s">
        <v>188</v>
      </c>
      <c r="D7" s="245" t="s">
        <v>189</v>
      </c>
      <c r="E7" s="238" t="s">
        <v>5</v>
      </c>
      <c r="F7" s="269">
        <v>12</v>
      </c>
      <c r="G7" s="269">
        <v>12.81</v>
      </c>
      <c r="H7" s="270" t="s">
        <v>298</v>
      </c>
      <c r="I7" s="269">
        <v>11.84</v>
      </c>
      <c r="J7" s="270" t="s">
        <v>298</v>
      </c>
      <c r="K7" s="270" t="s">
        <v>298</v>
      </c>
      <c r="L7" s="241">
        <v>12.81</v>
      </c>
      <c r="M7" s="282" t="str">
        <f>IF(ISBLANK(L7),"",IF(L7&lt;9.5,"",IF(L7&gt;=14.3,"III A",IF(L7&gt;=12.2,"I JA",IF(L7&gt;=10.5,"II JA",IF(L7&gt;=9.5,"III JA"))))))</f>
        <v>I JA</v>
      </c>
      <c r="N7" s="228" t="s">
        <v>177</v>
      </c>
    </row>
    <row r="8" spans="1:14" ht="12" customHeight="1" x14ac:dyDescent="0.25">
      <c r="A8" s="4"/>
      <c r="B8" s="4"/>
      <c r="C8" s="5"/>
      <c r="D8" s="6"/>
      <c r="E8" s="6"/>
      <c r="F8" s="7"/>
      <c r="G8" s="76"/>
      <c r="H8" s="76"/>
      <c r="I8" s="76"/>
      <c r="J8" s="76"/>
      <c r="K8" s="4"/>
      <c r="L8" s="4"/>
      <c r="M8" s="4"/>
      <c r="N8" s="4"/>
    </row>
    <row r="9" spans="1:14" ht="12" customHeight="1" thickBot="1" x14ac:dyDescent="0.3">
      <c r="A9" s="45"/>
      <c r="B9" s="156" t="s">
        <v>331</v>
      </c>
      <c r="C9" s="4"/>
      <c r="D9" s="5"/>
      <c r="E9" s="6"/>
      <c r="F9" s="10"/>
      <c r="G9" s="10"/>
      <c r="H9" s="10"/>
      <c r="I9" s="10"/>
      <c r="J9" s="10"/>
      <c r="K9" s="10"/>
      <c r="L9" s="10"/>
      <c r="M9" s="10"/>
      <c r="N9" s="10"/>
    </row>
    <row r="10" spans="1:14" ht="12" customHeight="1" thickBot="1" x14ac:dyDescent="0.3">
      <c r="A10" s="8"/>
      <c r="B10" s="4"/>
      <c r="C10" s="4"/>
      <c r="D10" s="5"/>
      <c r="E10" s="5"/>
      <c r="F10" s="361" t="s">
        <v>6</v>
      </c>
      <c r="G10" s="362"/>
      <c r="H10" s="362"/>
      <c r="I10" s="362"/>
      <c r="J10" s="362"/>
      <c r="K10" s="363"/>
      <c r="L10" s="8"/>
      <c r="M10" s="8"/>
      <c r="N10" s="8"/>
    </row>
    <row r="11" spans="1:14" ht="12" customHeight="1" thickBot="1" x14ac:dyDescent="0.3">
      <c r="A11" s="253" t="s">
        <v>296</v>
      </c>
      <c r="B11" s="211" t="s">
        <v>0</v>
      </c>
      <c r="C11" s="212" t="s">
        <v>1</v>
      </c>
      <c r="D11" s="254" t="s">
        <v>2</v>
      </c>
      <c r="E11" s="214" t="s">
        <v>3</v>
      </c>
      <c r="F11" s="277">
        <v>1</v>
      </c>
      <c r="G11" s="277">
        <v>2</v>
      </c>
      <c r="H11" s="277">
        <v>3</v>
      </c>
      <c r="I11" s="277">
        <v>4</v>
      </c>
      <c r="J11" s="277">
        <v>5</v>
      </c>
      <c r="K11" s="288">
        <v>6</v>
      </c>
      <c r="L11" s="236" t="s">
        <v>7</v>
      </c>
      <c r="M11" s="289" t="s">
        <v>309</v>
      </c>
      <c r="N11" s="216" t="s">
        <v>4</v>
      </c>
    </row>
    <row r="12" spans="1:14" ht="12" customHeight="1" x14ac:dyDescent="0.25">
      <c r="A12" s="206">
        <v>1</v>
      </c>
      <c r="B12" s="207" t="s">
        <v>175</v>
      </c>
      <c r="C12" s="208" t="s">
        <v>176</v>
      </c>
      <c r="D12" s="237">
        <v>38727</v>
      </c>
      <c r="E12" s="238" t="s">
        <v>5</v>
      </c>
      <c r="F12" s="269">
        <v>15.01</v>
      </c>
      <c r="G12" s="270" t="s">
        <v>298</v>
      </c>
      <c r="H12" s="269">
        <v>14.84</v>
      </c>
      <c r="I12" s="270" t="s">
        <v>298</v>
      </c>
      <c r="J12" s="269">
        <v>15.7</v>
      </c>
      <c r="K12" s="269">
        <v>15</v>
      </c>
      <c r="L12" s="241">
        <v>15.7</v>
      </c>
      <c r="M12" s="282" t="str">
        <f>IF(ISBLANK(L12),"",IF(L12&lt;9.5,"",IF(L12&gt;=14.3,"III A",IF(L12&gt;=12.2,"I JA",IF(L12&gt;=10.5,"II JA",IF(L12&gt;=9.5,"III JA"))))))</f>
        <v>III A</v>
      </c>
      <c r="N12" s="228" t="s">
        <v>177</v>
      </c>
    </row>
    <row r="13" spans="1:14" ht="12" customHeight="1" x14ac:dyDescent="0.25">
      <c r="A13" s="15">
        <v>2</v>
      </c>
      <c r="B13" s="19" t="s">
        <v>153</v>
      </c>
      <c r="C13" s="20" t="s">
        <v>180</v>
      </c>
      <c r="D13" s="129" t="s">
        <v>181</v>
      </c>
      <c r="E13" s="78" t="s">
        <v>5</v>
      </c>
      <c r="F13" s="154">
        <v>13.81</v>
      </c>
      <c r="G13" s="158" t="s">
        <v>298</v>
      </c>
      <c r="H13" s="157">
        <v>14.93</v>
      </c>
      <c r="I13" s="157">
        <v>14.17</v>
      </c>
      <c r="J13" s="157">
        <v>13.97</v>
      </c>
      <c r="K13" s="158" t="s">
        <v>298</v>
      </c>
      <c r="L13" s="77">
        <f>MAX(F13:K13)</f>
        <v>14.93</v>
      </c>
      <c r="M13" s="278" t="str">
        <f t="shared" ref="M13:M16" si="0">IF(ISBLANK(L13),"",IF(L13&lt;9.5,"",IF(L13&gt;=14.3,"III A",IF(L13&gt;=12.2,"I JA",IF(L13&gt;=10.5,"II JA",IF(L13&gt;=9.5,"III JA"))))))</f>
        <v>III A</v>
      </c>
      <c r="N13" s="21" t="s">
        <v>177</v>
      </c>
    </row>
    <row r="14" spans="1:14" ht="12" customHeight="1" x14ac:dyDescent="0.25">
      <c r="A14" s="15">
        <v>3</v>
      </c>
      <c r="B14" s="19" t="s">
        <v>184</v>
      </c>
      <c r="C14" s="20" t="s">
        <v>185</v>
      </c>
      <c r="D14" s="57" t="s">
        <v>186</v>
      </c>
      <c r="E14" s="78" t="s">
        <v>5</v>
      </c>
      <c r="F14" s="154">
        <v>12.17</v>
      </c>
      <c r="G14" s="157">
        <v>13</v>
      </c>
      <c r="H14" s="158" t="s">
        <v>298</v>
      </c>
      <c r="I14" s="144">
        <v>13.41</v>
      </c>
      <c r="J14" s="158" t="s">
        <v>298</v>
      </c>
      <c r="K14" s="158">
        <v>13.57</v>
      </c>
      <c r="L14" s="77">
        <f>MAX(F14:K14)</f>
        <v>13.57</v>
      </c>
      <c r="M14" s="278" t="str">
        <f t="shared" si="0"/>
        <v>I JA</v>
      </c>
      <c r="N14" s="21" t="s">
        <v>177</v>
      </c>
    </row>
    <row r="15" spans="1:14" ht="12" customHeight="1" x14ac:dyDescent="0.25">
      <c r="A15" s="15">
        <v>4</v>
      </c>
      <c r="B15" s="32" t="s">
        <v>182</v>
      </c>
      <c r="C15" s="33" t="s">
        <v>183</v>
      </c>
      <c r="D15" s="131">
        <v>39002</v>
      </c>
      <c r="E15" s="78" t="s">
        <v>5</v>
      </c>
      <c r="F15" s="158" t="s">
        <v>298</v>
      </c>
      <c r="G15" s="157">
        <v>12.71</v>
      </c>
      <c r="H15" s="158" t="s">
        <v>298</v>
      </c>
      <c r="I15" s="158" t="s">
        <v>298</v>
      </c>
      <c r="J15" s="157">
        <v>13.12</v>
      </c>
      <c r="K15" s="158">
        <v>13.02</v>
      </c>
      <c r="L15" s="77">
        <f t="shared" ref="L15" si="1">MAX(F15:K15)</f>
        <v>13.12</v>
      </c>
      <c r="M15" s="278" t="str">
        <f t="shared" si="0"/>
        <v>I JA</v>
      </c>
      <c r="N15" s="21" t="s">
        <v>177</v>
      </c>
    </row>
    <row r="16" spans="1:14" ht="12" customHeight="1" x14ac:dyDescent="0.25">
      <c r="A16" s="15">
        <v>5</v>
      </c>
      <c r="B16" s="19" t="s">
        <v>178</v>
      </c>
      <c r="C16" s="20" t="s">
        <v>179</v>
      </c>
      <c r="D16" s="129">
        <v>38937</v>
      </c>
      <c r="E16" s="78" t="s">
        <v>5</v>
      </c>
      <c r="F16" s="157">
        <v>11.97</v>
      </c>
      <c r="G16" s="157">
        <v>12.6</v>
      </c>
      <c r="H16" s="158" t="s">
        <v>298</v>
      </c>
      <c r="I16" s="158" t="s">
        <v>298</v>
      </c>
      <c r="J16" s="157">
        <v>12.1</v>
      </c>
      <c r="K16" s="158" t="s">
        <v>298</v>
      </c>
      <c r="L16" s="77">
        <f>MAX(F16:K16)</f>
        <v>12.6</v>
      </c>
      <c r="M16" s="278" t="str">
        <f t="shared" si="0"/>
        <v>I JA</v>
      </c>
      <c r="N16" s="21" t="s">
        <v>177</v>
      </c>
    </row>
    <row r="17" spans="1:14" ht="12" customHeight="1" x14ac:dyDescent="0.25">
      <c r="A17" s="4"/>
      <c r="B17" s="28"/>
      <c r="C17" s="29"/>
      <c r="D17" s="84"/>
      <c r="E17" s="52"/>
      <c r="G17" s="76"/>
      <c r="H17" s="76"/>
      <c r="I17" s="76"/>
      <c r="J17" s="76"/>
      <c r="K17" s="4"/>
      <c r="L17" s="4"/>
      <c r="M17" s="4"/>
      <c r="N17" s="31"/>
    </row>
  </sheetData>
  <mergeCells count="2">
    <mergeCell ref="F5:K5"/>
    <mergeCell ref="F10:K10"/>
  </mergeCells>
  <pageMargins left="0.7" right="0.7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Normal="100" workbookViewId="0">
      <selection activeCell="A6" sqref="A6"/>
    </sheetView>
  </sheetViews>
  <sheetFormatPr defaultColWidth="11.44140625" defaultRowHeight="12" customHeight="1" x14ac:dyDescent="0.3"/>
  <cols>
    <col min="1" max="1" width="5" customWidth="1"/>
    <col min="2" max="2" width="9.6640625" customWidth="1"/>
    <col min="3" max="3" width="12.44140625" customWidth="1"/>
    <col min="4" max="4" width="11" customWidth="1"/>
    <col min="5" max="5" width="15.33203125" customWidth="1"/>
    <col min="6" max="7" width="6.6640625" style="205" customWidth="1"/>
    <col min="8" max="8" width="5.88671875" customWidth="1"/>
    <col min="9" max="9" width="18.5546875" customWidth="1"/>
  </cols>
  <sheetData>
    <row r="1" spans="1:10" s="73" customFormat="1" ht="12" customHeight="1" x14ac:dyDescent="0.25">
      <c r="A1" s="3" t="s">
        <v>65</v>
      </c>
      <c r="B1" s="4"/>
      <c r="C1" s="5"/>
      <c r="D1" s="112"/>
      <c r="E1" s="6"/>
      <c r="F1" s="7"/>
      <c r="G1" s="7"/>
      <c r="H1" s="7"/>
      <c r="I1" s="4"/>
      <c r="J1" s="4"/>
    </row>
    <row r="2" spans="1:10" s="73" customFormat="1" ht="12" customHeight="1" x14ac:dyDescent="0.25">
      <c r="A2" s="4" t="s">
        <v>327</v>
      </c>
      <c r="B2" s="4"/>
      <c r="C2" s="5"/>
      <c r="D2" s="112"/>
      <c r="E2" s="6"/>
      <c r="F2" s="7"/>
      <c r="G2" s="7"/>
      <c r="H2" s="4"/>
      <c r="I2" s="4"/>
    </row>
    <row r="3" spans="1:10" s="73" customFormat="1" ht="12" customHeight="1" x14ac:dyDescent="0.25">
      <c r="A3" s="8"/>
      <c r="D3" s="112"/>
      <c r="E3" s="5"/>
      <c r="F3" s="7"/>
      <c r="G3" s="7"/>
      <c r="H3" s="7"/>
      <c r="I3" s="8"/>
      <c r="J3" s="8"/>
    </row>
    <row r="4" spans="1:10" s="73" customFormat="1" ht="12" customHeight="1" x14ac:dyDescent="0.25">
      <c r="A4" s="8"/>
      <c r="B4" s="4" t="s">
        <v>266</v>
      </c>
      <c r="C4" s="4"/>
      <c r="D4" s="112"/>
      <c r="E4" s="5"/>
      <c r="F4" s="7"/>
      <c r="G4" s="7"/>
      <c r="H4" s="7"/>
      <c r="I4" s="8" t="s">
        <v>346</v>
      </c>
      <c r="J4" s="8"/>
    </row>
    <row r="5" spans="1:10" s="73" customFormat="1" ht="12" customHeight="1" thickBot="1" x14ac:dyDescent="0.3">
      <c r="A5" s="8"/>
      <c r="B5" s="9"/>
      <c r="C5" s="4"/>
      <c r="D5" s="112"/>
      <c r="E5" s="5"/>
      <c r="F5" s="10"/>
      <c r="G5" s="10"/>
      <c r="H5" s="10"/>
      <c r="I5" s="8"/>
      <c r="J5" s="8"/>
    </row>
    <row r="6" spans="1:10" s="73" customFormat="1" ht="12" customHeight="1" thickBot="1" x14ac:dyDescent="0.3">
      <c r="A6" s="210" t="s">
        <v>296</v>
      </c>
      <c r="B6" s="211" t="s">
        <v>0</v>
      </c>
      <c r="C6" s="212" t="s">
        <v>1</v>
      </c>
      <c r="D6" s="213" t="s">
        <v>2</v>
      </c>
      <c r="E6" s="214" t="s">
        <v>3</v>
      </c>
      <c r="F6" s="204" t="s">
        <v>324</v>
      </c>
      <c r="G6" s="204" t="s">
        <v>325</v>
      </c>
      <c r="H6" s="215" t="s">
        <v>309</v>
      </c>
      <c r="I6" s="216" t="s">
        <v>4</v>
      </c>
      <c r="J6" s="8"/>
    </row>
    <row r="7" spans="1:10" s="73" customFormat="1" ht="12" customHeight="1" x14ac:dyDescent="0.25">
      <c r="A7" s="206">
        <v>1</v>
      </c>
      <c r="B7" s="217" t="s">
        <v>117</v>
      </c>
      <c r="C7" s="218" t="s">
        <v>118</v>
      </c>
      <c r="D7" s="219">
        <v>40603</v>
      </c>
      <c r="E7" s="70" t="s">
        <v>5</v>
      </c>
      <c r="F7" s="209">
        <v>9.5299999999999994</v>
      </c>
      <c r="G7" s="209">
        <v>9.44</v>
      </c>
      <c r="H7" s="192" t="str">
        <f>IF(ISBLANK(G7),"",IF(G7&lt;=7.7,"KSM",IF(G7&lt;=8,"I A",IF(G7&lt;=8.44,"II A",IF(G7&lt;=9.04,"III A",IF(G7&lt;=9.64,"I JA",IF(G7&lt;=10.04,"II JA",IF(G7&lt;=10.34,"III JA"))))))))</f>
        <v>I JA</v>
      </c>
      <c r="I7" s="70" t="s">
        <v>136</v>
      </c>
      <c r="J7" s="8"/>
    </row>
    <row r="8" spans="1:10" s="73" customFormat="1" ht="12" customHeight="1" x14ac:dyDescent="0.25">
      <c r="A8" s="196">
        <v>2</v>
      </c>
      <c r="B8" s="16" t="s">
        <v>76</v>
      </c>
      <c r="C8" s="20" t="s">
        <v>209</v>
      </c>
      <c r="D8" s="103">
        <v>40449</v>
      </c>
      <c r="E8" s="18" t="s">
        <v>5</v>
      </c>
      <c r="F8" s="154">
        <v>9.66</v>
      </c>
      <c r="G8" s="154">
        <v>9.58</v>
      </c>
      <c r="H8" s="192" t="str">
        <f t="shared" ref="H8:H9" si="0">IF(ISBLANK(G8),"",IF(G8&lt;=7.7,"KSM",IF(G8&lt;=8,"I A",IF(G8&lt;=8.44,"II A",IF(G8&lt;=9.04,"III A",IF(G8&lt;=9.64,"I JA",IF(G8&lt;=10.04,"II JA",IF(G8&lt;=10.34,"III JA"))))))))</f>
        <v>I JA</v>
      </c>
      <c r="I8" s="100" t="s">
        <v>328</v>
      </c>
      <c r="J8" s="8"/>
    </row>
    <row r="9" spans="1:10" s="73" customFormat="1" ht="12" customHeight="1" x14ac:dyDescent="0.25">
      <c r="A9" s="196">
        <v>3</v>
      </c>
      <c r="B9" s="19" t="s">
        <v>173</v>
      </c>
      <c r="C9" s="20" t="s">
        <v>162</v>
      </c>
      <c r="D9" s="114" t="s">
        <v>174</v>
      </c>
      <c r="E9" s="18" t="s">
        <v>5</v>
      </c>
      <c r="F9" s="154">
        <v>9.82</v>
      </c>
      <c r="G9" s="154">
        <v>9.81</v>
      </c>
      <c r="H9" s="192" t="str">
        <f t="shared" si="0"/>
        <v>II JA</v>
      </c>
      <c r="I9" s="195" t="s">
        <v>55</v>
      </c>
      <c r="J9" s="8"/>
    </row>
    <row r="10" spans="1:10" s="73" customFormat="1" ht="12" customHeight="1" x14ac:dyDescent="0.25">
      <c r="A10" s="196">
        <v>4</v>
      </c>
      <c r="B10" s="19" t="s">
        <v>72</v>
      </c>
      <c r="C10" s="20" t="s">
        <v>73</v>
      </c>
      <c r="D10" s="114" t="s">
        <v>74</v>
      </c>
      <c r="E10" s="18" t="s">
        <v>5</v>
      </c>
      <c r="F10" s="154">
        <v>9.83</v>
      </c>
      <c r="G10" s="154">
        <v>10.07</v>
      </c>
      <c r="H10" s="192" t="str">
        <f t="shared" ref="H10:H14" si="1">IF(ISBLANK(F10),"",IF(F10&lt;=7.7,"KSM",IF(F10&lt;=8,"I A",IF(F10&lt;=8.44,"II A",IF(F10&lt;=9.04,"III A",IF(F10&lt;=9.64,"I JA",IF(F10&lt;=10.04,"II JA",IF(F10&lt;=10.34,"III JA"))))))))</f>
        <v>II JA</v>
      </c>
      <c r="I10" s="195" t="s">
        <v>25</v>
      </c>
      <c r="J10" s="8"/>
    </row>
    <row r="11" spans="1:10" s="73" customFormat="1" ht="12" customHeight="1" x14ac:dyDescent="0.25">
      <c r="A11" s="196">
        <v>5</v>
      </c>
      <c r="B11" s="16" t="s">
        <v>115</v>
      </c>
      <c r="C11" s="20" t="s">
        <v>116</v>
      </c>
      <c r="D11" s="103">
        <v>40554</v>
      </c>
      <c r="E11" s="18" t="s">
        <v>5</v>
      </c>
      <c r="F11" s="154">
        <v>10.130000000000001</v>
      </c>
      <c r="G11" s="154">
        <v>10.220000000000001</v>
      </c>
      <c r="H11" s="192" t="str">
        <f t="shared" si="1"/>
        <v>III JA</v>
      </c>
      <c r="I11" s="18" t="s">
        <v>136</v>
      </c>
      <c r="J11" s="8"/>
    </row>
    <row r="12" spans="1:10" s="73" customFormat="1" ht="12" customHeight="1" thickBot="1" x14ac:dyDescent="0.3">
      <c r="A12" s="196">
        <v>6</v>
      </c>
      <c r="B12" s="22" t="s">
        <v>213</v>
      </c>
      <c r="C12" s="23" t="s">
        <v>214</v>
      </c>
      <c r="D12" s="103">
        <v>40541</v>
      </c>
      <c r="E12" s="18" t="s">
        <v>5</v>
      </c>
      <c r="F12" s="154">
        <v>10.27</v>
      </c>
      <c r="G12" s="155">
        <v>10.58</v>
      </c>
      <c r="H12" s="192" t="str">
        <f t="shared" si="1"/>
        <v>III JA</v>
      </c>
      <c r="I12" s="100" t="s">
        <v>328</v>
      </c>
      <c r="J12" s="8"/>
    </row>
    <row r="13" spans="1:10" s="73" customFormat="1" ht="12" customHeight="1" thickBot="1" x14ac:dyDescent="0.3">
      <c r="A13" s="210" t="s">
        <v>296</v>
      </c>
      <c r="B13" s="211" t="s">
        <v>0</v>
      </c>
      <c r="C13" s="212" t="s">
        <v>1</v>
      </c>
      <c r="D13" s="213" t="s">
        <v>2</v>
      </c>
      <c r="E13" s="214" t="s">
        <v>3</v>
      </c>
      <c r="F13" s="204" t="s">
        <v>324</v>
      </c>
      <c r="G13" s="204" t="s">
        <v>325</v>
      </c>
      <c r="H13" s="215" t="s">
        <v>309</v>
      </c>
      <c r="I13" s="216" t="s">
        <v>4</v>
      </c>
      <c r="J13" s="8"/>
    </row>
    <row r="14" spans="1:10" s="73" customFormat="1" ht="12" customHeight="1" x14ac:dyDescent="0.25">
      <c r="A14" s="196">
        <v>7</v>
      </c>
      <c r="B14" s="101" t="s">
        <v>289</v>
      </c>
      <c r="C14" s="102" t="s">
        <v>290</v>
      </c>
      <c r="D14" s="115" t="s">
        <v>291</v>
      </c>
      <c r="E14" s="18" t="s">
        <v>5</v>
      </c>
      <c r="F14" s="154">
        <v>10.27</v>
      </c>
      <c r="G14" s="154"/>
      <c r="H14" s="192" t="str">
        <f t="shared" si="1"/>
        <v>III JA</v>
      </c>
      <c r="I14" s="104" t="s">
        <v>285</v>
      </c>
      <c r="J14" s="8"/>
    </row>
    <row r="15" spans="1:10" s="73" customFormat="1" ht="12" customHeight="1" x14ac:dyDescent="0.25">
      <c r="A15" s="196">
        <v>8</v>
      </c>
      <c r="B15" s="19" t="s">
        <v>210</v>
      </c>
      <c r="C15" s="20" t="s">
        <v>211</v>
      </c>
      <c r="D15" s="114" t="s">
        <v>212</v>
      </c>
      <c r="E15" s="18" t="s">
        <v>5</v>
      </c>
      <c r="F15" s="154">
        <v>10.4</v>
      </c>
      <c r="G15" s="154"/>
      <c r="H15" s="192"/>
      <c r="I15" s="100" t="s">
        <v>328</v>
      </c>
      <c r="J15" s="8"/>
    </row>
    <row r="16" spans="1:10" s="73" customFormat="1" ht="12" customHeight="1" x14ac:dyDescent="0.25">
      <c r="A16" s="196">
        <v>9</v>
      </c>
      <c r="B16" s="106" t="s">
        <v>287</v>
      </c>
      <c r="C16" s="105" t="s">
        <v>288</v>
      </c>
      <c r="D16" s="103">
        <v>40339</v>
      </c>
      <c r="E16" s="18" t="s">
        <v>5</v>
      </c>
      <c r="F16" s="154">
        <v>10.41</v>
      </c>
      <c r="G16" s="154"/>
      <c r="H16" s="188" t="str">
        <f t="shared" ref="H16:H20" si="2">IF(ISBLANK(F16),"",IF(F16&gt;9.04,"",IF(F16&lt;=7.25,"TSM",IF(F16&lt;=7.45,"SM",IF(F16&lt;=7.7,"KSM",IF(F16&lt;=8,"I A",IF(F16&lt;=8.44,"II A",IF(F16&lt;=9.04,"III A"))))))))</f>
        <v/>
      </c>
      <c r="I16" s="104" t="s">
        <v>285</v>
      </c>
      <c r="J16" s="4"/>
    </row>
    <row r="17" spans="1:10" s="73" customFormat="1" ht="12" customHeight="1" x14ac:dyDescent="0.25">
      <c r="A17" s="196">
        <v>10</v>
      </c>
      <c r="B17" s="16" t="s">
        <v>310</v>
      </c>
      <c r="C17" s="54" t="s">
        <v>126</v>
      </c>
      <c r="D17" s="103">
        <v>40502</v>
      </c>
      <c r="E17" s="18" t="s">
        <v>5</v>
      </c>
      <c r="F17" s="154">
        <v>10.81</v>
      </c>
      <c r="G17" s="154"/>
      <c r="H17" s="188" t="str">
        <f t="shared" si="2"/>
        <v/>
      </c>
      <c r="I17" s="18" t="s">
        <v>136</v>
      </c>
      <c r="J17" s="8"/>
    </row>
    <row r="18" spans="1:10" s="73" customFormat="1" ht="12" customHeight="1" x14ac:dyDescent="0.25">
      <c r="A18" s="196">
        <v>11</v>
      </c>
      <c r="B18" s="106" t="s">
        <v>284</v>
      </c>
      <c r="C18" s="105" t="s">
        <v>286</v>
      </c>
      <c r="D18" s="103">
        <v>40384</v>
      </c>
      <c r="E18" s="18" t="s">
        <v>5</v>
      </c>
      <c r="F18" s="154">
        <v>10.86</v>
      </c>
      <c r="G18" s="154"/>
      <c r="H18" s="188" t="str">
        <f t="shared" si="2"/>
        <v/>
      </c>
      <c r="I18" s="104" t="s">
        <v>285</v>
      </c>
      <c r="J18" s="8"/>
    </row>
    <row r="19" spans="1:10" s="73" customFormat="1" ht="12" customHeight="1" x14ac:dyDescent="0.25">
      <c r="A19" s="196">
        <v>12</v>
      </c>
      <c r="B19" s="19" t="s">
        <v>311</v>
      </c>
      <c r="C19" s="20" t="s">
        <v>312</v>
      </c>
      <c r="D19" s="114" t="s">
        <v>313</v>
      </c>
      <c r="E19" s="18" t="s">
        <v>5</v>
      </c>
      <c r="F19" s="154">
        <v>10.99</v>
      </c>
      <c r="G19" s="154"/>
      <c r="H19" s="188" t="str">
        <f t="shared" si="2"/>
        <v/>
      </c>
      <c r="I19" s="195" t="s">
        <v>55</v>
      </c>
      <c r="J19" s="8"/>
    </row>
    <row r="20" spans="1:10" s="73" customFormat="1" ht="12" customHeight="1" x14ac:dyDescent="0.25">
      <c r="A20" s="196">
        <v>13</v>
      </c>
      <c r="B20" s="16" t="s">
        <v>314</v>
      </c>
      <c r="C20" s="20" t="s">
        <v>315</v>
      </c>
      <c r="D20" s="103">
        <v>40530</v>
      </c>
      <c r="E20" s="18" t="s">
        <v>5</v>
      </c>
      <c r="F20" s="154">
        <v>12.62</v>
      </c>
      <c r="G20" s="154"/>
      <c r="H20" s="188" t="str">
        <f t="shared" si="2"/>
        <v/>
      </c>
      <c r="I20" s="18" t="s">
        <v>136</v>
      </c>
      <c r="J20" s="8"/>
    </row>
    <row r="21" spans="1:10" s="73" customFormat="1" ht="12" customHeight="1" x14ac:dyDescent="0.25">
      <c r="A21" s="196"/>
      <c r="B21" s="16" t="s">
        <v>316</v>
      </c>
      <c r="C21" s="20" t="s">
        <v>120</v>
      </c>
      <c r="D21" s="116">
        <v>41287</v>
      </c>
      <c r="E21" s="18" t="s">
        <v>5</v>
      </c>
      <c r="F21" s="155" t="s">
        <v>295</v>
      </c>
      <c r="G21" s="155"/>
      <c r="H21" s="197"/>
      <c r="I21" s="18" t="s">
        <v>136</v>
      </c>
      <c r="J21" s="8"/>
    </row>
    <row r="22" spans="1:10" s="73" customFormat="1" ht="12" customHeight="1" x14ac:dyDescent="0.25">
      <c r="D22" s="117"/>
      <c r="E22" s="43"/>
      <c r="F22" s="182"/>
      <c r="G22" s="182"/>
      <c r="H22" s="43"/>
      <c r="J22" s="8"/>
    </row>
    <row r="23" spans="1:10" s="73" customFormat="1" ht="12" customHeight="1" x14ac:dyDescent="0.25">
      <c r="A23" s="8"/>
      <c r="B23" s="4" t="s">
        <v>317</v>
      </c>
      <c r="C23" s="4"/>
      <c r="D23" s="112"/>
      <c r="E23" s="5"/>
      <c r="F23" s="10"/>
      <c r="G23" s="10"/>
      <c r="H23" s="10"/>
      <c r="I23" s="8"/>
      <c r="J23" s="8"/>
    </row>
    <row r="24" spans="1:10" s="73" customFormat="1" ht="12" customHeight="1" thickBot="1" x14ac:dyDescent="0.3">
      <c r="A24" s="8"/>
      <c r="B24" s="9"/>
      <c r="C24" s="4"/>
      <c r="D24" s="112"/>
      <c r="E24" s="43"/>
      <c r="F24" s="182"/>
      <c r="G24" s="182"/>
      <c r="H24" s="43"/>
      <c r="I24" s="8"/>
      <c r="J24" s="8"/>
    </row>
    <row r="25" spans="1:10" s="73" customFormat="1" ht="12" customHeight="1" thickBot="1" x14ac:dyDescent="0.3">
      <c r="A25" s="210" t="s">
        <v>296</v>
      </c>
      <c r="B25" s="211" t="s">
        <v>0</v>
      </c>
      <c r="C25" s="212" t="s">
        <v>1</v>
      </c>
      <c r="D25" s="213" t="s">
        <v>2</v>
      </c>
      <c r="E25" s="214" t="s">
        <v>3</v>
      </c>
      <c r="F25" s="204" t="s">
        <v>324</v>
      </c>
      <c r="G25" s="204" t="s">
        <v>325</v>
      </c>
      <c r="H25" s="215" t="s">
        <v>309</v>
      </c>
      <c r="I25" s="216" t="s">
        <v>4</v>
      </c>
      <c r="J25" s="8"/>
    </row>
    <row r="26" spans="1:10" s="73" customFormat="1" ht="12" customHeight="1" x14ac:dyDescent="0.25">
      <c r="A26" s="206">
        <v>1</v>
      </c>
      <c r="B26" s="207" t="s">
        <v>76</v>
      </c>
      <c r="C26" s="208" t="s">
        <v>77</v>
      </c>
      <c r="D26" s="198" t="s">
        <v>78</v>
      </c>
      <c r="E26" s="70" t="s">
        <v>5</v>
      </c>
      <c r="F26" s="209">
        <v>8.57</v>
      </c>
      <c r="G26" s="154">
        <v>8.59</v>
      </c>
      <c r="H26" s="192" t="str">
        <f t="shared" ref="H26" si="3">IF(ISBLANK(F26),"",IF(F26&lt;=7.7,"KSM",IF(F26&lt;=8,"I A",IF(F26&lt;=8.44,"II A",IF(F26&lt;=9.04,"III A",IF(F26&lt;=9.64,"I JA",IF(F26&lt;=10.04,"II JA",IF(F26&lt;=10.34,"III JA"))))))))</f>
        <v>III A</v>
      </c>
      <c r="I26" s="193" t="s">
        <v>25</v>
      </c>
      <c r="J26" s="8"/>
    </row>
    <row r="27" spans="1:10" s="73" customFormat="1" ht="12" customHeight="1" x14ac:dyDescent="0.25">
      <c r="A27" s="196">
        <v>2</v>
      </c>
      <c r="B27" s="19" t="s">
        <v>22</v>
      </c>
      <c r="C27" s="20" t="s">
        <v>23</v>
      </c>
      <c r="D27" s="114" t="s">
        <v>24</v>
      </c>
      <c r="E27" s="18" t="s">
        <v>5</v>
      </c>
      <c r="F27" s="154">
        <v>8.7200000000000006</v>
      </c>
      <c r="G27" s="154">
        <v>8.7100000000000009</v>
      </c>
      <c r="H27" s="192" t="str">
        <f>IF(ISBLANK(G27),"",IF(G27&lt;=7.7,"KSM",IF(G27&lt;=8,"I A",IF(G27&lt;=8.44,"II A",IF(G27&lt;=9.04,"III A",IF(G27&lt;=9.64,"I JA",IF(G27&lt;=10.04,"II JA",IF(G27&lt;=10.34,"III JA"))))))))</f>
        <v>III A</v>
      </c>
      <c r="I27" s="195" t="s">
        <v>25</v>
      </c>
      <c r="J27" s="4"/>
    </row>
    <row r="28" spans="1:10" s="73" customFormat="1" ht="12" customHeight="1" x14ac:dyDescent="0.25">
      <c r="A28" s="196">
        <v>3</v>
      </c>
      <c r="B28" s="35" t="s">
        <v>217</v>
      </c>
      <c r="C28" s="12" t="s">
        <v>250</v>
      </c>
      <c r="D28" s="124" t="s">
        <v>251</v>
      </c>
      <c r="E28" s="18" t="s">
        <v>5</v>
      </c>
      <c r="F28" s="154">
        <v>8.84</v>
      </c>
      <c r="G28" s="154">
        <v>8.7799999999999994</v>
      </c>
      <c r="H28" s="192" t="str">
        <f>IF(ISBLANK(G28),"",IF(G28&lt;=7.7,"KSM",IF(G28&lt;=8,"I A",IF(G28&lt;=8.44,"II A",IF(G28&lt;=9.04,"III A",IF(G28&lt;=9.64,"I JA",IF(G28&lt;=10.04,"II JA",IF(G28&lt;=10.34,"III JA"))))))))</f>
        <v>III A</v>
      </c>
      <c r="I28" s="38" t="s">
        <v>46</v>
      </c>
      <c r="J28" s="4"/>
    </row>
    <row r="29" spans="1:10" s="73" customFormat="1" ht="12" customHeight="1" x14ac:dyDescent="0.25">
      <c r="A29" s="196">
        <v>4</v>
      </c>
      <c r="B29" s="199" t="s">
        <v>161</v>
      </c>
      <c r="C29" s="200" t="s">
        <v>162</v>
      </c>
      <c r="D29" s="201" t="s">
        <v>163</v>
      </c>
      <c r="E29" s="202" t="s">
        <v>5</v>
      </c>
      <c r="F29" s="154">
        <v>9.25</v>
      </c>
      <c r="G29" s="154">
        <v>9.2899999999999991</v>
      </c>
      <c r="H29" s="192" t="str">
        <f t="shared" ref="H29" si="4">IF(ISBLANK(F29),"",IF(F29&lt;=7.7,"KSM",IF(F29&lt;=8,"I A",IF(F29&lt;=8.44,"II A",IF(F29&lt;=9.04,"III A",IF(F29&lt;=9.64,"I JA",IF(F29&lt;=10.04,"II JA",IF(F29&lt;=10.34,"III JA"))))))))</f>
        <v>I JA</v>
      </c>
      <c r="I29" s="146" t="s">
        <v>55</v>
      </c>
      <c r="J29" s="8"/>
    </row>
    <row r="30" spans="1:10" s="73" customFormat="1" ht="12" customHeight="1" x14ac:dyDescent="0.25">
      <c r="A30" s="196">
        <v>5</v>
      </c>
      <c r="B30" s="32" t="s">
        <v>50</v>
      </c>
      <c r="C30" s="33" t="s">
        <v>51</v>
      </c>
      <c r="D30" s="118">
        <v>39738</v>
      </c>
      <c r="E30" s="18" t="s">
        <v>5</v>
      </c>
      <c r="F30" s="154">
        <v>9.86</v>
      </c>
      <c r="G30" s="154">
        <v>9.81</v>
      </c>
      <c r="H30" s="192" t="str">
        <f>IF(ISBLANK(G30),"",IF(G30&lt;=7.7,"KSM",IF(G30&lt;=8,"I A",IF(G30&lt;=8.44,"II A",IF(G30&lt;=9.04,"III A",IF(G30&lt;=9.64,"I JA",IF(G30&lt;=10.04,"II JA",IF(G30&lt;=10.34,"III JA"))))))))</f>
        <v>II JA</v>
      </c>
      <c r="I30" s="18" t="s">
        <v>46</v>
      </c>
      <c r="J30" s="8"/>
    </row>
    <row r="31" spans="1:10" s="73" customFormat="1" ht="12" customHeight="1" thickBot="1" x14ac:dyDescent="0.3">
      <c r="A31" s="196">
        <v>6</v>
      </c>
      <c r="B31" s="25" t="s">
        <v>252</v>
      </c>
      <c r="C31" s="26" t="s">
        <v>253</v>
      </c>
      <c r="D31" s="203">
        <v>40096</v>
      </c>
      <c r="E31" s="18" t="s">
        <v>5</v>
      </c>
      <c r="F31" s="154">
        <v>10.01</v>
      </c>
      <c r="G31" s="154">
        <v>10.29</v>
      </c>
      <c r="H31" s="192" t="str">
        <f t="shared" ref="H31" si="5">IF(ISBLANK(F31),"",IF(F31&lt;=7.7,"KSM",IF(F31&lt;=8,"I A",IF(F31&lt;=8.44,"II A",IF(F31&lt;=9.04,"III A",IF(F31&lt;=9.64,"I JA",IF(F31&lt;=10.04,"II JA",IF(F31&lt;=10.34,"III JA"))))))))</f>
        <v>II JA</v>
      </c>
      <c r="I31" s="27" t="s">
        <v>46</v>
      </c>
      <c r="J31" s="8"/>
    </row>
    <row r="32" spans="1:10" s="73" customFormat="1" ht="12" customHeight="1" thickBot="1" x14ac:dyDescent="0.3">
      <c r="A32" s="210" t="s">
        <v>296</v>
      </c>
      <c r="B32" s="211" t="s">
        <v>0</v>
      </c>
      <c r="C32" s="212" t="s">
        <v>1</v>
      </c>
      <c r="D32" s="213" t="s">
        <v>2</v>
      </c>
      <c r="E32" s="214" t="s">
        <v>3</v>
      </c>
      <c r="F32" s="204" t="s">
        <v>324</v>
      </c>
      <c r="G32" s="204" t="s">
        <v>325</v>
      </c>
      <c r="H32" s="215" t="s">
        <v>309</v>
      </c>
      <c r="I32" s="216" t="s">
        <v>4</v>
      </c>
      <c r="J32" s="8"/>
    </row>
    <row r="33" spans="1:10" s="73" customFormat="1" ht="12" customHeight="1" x14ac:dyDescent="0.25">
      <c r="A33" s="196">
        <v>7</v>
      </c>
      <c r="B33" s="25" t="s">
        <v>233</v>
      </c>
      <c r="C33" s="26" t="s">
        <v>243</v>
      </c>
      <c r="D33" s="125">
        <v>40105</v>
      </c>
      <c r="E33" s="18" t="s">
        <v>5</v>
      </c>
      <c r="F33" s="154">
        <v>10.14</v>
      </c>
      <c r="G33" s="220"/>
      <c r="H33" s="192" t="str">
        <f t="shared" ref="H33:H35" si="6">IF(ISBLANK(F33),"",IF(F33&lt;=7.7,"KSM",IF(F33&lt;=8,"I A",IF(F33&lt;=8.44,"II A",IF(F33&lt;=9.04,"III A",IF(F33&lt;=9.64,"I JA",IF(F33&lt;=10.04,"II JA",IF(F33&lt;=10.34,"III JA"))))))))</f>
        <v>III JA</v>
      </c>
      <c r="I33" s="145" t="s">
        <v>46</v>
      </c>
      <c r="J33" s="8"/>
    </row>
    <row r="34" spans="1:10" s="73" customFormat="1" ht="12" customHeight="1" x14ac:dyDescent="0.25">
      <c r="A34" s="196">
        <v>8</v>
      </c>
      <c r="B34" s="19" t="s">
        <v>84</v>
      </c>
      <c r="C34" s="20" t="s">
        <v>85</v>
      </c>
      <c r="D34" s="114" t="s">
        <v>86</v>
      </c>
      <c r="E34" s="18" t="s">
        <v>5</v>
      </c>
      <c r="F34" s="154">
        <v>10.19</v>
      </c>
      <c r="G34" s="154"/>
      <c r="H34" s="192" t="str">
        <f t="shared" si="6"/>
        <v>III JA</v>
      </c>
      <c r="I34" s="195" t="s">
        <v>25</v>
      </c>
      <c r="J34" s="8"/>
    </row>
    <row r="35" spans="1:10" s="73" customFormat="1" ht="12" customHeight="1" x14ac:dyDescent="0.25">
      <c r="A35" s="196">
        <v>9</v>
      </c>
      <c r="B35" s="25" t="s">
        <v>50</v>
      </c>
      <c r="C35" s="26" t="s">
        <v>242</v>
      </c>
      <c r="D35" s="203">
        <v>39921</v>
      </c>
      <c r="E35" s="18" t="s">
        <v>5</v>
      </c>
      <c r="F35" s="154">
        <v>10.34</v>
      </c>
      <c r="G35" s="221"/>
      <c r="H35" s="192" t="str">
        <f t="shared" si="6"/>
        <v>III JA</v>
      </c>
      <c r="I35" s="27" t="s">
        <v>46</v>
      </c>
      <c r="J35" s="8"/>
    </row>
    <row r="36" spans="1:10" s="73" customFormat="1" ht="12" customHeight="1" x14ac:dyDescent="0.25">
      <c r="A36" s="196"/>
      <c r="B36" s="19" t="s">
        <v>83</v>
      </c>
      <c r="C36" s="20" t="s">
        <v>318</v>
      </c>
      <c r="D36" s="114" t="s">
        <v>319</v>
      </c>
      <c r="E36" s="18" t="s">
        <v>5</v>
      </c>
      <c r="F36" s="155" t="s">
        <v>295</v>
      </c>
      <c r="G36" s="155"/>
      <c r="H36" s="188"/>
      <c r="I36" s="195" t="s">
        <v>25</v>
      </c>
      <c r="J36" s="8"/>
    </row>
    <row r="37" spans="1:10" ht="14.4" x14ac:dyDescent="0.3"/>
    <row r="38" spans="1:10" s="73" customFormat="1" ht="12" customHeight="1" x14ac:dyDescent="0.25">
      <c r="A38" s="8"/>
      <c r="B38" s="4" t="s">
        <v>64</v>
      </c>
      <c r="C38" s="4"/>
      <c r="D38" s="112"/>
      <c r="E38" s="5"/>
      <c r="F38" s="10"/>
      <c r="G38" s="10"/>
      <c r="H38" s="10"/>
      <c r="I38" s="5"/>
      <c r="J38" s="8"/>
    </row>
    <row r="39" spans="1:10" s="73" customFormat="1" ht="12" customHeight="1" thickBot="1" x14ac:dyDescent="0.3">
      <c r="A39" s="8"/>
      <c r="B39" s="9"/>
      <c r="C39" s="4"/>
      <c r="D39" s="112"/>
      <c r="E39" s="43"/>
      <c r="F39" s="182"/>
      <c r="G39" s="182"/>
      <c r="H39" s="43"/>
      <c r="I39" s="43"/>
      <c r="J39" s="8"/>
    </row>
    <row r="40" spans="1:10" s="73" customFormat="1" ht="12" customHeight="1" thickBot="1" x14ac:dyDescent="0.3">
      <c r="A40" s="210" t="s">
        <v>296</v>
      </c>
      <c r="B40" s="211" t="s">
        <v>0</v>
      </c>
      <c r="C40" s="212" t="s">
        <v>1</v>
      </c>
      <c r="D40" s="213" t="s">
        <v>2</v>
      </c>
      <c r="E40" s="214" t="s">
        <v>3</v>
      </c>
      <c r="F40" s="204" t="s">
        <v>324</v>
      </c>
      <c r="G40" s="204" t="s">
        <v>325</v>
      </c>
      <c r="H40" s="215" t="s">
        <v>309</v>
      </c>
      <c r="I40" s="216" t="s">
        <v>4</v>
      </c>
      <c r="J40" s="8"/>
    </row>
    <row r="41" spans="1:10" s="73" customFormat="1" ht="12" customHeight="1" x14ac:dyDescent="0.25">
      <c r="A41" s="196">
        <v>1</v>
      </c>
      <c r="B41" s="19" t="s">
        <v>29</v>
      </c>
      <c r="C41" s="20" t="s">
        <v>30</v>
      </c>
      <c r="D41" s="114" t="s">
        <v>31</v>
      </c>
      <c r="E41" s="18" t="s">
        <v>5</v>
      </c>
      <c r="F41" s="154">
        <v>8.57</v>
      </c>
      <c r="G41" s="154">
        <v>8.5500000000000007</v>
      </c>
      <c r="H41" s="192" t="str">
        <f>IF(ISBLANK(G41),"",IF(G41&lt;=7.7,"KSM",IF(G41&lt;=8,"I A",IF(G41&lt;=8.44,"II A",IF(G41&lt;=9.04,"III A",IF(G41&lt;=9.64,"I JA",IF(G41&lt;=10.04,"II JA",IF(G41&lt;=10.34,"III JA"))))))))</f>
        <v>III A</v>
      </c>
      <c r="I41" s="100" t="s">
        <v>328</v>
      </c>
      <c r="J41" s="8"/>
    </row>
    <row r="42" spans="1:10" s="73" customFormat="1" ht="12" customHeight="1" x14ac:dyDescent="0.25">
      <c r="A42" s="196">
        <v>2</v>
      </c>
      <c r="B42" s="37" t="s">
        <v>258</v>
      </c>
      <c r="C42" s="12" t="s">
        <v>259</v>
      </c>
      <c r="D42" s="123" t="s">
        <v>260</v>
      </c>
      <c r="E42" s="18" t="s">
        <v>5</v>
      </c>
      <c r="F42" s="154">
        <v>8.69</v>
      </c>
      <c r="G42" s="154">
        <v>8.68</v>
      </c>
      <c r="H42" s="192" t="str">
        <f t="shared" ref="H42:H44" si="7">IF(ISBLANK(G42),"",IF(G42&lt;=7.7,"KSM",IF(G42&lt;=8,"I A",IF(G42&lt;=8.44,"II A",IF(G42&lt;=9.04,"III A",IF(G42&lt;=9.64,"I JA",IF(G42&lt;=10.04,"II JA",IF(G42&lt;=10.34,"III JA"))))))))</f>
        <v>III A</v>
      </c>
      <c r="I42" s="38" t="s">
        <v>46</v>
      </c>
      <c r="J42" s="8"/>
    </row>
    <row r="43" spans="1:10" s="73" customFormat="1" ht="12" customHeight="1" x14ac:dyDescent="0.25">
      <c r="A43" s="196">
        <v>3</v>
      </c>
      <c r="B43" s="19" t="s">
        <v>35</v>
      </c>
      <c r="C43" s="20" t="s">
        <v>36</v>
      </c>
      <c r="D43" s="114" t="s">
        <v>37</v>
      </c>
      <c r="E43" s="18" t="s">
        <v>5</v>
      </c>
      <c r="F43" s="154">
        <v>8.7899999999999991</v>
      </c>
      <c r="G43" s="154">
        <v>8.7100000000000009</v>
      </c>
      <c r="H43" s="192" t="str">
        <f t="shared" si="7"/>
        <v>III A</v>
      </c>
      <c r="I43" s="334" t="s">
        <v>332</v>
      </c>
      <c r="J43" s="8"/>
    </row>
    <row r="44" spans="1:10" s="73" customFormat="1" ht="12" customHeight="1" x14ac:dyDescent="0.25">
      <c r="A44" s="196">
        <v>4</v>
      </c>
      <c r="B44" s="19" t="s">
        <v>32</v>
      </c>
      <c r="C44" s="20" t="s">
        <v>33</v>
      </c>
      <c r="D44" s="114" t="s">
        <v>34</v>
      </c>
      <c r="E44" s="18" t="s">
        <v>5</v>
      </c>
      <c r="F44" s="154">
        <v>8.81</v>
      </c>
      <c r="G44" s="154">
        <v>8.77</v>
      </c>
      <c r="H44" s="192" t="str">
        <f t="shared" si="7"/>
        <v>III A</v>
      </c>
      <c r="I44" s="100" t="s">
        <v>328</v>
      </c>
      <c r="J44" s="8"/>
    </row>
    <row r="45" spans="1:10" s="73" customFormat="1" ht="12" customHeight="1" x14ac:dyDescent="0.25">
      <c r="A45" s="196">
        <v>5</v>
      </c>
      <c r="B45" s="19" t="s">
        <v>39</v>
      </c>
      <c r="C45" s="20" t="s">
        <v>40</v>
      </c>
      <c r="D45" s="114" t="s">
        <v>41</v>
      </c>
      <c r="E45" s="18" t="s">
        <v>5</v>
      </c>
      <c r="F45" s="154">
        <v>8.85</v>
      </c>
      <c r="G45" s="154">
        <v>8.8800000000000008</v>
      </c>
      <c r="H45" s="192" t="str">
        <f t="shared" ref="H45" si="8">IF(ISBLANK(F45),"",IF(F45&lt;=7.7,"KSM",IF(F45&lt;=8,"I A",IF(F45&lt;=8.44,"II A",IF(F45&lt;=9.04,"III A",IF(F45&lt;=9.64,"I JA",IF(F45&lt;=10.04,"II JA",IF(F45&lt;=10.34,"III JA"))))))))</f>
        <v>III A</v>
      </c>
      <c r="I45" s="100" t="s">
        <v>328</v>
      </c>
      <c r="J45" s="8"/>
    </row>
    <row r="46" spans="1:10" s="73" customFormat="1" ht="12" customHeight="1" thickBot="1" x14ac:dyDescent="0.3">
      <c r="A46" s="196">
        <v>6</v>
      </c>
      <c r="B46" s="19" t="s">
        <v>233</v>
      </c>
      <c r="C46" s="20" t="s">
        <v>234</v>
      </c>
      <c r="D46" s="114">
        <v>39296</v>
      </c>
      <c r="E46" s="18" t="s">
        <v>5</v>
      </c>
      <c r="F46" s="154">
        <v>8.91</v>
      </c>
      <c r="G46" s="154">
        <v>9</v>
      </c>
      <c r="H46" s="192" t="str">
        <f t="shared" ref="H46:H52" si="9">IF(ISBLANK(F46),"",IF(F46&lt;=7.7,"KSM",IF(F46&lt;=8,"I A",IF(F46&lt;=8.44,"II A",IF(F46&lt;=9.04,"III A",IF(F46&lt;=9.64,"I JA",IF(F46&lt;=10.04,"II JA",IF(F46&lt;=10.34,"III JA"))))))))</f>
        <v>III A</v>
      </c>
      <c r="I46" s="100" t="s">
        <v>328</v>
      </c>
      <c r="J46" s="8"/>
    </row>
    <row r="47" spans="1:10" s="73" customFormat="1" ht="12" customHeight="1" thickBot="1" x14ac:dyDescent="0.3">
      <c r="A47" s="210" t="s">
        <v>296</v>
      </c>
      <c r="B47" s="211" t="s">
        <v>0</v>
      </c>
      <c r="C47" s="212" t="s">
        <v>1</v>
      </c>
      <c r="D47" s="213" t="s">
        <v>2</v>
      </c>
      <c r="E47" s="214" t="s">
        <v>3</v>
      </c>
      <c r="F47" s="204" t="s">
        <v>324</v>
      </c>
      <c r="G47" s="204" t="s">
        <v>325</v>
      </c>
      <c r="H47" s="215" t="s">
        <v>309</v>
      </c>
      <c r="I47" s="216" t="s">
        <v>4</v>
      </c>
      <c r="J47" s="8"/>
    </row>
    <row r="48" spans="1:10" s="73" customFormat="1" ht="12" customHeight="1" x14ac:dyDescent="0.25">
      <c r="A48" s="196">
        <v>7</v>
      </c>
      <c r="B48" s="19" t="s">
        <v>52</v>
      </c>
      <c r="C48" s="20" t="s">
        <v>53</v>
      </c>
      <c r="D48" s="114" t="s">
        <v>54</v>
      </c>
      <c r="E48" s="18" t="s">
        <v>5</v>
      </c>
      <c r="F48" s="154">
        <v>9.24</v>
      </c>
      <c r="G48" s="154"/>
      <c r="H48" s="192" t="str">
        <f t="shared" si="9"/>
        <v>I JA</v>
      </c>
      <c r="I48" s="195" t="s">
        <v>55</v>
      </c>
      <c r="J48" s="8"/>
    </row>
    <row r="49" spans="1:10" s="73" customFormat="1" ht="12" customHeight="1" x14ac:dyDescent="0.25">
      <c r="A49" s="196">
        <v>8</v>
      </c>
      <c r="B49" s="19" t="s">
        <v>56</v>
      </c>
      <c r="C49" s="20" t="s">
        <v>57</v>
      </c>
      <c r="D49" s="114" t="s">
        <v>58</v>
      </c>
      <c r="E49" s="18" t="s">
        <v>5</v>
      </c>
      <c r="F49" s="154">
        <v>9.2799999999999994</v>
      </c>
      <c r="G49" s="154"/>
      <c r="H49" s="192" t="str">
        <f t="shared" si="9"/>
        <v>I JA</v>
      </c>
      <c r="I49" s="195" t="s">
        <v>55</v>
      </c>
      <c r="J49" s="8"/>
    </row>
    <row r="50" spans="1:10" s="73" customFormat="1" ht="12" customHeight="1" x14ac:dyDescent="0.25">
      <c r="A50" s="196">
        <v>9</v>
      </c>
      <c r="B50" s="19" t="s">
        <v>320</v>
      </c>
      <c r="C50" s="20" t="s">
        <v>321</v>
      </c>
      <c r="D50" s="114" t="s">
        <v>322</v>
      </c>
      <c r="E50" s="335" t="s">
        <v>92</v>
      </c>
      <c r="F50" s="154">
        <v>9.44</v>
      </c>
      <c r="G50" s="154"/>
      <c r="H50" s="192" t="str">
        <f t="shared" si="9"/>
        <v>I JA</v>
      </c>
      <c r="I50" s="195" t="s">
        <v>25</v>
      </c>
      <c r="J50" s="8"/>
    </row>
    <row r="51" spans="1:10" s="73" customFormat="1" ht="12" customHeight="1" x14ac:dyDescent="0.25">
      <c r="A51" s="196">
        <v>10</v>
      </c>
      <c r="B51" s="106" t="s">
        <v>293</v>
      </c>
      <c r="C51" s="105" t="s">
        <v>292</v>
      </c>
      <c r="D51" s="103">
        <v>39219</v>
      </c>
      <c r="E51" s="18" t="s">
        <v>5</v>
      </c>
      <c r="F51" s="154">
        <v>9.61</v>
      </c>
      <c r="G51" s="154"/>
      <c r="H51" s="192" t="str">
        <f t="shared" si="9"/>
        <v>I JA</v>
      </c>
      <c r="I51" s="104" t="s">
        <v>285</v>
      </c>
      <c r="J51" s="8"/>
    </row>
    <row r="52" spans="1:10" s="73" customFormat="1" ht="12" customHeight="1" x14ac:dyDescent="0.25">
      <c r="A52" s="196">
        <v>11</v>
      </c>
      <c r="B52" s="19" t="s">
        <v>19</v>
      </c>
      <c r="C52" s="20" t="s">
        <v>235</v>
      </c>
      <c r="D52" s="114" t="s">
        <v>236</v>
      </c>
      <c r="E52" s="18" t="s">
        <v>5</v>
      </c>
      <c r="F52" s="154">
        <v>10</v>
      </c>
      <c r="G52" s="154"/>
      <c r="H52" s="192" t="str">
        <f t="shared" si="9"/>
        <v>II JA</v>
      </c>
      <c r="I52" s="100" t="s">
        <v>328</v>
      </c>
      <c r="J52" s="8"/>
    </row>
    <row r="53" spans="1:10" s="73" customFormat="1" ht="12" customHeight="1" x14ac:dyDescent="0.25">
      <c r="A53" s="196">
        <v>12</v>
      </c>
      <c r="B53" s="106" t="s">
        <v>76</v>
      </c>
      <c r="C53" s="105" t="s">
        <v>292</v>
      </c>
      <c r="D53" s="103">
        <v>39219</v>
      </c>
      <c r="E53" s="18" t="s">
        <v>5</v>
      </c>
      <c r="F53" s="154">
        <v>10.56</v>
      </c>
      <c r="G53" s="154"/>
      <c r="H53" s="192"/>
      <c r="I53" s="104" t="s">
        <v>285</v>
      </c>
      <c r="J53" s="8"/>
    </row>
    <row r="54" spans="1:10" s="73" customFormat="1" ht="12" customHeight="1" x14ac:dyDescent="0.25">
      <c r="A54" s="196">
        <v>13</v>
      </c>
      <c r="B54" s="19" t="s">
        <v>35</v>
      </c>
      <c r="C54" s="20" t="s">
        <v>323</v>
      </c>
      <c r="D54" s="114">
        <v>38854</v>
      </c>
      <c r="E54" s="18" t="s">
        <v>5</v>
      </c>
      <c r="F54" s="154">
        <v>11.36</v>
      </c>
      <c r="G54" s="154"/>
      <c r="H54" s="192"/>
      <c r="I54" s="100" t="s">
        <v>328</v>
      </c>
      <c r="J54" s="4"/>
    </row>
    <row r="56" spans="1:10" s="73" customFormat="1" ht="12" customHeight="1" x14ac:dyDescent="0.25">
      <c r="A56" s="45"/>
      <c r="B56" s="4" t="s">
        <v>66</v>
      </c>
      <c r="C56" s="6"/>
      <c r="D56" s="120"/>
      <c r="E56" s="5"/>
      <c r="F56" s="10"/>
      <c r="G56" s="10"/>
      <c r="H56" s="10"/>
      <c r="I56" s="5"/>
      <c r="J56" s="8"/>
    </row>
    <row r="57" spans="1:10" s="73" customFormat="1" ht="12" customHeight="1" thickBot="1" x14ac:dyDescent="0.3">
      <c r="A57" s="8"/>
      <c r="B57" s="9"/>
      <c r="C57" s="4"/>
      <c r="D57" s="112"/>
      <c r="E57" s="43"/>
      <c r="F57" s="182"/>
      <c r="G57" s="182"/>
      <c r="H57" s="43"/>
      <c r="I57" s="43"/>
      <c r="J57" s="8"/>
    </row>
    <row r="58" spans="1:10" s="73" customFormat="1" ht="12" customHeight="1" thickBot="1" x14ac:dyDescent="0.3">
      <c r="A58" s="210" t="s">
        <v>296</v>
      </c>
      <c r="B58" s="211" t="s">
        <v>0</v>
      </c>
      <c r="C58" s="212" t="s">
        <v>1</v>
      </c>
      <c r="D58" s="213" t="s">
        <v>2</v>
      </c>
      <c r="E58" s="214" t="s">
        <v>3</v>
      </c>
      <c r="F58" s="204" t="s">
        <v>324</v>
      </c>
      <c r="G58" s="204" t="s">
        <v>325</v>
      </c>
      <c r="H58" s="215" t="s">
        <v>309</v>
      </c>
      <c r="I58" s="216" t="s">
        <v>4</v>
      </c>
      <c r="J58" s="8"/>
    </row>
    <row r="59" spans="1:10" s="73" customFormat="1" ht="12" customHeight="1" x14ac:dyDescent="0.25">
      <c r="A59" s="196">
        <v>1</v>
      </c>
      <c r="B59" s="22" t="s">
        <v>222</v>
      </c>
      <c r="C59" s="23" t="s">
        <v>223</v>
      </c>
      <c r="D59" s="121">
        <v>38086</v>
      </c>
      <c r="E59" s="18" t="s">
        <v>5</v>
      </c>
      <c r="F59" s="154"/>
      <c r="G59" s="154">
        <v>8.56</v>
      </c>
      <c r="H59" s="192" t="str">
        <f>IF(ISBLANK(G59),"",IF(G59&lt;=7.7,"KSM",IF(G59&lt;=8,"I A",IF(G59&lt;=8.44,"II A",IF(G59&lt;=9.04,"III A",IF(G59&lt;=9.64,"I JA",IF(G59&lt;=10.04,"II JA",IF(G59&lt;=10.34,"III JA"))))))))</f>
        <v>III A</v>
      </c>
      <c r="I59" s="100" t="s">
        <v>328</v>
      </c>
    </row>
    <row r="60" spans="1:10" s="73" customFormat="1" ht="12" customHeight="1" x14ac:dyDescent="0.25">
      <c r="A60" s="196">
        <v>2</v>
      </c>
      <c r="B60" s="32" t="s">
        <v>43</v>
      </c>
      <c r="C60" s="33" t="s">
        <v>44</v>
      </c>
      <c r="D60" s="118" t="s">
        <v>45</v>
      </c>
      <c r="E60" s="18" t="s">
        <v>5</v>
      </c>
      <c r="F60" s="154"/>
      <c r="G60" s="154">
        <v>8.7200000000000006</v>
      </c>
      <c r="H60" s="192" t="str">
        <f t="shared" ref="H60:H62" si="10">IF(ISBLANK(G60),"",IF(G60&lt;=7.7,"KSM",IF(G60&lt;=8,"I A",IF(G60&lt;=8.44,"II A",IF(G60&lt;=9.04,"III A",IF(G60&lt;=9.64,"I JA",IF(G60&lt;=10.04,"II JA",IF(G60&lt;=10.34,"III JA"))))))))</f>
        <v>III A</v>
      </c>
      <c r="I60" s="18" t="s">
        <v>46</v>
      </c>
      <c r="J60" s="8"/>
    </row>
    <row r="61" spans="1:10" s="73" customFormat="1" ht="12" customHeight="1" x14ac:dyDescent="0.25">
      <c r="A61" s="196">
        <v>3</v>
      </c>
      <c r="B61" s="48" t="s">
        <v>105</v>
      </c>
      <c r="C61" s="336" t="s">
        <v>106</v>
      </c>
      <c r="D61" s="116">
        <v>38046</v>
      </c>
      <c r="E61" s="18" t="s">
        <v>5</v>
      </c>
      <c r="F61" s="154"/>
      <c r="G61" s="154">
        <v>8.76</v>
      </c>
      <c r="H61" s="192" t="str">
        <f t="shared" si="10"/>
        <v>III A</v>
      </c>
      <c r="I61" s="18" t="s">
        <v>136</v>
      </c>
      <c r="J61" s="8"/>
    </row>
    <row r="62" spans="1:10" s="73" customFormat="1" ht="12" customHeight="1" x14ac:dyDescent="0.25">
      <c r="A62" s="196">
        <v>4</v>
      </c>
      <c r="B62" s="35" t="s">
        <v>248</v>
      </c>
      <c r="C62" s="12" t="s">
        <v>249</v>
      </c>
      <c r="D62" s="124">
        <v>38176</v>
      </c>
      <c r="E62" s="18" t="s">
        <v>5</v>
      </c>
      <c r="F62" s="154"/>
      <c r="G62" s="154">
        <v>9.76</v>
      </c>
      <c r="H62" s="192" t="str">
        <f t="shared" si="10"/>
        <v>II JA</v>
      </c>
      <c r="I62" s="38" t="s">
        <v>46</v>
      </c>
      <c r="J62" s="8"/>
    </row>
    <row r="64" spans="1:10" s="73" customFormat="1" ht="12" customHeight="1" x14ac:dyDescent="0.25">
      <c r="A64" s="3" t="s">
        <v>65</v>
      </c>
      <c r="B64" s="4"/>
      <c r="C64" s="5"/>
      <c r="D64" s="112"/>
      <c r="E64" s="6"/>
      <c r="F64" s="7"/>
      <c r="G64" s="7"/>
      <c r="H64" s="7"/>
      <c r="I64" s="4"/>
      <c r="J64" s="4"/>
    </row>
    <row r="65" spans="1:9" s="73" customFormat="1" ht="12" customHeight="1" x14ac:dyDescent="0.25">
      <c r="A65" s="4" t="s">
        <v>327</v>
      </c>
      <c r="B65" s="4"/>
      <c r="C65" s="5"/>
      <c r="D65" s="112"/>
      <c r="E65" s="6"/>
      <c r="F65" s="7"/>
      <c r="G65" s="7"/>
      <c r="H65" s="4"/>
      <c r="I65" s="4"/>
    </row>
    <row r="66" spans="1:9" ht="12" customHeight="1" x14ac:dyDescent="0.25">
      <c r="A66" s="24"/>
      <c r="B66" s="4" t="s">
        <v>67</v>
      </c>
      <c r="C66" s="6"/>
      <c r="D66" s="60"/>
      <c r="E66" s="30"/>
      <c r="F66" s="52"/>
      <c r="G66" s="52"/>
      <c r="H66" s="52"/>
      <c r="I66" s="8" t="s">
        <v>347</v>
      </c>
    </row>
    <row r="67" spans="1:9" ht="12" customHeight="1" thickBot="1" x14ac:dyDescent="0.3">
      <c r="A67" s="8"/>
      <c r="B67" s="9"/>
      <c r="C67" s="4"/>
      <c r="D67" s="55"/>
      <c r="E67" s="5"/>
      <c r="F67" s="10"/>
      <c r="G67" s="10"/>
      <c r="H67" s="8"/>
    </row>
    <row r="68" spans="1:9" ht="12" customHeight="1" thickBot="1" x14ac:dyDescent="0.3">
      <c r="A68" s="210" t="s">
        <v>296</v>
      </c>
      <c r="B68" s="211" t="s">
        <v>0</v>
      </c>
      <c r="C68" s="212" t="s">
        <v>1</v>
      </c>
      <c r="D68" s="213" t="s">
        <v>2</v>
      </c>
      <c r="E68" s="214" t="s">
        <v>3</v>
      </c>
      <c r="F68" s="222" t="s">
        <v>324</v>
      </c>
      <c r="G68" s="222" t="s">
        <v>325</v>
      </c>
      <c r="H68" s="223" t="s">
        <v>309</v>
      </c>
      <c r="I68" s="216" t="s">
        <v>4</v>
      </c>
    </row>
    <row r="69" spans="1:9" ht="12" customHeight="1" x14ac:dyDescent="0.25">
      <c r="A69" s="196">
        <v>1</v>
      </c>
      <c r="B69" s="53" t="s">
        <v>19</v>
      </c>
      <c r="C69" s="12" t="s">
        <v>216</v>
      </c>
      <c r="D69" s="114">
        <v>37434</v>
      </c>
      <c r="E69" s="18" t="s">
        <v>5</v>
      </c>
      <c r="F69" s="154"/>
      <c r="G69" s="154">
        <v>8.56</v>
      </c>
      <c r="H69" s="192" t="str">
        <f>IF(ISBLANK(G69),"",IF(G69&lt;=7.7,"KSM",IF(G69&lt;=8,"I A",IF(G69&lt;=8.44,"II A",IF(G69&lt;=9.04,"III A",IF(G69&lt;=9.64,"I JA",IF(G69&lt;=10.04,"II JA",IF(G69&lt;=10.34,"III JA"))))))))</f>
        <v>III A</v>
      </c>
      <c r="I69" s="100" t="s">
        <v>328</v>
      </c>
    </row>
    <row r="70" spans="1:9" ht="12" customHeight="1" x14ac:dyDescent="0.25">
      <c r="A70" s="196">
        <v>2</v>
      </c>
      <c r="B70" s="35" t="s">
        <v>217</v>
      </c>
      <c r="C70" s="12" t="s">
        <v>218</v>
      </c>
      <c r="D70" s="114" t="s">
        <v>42</v>
      </c>
      <c r="E70" s="18" t="s">
        <v>5</v>
      </c>
      <c r="F70" s="154"/>
      <c r="G70" s="154">
        <v>8.73</v>
      </c>
      <c r="H70" s="192" t="str">
        <f t="shared" ref="H70:H71" si="11">IF(ISBLANK(G70),"",IF(G70&lt;=7.7,"KSM",IF(G70&lt;=8,"I A",IF(G70&lt;=8.44,"II A",IF(G70&lt;=9.04,"III A",IF(G70&lt;=9.64,"I JA",IF(G70&lt;=10.04,"II JA",IF(G70&lt;=10.34,"III JA"))))))))</f>
        <v>III A</v>
      </c>
      <c r="I70" s="100" t="s">
        <v>328</v>
      </c>
    </row>
    <row r="71" spans="1:9" ht="12" customHeight="1" x14ac:dyDescent="0.25">
      <c r="A71" s="196">
        <v>3</v>
      </c>
      <c r="B71" s="19" t="s">
        <v>80</v>
      </c>
      <c r="C71" s="20" t="s">
        <v>159</v>
      </c>
      <c r="D71" s="114" t="s">
        <v>160</v>
      </c>
      <c r="E71" s="18" t="s">
        <v>5</v>
      </c>
      <c r="F71" s="154"/>
      <c r="G71" s="154">
        <v>9.6300000000000008</v>
      </c>
      <c r="H71" s="192" t="str">
        <f t="shared" si="11"/>
        <v>I JA</v>
      </c>
      <c r="I71" s="195" t="s">
        <v>55</v>
      </c>
    </row>
    <row r="72" spans="1:9" ht="12" customHeight="1" x14ac:dyDescent="0.25">
      <c r="A72" s="196"/>
      <c r="B72" s="19" t="s">
        <v>22</v>
      </c>
      <c r="C72" s="20" t="s">
        <v>103</v>
      </c>
      <c r="D72" s="114" t="s">
        <v>104</v>
      </c>
      <c r="E72" s="39" t="s">
        <v>92</v>
      </c>
      <c r="F72" s="155"/>
      <c r="G72" s="155" t="s">
        <v>295</v>
      </c>
      <c r="H72" s="224"/>
      <c r="I72" s="195" t="s">
        <v>25</v>
      </c>
    </row>
    <row r="73" spans="1:9" ht="12" customHeight="1" x14ac:dyDescent="0.25">
      <c r="A73" s="73"/>
      <c r="B73" s="73"/>
      <c r="C73" s="73"/>
      <c r="D73" s="73"/>
      <c r="E73" s="73"/>
      <c r="F73" s="2"/>
      <c r="G73" s="2"/>
      <c r="H73" s="73"/>
    </row>
  </sheetData>
  <sortState ref="A27:K32">
    <sortCondition ref="I27:I32"/>
  </sortState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activeCell="A6" sqref="A6"/>
    </sheetView>
  </sheetViews>
  <sheetFormatPr defaultColWidth="11.44140625" defaultRowHeight="12" customHeight="1" x14ac:dyDescent="0.3"/>
  <cols>
    <col min="1" max="1" width="5" customWidth="1"/>
    <col min="2" max="2" width="9.44140625" customWidth="1"/>
    <col min="4" max="4" width="10.5546875" customWidth="1"/>
    <col min="5" max="5" width="16" bestFit="1" customWidth="1"/>
    <col min="6" max="7" width="6.6640625" style="205" customWidth="1"/>
    <col min="8" max="8" width="5.88671875" style="205" customWidth="1"/>
    <col min="9" max="9" width="20.44140625" customWidth="1"/>
  </cols>
  <sheetData>
    <row r="1" spans="1:9" s="73" customFormat="1" ht="12" customHeight="1" x14ac:dyDescent="0.25">
      <c r="A1" s="3" t="s">
        <v>65</v>
      </c>
      <c r="B1" s="4"/>
      <c r="C1" s="5"/>
      <c r="D1" s="112"/>
      <c r="E1" s="6"/>
      <c r="F1" s="7"/>
      <c r="G1" s="7"/>
      <c r="H1" s="7"/>
      <c r="I1" s="4"/>
    </row>
    <row r="2" spans="1:9" s="73" customFormat="1" ht="12" customHeight="1" x14ac:dyDescent="0.25">
      <c r="A2" s="4" t="s">
        <v>327</v>
      </c>
      <c r="B2" s="4"/>
      <c r="C2" s="5"/>
      <c r="D2" s="112"/>
      <c r="E2" s="6"/>
      <c r="F2" s="7"/>
      <c r="G2" s="7"/>
      <c r="H2" s="4"/>
      <c r="I2" s="4"/>
    </row>
    <row r="3" spans="1:9" s="73" customFormat="1" ht="12" customHeight="1" x14ac:dyDescent="0.25">
      <c r="A3" s="8"/>
      <c r="D3" s="112"/>
      <c r="E3" s="5"/>
      <c r="F3" s="7"/>
      <c r="G3" s="7"/>
      <c r="H3" s="7"/>
      <c r="I3" s="8"/>
    </row>
    <row r="4" spans="1:9" s="73" customFormat="1" ht="12" customHeight="1" x14ac:dyDescent="0.25">
      <c r="A4" s="8"/>
      <c r="B4" s="4" t="s">
        <v>348</v>
      </c>
      <c r="C4" s="4"/>
      <c r="D4" s="55"/>
      <c r="E4" s="5"/>
      <c r="F4" s="7"/>
      <c r="G4" s="7"/>
      <c r="H4" s="8"/>
      <c r="I4" s="73" t="s">
        <v>349</v>
      </c>
    </row>
    <row r="5" spans="1:9" s="73" customFormat="1" ht="12" customHeight="1" thickBot="1" x14ac:dyDescent="0.3">
      <c r="A5" s="8"/>
      <c r="B5" s="9"/>
      <c r="C5" s="4"/>
      <c r="D5" s="55"/>
      <c r="E5" s="5"/>
      <c r="F5" s="10"/>
      <c r="G5" s="10"/>
      <c r="H5" s="8"/>
    </row>
    <row r="6" spans="1:9" s="73" customFormat="1" ht="12" customHeight="1" thickBot="1" x14ac:dyDescent="0.3">
      <c r="A6" s="210" t="s">
        <v>296</v>
      </c>
      <c r="B6" s="211" t="s">
        <v>0</v>
      </c>
      <c r="C6" s="212" t="s">
        <v>1</v>
      </c>
      <c r="D6" s="213" t="s">
        <v>2</v>
      </c>
      <c r="E6" s="214" t="s">
        <v>3</v>
      </c>
      <c r="F6" s="204" t="s">
        <v>324</v>
      </c>
      <c r="G6" s="222" t="s">
        <v>325</v>
      </c>
      <c r="H6" s="223" t="s">
        <v>309</v>
      </c>
      <c r="I6" s="216" t="s">
        <v>4</v>
      </c>
    </row>
    <row r="7" spans="1:9" s="73" customFormat="1" ht="12" customHeight="1" x14ac:dyDescent="0.25">
      <c r="A7" s="196">
        <v>1</v>
      </c>
      <c r="B7" s="101" t="s">
        <v>75</v>
      </c>
      <c r="C7" s="102" t="s">
        <v>281</v>
      </c>
      <c r="D7" s="115" t="s">
        <v>282</v>
      </c>
      <c r="E7" s="18" t="s">
        <v>5</v>
      </c>
      <c r="F7" s="54"/>
      <c r="G7" s="165">
        <v>9.67</v>
      </c>
      <c r="H7" s="192" t="str">
        <f t="shared" ref="H7" si="0">IF(ISBLANK(G7),"",IF(G7&lt;=7,"KSM",IF(G7&lt;=7.3,"I A",IF(G7&lt;=7.64,"II A",IF(G7&lt;=8.24,"III A",IF(G7&lt;=8.94,"I JA",IF(G7&lt;=9.44,"II JA",IF(G7&lt;=9.84,"III JA"))))))))</f>
        <v>III JA</v>
      </c>
      <c r="I7" s="100" t="s">
        <v>283</v>
      </c>
    </row>
    <row r="8" spans="1:9" s="73" customFormat="1" ht="12" customHeight="1" x14ac:dyDescent="0.25">
      <c r="A8" s="196">
        <v>2</v>
      </c>
      <c r="B8" s="16" t="s">
        <v>121</v>
      </c>
      <c r="C8" s="20" t="s">
        <v>122</v>
      </c>
      <c r="D8" s="103">
        <v>40977</v>
      </c>
      <c r="E8" s="18" t="s">
        <v>5</v>
      </c>
      <c r="F8" s="54"/>
      <c r="G8" s="165">
        <v>10.41</v>
      </c>
      <c r="H8" s="192"/>
      <c r="I8" s="18" t="s">
        <v>136</v>
      </c>
    </row>
    <row r="9" spans="1:9" s="73" customFormat="1" ht="12" customHeight="1" x14ac:dyDescent="0.25">
      <c r="D9" s="117"/>
      <c r="F9" s="2"/>
      <c r="G9" s="2"/>
      <c r="H9" s="2"/>
    </row>
    <row r="10" spans="1:9" s="73" customFormat="1" ht="12" customHeight="1" x14ac:dyDescent="0.25">
      <c r="A10" s="8"/>
      <c r="B10" s="4" t="s">
        <v>326</v>
      </c>
      <c r="C10" s="4"/>
      <c r="D10" s="112"/>
      <c r="E10" s="5"/>
      <c r="F10" s="7"/>
      <c r="G10" s="7"/>
      <c r="H10" s="7"/>
      <c r="I10" s="8"/>
    </row>
    <row r="11" spans="1:9" s="73" customFormat="1" ht="12" customHeight="1" thickBot="1" x14ac:dyDescent="0.3">
      <c r="A11" s="8"/>
      <c r="B11" s="9"/>
      <c r="C11" s="4"/>
      <c r="D11" s="112"/>
      <c r="E11" s="5"/>
      <c r="F11" s="10"/>
      <c r="G11" s="10"/>
      <c r="H11" s="10"/>
      <c r="I11" s="8"/>
    </row>
    <row r="12" spans="1:9" s="73" customFormat="1" ht="12" customHeight="1" thickBot="1" x14ac:dyDescent="0.3">
      <c r="A12" s="210" t="s">
        <v>296</v>
      </c>
      <c r="B12" s="211" t="s">
        <v>0</v>
      </c>
      <c r="C12" s="212" t="s">
        <v>1</v>
      </c>
      <c r="D12" s="213" t="s">
        <v>2</v>
      </c>
      <c r="E12" s="214" t="s">
        <v>3</v>
      </c>
      <c r="F12" s="204" t="s">
        <v>324</v>
      </c>
      <c r="G12" s="204" t="s">
        <v>325</v>
      </c>
      <c r="H12" s="215" t="s">
        <v>309</v>
      </c>
      <c r="I12" s="216" t="s">
        <v>4</v>
      </c>
    </row>
    <row r="13" spans="1:9" s="73" customFormat="1" ht="12" customHeight="1" x14ac:dyDescent="0.25">
      <c r="A13" s="206">
        <v>1</v>
      </c>
      <c r="B13" s="207" t="s">
        <v>20</v>
      </c>
      <c r="C13" s="208" t="s">
        <v>26</v>
      </c>
      <c r="D13" s="226" t="s">
        <v>27</v>
      </c>
      <c r="E13" s="70" t="s">
        <v>5</v>
      </c>
      <c r="F13" s="227">
        <v>8.25</v>
      </c>
      <c r="G13" s="165">
        <v>8.34</v>
      </c>
      <c r="H13" s="192" t="str">
        <f t="shared" ref="H13:H16" si="1">IF(ISBLANK(F13),"",IF(F13&lt;=7,"KSM",IF(F13&lt;=7.3,"I A",IF(F13&lt;=7.64,"II A",IF(F13&lt;=8.24,"III A",IF(F13&lt;=8.94,"I JA",IF(F13&lt;=9.44,"II JA",IF(F13&lt;=9.84,"III JA"))))))))</f>
        <v>I JA</v>
      </c>
      <c r="I13" s="228" t="s">
        <v>25</v>
      </c>
    </row>
    <row r="14" spans="1:9" s="73" customFormat="1" ht="12" customHeight="1" x14ac:dyDescent="0.25">
      <c r="A14" s="196">
        <v>2</v>
      </c>
      <c r="B14" s="19" t="s">
        <v>87</v>
      </c>
      <c r="C14" s="20" t="s">
        <v>88</v>
      </c>
      <c r="D14" s="114" t="s">
        <v>89</v>
      </c>
      <c r="E14" s="18" t="s">
        <v>5</v>
      </c>
      <c r="F14" s="179">
        <v>8.52</v>
      </c>
      <c r="G14" s="165">
        <v>8.59</v>
      </c>
      <c r="H14" s="192" t="str">
        <f t="shared" si="1"/>
        <v>I JA</v>
      </c>
      <c r="I14" s="195" t="s">
        <v>25</v>
      </c>
    </row>
    <row r="15" spans="1:9" s="73" customFormat="1" ht="12" customHeight="1" x14ac:dyDescent="0.25">
      <c r="A15" s="196">
        <v>3</v>
      </c>
      <c r="B15" s="19" t="s">
        <v>192</v>
      </c>
      <c r="C15" s="20" t="s">
        <v>193</v>
      </c>
      <c r="D15" s="114" t="s">
        <v>194</v>
      </c>
      <c r="E15" s="18" t="s">
        <v>5</v>
      </c>
      <c r="F15" s="165">
        <v>8.57</v>
      </c>
      <c r="G15" s="165">
        <v>8.61</v>
      </c>
      <c r="H15" s="192" t="str">
        <f t="shared" si="1"/>
        <v>I JA</v>
      </c>
      <c r="I15" s="100" t="s">
        <v>328</v>
      </c>
    </row>
    <row r="16" spans="1:9" s="73" customFormat="1" ht="12" customHeight="1" x14ac:dyDescent="0.25">
      <c r="A16" s="196">
        <v>4</v>
      </c>
      <c r="B16" s="19" t="s">
        <v>100</v>
      </c>
      <c r="C16" s="20" t="s">
        <v>202</v>
      </c>
      <c r="D16" s="114" t="s">
        <v>197</v>
      </c>
      <c r="E16" s="18" t="s">
        <v>5</v>
      </c>
      <c r="F16" s="179">
        <v>9.16</v>
      </c>
      <c r="G16" s="165">
        <v>9.2899999999999991</v>
      </c>
      <c r="H16" s="192" t="str">
        <f t="shared" si="1"/>
        <v>II JA</v>
      </c>
      <c r="I16" s="100" t="s">
        <v>328</v>
      </c>
    </row>
    <row r="17" spans="1:9" s="73" customFormat="1" ht="12" customHeight="1" x14ac:dyDescent="0.25">
      <c r="A17" s="196">
        <v>5</v>
      </c>
      <c r="B17" s="19" t="s">
        <v>20</v>
      </c>
      <c r="C17" s="20" t="s">
        <v>90</v>
      </c>
      <c r="D17" s="114" t="s">
        <v>91</v>
      </c>
      <c r="E17" s="18" t="s">
        <v>5</v>
      </c>
      <c r="F17" s="154">
        <v>9.4</v>
      </c>
      <c r="G17" s="165">
        <v>9.32</v>
      </c>
      <c r="H17" s="192" t="str">
        <f t="shared" ref="H17:H18" si="2">IF(ISBLANK(G17),"",IF(G17&lt;=7,"KSM",IF(G17&lt;=7.3,"I A",IF(G17&lt;=7.64,"II A",IF(G17&lt;=8.24,"III A",IF(G17&lt;=8.94,"I JA",IF(G17&lt;=9.44,"II JA",IF(G17&lt;=9.84,"III JA"))))))))</f>
        <v>II JA</v>
      </c>
      <c r="I17" s="195" t="s">
        <v>25</v>
      </c>
    </row>
    <row r="18" spans="1:9" s="73" customFormat="1" ht="12" customHeight="1" thickBot="1" x14ac:dyDescent="0.3">
      <c r="A18" s="196">
        <v>6</v>
      </c>
      <c r="B18" s="19" t="s">
        <v>190</v>
      </c>
      <c r="C18" s="20" t="s">
        <v>191</v>
      </c>
      <c r="D18" s="114">
        <v>39631</v>
      </c>
      <c r="E18" s="18" t="s">
        <v>5</v>
      </c>
      <c r="F18" s="165">
        <v>9.61</v>
      </c>
      <c r="G18" s="165">
        <v>9.48</v>
      </c>
      <c r="H18" s="192" t="str">
        <f t="shared" si="2"/>
        <v>III JA</v>
      </c>
      <c r="I18" s="100" t="s">
        <v>328</v>
      </c>
    </row>
    <row r="19" spans="1:9" s="73" customFormat="1" ht="12" customHeight="1" thickBot="1" x14ac:dyDescent="0.3">
      <c r="A19" s="210" t="s">
        <v>296</v>
      </c>
      <c r="B19" s="211" t="s">
        <v>0</v>
      </c>
      <c r="C19" s="212" t="s">
        <v>1</v>
      </c>
      <c r="D19" s="213" t="s">
        <v>2</v>
      </c>
      <c r="E19" s="214" t="s">
        <v>3</v>
      </c>
      <c r="F19" s="204" t="s">
        <v>324</v>
      </c>
      <c r="G19" s="204" t="s">
        <v>325</v>
      </c>
      <c r="H19" s="215" t="s">
        <v>309</v>
      </c>
      <c r="I19" s="216" t="s">
        <v>4</v>
      </c>
    </row>
    <row r="20" spans="1:9" s="73" customFormat="1" ht="12" customHeight="1" x14ac:dyDescent="0.25">
      <c r="A20" s="196">
        <v>7</v>
      </c>
      <c r="B20" s="19" t="s">
        <v>59</v>
      </c>
      <c r="C20" s="20" t="s">
        <v>200</v>
      </c>
      <c r="D20" s="114" t="s">
        <v>201</v>
      </c>
      <c r="E20" s="18" t="s">
        <v>5</v>
      </c>
      <c r="F20" s="179">
        <v>9.75</v>
      </c>
      <c r="G20" s="179"/>
      <c r="H20" s="192" t="str">
        <f t="shared" ref="H20" si="3">IF(ISBLANK(F20),"",IF(F20&lt;=7,"KSM",IF(F20&lt;=7.3,"I A",IF(F20&lt;=7.64,"II A",IF(F20&lt;=8.24,"III A",IF(F20&lt;=8.94,"I JA",IF(F20&lt;=9.44,"II JA",IF(F20&lt;=9.84,"III JA"))))))))</f>
        <v>III JA</v>
      </c>
      <c r="I20" s="100" t="s">
        <v>328</v>
      </c>
    </row>
    <row r="21" spans="1:9" s="73" customFormat="1" ht="12" customHeight="1" x14ac:dyDescent="0.25">
      <c r="A21" s="196">
        <v>8</v>
      </c>
      <c r="B21" s="19" t="s">
        <v>164</v>
      </c>
      <c r="C21" s="20" t="s">
        <v>165</v>
      </c>
      <c r="D21" s="114" t="s">
        <v>166</v>
      </c>
      <c r="E21" s="18" t="s">
        <v>5</v>
      </c>
      <c r="F21" s="165">
        <v>10.15</v>
      </c>
      <c r="G21" s="165"/>
      <c r="H21" s="192"/>
      <c r="I21" s="195" t="s">
        <v>55</v>
      </c>
    </row>
    <row r="22" spans="1:9" s="73" customFormat="1" ht="12" customHeight="1" x14ac:dyDescent="0.25">
      <c r="A22" s="196"/>
      <c r="B22" s="19" t="s">
        <v>206</v>
      </c>
      <c r="C22" s="20" t="s">
        <v>207</v>
      </c>
      <c r="D22" s="114" t="s">
        <v>208</v>
      </c>
      <c r="E22" s="18" t="s">
        <v>5</v>
      </c>
      <c r="F22" s="181" t="s">
        <v>295</v>
      </c>
      <c r="G22" s="181"/>
      <c r="H22" s="181"/>
      <c r="I22" s="100" t="s">
        <v>328</v>
      </c>
    </row>
    <row r="24" spans="1:9" s="73" customFormat="1" ht="12" customHeight="1" x14ac:dyDescent="0.25">
      <c r="A24" s="8"/>
      <c r="B24" s="4" t="s">
        <v>62</v>
      </c>
      <c r="C24" s="4"/>
      <c r="D24" s="55"/>
      <c r="E24" s="5"/>
      <c r="F24" s="7"/>
      <c r="G24" s="7"/>
      <c r="H24" s="8"/>
    </row>
    <row r="25" spans="1:9" s="73" customFormat="1" ht="12" customHeight="1" thickBot="1" x14ac:dyDescent="0.3">
      <c r="A25" s="8"/>
      <c r="B25" s="9"/>
      <c r="C25" s="4"/>
      <c r="D25" s="55"/>
      <c r="E25" s="5"/>
      <c r="F25" s="10"/>
      <c r="G25" s="10"/>
      <c r="H25" s="8"/>
    </row>
    <row r="26" spans="1:9" s="73" customFormat="1" ht="12" customHeight="1" thickBot="1" x14ac:dyDescent="0.3">
      <c r="A26" s="210" t="s">
        <v>296</v>
      </c>
      <c r="B26" s="211" t="s">
        <v>0</v>
      </c>
      <c r="C26" s="212" t="s">
        <v>1</v>
      </c>
      <c r="D26" s="213" t="s">
        <v>2</v>
      </c>
      <c r="E26" s="214" t="s">
        <v>3</v>
      </c>
      <c r="F26" s="204" t="s">
        <v>324</v>
      </c>
      <c r="G26" s="204" t="s">
        <v>325</v>
      </c>
      <c r="H26" s="215" t="s">
        <v>309</v>
      </c>
      <c r="I26" s="216" t="s">
        <v>4</v>
      </c>
    </row>
    <row r="27" spans="1:9" s="73" customFormat="1" ht="12" customHeight="1" x14ac:dyDescent="0.25">
      <c r="A27" s="196">
        <v>1</v>
      </c>
      <c r="B27" s="19" t="s">
        <v>220</v>
      </c>
      <c r="C27" s="20" t="s">
        <v>231</v>
      </c>
      <c r="D27" s="114" t="s">
        <v>232</v>
      </c>
      <c r="E27" s="18" t="s">
        <v>5</v>
      </c>
      <c r="F27" s="54"/>
      <c r="G27" s="165">
        <v>8.24</v>
      </c>
      <c r="H27" s="192" t="str">
        <f t="shared" ref="H27:H29" si="4">IF(ISBLANK(G27),"",IF(G27&lt;=7,"KSM",IF(G27&lt;=7.3,"I A",IF(G27&lt;=7.64,"II A",IF(G27&lt;=8.24,"III A",IF(G27&lt;=8.94,"I JA",IF(G27&lt;=9.44,"II JA",IF(G27&lt;=9.84,"III JA"))))))))</f>
        <v>III A</v>
      </c>
      <c r="I27" s="100" t="s">
        <v>328</v>
      </c>
    </row>
    <row r="28" spans="1:9" s="73" customFormat="1" ht="12" customHeight="1" x14ac:dyDescent="0.25">
      <c r="A28" s="196">
        <v>2</v>
      </c>
      <c r="B28" s="19" t="s">
        <v>153</v>
      </c>
      <c r="C28" s="20" t="s">
        <v>154</v>
      </c>
      <c r="D28" s="114" t="s">
        <v>155</v>
      </c>
      <c r="E28" s="18" t="s">
        <v>5</v>
      </c>
      <c r="F28" s="54"/>
      <c r="G28" s="165">
        <v>8.86</v>
      </c>
      <c r="H28" s="192" t="str">
        <f t="shared" si="4"/>
        <v>I JA</v>
      </c>
      <c r="I28" s="195" t="s">
        <v>55</v>
      </c>
    </row>
    <row r="29" spans="1:9" s="73" customFormat="1" ht="12" customHeight="1" x14ac:dyDescent="0.25">
      <c r="A29" s="196">
        <v>3</v>
      </c>
      <c r="B29" s="19" t="s">
        <v>59</v>
      </c>
      <c r="C29" s="20" t="s">
        <v>240</v>
      </c>
      <c r="D29" s="114" t="s">
        <v>241</v>
      </c>
      <c r="E29" s="18" t="s">
        <v>5</v>
      </c>
      <c r="F29" s="54"/>
      <c r="G29" s="165">
        <v>9.69</v>
      </c>
      <c r="H29" s="192" t="str">
        <f t="shared" si="4"/>
        <v>III JA</v>
      </c>
      <c r="I29" s="100" t="s">
        <v>328</v>
      </c>
    </row>
    <row r="30" spans="1:9" s="73" customFormat="1" ht="12" customHeight="1" x14ac:dyDescent="0.25">
      <c r="A30" s="196"/>
      <c r="B30" s="19" t="s">
        <v>156</v>
      </c>
      <c r="C30" s="20" t="s">
        <v>157</v>
      </c>
      <c r="D30" s="114" t="s">
        <v>158</v>
      </c>
      <c r="E30" s="18" t="s">
        <v>5</v>
      </c>
      <c r="F30" s="229"/>
      <c r="G30" s="180" t="s">
        <v>295</v>
      </c>
      <c r="H30" s="54"/>
      <c r="I30" s="195" t="s">
        <v>55</v>
      </c>
    </row>
    <row r="31" spans="1:9" s="73" customFormat="1" ht="12" customHeight="1" x14ac:dyDescent="0.25">
      <c r="A31" s="24"/>
      <c r="B31" s="28"/>
      <c r="C31" s="29"/>
      <c r="D31" s="119"/>
      <c r="E31" s="30"/>
      <c r="F31" s="230"/>
      <c r="G31" s="43"/>
      <c r="H31" s="52"/>
    </row>
    <row r="32" spans="1:9" s="73" customFormat="1" ht="12" customHeight="1" x14ac:dyDescent="0.25">
      <c r="A32" s="45"/>
      <c r="B32" s="4" t="s">
        <v>63</v>
      </c>
      <c r="C32" s="6"/>
      <c r="D32" s="120"/>
      <c r="E32" s="46"/>
      <c r="F32" s="47"/>
      <c r="G32" s="47"/>
      <c r="H32" s="47"/>
      <c r="I32" s="46"/>
    </row>
    <row r="33" spans="1:9" s="73" customFormat="1" ht="12" customHeight="1" thickBot="1" x14ac:dyDescent="0.3">
      <c r="A33" s="8"/>
      <c r="B33" s="9"/>
      <c r="C33" s="4"/>
      <c r="D33" s="112"/>
      <c r="E33" s="5"/>
      <c r="F33" s="10"/>
      <c r="G33" s="10"/>
      <c r="H33" s="10"/>
      <c r="I33" s="8"/>
    </row>
    <row r="34" spans="1:9" s="73" customFormat="1" ht="12" customHeight="1" thickBot="1" x14ac:dyDescent="0.3">
      <c r="A34" s="210" t="s">
        <v>296</v>
      </c>
      <c r="B34" s="211" t="s">
        <v>0</v>
      </c>
      <c r="C34" s="212" t="s">
        <v>1</v>
      </c>
      <c r="D34" s="213" t="s">
        <v>2</v>
      </c>
      <c r="E34" s="214" t="s">
        <v>3</v>
      </c>
      <c r="F34" s="204" t="s">
        <v>324</v>
      </c>
      <c r="G34" s="204" t="s">
        <v>325</v>
      </c>
      <c r="H34" s="215" t="s">
        <v>309</v>
      </c>
      <c r="I34" s="216" t="s">
        <v>4</v>
      </c>
    </row>
    <row r="35" spans="1:9" s="73" customFormat="1" ht="12" customHeight="1" x14ac:dyDescent="0.25">
      <c r="A35" s="196">
        <v>1</v>
      </c>
      <c r="B35" s="19" t="s">
        <v>100</v>
      </c>
      <c r="C35" s="20" t="s">
        <v>101</v>
      </c>
      <c r="D35" s="114">
        <v>38468</v>
      </c>
      <c r="E35" s="39" t="s">
        <v>92</v>
      </c>
      <c r="F35" s="179">
        <v>7.55</v>
      </c>
      <c r="G35" s="154">
        <v>7.6</v>
      </c>
      <c r="H35" s="192" t="str">
        <f t="shared" ref="H35:H39" si="5">IF(ISBLANK(F35),"",IF(F35&lt;=7,"KSM",IF(F35&lt;=7.3,"I A",IF(F35&lt;=7.64,"II A",IF(F35&lt;=8.24,"III A",IF(F35&lt;=8.94,"I JA",IF(F35&lt;=9.44,"II JA",IF(F35&lt;=9.84,"III JA"))))))))</f>
        <v>II A</v>
      </c>
      <c r="I35" s="39" t="s">
        <v>102</v>
      </c>
    </row>
    <row r="36" spans="1:9" s="73" customFormat="1" ht="12" customHeight="1" x14ac:dyDescent="0.25">
      <c r="A36" s="196">
        <v>2</v>
      </c>
      <c r="B36" s="16" t="s">
        <v>93</v>
      </c>
      <c r="C36" s="225" t="s">
        <v>94</v>
      </c>
      <c r="D36" s="114">
        <v>37989</v>
      </c>
      <c r="E36" s="39" t="s">
        <v>92</v>
      </c>
      <c r="F36" s="183">
        <v>7.56</v>
      </c>
      <c r="G36" s="154">
        <v>7.65</v>
      </c>
      <c r="H36" s="192" t="str">
        <f t="shared" si="5"/>
        <v>II A</v>
      </c>
      <c r="I36" s="40" t="s">
        <v>95</v>
      </c>
    </row>
    <row r="37" spans="1:9" s="73" customFormat="1" ht="12" customHeight="1" x14ac:dyDescent="0.25">
      <c r="A37" s="196">
        <v>3</v>
      </c>
      <c r="B37" s="19" t="s">
        <v>28</v>
      </c>
      <c r="C37" s="20" t="s">
        <v>18</v>
      </c>
      <c r="D37" s="114">
        <v>38282</v>
      </c>
      <c r="E37" s="39" t="s">
        <v>92</v>
      </c>
      <c r="F37" s="183">
        <v>7.66</v>
      </c>
      <c r="G37" s="154">
        <v>7.68</v>
      </c>
      <c r="H37" s="192" t="str">
        <f t="shared" si="5"/>
        <v>III A</v>
      </c>
      <c r="I37" s="40" t="s">
        <v>96</v>
      </c>
    </row>
    <row r="38" spans="1:9" s="73" customFormat="1" ht="12" customHeight="1" x14ac:dyDescent="0.25">
      <c r="A38" s="196">
        <v>4</v>
      </c>
      <c r="B38" s="32" t="s">
        <v>226</v>
      </c>
      <c r="C38" s="33" t="s">
        <v>227</v>
      </c>
      <c r="D38" s="118">
        <v>38441</v>
      </c>
      <c r="E38" s="18" t="s">
        <v>5</v>
      </c>
      <c r="F38" s="165">
        <v>8.18</v>
      </c>
      <c r="G38" s="154">
        <v>8.02</v>
      </c>
      <c r="H38" s="192" t="str">
        <f t="shared" si="5"/>
        <v>III A</v>
      </c>
      <c r="I38" s="100" t="s">
        <v>328</v>
      </c>
    </row>
    <row r="39" spans="1:9" s="73" customFormat="1" ht="12" customHeight="1" x14ac:dyDescent="0.25">
      <c r="A39" s="196">
        <v>5</v>
      </c>
      <c r="B39" s="22" t="s">
        <v>224</v>
      </c>
      <c r="C39" s="23" t="s">
        <v>225</v>
      </c>
      <c r="D39" s="63">
        <v>2004</v>
      </c>
      <c r="E39" s="18" t="s">
        <v>5</v>
      </c>
      <c r="F39" s="165">
        <v>8.51</v>
      </c>
      <c r="G39" s="155">
        <v>8.49</v>
      </c>
      <c r="H39" s="192" t="str">
        <f t="shared" si="5"/>
        <v>I JA</v>
      </c>
      <c r="I39" s="195" t="s">
        <v>195</v>
      </c>
    </row>
    <row r="40" spans="1:9" s="73" customFormat="1" ht="12" customHeight="1" thickBot="1" x14ac:dyDescent="0.3">
      <c r="A40" s="196">
        <v>6</v>
      </c>
      <c r="B40" s="19" t="s">
        <v>97</v>
      </c>
      <c r="C40" s="20" t="s">
        <v>98</v>
      </c>
      <c r="D40" s="114">
        <v>38268</v>
      </c>
      <c r="E40" s="39" t="s">
        <v>92</v>
      </c>
      <c r="F40" s="179">
        <v>7.66</v>
      </c>
      <c r="G40" s="154" t="s">
        <v>295</v>
      </c>
      <c r="H40" s="192" t="str">
        <f>IF(ISBLANK(F40),"",IF(F40&lt;=7,"KSM",IF(F40&lt;=7.3,"I A",IF(F40&lt;=7.64,"II A",IF(F40&lt;=8.24,"III A",IF(F40&lt;=8.94,"I JA",IF(F40&lt;=9.44,"II JA",IF(F40&lt;=9.84,"III JA"))))))))</f>
        <v>III A</v>
      </c>
      <c r="I40" s="40" t="s">
        <v>99</v>
      </c>
    </row>
    <row r="41" spans="1:9" s="73" customFormat="1" ht="12" customHeight="1" thickBot="1" x14ac:dyDescent="0.3">
      <c r="A41" s="210" t="s">
        <v>296</v>
      </c>
      <c r="B41" s="211" t="s">
        <v>0</v>
      </c>
      <c r="C41" s="212" t="s">
        <v>1</v>
      </c>
      <c r="D41" s="213" t="s">
        <v>2</v>
      </c>
      <c r="E41" s="214" t="s">
        <v>3</v>
      </c>
      <c r="F41" s="204" t="s">
        <v>324</v>
      </c>
      <c r="G41" s="204" t="s">
        <v>325</v>
      </c>
      <c r="H41" s="215" t="s">
        <v>309</v>
      </c>
      <c r="I41" s="216" t="s">
        <v>4</v>
      </c>
    </row>
    <row r="42" spans="1:9" s="73" customFormat="1" ht="12" customHeight="1" x14ac:dyDescent="0.25">
      <c r="A42" s="196">
        <v>7</v>
      </c>
      <c r="B42" s="22" t="s">
        <v>228</v>
      </c>
      <c r="C42" s="23" t="s">
        <v>229</v>
      </c>
      <c r="D42" s="121">
        <v>38519</v>
      </c>
      <c r="E42" s="18" t="s">
        <v>5</v>
      </c>
      <c r="F42" s="165">
        <v>8.74</v>
      </c>
      <c r="G42" s="165"/>
      <c r="H42" s="192" t="str">
        <f t="shared" ref="H42" si="6">IF(ISBLANK(F42),"",IF(F42&lt;=7,"KSM",IF(F42&lt;=7.3,"I A",IF(F42&lt;=7.64,"II A",IF(F42&lt;=8.24,"III A",IF(F42&lt;=8.94,"I JA",IF(F42&lt;=9.44,"II JA",IF(F42&lt;=9.84,"III JA"))))))))</f>
        <v>I JA</v>
      </c>
      <c r="I42" s="100" t="s">
        <v>328</v>
      </c>
    </row>
    <row r="44" spans="1:9" s="73" customFormat="1" ht="12" customHeight="1" x14ac:dyDescent="0.25">
      <c r="A44" s="24"/>
      <c r="B44" s="4" t="s">
        <v>70</v>
      </c>
      <c r="C44" s="6"/>
      <c r="D44" s="60"/>
      <c r="E44" s="30"/>
      <c r="F44" s="52"/>
      <c r="G44" s="52"/>
      <c r="H44" s="52"/>
    </row>
    <row r="45" spans="1:9" s="73" customFormat="1" ht="12" customHeight="1" thickBot="1" x14ac:dyDescent="0.3">
      <c r="A45" s="8"/>
      <c r="B45" s="9"/>
      <c r="C45" s="4"/>
      <c r="D45" s="55"/>
      <c r="E45" s="5"/>
      <c r="F45" s="10"/>
      <c r="G45" s="10"/>
      <c r="H45" s="8"/>
    </row>
    <row r="46" spans="1:9" s="73" customFormat="1" ht="12" customHeight="1" thickBot="1" x14ac:dyDescent="0.3">
      <c r="A46" s="210" t="s">
        <v>296</v>
      </c>
      <c r="B46" s="211" t="s">
        <v>0</v>
      </c>
      <c r="C46" s="212" t="s">
        <v>1</v>
      </c>
      <c r="D46" s="213" t="s">
        <v>2</v>
      </c>
      <c r="E46" s="214" t="s">
        <v>3</v>
      </c>
      <c r="F46" s="204" t="s">
        <v>324</v>
      </c>
      <c r="G46" s="204" t="s">
        <v>325</v>
      </c>
      <c r="H46" s="215" t="s">
        <v>309</v>
      </c>
      <c r="I46" s="216" t="s">
        <v>4</v>
      </c>
    </row>
    <row r="47" spans="1:9" s="73" customFormat="1" ht="12" customHeight="1" x14ac:dyDescent="0.25">
      <c r="A47" s="196">
        <v>1</v>
      </c>
      <c r="B47" s="32" t="s">
        <v>272</v>
      </c>
      <c r="C47" s="33" t="s">
        <v>273</v>
      </c>
      <c r="D47" s="118" t="s">
        <v>274</v>
      </c>
      <c r="E47" s="18" t="s">
        <v>5</v>
      </c>
      <c r="G47" s="184">
        <v>7.69</v>
      </c>
      <c r="H47" s="192" t="str">
        <f t="shared" ref="H47:H48" si="7">IF(ISBLANK(G47),"",IF(G47&lt;=7,"KSM",IF(G47&lt;=7.3,"I A",IF(G47&lt;=7.64,"II A",IF(G47&lt;=8.24,"III A",IF(G47&lt;=8.94,"I JA",IF(G47&lt;=9.44,"II JA",IF(G47&lt;=9.84,"III JA"))))))))</f>
        <v>III A</v>
      </c>
      <c r="I47" s="18" t="s">
        <v>46</v>
      </c>
    </row>
    <row r="48" spans="1:9" s="73" customFormat="1" ht="12" customHeight="1" x14ac:dyDescent="0.25">
      <c r="A48" s="196">
        <v>2</v>
      </c>
      <c r="B48" s="35" t="s">
        <v>190</v>
      </c>
      <c r="C48" s="58" t="s">
        <v>219</v>
      </c>
      <c r="D48" s="114" t="s">
        <v>42</v>
      </c>
      <c r="E48" s="18" t="s">
        <v>5</v>
      </c>
      <c r="F48" s="54"/>
      <c r="G48" s="196">
        <v>7.77</v>
      </c>
      <c r="H48" s="192" t="str">
        <f t="shared" si="7"/>
        <v>III A</v>
      </c>
      <c r="I48" s="100" t="s">
        <v>328</v>
      </c>
    </row>
  </sheetData>
  <sortState ref="A31:J36">
    <sortCondition ref="I31:I36"/>
  </sortState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48"/>
  <sheetViews>
    <sheetView zoomScaleNormal="100" workbookViewId="0">
      <selection activeCell="A6" sqref="A6"/>
    </sheetView>
  </sheetViews>
  <sheetFormatPr defaultColWidth="14.44140625" defaultRowHeight="12" customHeight="1" x14ac:dyDescent="0.25"/>
  <cols>
    <col min="1" max="1" width="5" style="1" customWidth="1"/>
    <col min="2" max="2" width="10.6640625" style="1" customWidth="1"/>
    <col min="3" max="3" width="13.44140625" style="1" customWidth="1"/>
    <col min="4" max="4" width="14.44140625" style="117" customWidth="1"/>
    <col min="5" max="5" width="14.44140625" style="1" customWidth="1"/>
    <col min="6" max="7" width="7" style="2" customWidth="1"/>
    <col min="8" max="8" width="18.6640625" style="1" customWidth="1"/>
    <col min="9" max="9" width="14.44140625" style="1" customWidth="1"/>
    <col min="10" max="16384" width="14.44140625" style="1"/>
  </cols>
  <sheetData>
    <row r="1" spans="1:9" s="73" customFormat="1" ht="12" customHeight="1" x14ac:dyDescent="0.25">
      <c r="A1" s="3" t="s">
        <v>65</v>
      </c>
      <c r="B1" s="4"/>
      <c r="C1" s="5"/>
      <c r="D1" s="112"/>
      <c r="E1" s="6"/>
      <c r="F1" s="7"/>
      <c r="G1" s="7"/>
      <c r="H1" s="4"/>
      <c r="I1" s="4"/>
    </row>
    <row r="2" spans="1:9" s="73" customFormat="1" ht="12" customHeight="1" x14ac:dyDescent="0.25">
      <c r="A2" s="4" t="s">
        <v>327</v>
      </c>
      <c r="B2" s="4"/>
      <c r="C2" s="5"/>
      <c r="D2" s="112"/>
      <c r="E2" s="6"/>
      <c r="F2" s="7"/>
      <c r="G2" s="7"/>
      <c r="H2" s="4"/>
      <c r="I2" s="4"/>
    </row>
    <row r="3" spans="1:9" s="73" customFormat="1" ht="12" customHeight="1" x14ac:dyDescent="0.25">
      <c r="A3" s="4"/>
      <c r="B3" s="4"/>
      <c r="C3" s="5"/>
      <c r="D3" s="112"/>
      <c r="E3" s="6"/>
      <c r="F3" s="7"/>
      <c r="G3" s="7"/>
      <c r="H3" s="4"/>
      <c r="I3" s="4"/>
    </row>
    <row r="4" spans="1:9" ht="12" customHeight="1" x14ac:dyDescent="0.25">
      <c r="A4" s="8"/>
      <c r="B4" s="4" t="s">
        <v>275</v>
      </c>
      <c r="C4" s="4"/>
      <c r="D4" s="112"/>
      <c r="E4" s="5"/>
      <c r="F4" s="7"/>
      <c r="G4" s="7"/>
      <c r="H4" s="8" t="s">
        <v>349</v>
      </c>
    </row>
    <row r="5" spans="1:9" ht="12" customHeight="1" thickBot="1" x14ac:dyDescent="0.3">
      <c r="A5" s="8"/>
      <c r="B5" s="9"/>
      <c r="C5" s="4"/>
      <c r="D5" s="112"/>
      <c r="E5" s="5"/>
      <c r="F5" s="10"/>
      <c r="G5" s="10"/>
      <c r="H5" s="8"/>
    </row>
    <row r="6" spans="1:9" ht="12" customHeight="1" thickBot="1" x14ac:dyDescent="0.3">
      <c r="A6" s="235" t="s">
        <v>296</v>
      </c>
      <c r="B6" s="211" t="s">
        <v>0</v>
      </c>
      <c r="C6" s="212" t="s">
        <v>1</v>
      </c>
      <c r="D6" s="213" t="s">
        <v>2</v>
      </c>
      <c r="E6" s="214" t="s">
        <v>3</v>
      </c>
      <c r="F6" s="236" t="s">
        <v>271</v>
      </c>
      <c r="G6" s="215" t="s">
        <v>309</v>
      </c>
      <c r="H6" s="216" t="s">
        <v>4</v>
      </c>
    </row>
    <row r="7" spans="1:9" ht="12" customHeight="1" x14ac:dyDescent="0.25">
      <c r="A7" s="206">
        <v>1</v>
      </c>
      <c r="B7" s="217" t="s">
        <v>117</v>
      </c>
      <c r="C7" s="232" t="s">
        <v>118</v>
      </c>
      <c r="D7" s="219">
        <v>40603</v>
      </c>
      <c r="E7" s="70" t="s">
        <v>5</v>
      </c>
      <c r="F7" s="233">
        <v>34.44</v>
      </c>
      <c r="G7" s="234" t="str">
        <f>IF(ISBLANK(F7),"",IF(F7&lt;=25.95,"KSM",IF(F7&lt;=27.35,"I A",IF(F7&lt;=29.24,"II A",IF(F7&lt;=31.74,"III A",IF(F7&lt;=33.74,"I JA",IF(F7&lt;=35.44,"II JA",IF(F7&lt;=36.74,"III JA"))))))))</f>
        <v>II JA</v>
      </c>
      <c r="H7" s="70" t="s">
        <v>136</v>
      </c>
    </row>
    <row r="8" spans="1:9" ht="12" customHeight="1" x14ac:dyDescent="0.25">
      <c r="A8" s="15">
        <v>2</v>
      </c>
      <c r="B8" s="19" t="s">
        <v>173</v>
      </c>
      <c r="C8" s="20" t="s">
        <v>162</v>
      </c>
      <c r="D8" s="114" t="s">
        <v>174</v>
      </c>
      <c r="E8" s="18" t="s">
        <v>5</v>
      </c>
      <c r="F8" s="165">
        <v>34.85</v>
      </c>
      <c r="G8" s="231" t="str">
        <f t="shared" ref="G8:G12" si="0">IF(ISBLANK(F8),"",IF(F8&lt;=25.95,"KSM",IF(F8&lt;=27.35,"I A",IF(F8&lt;=29.24,"II A",IF(F8&lt;=31.74,"III A",IF(F8&lt;=33.74,"I JA",IF(F8&lt;=35.44,"II JA",IF(F8&lt;=36.74,"III JA"))))))))</f>
        <v>II JA</v>
      </c>
      <c r="H8" s="142" t="s">
        <v>55</v>
      </c>
    </row>
    <row r="9" spans="1:9" ht="12" customHeight="1" x14ac:dyDescent="0.25">
      <c r="A9" s="15">
        <v>3</v>
      </c>
      <c r="B9" s="16" t="s">
        <v>115</v>
      </c>
      <c r="C9" s="20" t="s">
        <v>116</v>
      </c>
      <c r="D9" s="103">
        <v>40554</v>
      </c>
      <c r="E9" s="18" t="s">
        <v>5</v>
      </c>
      <c r="F9" s="165">
        <v>36.08</v>
      </c>
      <c r="G9" s="231" t="str">
        <f t="shared" si="0"/>
        <v>III JA</v>
      </c>
      <c r="H9" s="18" t="s">
        <v>136</v>
      </c>
    </row>
    <row r="10" spans="1:9" ht="12" customHeight="1" x14ac:dyDescent="0.25">
      <c r="A10" s="90">
        <v>4</v>
      </c>
      <c r="B10" s="22" t="s">
        <v>213</v>
      </c>
      <c r="C10" s="23" t="s">
        <v>214</v>
      </c>
      <c r="D10" s="103">
        <v>40541</v>
      </c>
      <c r="E10" s="18" t="s">
        <v>5</v>
      </c>
      <c r="F10" s="165">
        <v>36.31</v>
      </c>
      <c r="G10" s="231" t="str">
        <f t="shared" si="0"/>
        <v>III JA</v>
      </c>
      <c r="H10" s="100" t="s">
        <v>328</v>
      </c>
    </row>
    <row r="11" spans="1:9" ht="12" customHeight="1" x14ac:dyDescent="0.25">
      <c r="A11" s="90">
        <v>5</v>
      </c>
      <c r="B11" s="19" t="s">
        <v>210</v>
      </c>
      <c r="C11" s="20" t="s">
        <v>211</v>
      </c>
      <c r="D11" s="114" t="s">
        <v>212</v>
      </c>
      <c r="E11" s="18" t="s">
        <v>5</v>
      </c>
      <c r="F11" s="165">
        <v>36.450000000000003</v>
      </c>
      <c r="G11" s="231" t="str">
        <f t="shared" si="0"/>
        <v>III JA</v>
      </c>
      <c r="H11" s="100" t="s">
        <v>328</v>
      </c>
    </row>
    <row r="12" spans="1:9" ht="12" customHeight="1" x14ac:dyDescent="0.25">
      <c r="A12" s="90">
        <v>6</v>
      </c>
      <c r="B12" s="106" t="s">
        <v>287</v>
      </c>
      <c r="C12" s="105" t="s">
        <v>288</v>
      </c>
      <c r="D12" s="103">
        <v>40339</v>
      </c>
      <c r="E12" s="18" t="s">
        <v>5</v>
      </c>
      <c r="F12" s="165">
        <v>36.549999999999997</v>
      </c>
      <c r="G12" s="231" t="str">
        <f t="shared" si="0"/>
        <v>III JA</v>
      </c>
      <c r="H12" s="104" t="s">
        <v>285</v>
      </c>
    </row>
    <row r="13" spans="1:9" ht="12" customHeight="1" x14ac:dyDescent="0.25">
      <c r="A13" s="90"/>
      <c r="B13" s="16" t="s">
        <v>123</v>
      </c>
      <c r="C13" s="64" t="s">
        <v>124</v>
      </c>
      <c r="D13" s="103">
        <v>41019</v>
      </c>
      <c r="E13" s="18" t="s">
        <v>5</v>
      </c>
      <c r="F13" s="180" t="s">
        <v>295</v>
      </c>
      <c r="G13" s="186"/>
      <c r="H13" s="18" t="s">
        <v>136</v>
      </c>
    </row>
    <row r="15" spans="1:9" ht="12" customHeight="1" x14ac:dyDescent="0.25">
      <c r="A15" s="8"/>
      <c r="B15" s="4" t="s">
        <v>350</v>
      </c>
      <c r="C15" s="4"/>
      <c r="D15" s="112"/>
      <c r="E15" s="5"/>
      <c r="F15" s="7"/>
      <c r="G15" s="7"/>
      <c r="H15" s="8"/>
    </row>
    <row r="16" spans="1:9" ht="12" customHeight="1" thickBot="1" x14ac:dyDescent="0.3">
      <c r="A16" s="8"/>
      <c r="B16" s="9"/>
      <c r="C16" s="4"/>
      <c r="D16" s="112"/>
      <c r="E16" s="5"/>
      <c r="F16" s="10"/>
      <c r="G16" s="10"/>
      <c r="H16" s="8"/>
    </row>
    <row r="17" spans="1:8" ht="12" customHeight="1" thickBot="1" x14ac:dyDescent="0.3">
      <c r="A17" s="235" t="s">
        <v>296</v>
      </c>
      <c r="B17" s="211" t="s">
        <v>0</v>
      </c>
      <c r="C17" s="212" t="s">
        <v>1</v>
      </c>
      <c r="D17" s="213" t="s">
        <v>2</v>
      </c>
      <c r="E17" s="214" t="s">
        <v>3</v>
      </c>
      <c r="F17" s="236" t="s">
        <v>271</v>
      </c>
      <c r="G17" s="215" t="s">
        <v>309</v>
      </c>
      <c r="H17" s="216" t="s">
        <v>4</v>
      </c>
    </row>
    <row r="18" spans="1:8" ht="12" customHeight="1" x14ac:dyDescent="0.25">
      <c r="A18" s="15">
        <v>1</v>
      </c>
      <c r="B18" s="35" t="s">
        <v>217</v>
      </c>
      <c r="C18" s="12" t="s">
        <v>250</v>
      </c>
      <c r="D18" s="124" t="s">
        <v>251</v>
      </c>
      <c r="E18" s="18" t="s">
        <v>5</v>
      </c>
      <c r="F18" s="165">
        <v>29.57</v>
      </c>
      <c r="G18" s="186" t="str">
        <f t="shared" ref="G18:G26" si="1">IF(ISBLANK(F18),"",IF(F18&lt;=25.95,"KSM",IF(F18&lt;=27.35,"I A",IF(F18&lt;=29.24,"II A",IF(F18&lt;=31.74,"III A",IF(F18&lt;=33.74,"I JA",IF(F18&lt;=35.44,"II JA",IF(F18&lt;=36.74,"III JA"))))))))</f>
        <v>III A</v>
      </c>
      <c r="H18" s="38" t="s">
        <v>46</v>
      </c>
    </row>
    <row r="19" spans="1:8" ht="12" customHeight="1" x14ac:dyDescent="0.25">
      <c r="A19" s="15">
        <v>2</v>
      </c>
      <c r="B19" s="19" t="s">
        <v>76</v>
      </c>
      <c r="C19" s="20" t="s">
        <v>77</v>
      </c>
      <c r="D19" s="114" t="s">
        <v>78</v>
      </c>
      <c r="E19" s="18" t="s">
        <v>5</v>
      </c>
      <c r="F19" s="185">
        <v>29.6</v>
      </c>
      <c r="G19" s="186" t="str">
        <f t="shared" si="1"/>
        <v>III A</v>
      </c>
      <c r="H19" s="21" t="s">
        <v>25</v>
      </c>
    </row>
    <row r="20" spans="1:8" ht="12" customHeight="1" x14ac:dyDescent="0.25">
      <c r="A20" s="15">
        <v>3</v>
      </c>
      <c r="B20" s="19" t="s">
        <v>170</v>
      </c>
      <c r="C20" s="20" t="s">
        <v>171</v>
      </c>
      <c r="D20" s="114" t="s">
        <v>172</v>
      </c>
      <c r="E20" s="18" t="s">
        <v>5</v>
      </c>
      <c r="F20" s="165">
        <v>30.67</v>
      </c>
      <c r="G20" s="186" t="str">
        <f t="shared" si="1"/>
        <v>III A</v>
      </c>
      <c r="H20" s="142" t="s">
        <v>55</v>
      </c>
    </row>
    <row r="21" spans="1:8" ht="12" customHeight="1" x14ac:dyDescent="0.25">
      <c r="A21" s="15">
        <v>4</v>
      </c>
      <c r="B21" s="65" t="s">
        <v>137</v>
      </c>
      <c r="C21" s="66" t="s">
        <v>138</v>
      </c>
      <c r="D21" s="126">
        <v>40137</v>
      </c>
      <c r="E21" s="67" t="s">
        <v>139</v>
      </c>
      <c r="F21" s="165">
        <v>30.92</v>
      </c>
      <c r="G21" s="186" t="str">
        <f t="shared" si="1"/>
        <v>III A</v>
      </c>
      <c r="H21" s="68" t="s">
        <v>140</v>
      </c>
    </row>
    <row r="22" spans="1:8" ht="12" customHeight="1" x14ac:dyDescent="0.25">
      <c r="A22" s="15">
        <v>5</v>
      </c>
      <c r="B22" s="19" t="s">
        <v>173</v>
      </c>
      <c r="C22" s="20" t="s">
        <v>196</v>
      </c>
      <c r="D22" s="114" t="s">
        <v>197</v>
      </c>
      <c r="E22" s="18" t="s">
        <v>5</v>
      </c>
      <c r="F22" s="165">
        <v>33.880000000000003</v>
      </c>
      <c r="G22" s="186" t="str">
        <f t="shared" si="1"/>
        <v>II JA</v>
      </c>
      <c r="H22" s="100" t="s">
        <v>328</v>
      </c>
    </row>
    <row r="23" spans="1:8" ht="12" customHeight="1" x14ac:dyDescent="0.25">
      <c r="A23" s="15">
        <v>6</v>
      </c>
      <c r="B23" s="25" t="s">
        <v>252</v>
      </c>
      <c r="C23" s="26" t="s">
        <v>253</v>
      </c>
      <c r="D23" s="125">
        <v>40096</v>
      </c>
      <c r="E23" s="18" t="s">
        <v>5</v>
      </c>
      <c r="F23" s="165">
        <v>35.15</v>
      </c>
      <c r="G23" s="186" t="str">
        <f t="shared" si="1"/>
        <v>II JA</v>
      </c>
      <c r="H23" s="38" t="s">
        <v>46</v>
      </c>
    </row>
    <row r="24" spans="1:8" ht="12" customHeight="1" x14ac:dyDescent="0.25">
      <c r="A24" s="15">
        <v>7</v>
      </c>
      <c r="B24" s="25" t="s">
        <v>233</v>
      </c>
      <c r="C24" s="26" t="s">
        <v>243</v>
      </c>
      <c r="D24" s="125">
        <v>40105</v>
      </c>
      <c r="E24" s="18" t="s">
        <v>5</v>
      </c>
      <c r="F24" s="165">
        <v>36.130000000000003</v>
      </c>
      <c r="G24" s="186" t="str">
        <f t="shared" si="1"/>
        <v>III JA</v>
      </c>
      <c r="H24" s="38" t="s">
        <v>46</v>
      </c>
    </row>
    <row r="25" spans="1:8" ht="12" customHeight="1" x14ac:dyDescent="0.25">
      <c r="A25" s="15">
        <v>8</v>
      </c>
      <c r="B25" s="25" t="s">
        <v>244</v>
      </c>
      <c r="C25" s="26" t="s">
        <v>245</v>
      </c>
      <c r="D25" s="125">
        <v>40074</v>
      </c>
      <c r="E25" s="18" t="s">
        <v>5</v>
      </c>
      <c r="F25" s="154">
        <v>36.4</v>
      </c>
      <c r="G25" s="186" t="str">
        <f t="shared" si="1"/>
        <v>III JA</v>
      </c>
      <c r="H25" s="38" t="s">
        <v>46</v>
      </c>
    </row>
    <row r="26" spans="1:8" ht="12" customHeight="1" x14ac:dyDescent="0.25">
      <c r="A26" s="15">
        <v>9</v>
      </c>
      <c r="B26" s="25" t="s">
        <v>50</v>
      </c>
      <c r="C26" s="26" t="s">
        <v>242</v>
      </c>
      <c r="D26" s="125">
        <v>39921</v>
      </c>
      <c r="E26" s="18" t="s">
        <v>5</v>
      </c>
      <c r="F26" s="165">
        <v>36.520000000000003</v>
      </c>
      <c r="G26" s="186" t="str">
        <f t="shared" si="1"/>
        <v>III JA</v>
      </c>
      <c r="H26" s="38" t="s">
        <v>46</v>
      </c>
    </row>
    <row r="27" spans="1:8" ht="12" customHeight="1" x14ac:dyDescent="0.25">
      <c r="A27" s="8"/>
      <c r="B27" s="4"/>
      <c r="C27" s="4"/>
      <c r="D27" s="112"/>
      <c r="E27" s="5"/>
      <c r="F27" s="7"/>
      <c r="G27" s="7"/>
      <c r="H27" s="8"/>
    </row>
    <row r="28" spans="1:8" ht="12" customHeight="1" x14ac:dyDescent="0.25">
      <c r="A28" s="8"/>
      <c r="B28" s="4" t="s">
        <v>11</v>
      </c>
      <c r="C28" s="4"/>
      <c r="D28" s="112"/>
      <c r="E28" s="5"/>
      <c r="F28" s="7"/>
      <c r="G28" s="7"/>
      <c r="H28" s="8"/>
    </row>
    <row r="29" spans="1:8" ht="12" customHeight="1" thickBot="1" x14ac:dyDescent="0.3">
      <c r="A29" s="8"/>
      <c r="B29" s="9"/>
      <c r="C29" s="4"/>
      <c r="D29" s="112"/>
      <c r="E29" s="5"/>
      <c r="F29" s="10"/>
      <c r="G29" s="10"/>
      <c r="H29" s="8"/>
    </row>
    <row r="30" spans="1:8" ht="12" customHeight="1" thickBot="1" x14ac:dyDescent="0.3">
      <c r="A30" s="235" t="s">
        <v>296</v>
      </c>
      <c r="B30" s="211" t="s">
        <v>0</v>
      </c>
      <c r="C30" s="212" t="s">
        <v>1</v>
      </c>
      <c r="D30" s="213" t="s">
        <v>2</v>
      </c>
      <c r="E30" s="214" t="s">
        <v>3</v>
      </c>
      <c r="F30" s="236" t="s">
        <v>271</v>
      </c>
      <c r="G30" s="215" t="s">
        <v>309</v>
      </c>
      <c r="H30" s="216" t="s">
        <v>4</v>
      </c>
    </row>
    <row r="31" spans="1:8" ht="12" customHeight="1" x14ac:dyDescent="0.25">
      <c r="A31" s="15">
        <v>1</v>
      </c>
      <c r="B31" s="35" t="s">
        <v>258</v>
      </c>
      <c r="C31" s="12" t="s">
        <v>259</v>
      </c>
      <c r="D31" s="127" t="s">
        <v>260</v>
      </c>
      <c r="E31" s="18" t="s">
        <v>5</v>
      </c>
      <c r="F31" s="165">
        <v>28.56</v>
      </c>
      <c r="G31" s="186" t="str">
        <f t="shared" ref="G31:G38" si="2">IF(ISBLANK(F31),"",IF(F31&lt;=25.95,"KSM",IF(F31&lt;=27.35,"I A",IF(F31&lt;=29.24,"II A",IF(F31&lt;=31.74,"III A",IF(F31&lt;=33.74,"I JA",IF(F31&lt;=35.44,"II JA",IF(F31&lt;=36.74,"III JA"))))))))</f>
        <v>II A</v>
      </c>
      <c r="H31" s="38" t="s">
        <v>46</v>
      </c>
    </row>
    <row r="32" spans="1:8" ht="12" customHeight="1" x14ac:dyDescent="0.25">
      <c r="A32" s="15">
        <v>2</v>
      </c>
      <c r="B32" s="19" t="s">
        <v>29</v>
      </c>
      <c r="C32" s="20" t="s">
        <v>30</v>
      </c>
      <c r="D32" s="114" t="s">
        <v>31</v>
      </c>
      <c r="E32" s="18" t="s">
        <v>5</v>
      </c>
      <c r="F32" s="165">
        <v>28.64</v>
      </c>
      <c r="G32" s="186" t="str">
        <f t="shared" si="2"/>
        <v>II A</v>
      </c>
      <c r="H32" s="100" t="s">
        <v>328</v>
      </c>
    </row>
    <row r="33" spans="1:8" ht="12" customHeight="1" x14ac:dyDescent="0.25">
      <c r="A33" s="15">
        <v>3</v>
      </c>
      <c r="B33" s="19" t="s">
        <v>35</v>
      </c>
      <c r="C33" s="20" t="s">
        <v>36</v>
      </c>
      <c r="D33" s="114" t="s">
        <v>37</v>
      </c>
      <c r="E33" s="18" t="s">
        <v>5</v>
      </c>
      <c r="F33" s="165">
        <v>28.68</v>
      </c>
      <c r="G33" s="186" t="str">
        <f t="shared" si="2"/>
        <v>II A</v>
      </c>
      <c r="H33" s="40" t="s">
        <v>38</v>
      </c>
    </row>
    <row r="34" spans="1:8" ht="12" customHeight="1" x14ac:dyDescent="0.25">
      <c r="A34" s="15">
        <v>4</v>
      </c>
      <c r="B34" s="19" t="s">
        <v>39</v>
      </c>
      <c r="C34" s="20" t="s">
        <v>40</v>
      </c>
      <c r="D34" s="114" t="s">
        <v>41</v>
      </c>
      <c r="E34" s="18" t="s">
        <v>5</v>
      </c>
      <c r="F34" s="165">
        <v>29.56</v>
      </c>
      <c r="G34" s="186" t="str">
        <f t="shared" si="2"/>
        <v>III A</v>
      </c>
      <c r="H34" s="100" t="s">
        <v>328</v>
      </c>
    </row>
    <row r="35" spans="1:8" ht="12" customHeight="1" x14ac:dyDescent="0.25">
      <c r="A35" s="15">
        <v>5</v>
      </c>
      <c r="B35" s="19" t="s">
        <v>32</v>
      </c>
      <c r="C35" s="20" t="s">
        <v>33</v>
      </c>
      <c r="D35" s="114" t="s">
        <v>34</v>
      </c>
      <c r="E35" s="69" t="s">
        <v>5</v>
      </c>
      <c r="F35" s="165">
        <v>29.97</v>
      </c>
      <c r="G35" s="186" t="str">
        <f t="shared" si="2"/>
        <v>III A</v>
      </c>
      <c r="H35" s="100" t="s">
        <v>328</v>
      </c>
    </row>
    <row r="36" spans="1:8" ht="12" customHeight="1" x14ac:dyDescent="0.25">
      <c r="A36" s="15">
        <v>6</v>
      </c>
      <c r="B36" s="19" t="s">
        <v>233</v>
      </c>
      <c r="C36" s="20" t="s">
        <v>234</v>
      </c>
      <c r="D36" s="114">
        <v>39296</v>
      </c>
      <c r="E36" s="69" t="s">
        <v>5</v>
      </c>
      <c r="F36" s="165">
        <v>31.17</v>
      </c>
      <c r="G36" s="186" t="str">
        <f t="shared" si="2"/>
        <v>III A</v>
      </c>
      <c r="H36" s="100" t="s">
        <v>328</v>
      </c>
    </row>
    <row r="37" spans="1:8" ht="12" customHeight="1" x14ac:dyDescent="0.25">
      <c r="A37" s="15">
        <v>7</v>
      </c>
      <c r="B37" s="32" t="s">
        <v>237</v>
      </c>
      <c r="C37" s="33" t="s">
        <v>238</v>
      </c>
      <c r="D37" s="118">
        <v>39447</v>
      </c>
      <c r="E37" s="18" t="s">
        <v>5</v>
      </c>
      <c r="F37" s="165">
        <v>34.06</v>
      </c>
      <c r="G37" s="186" t="str">
        <f t="shared" si="2"/>
        <v>II JA</v>
      </c>
      <c r="H37" s="100" t="s">
        <v>328</v>
      </c>
    </row>
    <row r="38" spans="1:8" ht="12" customHeight="1" x14ac:dyDescent="0.25">
      <c r="A38" s="15">
        <v>8</v>
      </c>
      <c r="B38" s="19" t="s">
        <v>19</v>
      </c>
      <c r="C38" s="20" t="s">
        <v>235</v>
      </c>
      <c r="D38" s="114" t="s">
        <v>236</v>
      </c>
      <c r="E38" s="69" t="s">
        <v>5</v>
      </c>
      <c r="F38" s="165">
        <v>36.340000000000003</v>
      </c>
      <c r="G38" s="186" t="str">
        <f t="shared" si="2"/>
        <v>III JA</v>
      </c>
      <c r="H38" s="100" t="s">
        <v>328</v>
      </c>
    </row>
    <row r="39" spans="1:8" ht="12" customHeight="1" x14ac:dyDescent="0.25">
      <c r="A39" s="15"/>
      <c r="B39" s="32" t="s">
        <v>239</v>
      </c>
      <c r="C39" s="33" t="s">
        <v>238</v>
      </c>
      <c r="D39" s="118">
        <v>39447</v>
      </c>
      <c r="E39" s="18" t="s">
        <v>5</v>
      </c>
      <c r="F39" s="180" t="s">
        <v>295</v>
      </c>
      <c r="G39" s="180"/>
      <c r="H39" s="100" t="s">
        <v>328</v>
      </c>
    </row>
    <row r="40" spans="1:8" ht="12" customHeight="1" x14ac:dyDescent="0.25">
      <c r="A40" s="24"/>
      <c r="B40" s="41"/>
      <c r="C40" s="42"/>
      <c r="D40" s="119"/>
      <c r="E40" s="43"/>
      <c r="F40" s="24"/>
      <c r="G40" s="24"/>
      <c r="H40" s="44"/>
    </row>
    <row r="41" spans="1:8" ht="12" customHeight="1" x14ac:dyDescent="0.25">
      <c r="A41" s="45"/>
      <c r="B41" s="4" t="s">
        <v>10</v>
      </c>
      <c r="C41" s="6"/>
      <c r="D41" s="120"/>
      <c r="E41" s="46"/>
      <c r="F41" s="47"/>
      <c r="G41" s="47"/>
      <c r="H41" s="46"/>
    </row>
    <row r="42" spans="1:8" s="73" customFormat="1" ht="12" customHeight="1" x14ac:dyDescent="0.25">
      <c r="A42" s="45"/>
      <c r="B42" s="4"/>
      <c r="C42" s="6"/>
      <c r="D42" s="120"/>
      <c r="E42" s="46"/>
      <c r="F42" s="47"/>
      <c r="G42" s="47"/>
      <c r="H42" s="46"/>
    </row>
    <row r="43" spans="1:8" ht="12" customHeight="1" x14ac:dyDescent="0.25">
      <c r="A43" s="147" t="s">
        <v>296</v>
      </c>
      <c r="B43" s="11" t="s">
        <v>0</v>
      </c>
      <c r="C43" s="12" t="s">
        <v>1</v>
      </c>
      <c r="D43" s="113" t="s">
        <v>2</v>
      </c>
      <c r="E43" s="13" t="s">
        <v>3</v>
      </c>
      <c r="F43" s="14" t="s">
        <v>271</v>
      </c>
      <c r="G43" s="187" t="s">
        <v>309</v>
      </c>
      <c r="H43" s="12" t="s">
        <v>4</v>
      </c>
    </row>
    <row r="44" spans="1:8" s="73" customFormat="1" ht="12" customHeight="1" x14ac:dyDescent="0.25">
      <c r="A44" s="143">
        <v>1</v>
      </c>
      <c r="B44" s="148" t="s">
        <v>222</v>
      </c>
      <c r="C44" s="150" t="s">
        <v>223</v>
      </c>
      <c r="D44" s="152">
        <v>38086</v>
      </c>
      <c r="E44" s="70" t="s">
        <v>5</v>
      </c>
      <c r="F44" s="165">
        <v>28.45</v>
      </c>
      <c r="G44" s="186" t="str">
        <f t="shared" ref="G44:G47" si="3">IF(ISBLANK(F44),"",IF(F44&lt;=25.95,"KSM",IF(F44&lt;=27.35,"I A",IF(F44&lt;=29.24,"II A",IF(F44&lt;=31.74,"III A",IF(F44&lt;=33.74,"I JA",IF(F44&lt;=35.44,"II JA",IF(F44&lt;=36.74,"III JA"))))))))</f>
        <v>II A</v>
      </c>
      <c r="H44" s="100" t="s">
        <v>328</v>
      </c>
    </row>
    <row r="45" spans="1:8" ht="12" customHeight="1" x14ac:dyDescent="0.25">
      <c r="A45" s="15">
        <v>2</v>
      </c>
      <c r="B45" s="149" t="s">
        <v>43</v>
      </c>
      <c r="C45" s="151" t="s">
        <v>44</v>
      </c>
      <c r="D45" s="153" t="s">
        <v>45</v>
      </c>
      <c r="E45" s="70" t="s">
        <v>5</v>
      </c>
      <c r="F45" s="182">
        <v>29.28</v>
      </c>
      <c r="G45" s="186" t="str">
        <f t="shared" si="3"/>
        <v>III A</v>
      </c>
      <c r="H45" s="70" t="s">
        <v>46</v>
      </c>
    </row>
    <row r="46" spans="1:8" ht="12" customHeight="1" x14ac:dyDescent="0.25">
      <c r="A46" s="15">
        <v>3</v>
      </c>
      <c r="B46" s="35" t="s">
        <v>284</v>
      </c>
      <c r="C46" s="12" t="s">
        <v>294</v>
      </c>
      <c r="D46" s="124">
        <v>38046</v>
      </c>
      <c r="E46" s="18" t="s">
        <v>5</v>
      </c>
      <c r="F46" s="165">
        <v>30.31</v>
      </c>
      <c r="G46" s="186" t="str">
        <f t="shared" si="3"/>
        <v>III A</v>
      </c>
      <c r="H46" s="18" t="s">
        <v>136</v>
      </c>
    </row>
    <row r="47" spans="1:8" ht="12" customHeight="1" x14ac:dyDescent="0.25">
      <c r="A47" s="15">
        <v>4</v>
      </c>
      <c r="B47" s="35" t="s">
        <v>248</v>
      </c>
      <c r="C47" s="12" t="s">
        <v>249</v>
      </c>
      <c r="D47" s="124">
        <v>38176</v>
      </c>
      <c r="E47" s="18" t="s">
        <v>5</v>
      </c>
      <c r="F47" s="165">
        <v>32.369999999999997</v>
      </c>
      <c r="G47" s="186" t="str">
        <f t="shared" si="3"/>
        <v>I JA</v>
      </c>
      <c r="H47" s="38" t="s">
        <v>46</v>
      </c>
    </row>
    <row r="48" spans="1:8" ht="12" customHeight="1" x14ac:dyDescent="0.25">
      <c r="A48" s="24"/>
      <c r="B48" s="49"/>
      <c r="C48" s="50"/>
      <c r="D48" s="122"/>
      <c r="E48" s="51"/>
      <c r="F48" s="182"/>
      <c r="G48" s="182"/>
      <c r="H48" s="51"/>
    </row>
  </sheetData>
  <sortState ref="A41:G44">
    <sortCondition ref="F41:F44"/>
  </sortState>
  <pageMargins left="0.51181102362204722" right="0.51181102362204722" top="0.74803149606299213" bottom="0.7480314960629921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55"/>
  <sheetViews>
    <sheetView zoomScaleNormal="100" workbookViewId="0">
      <selection activeCell="A6" sqref="A6"/>
    </sheetView>
  </sheetViews>
  <sheetFormatPr defaultColWidth="14.44140625" defaultRowHeight="12" customHeight="1" x14ac:dyDescent="0.25"/>
  <cols>
    <col min="1" max="1" width="5" style="1" customWidth="1"/>
    <col min="2" max="2" width="10" style="1" customWidth="1"/>
    <col min="3" max="3" width="11.6640625" style="1" customWidth="1"/>
    <col min="4" max="4" width="12.109375" style="117" customWidth="1"/>
    <col min="5" max="5" width="18.6640625" style="1" customWidth="1"/>
    <col min="6" max="6" width="7.6640625" style="1" customWidth="1"/>
    <col min="7" max="7" width="7.33203125" style="73" customWidth="1"/>
    <col min="8" max="8" width="18" style="1" customWidth="1"/>
    <col min="9" max="9" width="8" style="1" customWidth="1"/>
    <col min="10" max="10" width="14.44140625" style="1" customWidth="1"/>
    <col min="11" max="16384" width="14.44140625" style="1"/>
  </cols>
  <sheetData>
    <row r="1" spans="1:9" ht="12" customHeight="1" x14ac:dyDescent="0.25">
      <c r="A1" s="3" t="s">
        <v>65</v>
      </c>
      <c r="B1" s="4"/>
      <c r="C1" s="5"/>
      <c r="D1" s="112"/>
      <c r="E1" s="6"/>
      <c r="F1" s="7"/>
      <c r="G1" s="7"/>
      <c r="H1" s="4"/>
      <c r="I1" s="4"/>
    </row>
    <row r="2" spans="1:9" ht="12" customHeight="1" x14ac:dyDescent="0.25">
      <c r="A2" s="4" t="s">
        <v>327</v>
      </c>
      <c r="B2" s="4"/>
      <c r="C2" s="5"/>
      <c r="D2" s="112"/>
      <c r="E2" s="6"/>
      <c r="F2" s="7"/>
      <c r="G2" s="7"/>
      <c r="H2" s="4"/>
      <c r="I2" s="4"/>
    </row>
    <row r="3" spans="1:9" ht="12" customHeight="1" x14ac:dyDescent="0.25">
      <c r="A3" s="8"/>
      <c r="D3" s="112"/>
      <c r="E3" s="5"/>
      <c r="F3" s="7"/>
      <c r="G3" s="7"/>
      <c r="H3" s="8"/>
      <c r="I3" s="8"/>
    </row>
    <row r="4" spans="1:9" ht="12" customHeight="1" x14ac:dyDescent="0.25">
      <c r="A4" s="8"/>
      <c r="B4" s="4" t="s">
        <v>276</v>
      </c>
      <c r="C4" s="4"/>
      <c r="D4" s="112"/>
      <c r="E4" s="5"/>
      <c r="F4" s="7"/>
      <c r="G4" s="7"/>
      <c r="H4" s="8" t="s">
        <v>349</v>
      </c>
      <c r="I4" s="8"/>
    </row>
    <row r="5" spans="1:9" ht="12" customHeight="1" thickBot="1" x14ac:dyDescent="0.3">
      <c r="A5" s="8"/>
      <c r="B5" s="9"/>
      <c r="C5" s="4"/>
      <c r="D5" s="112"/>
      <c r="E5" s="5"/>
      <c r="F5" s="10"/>
      <c r="G5" s="10"/>
      <c r="H5" s="8"/>
      <c r="I5" s="4"/>
    </row>
    <row r="6" spans="1:9" ht="12" customHeight="1" thickBot="1" x14ac:dyDescent="0.3">
      <c r="A6" s="235" t="s">
        <v>296</v>
      </c>
      <c r="B6" s="211" t="s">
        <v>0</v>
      </c>
      <c r="C6" s="212" t="s">
        <v>1</v>
      </c>
      <c r="D6" s="213" t="s">
        <v>2</v>
      </c>
      <c r="E6" s="214" t="s">
        <v>3</v>
      </c>
      <c r="F6" s="236" t="s">
        <v>271</v>
      </c>
      <c r="G6" s="215" t="s">
        <v>309</v>
      </c>
      <c r="H6" s="216" t="s">
        <v>4</v>
      </c>
      <c r="I6" s="8"/>
    </row>
    <row r="7" spans="1:9" ht="12" customHeight="1" x14ac:dyDescent="0.25">
      <c r="A7" s="15">
        <v>1</v>
      </c>
      <c r="B7" s="101" t="s">
        <v>75</v>
      </c>
      <c r="C7" s="102" t="s">
        <v>281</v>
      </c>
      <c r="D7" s="115" t="s">
        <v>282</v>
      </c>
      <c r="E7" s="69" t="s">
        <v>5</v>
      </c>
      <c r="F7" s="165">
        <v>33.92</v>
      </c>
      <c r="G7" s="231" t="str">
        <f t="shared" ref="G7" si="0">IF(ISBLANK(F7),"",IF(F7&lt;=22.75,"KSM",IF(F7&lt;=23.7,"I A",IF(F7&lt;=25.24,"II A",IF(F7&lt;=28.04,"III A",IF(F7&lt;=31.14,"I JA",IF(F7&lt;=33.24,"II JA",IF(F7&lt;=34.74,"III JA"))))))))</f>
        <v>III JA</v>
      </c>
      <c r="H7" s="100" t="s">
        <v>283</v>
      </c>
      <c r="I7" s="8"/>
    </row>
    <row r="8" spans="1:9" ht="12" customHeight="1" x14ac:dyDescent="0.25">
      <c r="A8" s="15">
        <v>2</v>
      </c>
      <c r="B8" s="16" t="s">
        <v>121</v>
      </c>
      <c r="C8" s="20" t="s">
        <v>122</v>
      </c>
      <c r="D8" s="103">
        <v>40977</v>
      </c>
      <c r="E8" s="18" t="s">
        <v>5</v>
      </c>
      <c r="F8" s="165">
        <v>37.08</v>
      </c>
      <c r="G8" s="231"/>
      <c r="H8" s="18" t="s">
        <v>136</v>
      </c>
      <c r="I8" s="8"/>
    </row>
    <row r="9" spans="1:9" ht="12" customHeight="1" x14ac:dyDescent="0.25">
      <c r="I9" s="4"/>
    </row>
    <row r="10" spans="1:9" ht="12" customHeight="1" x14ac:dyDescent="0.25">
      <c r="A10" s="8"/>
      <c r="B10" s="4" t="s">
        <v>351</v>
      </c>
      <c r="C10" s="4"/>
      <c r="D10" s="112"/>
      <c r="E10" s="5"/>
      <c r="F10" s="7"/>
      <c r="G10" s="7"/>
      <c r="H10" s="8"/>
      <c r="I10" s="8"/>
    </row>
    <row r="11" spans="1:9" ht="12" customHeight="1" thickBot="1" x14ac:dyDescent="0.3">
      <c r="A11" s="8"/>
      <c r="B11" s="9"/>
      <c r="C11" s="4"/>
      <c r="D11" s="112"/>
      <c r="E11" s="5"/>
      <c r="F11" s="10"/>
      <c r="G11" s="10"/>
      <c r="H11" s="8"/>
      <c r="I11" s="8"/>
    </row>
    <row r="12" spans="1:9" ht="12" customHeight="1" thickBot="1" x14ac:dyDescent="0.3">
      <c r="A12" s="235" t="s">
        <v>296</v>
      </c>
      <c r="B12" s="211" t="s">
        <v>0</v>
      </c>
      <c r="C12" s="212" t="s">
        <v>1</v>
      </c>
      <c r="D12" s="213" t="s">
        <v>2</v>
      </c>
      <c r="E12" s="214" t="s">
        <v>3</v>
      </c>
      <c r="F12" s="236" t="s">
        <v>271</v>
      </c>
      <c r="G12" s="215" t="s">
        <v>309</v>
      </c>
      <c r="H12" s="216" t="s">
        <v>4</v>
      </c>
      <c r="I12" s="8"/>
    </row>
    <row r="13" spans="1:9" ht="12" customHeight="1" x14ac:dyDescent="0.25">
      <c r="A13" s="15">
        <v>1</v>
      </c>
      <c r="B13" s="19" t="s">
        <v>20</v>
      </c>
      <c r="C13" s="20" t="s">
        <v>26</v>
      </c>
      <c r="D13" s="114" t="s">
        <v>27</v>
      </c>
      <c r="E13" s="18" t="s">
        <v>5</v>
      </c>
      <c r="F13" s="185">
        <v>26.72</v>
      </c>
      <c r="G13" s="231" t="str">
        <f t="shared" ref="G13:G17" si="1">IF(ISBLANK(F13),"",IF(F13&lt;=22.75,"KSM",IF(F13&lt;=23.7,"I A",IF(F13&lt;=25.24,"II A",IF(F13&lt;=28.04,"III A",IF(F13&lt;=31.14,"I JA",IF(F13&lt;=33.24,"II JA",IF(F13&lt;=34.74,"III JA"))))))))</f>
        <v>III A</v>
      </c>
      <c r="H13" s="141" t="s">
        <v>25</v>
      </c>
      <c r="I13" s="8"/>
    </row>
    <row r="14" spans="1:9" ht="12" customHeight="1" x14ac:dyDescent="0.25">
      <c r="A14" s="15">
        <v>2</v>
      </c>
      <c r="B14" s="19" t="s">
        <v>192</v>
      </c>
      <c r="C14" s="20" t="s">
        <v>193</v>
      </c>
      <c r="D14" s="114" t="s">
        <v>194</v>
      </c>
      <c r="E14" s="18" t="s">
        <v>5</v>
      </c>
      <c r="F14" s="154">
        <v>28.4</v>
      </c>
      <c r="G14" s="231" t="str">
        <f t="shared" si="1"/>
        <v>I JA</v>
      </c>
      <c r="H14" s="100" t="s">
        <v>328</v>
      </c>
      <c r="I14" s="8"/>
    </row>
    <row r="15" spans="1:9" ht="12" customHeight="1" x14ac:dyDescent="0.25">
      <c r="A15" s="15">
        <v>3</v>
      </c>
      <c r="B15" s="19" t="s">
        <v>167</v>
      </c>
      <c r="C15" s="20" t="s">
        <v>168</v>
      </c>
      <c r="D15" s="114" t="s">
        <v>169</v>
      </c>
      <c r="E15" s="18" t="s">
        <v>5</v>
      </c>
      <c r="F15" s="154">
        <v>30.51</v>
      </c>
      <c r="G15" s="231" t="str">
        <f t="shared" si="1"/>
        <v>I JA</v>
      </c>
      <c r="H15" s="142" t="s">
        <v>55</v>
      </c>
      <c r="I15" s="8"/>
    </row>
    <row r="16" spans="1:9" ht="12" customHeight="1" x14ac:dyDescent="0.25">
      <c r="A16" s="15">
        <v>4</v>
      </c>
      <c r="B16" s="35" t="s">
        <v>254</v>
      </c>
      <c r="C16" s="12" t="s">
        <v>255</v>
      </c>
      <c r="D16" s="124" t="s">
        <v>256</v>
      </c>
      <c r="E16" s="18" t="s">
        <v>5</v>
      </c>
      <c r="F16" s="154">
        <v>30.94</v>
      </c>
      <c r="G16" s="231" t="str">
        <f t="shared" si="1"/>
        <v>I JA</v>
      </c>
      <c r="H16" s="38" t="s">
        <v>46</v>
      </c>
      <c r="I16" s="8"/>
    </row>
    <row r="17" spans="1:9" ht="12" customHeight="1" x14ac:dyDescent="0.25">
      <c r="A17" s="15">
        <v>5</v>
      </c>
      <c r="B17" s="19" t="s">
        <v>190</v>
      </c>
      <c r="C17" s="20" t="s">
        <v>191</v>
      </c>
      <c r="D17" s="114">
        <v>39631</v>
      </c>
      <c r="E17" s="18" t="s">
        <v>5</v>
      </c>
      <c r="F17" s="154">
        <v>31.1</v>
      </c>
      <c r="G17" s="231" t="str">
        <f t="shared" si="1"/>
        <v>I JA</v>
      </c>
      <c r="H17" s="100" t="s">
        <v>328</v>
      </c>
      <c r="I17" s="4"/>
    </row>
    <row r="18" spans="1:9" ht="12" customHeight="1" x14ac:dyDescent="0.25">
      <c r="A18" s="15"/>
      <c r="B18" s="22" t="s">
        <v>148</v>
      </c>
      <c r="C18" s="71" t="s">
        <v>149</v>
      </c>
      <c r="D18" s="121" t="s">
        <v>150</v>
      </c>
      <c r="E18" s="18" t="s">
        <v>5</v>
      </c>
      <c r="F18" s="180" t="s">
        <v>295</v>
      </c>
      <c r="G18" s="180"/>
      <c r="H18" s="68" t="s">
        <v>135</v>
      </c>
      <c r="I18" s="8"/>
    </row>
    <row r="19" spans="1:9" ht="12" customHeight="1" x14ac:dyDescent="0.25">
      <c r="A19" s="15"/>
      <c r="B19" s="19" t="s">
        <v>206</v>
      </c>
      <c r="C19" s="20" t="s">
        <v>207</v>
      </c>
      <c r="D19" s="114" t="s">
        <v>208</v>
      </c>
      <c r="E19" s="18" t="s">
        <v>5</v>
      </c>
      <c r="F19" s="180" t="s">
        <v>295</v>
      </c>
      <c r="G19" s="180"/>
      <c r="H19" s="100" t="s">
        <v>328</v>
      </c>
      <c r="I19" s="8"/>
    </row>
    <row r="20" spans="1:9" ht="12" customHeight="1" x14ac:dyDescent="0.25">
      <c r="A20" s="15"/>
      <c r="B20" s="25" t="s">
        <v>100</v>
      </c>
      <c r="C20" s="26" t="s">
        <v>257</v>
      </c>
      <c r="D20" s="125">
        <v>39960</v>
      </c>
      <c r="E20" s="18" t="s">
        <v>5</v>
      </c>
      <c r="F20" s="180" t="s">
        <v>295</v>
      </c>
      <c r="G20" s="180"/>
      <c r="H20" s="38" t="s">
        <v>46</v>
      </c>
      <c r="I20" s="8"/>
    </row>
    <row r="21" spans="1:9" ht="12" customHeight="1" x14ac:dyDescent="0.25">
      <c r="A21" s="15"/>
      <c r="B21" s="19" t="s">
        <v>100</v>
      </c>
      <c r="C21" s="20" t="s">
        <v>202</v>
      </c>
      <c r="D21" s="114" t="s">
        <v>197</v>
      </c>
      <c r="E21" s="18" t="s">
        <v>5</v>
      </c>
      <c r="F21" s="181" t="s">
        <v>295</v>
      </c>
      <c r="G21" s="181"/>
      <c r="H21" s="100" t="s">
        <v>328</v>
      </c>
      <c r="I21" s="8"/>
    </row>
    <row r="22" spans="1:9" ht="12" customHeight="1" x14ac:dyDescent="0.25">
      <c r="A22" s="8"/>
      <c r="B22" s="4"/>
      <c r="C22" s="4"/>
      <c r="D22" s="112"/>
      <c r="E22" s="5"/>
      <c r="F22" s="7"/>
      <c r="G22" s="7"/>
      <c r="H22" s="8"/>
      <c r="I22" s="8"/>
    </row>
    <row r="23" spans="1:9" ht="12" customHeight="1" x14ac:dyDescent="0.25">
      <c r="A23" s="8"/>
      <c r="B23" s="4" t="s">
        <v>12</v>
      </c>
      <c r="C23" s="4"/>
      <c r="D23" s="112"/>
      <c r="E23" s="5"/>
      <c r="F23" s="7"/>
      <c r="G23" s="7"/>
      <c r="H23" s="8"/>
      <c r="I23" s="8"/>
    </row>
    <row r="24" spans="1:9" ht="12" customHeight="1" thickBot="1" x14ac:dyDescent="0.3">
      <c r="A24" s="8"/>
      <c r="B24" s="9"/>
      <c r="C24" s="4"/>
      <c r="D24" s="112"/>
      <c r="E24" s="5"/>
      <c r="F24" s="10"/>
      <c r="G24" s="10"/>
      <c r="H24" s="8"/>
      <c r="I24" s="8"/>
    </row>
    <row r="25" spans="1:9" ht="12" customHeight="1" thickBot="1" x14ac:dyDescent="0.3">
      <c r="A25" s="235" t="s">
        <v>296</v>
      </c>
      <c r="B25" s="211" t="s">
        <v>0</v>
      </c>
      <c r="C25" s="212" t="s">
        <v>1</v>
      </c>
      <c r="D25" s="213" t="s">
        <v>2</v>
      </c>
      <c r="E25" s="214" t="s">
        <v>3</v>
      </c>
      <c r="F25" s="236" t="s">
        <v>271</v>
      </c>
      <c r="G25" s="215" t="s">
        <v>309</v>
      </c>
      <c r="H25" s="216" t="s">
        <v>4</v>
      </c>
      <c r="I25" s="8"/>
    </row>
    <row r="26" spans="1:9" ht="12" customHeight="1" x14ac:dyDescent="0.25">
      <c r="A26" s="15">
        <v>1</v>
      </c>
      <c r="B26" s="19" t="s">
        <v>246</v>
      </c>
      <c r="C26" s="20" t="s">
        <v>247</v>
      </c>
      <c r="D26" s="114">
        <v>39287</v>
      </c>
      <c r="E26" s="18" t="s">
        <v>5</v>
      </c>
      <c r="F26" s="165">
        <v>28.73</v>
      </c>
      <c r="G26" s="231" t="str">
        <f t="shared" ref="G26:G28" si="2">IF(ISBLANK(F26),"",IF(F26&lt;=22.75,"KSM",IF(F26&lt;=23.7,"I A",IF(F26&lt;=25.24,"II A",IF(F26&lt;=28.04,"III A",IF(F26&lt;=31.14,"I JA",IF(F26&lt;=33.24,"II JA",IF(F26&lt;=34.74,"III JA"))))))))</f>
        <v>I JA</v>
      </c>
      <c r="H26" s="18" t="s">
        <v>46</v>
      </c>
      <c r="I26" s="8"/>
    </row>
    <row r="27" spans="1:9" ht="12" customHeight="1" x14ac:dyDescent="0.25">
      <c r="A27" s="15">
        <v>2</v>
      </c>
      <c r="B27" s="19" t="s">
        <v>153</v>
      </c>
      <c r="C27" s="20" t="s">
        <v>154</v>
      </c>
      <c r="D27" s="114" t="s">
        <v>155</v>
      </c>
      <c r="E27" s="18" t="s">
        <v>5</v>
      </c>
      <c r="F27" s="165">
        <v>29.65</v>
      </c>
      <c r="G27" s="231" t="str">
        <f t="shared" si="2"/>
        <v>I JA</v>
      </c>
      <c r="H27" s="142" t="s">
        <v>55</v>
      </c>
      <c r="I27" s="8"/>
    </row>
    <row r="28" spans="1:9" ht="12" customHeight="1" x14ac:dyDescent="0.25">
      <c r="A28" s="15">
        <v>3</v>
      </c>
      <c r="B28" s="32" t="s">
        <v>21</v>
      </c>
      <c r="C28" s="33" t="s">
        <v>47</v>
      </c>
      <c r="D28" s="118">
        <v>39289</v>
      </c>
      <c r="E28" s="18" t="s">
        <v>5</v>
      </c>
      <c r="F28" s="165">
        <v>32.78</v>
      </c>
      <c r="G28" s="231" t="str">
        <f t="shared" si="2"/>
        <v>II JA</v>
      </c>
      <c r="H28" s="18" t="s">
        <v>46</v>
      </c>
      <c r="I28" s="8"/>
    </row>
    <row r="29" spans="1:9" ht="12" customHeight="1" x14ac:dyDescent="0.25">
      <c r="A29" s="24"/>
      <c r="B29" s="41"/>
      <c r="C29" s="42"/>
      <c r="D29" s="119"/>
      <c r="E29" s="43"/>
      <c r="F29" s="24"/>
      <c r="G29" s="24"/>
      <c r="H29" s="44"/>
      <c r="I29" s="8"/>
    </row>
    <row r="30" spans="1:9" ht="12" customHeight="1" x14ac:dyDescent="0.25">
      <c r="A30" s="45"/>
      <c r="B30" s="4" t="s">
        <v>13</v>
      </c>
      <c r="C30" s="6"/>
      <c r="D30" s="120"/>
      <c r="E30" s="46"/>
      <c r="F30" s="47"/>
      <c r="G30" s="47"/>
      <c r="H30" s="46"/>
      <c r="I30" s="8"/>
    </row>
    <row r="31" spans="1:9" ht="12" customHeight="1" thickBot="1" x14ac:dyDescent="0.3">
      <c r="A31" s="8"/>
      <c r="B31" s="9"/>
      <c r="C31" s="4"/>
      <c r="D31" s="112"/>
      <c r="E31" s="5"/>
      <c r="F31" s="10"/>
      <c r="G31" s="10"/>
      <c r="H31" s="8"/>
      <c r="I31" s="8"/>
    </row>
    <row r="32" spans="1:9" ht="12" customHeight="1" thickBot="1" x14ac:dyDescent="0.3">
      <c r="A32" s="235" t="s">
        <v>296</v>
      </c>
      <c r="B32" s="211" t="s">
        <v>0</v>
      </c>
      <c r="C32" s="212" t="s">
        <v>1</v>
      </c>
      <c r="D32" s="213" t="s">
        <v>2</v>
      </c>
      <c r="E32" s="214" t="s">
        <v>3</v>
      </c>
      <c r="F32" s="236" t="s">
        <v>271</v>
      </c>
      <c r="G32" s="215" t="s">
        <v>309</v>
      </c>
      <c r="H32" s="216" t="s">
        <v>4</v>
      </c>
      <c r="I32" s="8"/>
    </row>
    <row r="33" spans="1:9" ht="12" customHeight="1" x14ac:dyDescent="0.25">
      <c r="A33" s="15">
        <v>1</v>
      </c>
      <c r="B33" s="22" t="s">
        <v>220</v>
      </c>
      <c r="C33" s="23" t="s">
        <v>221</v>
      </c>
      <c r="D33" s="121">
        <v>38120</v>
      </c>
      <c r="E33" s="18" t="s">
        <v>5</v>
      </c>
      <c r="F33" s="165">
        <v>23.43</v>
      </c>
      <c r="G33" s="231" t="str">
        <f t="shared" ref="G33:G37" si="3">IF(ISBLANK(F33),"",IF(F33&lt;=22.75,"KSM",IF(F33&lt;=23.7,"I A",IF(F33&lt;=25.24,"II A",IF(F33&lt;=28.04,"III A",IF(F33&lt;=31.14,"I JA",IF(F33&lt;=33.24,"II JA",IF(F33&lt;=34.74,"III JA"))))))))</f>
        <v>I A</v>
      </c>
      <c r="H33" s="100" t="s">
        <v>328</v>
      </c>
      <c r="I33" s="8"/>
    </row>
    <row r="34" spans="1:9" ht="12" customHeight="1" x14ac:dyDescent="0.25">
      <c r="A34" s="15">
        <v>2</v>
      </c>
      <c r="B34" s="19" t="s">
        <v>100</v>
      </c>
      <c r="C34" s="20" t="s">
        <v>101</v>
      </c>
      <c r="D34" s="114">
        <v>38468</v>
      </c>
      <c r="E34" s="39" t="s">
        <v>92</v>
      </c>
      <c r="F34" s="179">
        <v>24.39</v>
      </c>
      <c r="G34" s="231" t="str">
        <f t="shared" si="3"/>
        <v>II A</v>
      </c>
      <c r="H34" s="39" t="s">
        <v>102</v>
      </c>
      <c r="I34" s="8"/>
    </row>
    <row r="35" spans="1:9" ht="12" customHeight="1" x14ac:dyDescent="0.25">
      <c r="A35" s="15">
        <v>3</v>
      </c>
      <c r="B35" s="32" t="s">
        <v>226</v>
      </c>
      <c r="C35" s="33" t="s">
        <v>227</v>
      </c>
      <c r="D35" s="118">
        <v>38441</v>
      </c>
      <c r="E35" s="18" t="s">
        <v>5</v>
      </c>
      <c r="F35" s="165">
        <v>26.79</v>
      </c>
      <c r="G35" s="231" t="str">
        <f t="shared" si="3"/>
        <v>III A</v>
      </c>
      <c r="H35" s="100" t="s">
        <v>328</v>
      </c>
      <c r="I35" s="8"/>
    </row>
    <row r="36" spans="1:9" ht="12" customHeight="1" x14ac:dyDescent="0.25">
      <c r="A36" s="15">
        <v>4</v>
      </c>
      <c r="B36" s="22" t="s">
        <v>224</v>
      </c>
      <c r="C36" s="23" t="s">
        <v>225</v>
      </c>
      <c r="D36" s="63">
        <v>2004</v>
      </c>
      <c r="E36" s="18" t="s">
        <v>5</v>
      </c>
      <c r="F36" s="165">
        <v>27.97</v>
      </c>
      <c r="G36" s="231" t="str">
        <f t="shared" si="3"/>
        <v>III A</v>
      </c>
      <c r="H36" s="100" t="s">
        <v>328</v>
      </c>
      <c r="I36" s="8"/>
    </row>
    <row r="37" spans="1:9" ht="12" customHeight="1" x14ac:dyDescent="0.25">
      <c r="A37" s="15">
        <v>5</v>
      </c>
      <c r="B37" s="22" t="s">
        <v>228</v>
      </c>
      <c r="C37" s="23" t="s">
        <v>229</v>
      </c>
      <c r="D37" s="121">
        <v>38519</v>
      </c>
      <c r="E37" s="18" t="s">
        <v>5</v>
      </c>
      <c r="F37" s="165">
        <v>28.83</v>
      </c>
      <c r="G37" s="231" t="str">
        <f t="shared" si="3"/>
        <v>I JA</v>
      </c>
      <c r="H37" s="100" t="s">
        <v>328</v>
      </c>
      <c r="I37" s="8"/>
    </row>
    <row r="38" spans="1:9" ht="12" customHeight="1" x14ac:dyDescent="0.25">
      <c r="A38" s="24"/>
      <c r="B38" s="49"/>
      <c r="C38" s="50"/>
      <c r="D38" s="122"/>
      <c r="E38" s="51"/>
      <c r="F38" s="182"/>
      <c r="G38" s="182"/>
      <c r="H38" s="51"/>
      <c r="I38" s="8"/>
    </row>
    <row r="39" spans="1:9" ht="12" customHeight="1" x14ac:dyDescent="0.25">
      <c r="A39" s="8"/>
      <c r="B39" s="8"/>
      <c r="C39" s="8"/>
      <c r="D39" s="128"/>
      <c r="E39" s="72"/>
      <c r="F39" s="46"/>
      <c r="G39" s="46"/>
      <c r="H39" s="10"/>
      <c r="I39" s="8"/>
    </row>
    <row r="40" spans="1:9" ht="12" customHeight="1" x14ac:dyDescent="0.25">
      <c r="A40" s="8"/>
      <c r="B40" s="8"/>
      <c r="C40" s="8"/>
      <c r="D40" s="128"/>
      <c r="E40" s="72"/>
      <c r="F40" s="46"/>
      <c r="G40" s="46"/>
      <c r="H40" s="10"/>
      <c r="I40" s="8"/>
    </row>
    <row r="41" spans="1:9" ht="12" customHeight="1" x14ac:dyDescent="0.25">
      <c r="A41" s="8"/>
      <c r="B41" s="8"/>
      <c r="C41" s="8"/>
      <c r="D41" s="128"/>
      <c r="E41" s="72"/>
      <c r="F41" s="46"/>
      <c r="G41" s="46"/>
      <c r="H41" s="10"/>
      <c r="I41" s="8"/>
    </row>
    <row r="42" spans="1:9" ht="12" customHeight="1" x14ac:dyDescent="0.25">
      <c r="A42" s="8"/>
      <c r="B42" s="8"/>
      <c r="C42" s="8"/>
      <c r="D42" s="128"/>
      <c r="E42" s="72"/>
      <c r="F42" s="46"/>
      <c r="G42" s="46"/>
      <c r="H42" s="10"/>
      <c r="I42" s="8"/>
    </row>
    <row r="43" spans="1:9" ht="12" customHeight="1" x14ac:dyDescent="0.25">
      <c r="A43" s="8"/>
      <c r="B43" s="8"/>
      <c r="C43" s="8"/>
      <c r="D43" s="128"/>
      <c r="E43" s="72"/>
      <c r="F43" s="46"/>
      <c r="G43" s="46"/>
      <c r="H43" s="10"/>
      <c r="I43" s="8"/>
    </row>
    <row r="44" spans="1:9" ht="12" customHeight="1" x14ac:dyDescent="0.25">
      <c r="A44" s="8"/>
      <c r="B44" s="8"/>
      <c r="C44" s="8"/>
      <c r="D44" s="128"/>
      <c r="E44" s="72"/>
      <c r="F44" s="46"/>
      <c r="G44" s="46"/>
      <c r="H44" s="10"/>
      <c r="I44" s="8"/>
    </row>
    <row r="45" spans="1:9" ht="12" customHeight="1" x14ac:dyDescent="0.25">
      <c r="A45" s="8"/>
      <c r="B45" s="8"/>
      <c r="C45" s="8"/>
      <c r="D45" s="128"/>
      <c r="E45" s="72"/>
      <c r="F45" s="46"/>
      <c r="G45" s="46"/>
      <c r="H45" s="10"/>
      <c r="I45" s="73"/>
    </row>
    <row r="46" spans="1:9" ht="12" customHeight="1" x14ac:dyDescent="0.25">
      <c r="A46" s="8"/>
      <c r="B46" s="8"/>
      <c r="C46" s="8"/>
      <c r="D46" s="128"/>
      <c r="E46" s="72"/>
      <c r="F46" s="46"/>
      <c r="G46" s="46"/>
      <c r="H46" s="10"/>
      <c r="I46" s="73"/>
    </row>
    <row r="47" spans="1:9" ht="12" customHeight="1" x14ac:dyDescent="0.25">
      <c r="A47" s="8"/>
      <c r="B47" s="8"/>
      <c r="C47" s="8"/>
      <c r="D47" s="128"/>
      <c r="E47" s="72"/>
      <c r="F47" s="46"/>
      <c r="G47" s="46"/>
      <c r="H47" s="10"/>
      <c r="I47" s="73"/>
    </row>
    <row r="48" spans="1:9" ht="12" customHeight="1" x14ac:dyDescent="0.25">
      <c r="A48" s="8"/>
      <c r="B48" s="8"/>
      <c r="C48" s="8"/>
      <c r="D48" s="128"/>
      <c r="E48" s="72"/>
      <c r="F48" s="46"/>
      <c r="G48" s="46"/>
      <c r="H48" s="10"/>
    </row>
    <row r="49" spans="1:8" ht="12" customHeight="1" x14ac:dyDescent="0.25">
      <c r="A49" s="8"/>
      <c r="B49" s="8"/>
      <c r="C49" s="8"/>
      <c r="D49" s="128"/>
      <c r="E49" s="72"/>
      <c r="F49" s="46"/>
      <c r="G49" s="46"/>
      <c r="H49" s="10"/>
    </row>
    <row r="50" spans="1:8" ht="12" customHeight="1" x14ac:dyDescent="0.25">
      <c r="A50" s="8"/>
      <c r="B50" s="8"/>
      <c r="C50" s="8"/>
      <c r="D50" s="128"/>
      <c r="E50" s="72"/>
      <c r="F50" s="46"/>
      <c r="G50" s="46"/>
      <c r="H50" s="10"/>
    </row>
    <row r="51" spans="1:8" ht="12" customHeight="1" x14ac:dyDescent="0.25">
      <c r="A51" s="8"/>
      <c r="B51" s="8"/>
      <c r="C51" s="8"/>
      <c r="D51" s="128"/>
      <c r="E51" s="72"/>
      <c r="F51" s="46"/>
      <c r="G51" s="46"/>
      <c r="H51" s="10"/>
    </row>
    <row r="52" spans="1:8" ht="12" customHeight="1" x14ac:dyDescent="0.25">
      <c r="A52" s="8"/>
      <c r="B52" s="8"/>
      <c r="C52" s="8"/>
      <c r="D52" s="128"/>
      <c r="E52" s="72"/>
      <c r="F52" s="46"/>
      <c r="G52" s="46"/>
      <c r="H52" s="10"/>
    </row>
    <row r="53" spans="1:8" ht="12" customHeight="1" x14ac:dyDescent="0.25">
      <c r="A53" s="73"/>
      <c r="B53" s="73"/>
      <c r="C53" s="73"/>
      <c r="E53" s="73"/>
      <c r="F53" s="73"/>
      <c r="H53" s="73"/>
    </row>
    <row r="54" spans="1:8" ht="12" customHeight="1" x14ac:dyDescent="0.25">
      <c r="A54" s="73"/>
      <c r="B54" s="73"/>
      <c r="C54" s="73"/>
      <c r="E54" s="73"/>
      <c r="F54" s="73"/>
      <c r="H54" s="73"/>
    </row>
    <row r="55" spans="1:8" ht="12" customHeight="1" x14ac:dyDescent="0.25">
      <c r="A55" s="73"/>
      <c r="B55" s="73"/>
      <c r="C55" s="73"/>
      <c r="E55" s="73"/>
      <c r="F55" s="73"/>
      <c r="H55" s="73"/>
    </row>
  </sheetData>
  <sortState ref="A33:H37">
    <sortCondition ref="F33:F37"/>
  </sortState>
  <pageMargins left="0.51181102362204722" right="0.51181102362204722" top="0.74803149606299213" bottom="0.74803149606299213" header="0" footer="0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U54"/>
  <sheetViews>
    <sheetView tabSelected="1" zoomScaleNormal="100" workbookViewId="0">
      <selection activeCell="A6" sqref="A6"/>
    </sheetView>
  </sheetViews>
  <sheetFormatPr defaultColWidth="14.44140625" defaultRowHeight="12" customHeight="1" x14ac:dyDescent="0.25"/>
  <cols>
    <col min="1" max="1" width="5" style="1" customWidth="1"/>
    <col min="2" max="2" width="9" style="1" customWidth="1"/>
    <col min="3" max="3" width="13.33203125" style="1" customWidth="1"/>
    <col min="4" max="4" width="10.6640625" style="74" customWidth="1"/>
    <col min="5" max="5" width="11.6640625" style="1" customWidth="1"/>
    <col min="6" max="17" width="4.109375" style="1" customWidth="1"/>
    <col min="18" max="18" width="7" style="1" customWidth="1"/>
    <col min="19" max="19" width="7" style="73" customWidth="1"/>
    <col min="20" max="20" width="18.88671875" style="1" customWidth="1"/>
    <col min="21" max="21" width="10.6640625" style="1" customWidth="1"/>
    <col min="22" max="22" width="14.44140625" style="1" customWidth="1"/>
    <col min="23" max="16384" width="14.44140625" style="1"/>
  </cols>
  <sheetData>
    <row r="1" spans="1:21" ht="12" customHeight="1" x14ac:dyDescent="0.25">
      <c r="A1" s="3" t="s">
        <v>65</v>
      </c>
      <c r="B1" s="4"/>
      <c r="C1" s="5"/>
      <c r="D1" s="6"/>
      <c r="E1" s="6"/>
      <c r="F1" s="75"/>
      <c r="G1" s="75"/>
      <c r="H1" s="75"/>
      <c r="I1" s="75"/>
      <c r="J1" s="75"/>
      <c r="K1" s="75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73" customFormat="1" ht="12" customHeight="1" x14ac:dyDescent="0.25">
      <c r="A2" s="4" t="s">
        <v>327</v>
      </c>
      <c r="B2" s="4"/>
      <c r="C2" s="5"/>
      <c r="D2" s="112"/>
      <c r="E2" s="6"/>
      <c r="F2" s="7"/>
      <c r="G2" s="7"/>
      <c r="H2" s="4"/>
      <c r="I2" s="4"/>
    </row>
    <row r="3" spans="1:21" ht="12" customHeight="1" x14ac:dyDescent="0.25">
      <c r="A3" s="4"/>
      <c r="B3" s="4"/>
      <c r="C3" s="5"/>
      <c r="D3" s="6"/>
      <c r="E3" s="6"/>
      <c r="F3" s="7"/>
      <c r="G3" s="76"/>
      <c r="H3" s="76"/>
      <c r="I3" s="76"/>
      <c r="J3" s="76"/>
      <c r="K3" s="76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2" customHeight="1" thickBot="1" x14ac:dyDescent="0.3">
      <c r="A4" s="45"/>
      <c r="B4" s="4" t="s">
        <v>277</v>
      </c>
      <c r="C4" s="4"/>
      <c r="D4" s="5"/>
      <c r="E4" s="6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72" t="s">
        <v>349</v>
      </c>
      <c r="U4" s="4"/>
    </row>
    <row r="5" spans="1:21" ht="12" customHeight="1" thickBot="1" x14ac:dyDescent="0.3">
      <c r="A5" s="8"/>
      <c r="B5" s="4"/>
      <c r="C5" s="4"/>
      <c r="D5" s="5"/>
      <c r="E5" s="5"/>
      <c r="F5" s="352" t="s">
        <v>6</v>
      </c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4"/>
      <c r="R5" s="8"/>
      <c r="S5" s="8"/>
      <c r="T5" s="8"/>
      <c r="U5" s="4"/>
    </row>
    <row r="6" spans="1:21" ht="12" customHeight="1" thickBot="1" x14ac:dyDescent="0.3">
      <c r="A6" s="253" t="s">
        <v>296</v>
      </c>
      <c r="B6" s="211" t="s">
        <v>0</v>
      </c>
      <c r="C6" s="212" t="s">
        <v>1</v>
      </c>
      <c r="D6" s="254" t="s">
        <v>2</v>
      </c>
      <c r="E6" s="214" t="s">
        <v>3</v>
      </c>
      <c r="F6" s="255">
        <v>1</v>
      </c>
      <c r="G6" s="255">
        <v>1.05</v>
      </c>
      <c r="H6" s="255">
        <v>1.1000000000000001</v>
      </c>
      <c r="I6" s="255"/>
      <c r="J6" s="255"/>
      <c r="K6" s="255"/>
      <c r="L6" s="255"/>
      <c r="M6" s="255"/>
      <c r="N6" s="255"/>
      <c r="O6" s="255"/>
      <c r="P6" s="255"/>
      <c r="Q6" s="255"/>
      <c r="R6" s="236" t="s">
        <v>7</v>
      </c>
      <c r="S6" s="215" t="s">
        <v>309</v>
      </c>
      <c r="T6" s="216" t="s">
        <v>4</v>
      </c>
      <c r="U6" s="4"/>
    </row>
    <row r="7" spans="1:21" ht="12" customHeight="1" x14ac:dyDescent="0.25">
      <c r="A7" s="206">
        <v>1</v>
      </c>
      <c r="B7" s="207" t="s">
        <v>83</v>
      </c>
      <c r="C7" s="208" t="s">
        <v>215</v>
      </c>
      <c r="D7" s="237">
        <v>40501</v>
      </c>
      <c r="E7" s="238" t="s">
        <v>5</v>
      </c>
      <c r="F7" s="239" t="s">
        <v>307</v>
      </c>
      <c r="G7" s="239" t="s">
        <v>304</v>
      </c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1">
        <v>1</v>
      </c>
      <c r="S7" s="242" t="str">
        <f>IF(ISBLANK(R7),"",IF(R7&lt;1.39,"",IF(R7&gt;=1.91,"TSM",IF(R7&gt;=1.83,"SM",IF(R7&gt;=1.75,"KSM",IF(R7&gt;=1.65,"I A",IF(R7&gt;=1.5,"II A",IF(R7&gt;=1.39,"III A"))))))))</f>
        <v/>
      </c>
      <c r="T7" s="100" t="s">
        <v>328</v>
      </c>
      <c r="U7" s="4"/>
    </row>
    <row r="8" spans="1:21" ht="12" customHeight="1" x14ac:dyDescent="0.25">
      <c r="A8" s="15"/>
      <c r="B8" s="19"/>
      <c r="C8" s="20"/>
      <c r="D8" s="56"/>
      <c r="E8" s="1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79"/>
      <c r="S8" s="79"/>
      <c r="T8" s="21"/>
      <c r="U8" s="4"/>
    </row>
    <row r="9" spans="1:21" ht="12" customHeight="1" x14ac:dyDescent="0.25">
      <c r="A9" s="4"/>
      <c r="B9" s="4"/>
      <c r="C9" s="5"/>
      <c r="D9" s="6"/>
      <c r="E9" s="6"/>
      <c r="F9" s="7"/>
      <c r="G9" s="76"/>
      <c r="H9" s="76"/>
      <c r="I9" s="76"/>
      <c r="J9" s="76"/>
      <c r="K9" s="76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2" customHeight="1" thickBot="1" x14ac:dyDescent="0.3">
      <c r="A10" s="45"/>
      <c r="B10" s="4" t="s">
        <v>278</v>
      </c>
      <c r="C10" s="4"/>
      <c r="D10" s="5"/>
      <c r="E10" s="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4"/>
    </row>
    <row r="11" spans="1:21" ht="12" customHeight="1" thickBot="1" x14ac:dyDescent="0.3">
      <c r="A11" s="8"/>
      <c r="B11" s="4"/>
      <c r="C11" s="4"/>
      <c r="D11" s="5"/>
      <c r="E11" s="5"/>
      <c r="F11" s="352" t="s">
        <v>6</v>
      </c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4"/>
      <c r="R11" s="8"/>
      <c r="S11" s="8"/>
      <c r="T11" s="8"/>
      <c r="U11" s="4"/>
    </row>
    <row r="12" spans="1:21" ht="12" customHeight="1" thickBot="1" x14ac:dyDescent="0.3">
      <c r="A12" s="253" t="s">
        <v>296</v>
      </c>
      <c r="B12" s="211" t="s">
        <v>0</v>
      </c>
      <c r="C12" s="212" t="s">
        <v>1</v>
      </c>
      <c r="D12" s="254" t="s">
        <v>2</v>
      </c>
      <c r="E12" s="214" t="s">
        <v>3</v>
      </c>
      <c r="F12" s="255">
        <v>1</v>
      </c>
      <c r="G12" s="255">
        <v>1.05</v>
      </c>
      <c r="H12" s="255">
        <v>1.1000000000000001</v>
      </c>
      <c r="I12" s="255">
        <v>1.1499999999999999</v>
      </c>
      <c r="J12" s="255">
        <v>1.2</v>
      </c>
      <c r="K12" s="255">
        <v>1.25</v>
      </c>
      <c r="L12" s="255">
        <v>1.3</v>
      </c>
      <c r="M12" s="255">
        <v>1.35</v>
      </c>
      <c r="N12" s="255">
        <v>1.4</v>
      </c>
      <c r="O12" s="255"/>
      <c r="P12" s="255"/>
      <c r="Q12" s="255"/>
      <c r="R12" s="236" t="s">
        <v>7</v>
      </c>
      <c r="S12" s="215" t="s">
        <v>309</v>
      </c>
      <c r="T12" s="216" t="s">
        <v>4</v>
      </c>
      <c r="U12" s="4"/>
    </row>
    <row r="13" spans="1:21" ht="12" customHeight="1" x14ac:dyDescent="0.25">
      <c r="A13" s="243">
        <v>1</v>
      </c>
      <c r="B13" s="207" t="s">
        <v>32</v>
      </c>
      <c r="C13" s="244" t="s">
        <v>261</v>
      </c>
      <c r="D13" s="245" t="s">
        <v>262</v>
      </c>
      <c r="E13" s="70" t="s">
        <v>5</v>
      </c>
      <c r="F13" s="169"/>
      <c r="G13" s="239"/>
      <c r="H13" s="239" t="s">
        <v>303</v>
      </c>
      <c r="I13" s="239" t="s">
        <v>303</v>
      </c>
      <c r="J13" s="239" t="s">
        <v>303</v>
      </c>
      <c r="K13" s="239" t="s">
        <v>303</v>
      </c>
      <c r="L13" s="239" t="s">
        <v>303</v>
      </c>
      <c r="M13" s="239" t="s">
        <v>303</v>
      </c>
      <c r="N13" s="239" t="s">
        <v>304</v>
      </c>
      <c r="O13" s="246"/>
      <c r="P13" s="246"/>
      <c r="Q13" s="246"/>
      <c r="R13" s="241">
        <v>1.35</v>
      </c>
      <c r="S13" s="256" t="str">
        <f t="shared" ref="S13:S18" si="0">IF(ISBLANK(R13),"",IF(R13&gt;=1.75,"KSM",IF(R13&gt;=1.65,"I A",IF(R13&gt;=1.5,"II A",IF(R13&gt;=1.39,"III A",IF(R13&gt;=1.3,"I JA",IF(R13&gt;=1.22,"II JA",IF(R13&gt;=1.15,"III JA"))))))))</f>
        <v>I JA</v>
      </c>
      <c r="T13" s="247" t="s">
        <v>46</v>
      </c>
      <c r="U13" s="4"/>
    </row>
    <row r="14" spans="1:21" ht="12" customHeight="1" x14ac:dyDescent="0.25">
      <c r="A14" s="80">
        <v>2</v>
      </c>
      <c r="B14" s="19" t="s">
        <v>203</v>
      </c>
      <c r="C14" s="20" t="s">
        <v>204</v>
      </c>
      <c r="D14" s="57" t="s">
        <v>205</v>
      </c>
      <c r="E14" s="18" t="s">
        <v>5</v>
      </c>
      <c r="F14" s="164" t="s">
        <v>303</v>
      </c>
      <c r="G14" s="163" t="s">
        <v>303</v>
      </c>
      <c r="H14" s="163" t="s">
        <v>303</v>
      </c>
      <c r="I14" s="163" t="s">
        <v>303</v>
      </c>
      <c r="J14" s="163" t="s">
        <v>305</v>
      </c>
      <c r="K14" s="163" t="s">
        <v>305</v>
      </c>
      <c r="L14" s="163" t="s">
        <v>304</v>
      </c>
      <c r="M14" s="163"/>
      <c r="N14" s="163"/>
      <c r="O14" s="38"/>
      <c r="P14" s="38"/>
      <c r="Q14" s="38"/>
      <c r="R14" s="77">
        <v>1.25</v>
      </c>
      <c r="S14" s="256" t="str">
        <f t="shared" si="0"/>
        <v>II JA</v>
      </c>
      <c r="T14" s="100" t="s">
        <v>328</v>
      </c>
      <c r="U14" s="4"/>
    </row>
    <row r="15" spans="1:21" ht="12" customHeight="1" x14ac:dyDescent="0.25">
      <c r="A15" s="80">
        <v>3</v>
      </c>
      <c r="B15" s="32" t="s">
        <v>50</v>
      </c>
      <c r="C15" s="33" t="s">
        <v>352</v>
      </c>
      <c r="D15" s="59">
        <v>39738</v>
      </c>
      <c r="E15" s="18" t="s">
        <v>5</v>
      </c>
      <c r="F15" s="172"/>
      <c r="G15" s="163" t="s">
        <v>303</v>
      </c>
      <c r="H15" s="163" t="s">
        <v>308</v>
      </c>
      <c r="I15" s="163" t="s">
        <v>307</v>
      </c>
      <c r="J15" s="163" t="s">
        <v>303</v>
      </c>
      <c r="K15" s="163" t="s">
        <v>305</v>
      </c>
      <c r="L15" s="163" t="s">
        <v>304</v>
      </c>
      <c r="M15" s="163"/>
      <c r="N15" s="163"/>
      <c r="O15" s="58"/>
      <c r="P15" s="58"/>
      <c r="Q15" s="58"/>
      <c r="R15" s="77">
        <v>1.25</v>
      </c>
      <c r="S15" s="256" t="str">
        <f t="shared" si="0"/>
        <v>II JA</v>
      </c>
      <c r="T15" s="34" t="s">
        <v>46</v>
      </c>
      <c r="U15" s="4"/>
    </row>
    <row r="16" spans="1:21" ht="12" customHeight="1" x14ac:dyDescent="0.25">
      <c r="A16" s="80">
        <v>4</v>
      </c>
      <c r="B16" s="101" t="s">
        <v>84</v>
      </c>
      <c r="C16" s="20" t="s">
        <v>85</v>
      </c>
      <c r="D16" s="57" t="s">
        <v>86</v>
      </c>
      <c r="E16" s="18" t="s">
        <v>5</v>
      </c>
      <c r="F16" s="163" t="s">
        <v>303</v>
      </c>
      <c r="G16" s="163" t="s">
        <v>303</v>
      </c>
      <c r="H16" s="163" t="s">
        <v>305</v>
      </c>
      <c r="I16" s="163" t="s">
        <v>303</v>
      </c>
      <c r="J16" s="163" t="s">
        <v>305</v>
      </c>
      <c r="K16" s="163" t="s">
        <v>304</v>
      </c>
      <c r="L16" s="163"/>
      <c r="M16" s="163"/>
      <c r="N16" s="163"/>
      <c r="O16" s="38"/>
      <c r="P16" s="38"/>
      <c r="Q16" s="38"/>
      <c r="R16" s="77">
        <v>1.2</v>
      </c>
      <c r="S16" s="256" t="str">
        <f t="shared" si="0"/>
        <v>III JA</v>
      </c>
      <c r="T16" s="36" t="s">
        <v>25</v>
      </c>
      <c r="U16" s="4"/>
    </row>
    <row r="17" spans="1:21" ht="12" customHeight="1" x14ac:dyDescent="0.25">
      <c r="A17" s="80">
        <v>5</v>
      </c>
      <c r="B17" s="25" t="s">
        <v>244</v>
      </c>
      <c r="C17" s="26" t="s">
        <v>245</v>
      </c>
      <c r="D17" s="83">
        <v>40074</v>
      </c>
      <c r="E17" s="18" t="s">
        <v>5</v>
      </c>
      <c r="F17" s="164" t="s">
        <v>303</v>
      </c>
      <c r="G17" s="163" t="s">
        <v>303</v>
      </c>
      <c r="H17" s="163" t="s">
        <v>303</v>
      </c>
      <c r="I17" s="163" t="s">
        <v>304</v>
      </c>
      <c r="J17" s="163"/>
      <c r="K17" s="163"/>
      <c r="L17" s="163"/>
      <c r="M17" s="163"/>
      <c r="N17" s="163"/>
      <c r="O17" s="58"/>
      <c r="P17" s="58"/>
      <c r="Q17" s="58"/>
      <c r="R17" s="77">
        <v>1.1000000000000001</v>
      </c>
      <c r="S17" s="256"/>
      <c r="T17" s="27" t="s">
        <v>46</v>
      </c>
      <c r="U17" s="4"/>
    </row>
    <row r="18" spans="1:21" ht="12" customHeight="1" x14ac:dyDescent="0.25">
      <c r="A18" s="178" t="s">
        <v>79</v>
      </c>
      <c r="B18" s="19" t="s">
        <v>22</v>
      </c>
      <c r="C18" s="20" t="s">
        <v>23</v>
      </c>
      <c r="D18" s="57" t="s">
        <v>24</v>
      </c>
      <c r="E18" s="18" t="s">
        <v>5</v>
      </c>
      <c r="F18" s="164" t="s">
        <v>303</v>
      </c>
      <c r="G18" s="163" t="s">
        <v>303</v>
      </c>
      <c r="H18" s="163" t="s">
        <v>308</v>
      </c>
      <c r="I18" s="163" t="s">
        <v>303</v>
      </c>
      <c r="J18" s="163" t="s">
        <v>303</v>
      </c>
      <c r="K18" s="163" t="s">
        <v>303</v>
      </c>
      <c r="L18" s="163" t="s">
        <v>305</v>
      </c>
      <c r="M18" s="163" t="s">
        <v>305</v>
      </c>
      <c r="N18" s="163" t="s">
        <v>304</v>
      </c>
      <c r="O18" s="58"/>
      <c r="P18" s="58"/>
      <c r="Q18" s="58"/>
      <c r="R18" s="77">
        <v>1.35</v>
      </c>
      <c r="S18" s="256" t="str">
        <f t="shared" si="0"/>
        <v>I JA</v>
      </c>
      <c r="T18" s="36" t="s">
        <v>25</v>
      </c>
      <c r="U18" s="4"/>
    </row>
    <row r="19" spans="1:21" s="73" customFormat="1" ht="12" customHeight="1" x14ac:dyDescent="0.25">
      <c r="A19" s="52"/>
      <c r="B19" s="28"/>
      <c r="C19" s="29"/>
      <c r="D19" s="84"/>
      <c r="E19" s="30"/>
      <c r="F19" s="174"/>
      <c r="G19" s="175"/>
      <c r="H19" s="175"/>
      <c r="I19" s="175"/>
      <c r="J19" s="175"/>
      <c r="K19" s="175"/>
      <c r="L19" s="175"/>
      <c r="M19" s="175"/>
      <c r="N19" s="175"/>
      <c r="O19" s="176"/>
      <c r="P19" s="176"/>
      <c r="Q19" s="176"/>
      <c r="R19" s="177"/>
      <c r="S19" s="177"/>
      <c r="T19" s="52"/>
      <c r="U19" s="4"/>
    </row>
    <row r="20" spans="1:21" ht="12" customHeight="1" thickBot="1" x14ac:dyDescent="0.3">
      <c r="A20" s="45"/>
      <c r="B20" s="4" t="s">
        <v>14</v>
      </c>
      <c r="C20" s="4"/>
      <c r="D20" s="5"/>
      <c r="E20" s="6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ht="12" customHeight="1" thickBot="1" x14ac:dyDescent="0.3">
      <c r="A21" s="8"/>
      <c r="B21" s="4"/>
      <c r="C21" s="4"/>
      <c r="D21" s="5"/>
      <c r="E21" s="5"/>
      <c r="F21" s="349" t="s">
        <v>6</v>
      </c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1"/>
      <c r="R21" s="8"/>
      <c r="S21" s="8"/>
      <c r="T21" s="8"/>
      <c r="U21" s="8"/>
    </row>
    <row r="22" spans="1:21" ht="12" customHeight="1" thickBot="1" x14ac:dyDescent="0.3">
      <c r="A22" s="253" t="s">
        <v>296</v>
      </c>
      <c r="B22" s="211" t="s">
        <v>0</v>
      </c>
      <c r="C22" s="212" t="s">
        <v>1</v>
      </c>
      <c r="D22" s="254" t="s">
        <v>2</v>
      </c>
      <c r="E22" s="214" t="s">
        <v>3</v>
      </c>
      <c r="F22" s="255">
        <v>1</v>
      </c>
      <c r="G22" s="255">
        <v>1.05</v>
      </c>
      <c r="H22" s="255">
        <v>1.1000000000000001</v>
      </c>
      <c r="I22" s="255">
        <v>1.1499999999999999</v>
      </c>
      <c r="J22" s="255">
        <v>1.2</v>
      </c>
      <c r="K22" s="255">
        <v>1.25</v>
      </c>
      <c r="L22" s="255">
        <v>1.3</v>
      </c>
      <c r="M22" s="255">
        <v>1.35</v>
      </c>
      <c r="N22" s="255">
        <v>1.4</v>
      </c>
      <c r="O22" s="255">
        <v>1.45</v>
      </c>
      <c r="P22" s="255">
        <v>1.5</v>
      </c>
      <c r="Q22" s="255">
        <v>1.55</v>
      </c>
      <c r="R22" s="236" t="s">
        <v>7</v>
      </c>
      <c r="S22" s="215" t="s">
        <v>309</v>
      </c>
      <c r="T22" s="216" t="s">
        <v>4</v>
      </c>
      <c r="U22" s="4"/>
    </row>
    <row r="23" spans="1:21" ht="12" customHeight="1" x14ac:dyDescent="0.25">
      <c r="A23" s="206">
        <v>1</v>
      </c>
      <c r="B23" s="207" t="s">
        <v>230</v>
      </c>
      <c r="C23" s="208" t="s">
        <v>215</v>
      </c>
      <c r="D23" s="237">
        <v>38797</v>
      </c>
      <c r="E23" s="70" t="s">
        <v>5</v>
      </c>
      <c r="F23" s="206"/>
      <c r="G23" s="206"/>
      <c r="H23" s="206"/>
      <c r="I23" s="206"/>
      <c r="J23" s="206"/>
      <c r="K23" s="206"/>
      <c r="L23" s="239" t="s">
        <v>303</v>
      </c>
      <c r="M23" s="239" t="s">
        <v>303</v>
      </c>
      <c r="N23" s="239" t="s">
        <v>303</v>
      </c>
      <c r="O23" s="239" t="s">
        <v>305</v>
      </c>
      <c r="P23" s="239" t="s">
        <v>305</v>
      </c>
      <c r="Q23" s="239" t="s">
        <v>304</v>
      </c>
      <c r="R23" s="241">
        <v>1.5</v>
      </c>
      <c r="S23" s="256" t="str">
        <f t="shared" ref="S23:S24" si="1">IF(ISBLANK(R23),"",IF(R23&gt;=1.75,"KSM",IF(R23&gt;=1.65,"I A",IF(R23&gt;=1.5,"II A",IF(R23&gt;=1.39,"III A",IF(R23&gt;=1.3,"I JA",IF(R23&gt;=1.22,"II JA",IF(R23&gt;=1.15,"III JA"))))))))</f>
        <v>II A</v>
      </c>
      <c r="T23" s="100" t="s">
        <v>328</v>
      </c>
      <c r="U23" s="8"/>
    </row>
    <row r="24" spans="1:21" ht="12" customHeight="1" x14ac:dyDescent="0.25">
      <c r="A24" s="15">
        <v>2</v>
      </c>
      <c r="B24" s="101" t="s">
        <v>237</v>
      </c>
      <c r="C24" s="102" t="s">
        <v>238</v>
      </c>
      <c r="D24" s="129">
        <v>39447</v>
      </c>
      <c r="E24" s="18" t="s">
        <v>5</v>
      </c>
      <c r="F24" s="163" t="s">
        <v>303</v>
      </c>
      <c r="G24" s="163" t="s">
        <v>303</v>
      </c>
      <c r="H24" s="163" t="s">
        <v>303</v>
      </c>
      <c r="I24" s="163" t="s">
        <v>303</v>
      </c>
      <c r="J24" s="163" t="s">
        <v>303</v>
      </c>
      <c r="K24" s="163" t="s">
        <v>304</v>
      </c>
      <c r="L24" s="144"/>
      <c r="M24" s="144"/>
      <c r="N24" s="144"/>
      <c r="O24" s="144"/>
      <c r="P24" s="144"/>
      <c r="Q24" s="144"/>
      <c r="R24" s="77">
        <v>1.2</v>
      </c>
      <c r="S24" s="256" t="str">
        <f t="shared" si="1"/>
        <v>III JA</v>
      </c>
      <c r="T24" s="100" t="s">
        <v>328</v>
      </c>
      <c r="U24" s="8"/>
    </row>
    <row r="25" spans="1:21" ht="12" customHeight="1" x14ac:dyDescent="0.25">
      <c r="A25" s="15">
        <v>3</v>
      </c>
      <c r="B25" s="32" t="s">
        <v>48</v>
      </c>
      <c r="C25" s="33" t="s">
        <v>49</v>
      </c>
      <c r="D25" s="131">
        <v>39289</v>
      </c>
      <c r="E25" s="18" t="s">
        <v>5</v>
      </c>
      <c r="F25" s="164" t="s">
        <v>303</v>
      </c>
      <c r="G25" s="163" t="s">
        <v>303</v>
      </c>
      <c r="H25" s="163" t="s">
        <v>304</v>
      </c>
      <c r="I25" s="144"/>
      <c r="J25" s="144"/>
      <c r="K25" s="144"/>
      <c r="L25" s="144"/>
      <c r="M25" s="144"/>
      <c r="N25" s="144"/>
      <c r="O25" s="144"/>
      <c r="P25" s="144"/>
      <c r="Q25" s="144"/>
      <c r="R25" s="77">
        <v>1.05</v>
      </c>
      <c r="S25" s="189" t="str">
        <f t="shared" ref="S25" si="2">IF(ISBLANK(R25),"",IF(R25&lt;1.39,"",IF(R25&gt;=1.91,"TSM",IF(R25&gt;=1.83,"SM",IF(R25&gt;=1.75,"KSM",IF(R25&gt;=1.65,"I A",IF(R25&gt;=1.5,"II A",IF(R25&gt;=1.39,"III A"))))))))</f>
        <v/>
      </c>
      <c r="T25" s="18" t="s">
        <v>46</v>
      </c>
      <c r="U25" s="8"/>
    </row>
    <row r="26" spans="1:21" ht="12" customHeight="1" x14ac:dyDescent="0.25">
      <c r="A26" s="4"/>
      <c r="B26" s="28"/>
      <c r="C26" s="29"/>
      <c r="D26" s="84"/>
      <c r="E26" s="52"/>
      <c r="G26" s="76"/>
      <c r="H26" s="76"/>
      <c r="I26" s="76"/>
      <c r="J26" s="76"/>
      <c r="K26" s="76"/>
      <c r="L26" s="4"/>
      <c r="M26" s="4"/>
      <c r="N26" s="4"/>
      <c r="O26" s="4"/>
      <c r="P26" s="4"/>
      <c r="Q26" s="4"/>
      <c r="R26" s="173"/>
      <c r="S26" s="173"/>
      <c r="T26" s="31"/>
      <c r="U26" s="4"/>
    </row>
    <row r="27" spans="1:21" ht="12" customHeight="1" thickBot="1" x14ac:dyDescent="0.3">
      <c r="A27" s="45"/>
      <c r="B27" s="4" t="s">
        <v>68</v>
      </c>
      <c r="C27" s="4"/>
      <c r="D27" s="5"/>
      <c r="E27" s="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8"/>
    </row>
    <row r="28" spans="1:21" ht="12" customHeight="1" thickBot="1" x14ac:dyDescent="0.3">
      <c r="A28" s="8"/>
      <c r="B28" s="4"/>
      <c r="C28" s="4"/>
      <c r="D28" s="5"/>
      <c r="E28" s="5"/>
      <c r="F28" s="352" t="s">
        <v>6</v>
      </c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4"/>
      <c r="R28" s="45"/>
      <c r="S28" s="45"/>
      <c r="T28" s="8"/>
      <c r="U28" s="8"/>
    </row>
    <row r="29" spans="1:21" ht="12" customHeight="1" thickBot="1" x14ac:dyDescent="0.3">
      <c r="A29" s="253" t="s">
        <v>296</v>
      </c>
      <c r="B29" s="211" t="s">
        <v>0</v>
      </c>
      <c r="C29" s="212" t="s">
        <v>1</v>
      </c>
      <c r="D29" s="254" t="s">
        <v>2</v>
      </c>
      <c r="E29" s="214" t="s">
        <v>3</v>
      </c>
      <c r="F29" s="255">
        <v>1.3</v>
      </c>
      <c r="G29" s="255">
        <v>1.35</v>
      </c>
      <c r="H29" s="255">
        <v>1.4</v>
      </c>
      <c r="I29" s="255"/>
      <c r="J29" s="255"/>
      <c r="K29" s="255"/>
      <c r="L29" s="255"/>
      <c r="M29" s="255"/>
      <c r="N29" s="255"/>
      <c r="O29" s="255"/>
      <c r="P29" s="255"/>
      <c r="Q29" s="255"/>
      <c r="R29" s="236" t="s">
        <v>7</v>
      </c>
      <c r="S29" s="215" t="s">
        <v>309</v>
      </c>
      <c r="T29" s="216" t="s">
        <v>4</v>
      </c>
      <c r="U29" s="8"/>
    </row>
    <row r="30" spans="1:21" ht="12" customHeight="1" x14ac:dyDescent="0.25">
      <c r="A30" s="206">
        <v>1</v>
      </c>
      <c r="B30" s="248" t="s">
        <v>263</v>
      </c>
      <c r="C30" s="249" t="s">
        <v>259</v>
      </c>
      <c r="D30" s="250" t="s">
        <v>264</v>
      </c>
      <c r="E30" s="251" t="s">
        <v>5</v>
      </c>
      <c r="F30" s="239" t="s">
        <v>303</v>
      </c>
      <c r="G30" s="239" t="s">
        <v>303</v>
      </c>
      <c r="H30" s="239" t="s">
        <v>304</v>
      </c>
      <c r="I30" s="206"/>
      <c r="J30" s="206"/>
      <c r="K30" s="206"/>
      <c r="L30" s="206"/>
      <c r="M30" s="206"/>
      <c r="N30" s="206"/>
      <c r="O30" s="206"/>
      <c r="P30" s="206"/>
      <c r="Q30" s="206"/>
      <c r="R30" s="241">
        <v>1.35</v>
      </c>
      <c r="S30" s="256" t="str">
        <f t="shared" ref="S30" si="3">IF(ISBLANK(R30),"",IF(R30&gt;=1.75,"KSM",IF(R30&gt;=1.65,"I A",IF(R30&gt;=1.5,"II A",IF(R30&gt;=1.39,"III A",IF(R30&gt;=1.3,"I JA",IF(R30&gt;=1.22,"II JA",IF(R30&gt;=1.15,"III JA"))))))))</f>
        <v>I JA</v>
      </c>
      <c r="T30" s="252" t="s">
        <v>265</v>
      </c>
      <c r="U30" s="8"/>
    </row>
    <row r="31" spans="1:21" ht="12" customHeight="1" x14ac:dyDescent="0.25">
      <c r="A31" s="45"/>
      <c r="B31" s="8"/>
      <c r="C31" s="8"/>
      <c r="D31" s="72"/>
      <c r="E31" s="4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ht="12" customHeight="1" x14ac:dyDescent="0.25">
      <c r="A32" s="45"/>
      <c r="B32" s="8"/>
      <c r="C32" s="8"/>
      <c r="D32" s="72"/>
      <c r="E32" s="4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ht="12" customHeight="1" x14ac:dyDescent="0.25">
      <c r="A33" s="45"/>
      <c r="B33" s="8"/>
      <c r="C33" s="8"/>
      <c r="D33" s="72"/>
      <c r="E33" s="46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12" customHeight="1" x14ac:dyDescent="0.25">
      <c r="A34" s="45"/>
      <c r="B34" s="8"/>
      <c r="C34" s="8"/>
      <c r="D34" s="72"/>
      <c r="E34" s="46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12" customHeight="1" x14ac:dyDescent="0.25">
      <c r="A35" s="45"/>
      <c r="B35" s="8"/>
      <c r="C35" s="8"/>
      <c r="D35" s="72"/>
      <c r="E35" s="46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12" customHeight="1" x14ac:dyDescent="0.25">
      <c r="A36" s="45"/>
      <c r="B36" s="8"/>
      <c r="C36" s="8"/>
      <c r="D36" s="72"/>
      <c r="E36" s="46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ht="12" customHeight="1" x14ac:dyDescent="0.25">
      <c r="A37" s="45"/>
      <c r="B37" s="8"/>
      <c r="C37" s="8"/>
      <c r="D37" s="72"/>
      <c r="E37" s="46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ht="12" customHeight="1" x14ac:dyDescent="0.25">
      <c r="A38" s="45"/>
      <c r="B38" s="8"/>
      <c r="C38" s="8"/>
      <c r="D38" s="72"/>
      <c r="E38" s="46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12" customHeight="1" x14ac:dyDescent="0.25">
      <c r="A39" s="45"/>
      <c r="B39" s="8"/>
      <c r="C39" s="8"/>
      <c r="D39" s="72"/>
      <c r="E39" s="46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ht="12" customHeight="1" x14ac:dyDescent="0.25">
      <c r="A40" s="45"/>
      <c r="B40" s="8"/>
      <c r="C40" s="8"/>
      <c r="D40" s="72"/>
      <c r="E40" s="46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ht="12" customHeight="1" x14ac:dyDescent="0.25">
      <c r="A41" s="45"/>
      <c r="B41" s="8"/>
      <c r="C41" s="8"/>
      <c r="D41" s="72"/>
      <c r="E41" s="46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ht="12" customHeight="1" x14ac:dyDescent="0.25">
      <c r="A42" s="45"/>
      <c r="B42" s="8"/>
      <c r="C42" s="8"/>
      <c r="D42" s="72"/>
      <c r="E42" s="46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12" customHeight="1" x14ac:dyDescent="0.25">
      <c r="A43" s="45"/>
      <c r="B43" s="8"/>
      <c r="C43" s="8"/>
      <c r="D43" s="72"/>
      <c r="E43" s="46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ht="12" customHeight="1" x14ac:dyDescent="0.25">
      <c r="A44" s="45"/>
      <c r="B44" s="8"/>
      <c r="C44" s="8"/>
      <c r="D44" s="72"/>
      <c r="E44" s="46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ht="12" customHeight="1" x14ac:dyDescent="0.25">
      <c r="A45" s="45"/>
      <c r="B45" s="8"/>
      <c r="C45" s="8"/>
      <c r="D45" s="72"/>
      <c r="E45" s="46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ht="12" customHeight="1" x14ac:dyDescent="0.25">
      <c r="A46" s="45"/>
      <c r="B46" s="8"/>
      <c r="C46" s="8"/>
      <c r="D46" s="72"/>
      <c r="E46" s="46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ht="12" customHeight="1" x14ac:dyDescent="0.25">
      <c r="A47" s="45"/>
      <c r="B47" s="8"/>
      <c r="C47" s="8"/>
      <c r="D47" s="72"/>
      <c r="E47" s="46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ht="12" customHeight="1" x14ac:dyDescent="0.25">
      <c r="A48" s="45"/>
      <c r="B48" s="8"/>
      <c r="C48" s="8"/>
      <c r="D48" s="72"/>
      <c r="E48" s="4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ht="12" customHeight="1" x14ac:dyDescent="0.25">
      <c r="A49" s="45"/>
      <c r="B49" s="8"/>
      <c r="C49" s="8"/>
      <c r="D49" s="72"/>
      <c r="E49" s="4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12" customHeight="1" x14ac:dyDescent="0.25">
      <c r="A50" s="45"/>
      <c r="B50" s="8"/>
      <c r="C50" s="8"/>
      <c r="D50" s="72"/>
      <c r="E50" s="4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ht="12" customHeight="1" x14ac:dyDescent="0.25">
      <c r="A51" s="45"/>
      <c r="B51" s="8"/>
      <c r="C51" s="8"/>
      <c r="D51" s="72"/>
      <c r="E51" s="46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ht="12" customHeight="1" x14ac:dyDescent="0.25">
      <c r="A52" s="45"/>
      <c r="B52" s="8"/>
      <c r="C52" s="8"/>
      <c r="D52" s="72"/>
      <c r="E52" s="46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ht="12" customHeight="1" x14ac:dyDescent="0.25">
      <c r="A53" s="45"/>
      <c r="B53" s="8"/>
      <c r="C53" s="8"/>
      <c r="D53" s="72"/>
      <c r="E53" s="46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ht="12" customHeight="1" x14ac:dyDescent="0.25">
      <c r="A54" s="85"/>
      <c r="B54" s="85"/>
      <c r="C54" s="85"/>
      <c r="D54" s="86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</row>
  </sheetData>
  <mergeCells count="4">
    <mergeCell ref="F21:Q21"/>
    <mergeCell ref="F28:Q28"/>
    <mergeCell ref="F11:Q11"/>
    <mergeCell ref="F5:Q5"/>
  </mergeCells>
  <pageMargins left="0.51181102362204722" right="0.51181102362204722" top="0.74803149606299213" bottom="0.74803149606299213" header="0" footer="0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S30"/>
  <sheetViews>
    <sheetView zoomScaleNormal="100" workbookViewId="0">
      <selection activeCell="A7" sqref="A7"/>
    </sheetView>
  </sheetViews>
  <sheetFormatPr defaultColWidth="9.109375" defaultRowHeight="12" customHeight="1" x14ac:dyDescent="0.25"/>
  <cols>
    <col min="1" max="1" width="5" style="1" customWidth="1"/>
    <col min="2" max="2" width="9" style="1" customWidth="1"/>
    <col min="3" max="3" width="12.109375" style="1" customWidth="1"/>
    <col min="4" max="4" width="10.109375" style="1" customWidth="1"/>
    <col min="5" max="5" width="17.5546875" style="1" customWidth="1"/>
    <col min="6" max="16" width="4.6640625" style="1" customWidth="1"/>
    <col min="17" max="17" width="6.109375" style="1" customWidth="1"/>
    <col min="18" max="18" width="6.109375" style="73" customWidth="1"/>
    <col min="19" max="19" width="17.44140625" style="1" customWidth="1"/>
    <col min="20" max="20" width="9.109375" style="1" customWidth="1"/>
    <col min="21" max="16384" width="9.109375" style="1"/>
  </cols>
  <sheetData>
    <row r="1" spans="1:19" ht="12" customHeight="1" x14ac:dyDescent="0.25">
      <c r="A1" s="3" t="s">
        <v>65</v>
      </c>
      <c r="B1" s="4"/>
      <c r="C1" s="5"/>
      <c r="D1" s="6"/>
      <c r="E1" s="6"/>
      <c r="F1" s="75"/>
      <c r="G1" s="75"/>
      <c r="H1" s="75"/>
      <c r="I1" s="75"/>
      <c r="J1" s="75"/>
      <c r="K1" s="75"/>
      <c r="L1" s="4"/>
      <c r="M1" s="4"/>
      <c r="N1" s="4"/>
      <c r="O1" s="4"/>
      <c r="P1" s="4"/>
      <c r="Q1" s="4"/>
      <c r="R1" s="4"/>
      <c r="S1" s="4"/>
    </row>
    <row r="2" spans="1:19" s="73" customFormat="1" ht="12" customHeight="1" x14ac:dyDescent="0.25">
      <c r="A2" s="4" t="s">
        <v>327</v>
      </c>
      <c r="B2" s="4"/>
      <c r="C2" s="5"/>
      <c r="D2" s="112"/>
      <c r="E2" s="6"/>
      <c r="F2" s="7"/>
      <c r="G2" s="7"/>
      <c r="H2" s="4"/>
      <c r="I2" s="4"/>
    </row>
    <row r="3" spans="1:19" ht="12" customHeight="1" x14ac:dyDescent="0.25">
      <c r="A3" s="4"/>
      <c r="B3" s="4"/>
      <c r="C3" s="5"/>
      <c r="D3" s="6"/>
      <c r="E3" s="6"/>
      <c r="F3" s="7"/>
      <c r="G3" s="76"/>
      <c r="H3" s="76"/>
      <c r="I3" s="76"/>
      <c r="J3" s="76"/>
      <c r="K3" s="76"/>
      <c r="L3" s="4"/>
      <c r="M3" s="4"/>
      <c r="N3" s="4"/>
      <c r="O3" s="4"/>
      <c r="P3" s="4"/>
      <c r="Q3" s="4"/>
      <c r="R3" s="4"/>
      <c r="S3" s="4"/>
    </row>
    <row r="4" spans="1:19" ht="12" customHeight="1" x14ac:dyDescent="0.25">
      <c r="A4" s="4"/>
      <c r="B4" s="4"/>
      <c r="C4" s="5"/>
      <c r="D4" s="6"/>
      <c r="E4" s="6"/>
      <c r="F4" s="7"/>
      <c r="G4" s="76"/>
      <c r="H4" s="76"/>
      <c r="I4" s="76"/>
      <c r="J4" s="76"/>
      <c r="K4" s="76"/>
      <c r="L4" s="4"/>
      <c r="M4" s="4"/>
      <c r="N4" s="4"/>
      <c r="O4" s="4"/>
      <c r="P4" s="4"/>
      <c r="Q4" s="4"/>
      <c r="R4" s="4"/>
      <c r="S4" s="4"/>
    </row>
    <row r="5" spans="1:19" ht="12" customHeight="1" thickBot="1" x14ac:dyDescent="0.3">
      <c r="A5" s="45"/>
      <c r="B5" s="4" t="s">
        <v>279</v>
      </c>
      <c r="C5" s="4"/>
      <c r="D5" s="5"/>
      <c r="E5" s="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2" t="s">
        <v>349</v>
      </c>
    </row>
    <row r="6" spans="1:19" ht="12" customHeight="1" thickBot="1" x14ac:dyDescent="0.3">
      <c r="A6" s="8"/>
      <c r="B6" s="4"/>
      <c r="C6" s="4"/>
      <c r="D6" s="5"/>
      <c r="E6" s="5"/>
      <c r="F6" s="355"/>
      <c r="G6" s="356"/>
      <c r="H6" s="356"/>
      <c r="I6" s="356"/>
      <c r="J6" s="356"/>
      <c r="K6" s="356"/>
      <c r="L6" s="356"/>
      <c r="M6" s="356"/>
      <c r="N6" s="356"/>
      <c r="O6" s="356"/>
      <c r="P6" s="357"/>
      <c r="Q6" s="8"/>
      <c r="R6" s="8"/>
      <c r="S6" s="8"/>
    </row>
    <row r="7" spans="1:19" ht="12" customHeight="1" thickBot="1" x14ac:dyDescent="0.3">
      <c r="A7" s="253" t="s">
        <v>296</v>
      </c>
      <c r="B7" s="211" t="s">
        <v>0</v>
      </c>
      <c r="C7" s="212" t="s">
        <v>1</v>
      </c>
      <c r="D7" s="254" t="s">
        <v>2</v>
      </c>
      <c r="E7" s="214" t="s">
        <v>3</v>
      </c>
      <c r="F7" s="255">
        <v>1</v>
      </c>
      <c r="G7" s="255">
        <v>1.05</v>
      </c>
      <c r="H7" s="255">
        <v>1.1000000000000001</v>
      </c>
      <c r="I7" s="255">
        <v>1.1499999999999999</v>
      </c>
      <c r="J7" s="255">
        <v>1.2</v>
      </c>
      <c r="K7" s="255">
        <v>1.25</v>
      </c>
      <c r="L7" s="255">
        <v>1.3</v>
      </c>
      <c r="M7" s="255">
        <v>1.35</v>
      </c>
      <c r="N7" s="255">
        <v>1.4</v>
      </c>
      <c r="O7" s="255">
        <v>1.45</v>
      </c>
      <c r="P7" s="255">
        <v>1.5</v>
      </c>
      <c r="Q7" s="236" t="s">
        <v>7</v>
      </c>
      <c r="R7" s="215" t="s">
        <v>309</v>
      </c>
      <c r="S7" s="216" t="s">
        <v>4</v>
      </c>
    </row>
    <row r="8" spans="1:19" ht="12" customHeight="1" x14ac:dyDescent="0.25">
      <c r="A8" s="206">
        <v>1</v>
      </c>
      <c r="B8" s="207" t="s">
        <v>198</v>
      </c>
      <c r="C8" s="208" t="s">
        <v>199</v>
      </c>
      <c r="D8" s="237">
        <v>39627</v>
      </c>
      <c r="E8" s="70" t="s">
        <v>5</v>
      </c>
      <c r="F8" s="206"/>
      <c r="G8" s="206"/>
      <c r="H8" s="239" t="s">
        <v>303</v>
      </c>
      <c r="I8" s="239" t="s">
        <v>305</v>
      </c>
      <c r="J8" s="239" t="s">
        <v>305</v>
      </c>
      <c r="K8" s="239" t="s">
        <v>305</v>
      </c>
      <c r="L8" s="239" t="s">
        <v>303</v>
      </c>
      <c r="M8" s="239" t="s">
        <v>306</v>
      </c>
      <c r="N8" s="206"/>
      <c r="O8" s="206"/>
      <c r="P8" s="206"/>
      <c r="Q8" s="241">
        <v>1.3</v>
      </c>
      <c r="R8" s="257" t="str">
        <f>IF(ISBLANK(Q8),"",IF(Q8&gt;=2.03,"KSM",IF(Q8&gt;=1.9,"I A",IF(Q8&gt;=1.75,"II A",IF(Q8&gt;=1.6,"III A",IF(Q8&gt;=1.47,"I JA",IF(Q8&gt;=1.35,"II JA",IF(Q8&gt;=1.25,"III JA"))))))))</f>
        <v>III JA</v>
      </c>
      <c r="S8" s="100" t="s">
        <v>328</v>
      </c>
    </row>
    <row r="9" spans="1:19" ht="12" customHeight="1" x14ac:dyDescent="0.25">
      <c r="A9" s="15">
        <v>2</v>
      </c>
      <c r="B9" s="35" t="s">
        <v>254</v>
      </c>
      <c r="C9" s="12" t="s">
        <v>255</v>
      </c>
      <c r="D9" s="124" t="s">
        <v>256</v>
      </c>
      <c r="E9" s="18" t="s">
        <v>5</v>
      </c>
      <c r="F9" s="163" t="s">
        <v>303</v>
      </c>
      <c r="G9" s="163" t="s">
        <v>303</v>
      </c>
      <c r="H9" s="163" t="s">
        <v>303</v>
      </c>
      <c r="I9" s="163" t="s">
        <v>303</v>
      </c>
      <c r="J9" s="163" t="s">
        <v>304</v>
      </c>
      <c r="K9" s="144"/>
      <c r="L9" s="144"/>
      <c r="M9" s="144"/>
      <c r="N9" s="144"/>
      <c r="O9" s="144"/>
      <c r="P9" s="144"/>
      <c r="Q9" s="77">
        <v>1.1499999999999999</v>
      </c>
      <c r="R9" s="256"/>
      <c r="S9" s="38" t="s">
        <v>46</v>
      </c>
    </row>
    <row r="10" spans="1:19" ht="12" customHeight="1" x14ac:dyDescent="0.25">
      <c r="A10" s="15"/>
      <c r="B10" s="25"/>
      <c r="C10" s="26"/>
      <c r="D10" s="130"/>
      <c r="E10" s="18"/>
      <c r="F10" s="165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77"/>
      <c r="R10" s="77"/>
      <c r="S10" s="38"/>
    </row>
    <row r="11" spans="1:19" ht="12" customHeight="1" x14ac:dyDescent="0.25">
      <c r="A11" s="4"/>
      <c r="B11" s="4"/>
      <c r="C11" s="5"/>
      <c r="D11" s="132"/>
      <c r="E11" s="6"/>
      <c r="F11" s="7"/>
      <c r="G11" s="76"/>
      <c r="H11" s="76"/>
      <c r="I11" s="76"/>
      <c r="J11" s="76"/>
      <c r="K11" s="76"/>
      <c r="L11" s="4"/>
      <c r="M11" s="4"/>
      <c r="N11" s="4"/>
      <c r="O11" s="4"/>
      <c r="P11" s="4"/>
      <c r="Q11" s="4"/>
      <c r="R11" s="4"/>
      <c r="S11" s="4"/>
    </row>
    <row r="12" spans="1:19" ht="12" customHeight="1" thickBot="1" x14ac:dyDescent="0.3">
      <c r="A12" s="45"/>
      <c r="B12" s="4" t="s">
        <v>15</v>
      </c>
      <c r="C12" s="4"/>
      <c r="D12" s="132"/>
      <c r="E12" s="6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2" customHeight="1" thickBot="1" x14ac:dyDescent="0.3">
      <c r="A13" s="8"/>
      <c r="B13" s="4"/>
      <c r="C13" s="4"/>
      <c r="D13" s="132"/>
      <c r="E13" s="5"/>
      <c r="F13" s="355"/>
      <c r="G13" s="356"/>
      <c r="H13" s="356"/>
      <c r="I13" s="356"/>
      <c r="J13" s="356"/>
      <c r="K13" s="356"/>
      <c r="L13" s="356"/>
      <c r="M13" s="356"/>
      <c r="N13" s="356"/>
      <c r="O13" s="356"/>
      <c r="P13" s="357"/>
      <c r="Q13" s="8"/>
      <c r="R13" s="8"/>
      <c r="S13" s="8"/>
    </row>
    <row r="14" spans="1:19" ht="12" customHeight="1" thickBot="1" x14ac:dyDescent="0.3">
      <c r="A14" s="253" t="s">
        <v>296</v>
      </c>
      <c r="B14" s="211" t="s">
        <v>0</v>
      </c>
      <c r="C14" s="212" t="s">
        <v>1</v>
      </c>
      <c r="D14" s="265" t="s">
        <v>2</v>
      </c>
      <c r="E14" s="214" t="s">
        <v>3</v>
      </c>
      <c r="F14" s="255">
        <v>1</v>
      </c>
      <c r="G14" s="255">
        <v>1.05</v>
      </c>
      <c r="H14" s="255">
        <v>1.1000000000000001</v>
      </c>
      <c r="I14" s="255">
        <v>1.1499999999999999</v>
      </c>
      <c r="J14" s="255">
        <v>1.2</v>
      </c>
      <c r="K14" s="255">
        <v>1.25</v>
      </c>
      <c r="L14" s="255">
        <v>1.3</v>
      </c>
      <c r="M14" s="255">
        <v>1.35</v>
      </c>
      <c r="N14" s="255">
        <v>1.4</v>
      </c>
      <c r="O14" s="255">
        <v>1.45</v>
      </c>
      <c r="P14" s="255">
        <v>1.5</v>
      </c>
      <c r="Q14" s="236" t="s">
        <v>7</v>
      </c>
      <c r="R14" s="215" t="s">
        <v>309</v>
      </c>
      <c r="S14" s="216" t="s">
        <v>4</v>
      </c>
    </row>
    <row r="15" spans="1:19" ht="12" customHeight="1" x14ac:dyDescent="0.25">
      <c r="A15" s="206">
        <v>1</v>
      </c>
      <c r="B15" s="207" t="s">
        <v>246</v>
      </c>
      <c r="C15" s="208" t="s">
        <v>247</v>
      </c>
      <c r="D15" s="226">
        <v>39287</v>
      </c>
      <c r="E15" s="70" t="s">
        <v>5</v>
      </c>
      <c r="F15" s="258" t="s">
        <v>303</v>
      </c>
      <c r="G15" s="259" t="s">
        <v>303</v>
      </c>
      <c r="H15" s="239" t="s">
        <v>303</v>
      </c>
      <c r="I15" s="239" t="s">
        <v>303</v>
      </c>
      <c r="J15" s="239" t="s">
        <v>303</v>
      </c>
      <c r="K15" s="239" t="s">
        <v>303</v>
      </c>
      <c r="L15" s="239" t="s">
        <v>303</v>
      </c>
      <c r="M15" s="239" t="s">
        <v>305</v>
      </c>
      <c r="N15" s="239" t="s">
        <v>305</v>
      </c>
      <c r="O15" s="239" t="s">
        <v>307</v>
      </c>
      <c r="P15" s="239" t="s">
        <v>304</v>
      </c>
      <c r="Q15" s="241">
        <v>1.45</v>
      </c>
      <c r="R15" s="257" t="str">
        <f>IF(ISBLANK(Q15),"",IF(Q15&gt;=2.03,"KSM",IF(Q15&gt;=1.9,"I A",IF(Q15&gt;=1.75,"II A",IF(Q15&gt;=1.6,"III A",IF(Q15&gt;=1.47,"I JA",IF(Q15&gt;=1.35,"II JA",IF(Q15&gt;=1.25,"III JA"))))))))</f>
        <v>II JA</v>
      </c>
      <c r="S15" s="70" t="s">
        <v>46</v>
      </c>
    </row>
    <row r="16" spans="1:19" ht="12" customHeight="1" x14ac:dyDescent="0.25">
      <c r="A16" s="15">
        <v>2</v>
      </c>
      <c r="B16" s="32" t="s">
        <v>21</v>
      </c>
      <c r="C16" s="33" t="s">
        <v>47</v>
      </c>
      <c r="D16" s="131">
        <v>39289</v>
      </c>
      <c r="E16" s="18" t="s">
        <v>5</v>
      </c>
      <c r="F16" s="164" t="s">
        <v>303</v>
      </c>
      <c r="G16" s="170" t="s">
        <v>303</v>
      </c>
      <c r="H16" s="163" t="s">
        <v>303</v>
      </c>
      <c r="I16" s="163" t="s">
        <v>305</v>
      </c>
      <c r="J16" s="163" t="s">
        <v>303</v>
      </c>
      <c r="K16" s="163" t="s">
        <v>303</v>
      </c>
      <c r="L16" s="163" t="s">
        <v>304</v>
      </c>
      <c r="M16" s="144"/>
      <c r="N16" s="144"/>
      <c r="O16" s="144"/>
      <c r="P16" s="144"/>
      <c r="Q16" s="77">
        <v>1.25</v>
      </c>
      <c r="R16" s="256" t="str">
        <f>IF(ISBLANK(Q16),"",IF(Q16&gt;=2.03,"KSM",IF(Q16&gt;=1.9,"I A",IF(Q16&gt;=1.75,"II A",IF(Q16&gt;=1.6,"III A",IF(Q16&gt;=1.47,"I JA",IF(Q16&gt;=1.35,"II JA",IF(Q16&gt;=1.25,"III JA"))))))))</f>
        <v>III JA</v>
      </c>
      <c r="S16" s="18" t="s">
        <v>46</v>
      </c>
    </row>
    <row r="17" spans="1:19" ht="12" customHeight="1" x14ac:dyDescent="0.25">
      <c r="A17" s="15"/>
      <c r="B17" s="19"/>
      <c r="C17" s="20"/>
      <c r="D17" s="129"/>
      <c r="E17" s="18"/>
      <c r="F17" s="1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79"/>
      <c r="R17" s="79"/>
      <c r="S17" s="18"/>
    </row>
    <row r="18" spans="1:19" ht="12" customHeight="1" x14ac:dyDescent="0.25">
      <c r="A18" s="45"/>
      <c r="B18" s="8"/>
      <c r="C18" s="8"/>
      <c r="D18" s="133"/>
      <c r="E18" s="4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12" customHeight="1" thickBot="1" x14ac:dyDescent="0.3">
      <c r="A19" s="45"/>
      <c r="B19" s="4" t="s">
        <v>69</v>
      </c>
      <c r="C19" s="4"/>
      <c r="D19" s="5"/>
      <c r="E19" s="6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12" customHeight="1" thickBot="1" x14ac:dyDescent="0.3">
      <c r="A20" s="8"/>
      <c r="B20" s="4"/>
      <c r="C20" s="4"/>
      <c r="D20" s="5"/>
      <c r="E20" s="5"/>
      <c r="F20" s="355"/>
      <c r="G20" s="356"/>
      <c r="H20" s="356"/>
      <c r="I20" s="356"/>
      <c r="J20" s="356"/>
      <c r="K20" s="356"/>
      <c r="L20" s="356"/>
      <c r="M20" s="356"/>
      <c r="N20" s="356"/>
      <c r="O20" s="356"/>
      <c r="P20" s="357"/>
      <c r="Q20" s="8"/>
      <c r="R20" s="8"/>
      <c r="S20" s="8"/>
    </row>
    <row r="21" spans="1:19" ht="12" customHeight="1" thickBot="1" x14ac:dyDescent="0.3">
      <c r="A21" s="253" t="s">
        <v>296</v>
      </c>
      <c r="B21" s="211" t="s">
        <v>0</v>
      </c>
      <c r="C21" s="212" t="s">
        <v>1</v>
      </c>
      <c r="D21" s="254" t="s">
        <v>2</v>
      </c>
      <c r="E21" s="214" t="s">
        <v>3</v>
      </c>
      <c r="F21" s="255">
        <v>1.6</v>
      </c>
      <c r="G21" s="255">
        <v>1.65</v>
      </c>
      <c r="H21" s="255">
        <v>1.7</v>
      </c>
      <c r="I21" s="255">
        <v>1.75</v>
      </c>
      <c r="J21" s="255">
        <v>1.8</v>
      </c>
      <c r="K21" s="255"/>
      <c r="L21" s="255"/>
      <c r="M21" s="255"/>
      <c r="N21" s="255"/>
      <c r="O21" s="255"/>
      <c r="P21" s="255"/>
      <c r="Q21" s="236" t="s">
        <v>7</v>
      </c>
      <c r="R21" s="215" t="s">
        <v>309</v>
      </c>
      <c r="S21" s="216" t="s">
        <v>4</v>
      </c>
    </row>
    <row r="22" spans="1:19" ht="12" customHeight="1" x14ac:dyDescent="0.25">
      <c r="A22" s="206">
        <v>1</v>
      </c>
      <c r="B22" s="260" t="s">
        <v>28</v>
      </c>
      <c r="C22" s="261" t="s">
        <v>18</v>
      </c>
      <c r="D22" s="262">
        <v>38282</v>
      </c>
      <c r="E22" s="263" t="s">
        <v>92</v>
      </c>
      <c r="F22" s="239" t="s">
        <v>303</v>
      </c>
      <c r="G22" s="239" t="s">
        <v>305</v>
      </c>
      <c r="H22" s="239" t="s">
        <v>303</v>
      </c>
      <c r="I22" s="239" t="s">
        <v>304</v>
      </c>
      <c r="J22" s="206"/>
      <c r="K22" s="206"/>
      <c r="L22" s="206"/>
      <c r="M22" s="206"/>
      <c r="N22" s="206"/>
      <c r="O22" s="206"/>
      <c r="P22" s="206"/>
      <c r="Q22" s="241">
        <v>1.7</v>
      </c>
      <c r="R22" s="257" t="str">
        <f>IF(ISBLANK(Q22),"",IF(Q22&gt;=2.03,"KSM",IF(Q22&gt;=1.9,"I A",IF(Q22&gt;=1.75,"II A",IF(Q22&gt;=1.6,"III A",IF(Q22&gt;=1.47,"I JA",IF(Q22&gt;=1.35,"II JA",IF(Q22&gt;=1.25,"III JA"))))))))</f>
        <v>III A</v>
      </c>
      <c r="S22" s="264" t="s">
        <v>96</v>
      </c>
    </row>
    <row r="23" spans="1:19" ht="12" customHeight="1" x14ac:dyDescent="0.25">
      <c r="A23" s="15">
        <v>1</v>
      </c>
      <c r="B23" s="87" t="s">
        <v>97</v>
      </c>
      <c r="C23" s="88" t="s">
        <v>98</v>
      </c>
      <c r="D23" s="89">
        <v>38268</v>
      </c>
      <c r="E23" s="171" t="s">
        <v>92</v>
      </c>
      <c r="F23" s="163" t="s">
        <v>303</v>
      </c>
      <c r="G23" s="163" t="s">
        <v>305</v>
      </c>
      <c r="H23" s="163" t="s">
        <v>303</v>
      </c>
      <c r="I23" s="163" t="s">
        <v>304</v>
      </c>
      <c r="J23" s="144"/>
      <c r="K23" s="144"/>
      <c r="L23" s="144"/>
      <c r="M23" s="144"/>
      <c r="N23" s="144"/>
      <c r="O23" s="144"/>
      <c r="P23" s="144"/>
      <c r="Q23" s="77">
        <v>1.7</v>
      </c>
      <c r="R23" s="256" t="str">
        <f>IF(ISBLANK(Q23),"",IF(Q23&gt;=2.03,"KSM",IF(Q23&gt;=1.9,"I A",IF(Q23&gt;=1.75,"II A",IF(Q23&gt;=1.6,"III A",IF(Q23&gt;=1.47,"I JA",IF(Q23&gt;=1.35,"II JA",IF(Q23&gt;=1.25,"III JA"))))))))</f>
        <v>III A</v>
      </c>
      <c r="S23" s="39" t="s">
        <v>99</v>
      </c>
    </row>
    <row r="24" spans="1:19" ht="12" customHeight="1" x14ac:dyDescent="0.25">
      <c r="A24" s="15"/>
      <c r="B24" s="32"/>
      <c r="C24" s="33"/>
      <c r="D24" s="59"/>
      <c r="E24" s="18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77"/>
      <c r="R24" s="77"/>
      <c r="S24" s="18"/>
    </row>
    <row r="25" spans="1:19" ht="12" customHeight="1" x14ac:dyDescent="0.25">
      <c r="A25" s="45"/>
      <c r="B25" s="8"/>
      <c r="C25" s="8"/>
      <c r="D25" s="72"/>
      <c r="E25" s="4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12" customHeight="1" thickBot="1" x14ac:dyDescent="0.3">
      <c r="A26" s="45"/>
      <c r="B26" s="4" t="s">
        <v>71</v>
      </c>
      <c r="C26" s="4"/>
      <c r="D26" s="5"/>
      <c r="E26" s="6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12" customHeight="1" thickBot="1" x14ac:dyDescent="0.3">
      <c r="A27" s="8"/>
      <c r="B27" s="4"/>
      <c r="C27" s="4"/>
      <c r="D27" s="5"/>
      <c r="E27" s="5"/>
      <c r="F27" s="355"/>
      <c r="G27" s="356"/>
      <c r="H27" s="356"/>
      <c r="I27" s="356"/>
      <c r="J27" s="356"/>
      <c r="K27" s="356"/>
      <c r="L27" s="356"/>
      <c r="M27" s="356"/>
      <c r="N27" s="356"/>
      <c r="O27" s="356"/>
      <c r="P27" s="357"/>
      <c r="Q27" s="8"/>
      <c r="R27" s="8"/>
      <c r="S27" s="8"/>
    </row>
    <row r="28" spans="1:19" ht="12" customHeight="1" thickBot="1" x14ac:dyDescent="0.3">
      <c r="A28" s="253" t="s">
        <v>296</v>
      </c>
      <c r="B28" s="211" t="s">
        <v>0</v>
      </c>
      <c r="C28" s="212" t="s">
        <v>1</v>
      </c>
      <c r="D28" s="254" t="s">
        <v>2</v>
      </c>
      <c r="E28" s="214" t="s">
        <v>3</v>
      </c>
      <c r="F28" s="255">
        <v>1.55</v>
      </c>
      <c r="G28" s="255">
        <v>1.6</v>
      </c>
      <c r="H28" s="255">
        <v>1.65</v>
      </c>
      <c r="I28" s="255">
        <v>1.7</v>
      </c>
      <c r="J28" s="255"/>
      <c r="K28" s="255"/>
      <c r="L28" s="255"/>
      <c r="M28" s="255"/>
      <c r="N28" s="255"/>
      <c r="O28" s="255"/>
      <c r="P28" s="255"/>
      <c r="Q28" s="236" t="s">
        <v>7</v>
      </c>
      <c r="R28" s="215" t="s">
        <v>309</v>
      </c>
      <c r="S28" s="216" t="s">
        <v>4</v>
      </c>
    </row>
    <row r="29" spans="1:19" ht="12" customHeight="1" x14ac:dyDescent="0.25">
      <c r="A29" s="206">
        <v>1</v>
      </c>
      <c r="B29" s="248" t="s">
        <v>190</v>
      </c>
      <c r="C29" s="246" t="s">
        <v>219</v>
      </c>
      <c r="D29" s="245" t="s">
        <v>42</v>
      </c>
      <c r="E29" s="70" t="s">
        <v>5</v>
      </c>
      <c r="F29" s="169" t="s">
        <v>303</v>
      </c>
      <c r="G29" s="239" t="s">
        <v>303</v>
      </c>
      <c r="H29" s="239" t="s">
        <v>307</v>
      </c>
      <c r="I29" s="239" t="s">
        <v>304</v>
      </c>
      <c r="J29" s="206"/>
      <c r="K29" s="206"/>
      <c r="L29" s="206"/>
      <c r="M29" s="206"/>
      <c r="N29" s="206"/>
      <c r="O29" s="206"/>
      <c r="P29" s="206"/>
      <c r="Q29" s="241">
        <v>1.65</v>
      </c>
      <c r="R29" s="257" t="str">
        <f>IF(ISBLANK(Q29),"",IF(Q29&gt;=2.03,"KSM",IF(Q29&gt;=1.9,"I A",IF(Q29&gt;=1.75,"II A",IF(Q29&gt;=1.6,"III A",IF(Q29&gt;=1.47,"I JA",IF(Q29&gt;=1.35,"II JA",IF(Q29&gt;=1.25,"III JA"))))))))</f>
        <v>III A</v>
      </c>
      <c r="S29" s="100" t="s">
        <v>328</v>
      </c>
    </row>
    <row r="30" spans="1:19" ht="12" customHeight="1" x14ac:dyDescent="0.25">
      <c r="A30" s="15"/>
      <c r="B30" s="19"/>
      <c r="C30" s="20"/>
      <c r="D30" s="57"/>
      <c r="E30" s="1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79"/>
      <c r="R30" s="79"/>
      <c r="S30" s="21"/>
    </row>
  </sheetData>
  <mergeCells count="4">
    <mergeCell ref="F6:P6"/>
    <mergeCell ref="F13:P13"/>
    <mergeCell ref="F20:P20"/>
    <mergeCell ref="F27:P27"/>
  </mergeCells>
  <pageMargins left="0.51181102362204722" right="0.51181102362204722" top="0.74803149606299213" bottom="0.74803149606299213" header="0.31496062992125984" footer="0.31496062992125984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N75"/>
  <sheetViews>
    <sheetView topLeftCell="A13" zoomScaleNormal="100" workbookViewId="0">
      <selection activeCell="A6" sqref="A6"/>
    </sheetView>
  </sheetViews>
  <sheetFormatPr defaultColWidth="14.44140625" defaultRowHeight="12" customHeight="1" x14ac:dyDescent="0.25"/>
  <cols>
    <col min="1" max="1" width="5" style="1" customWidth="1"/>
    <col min="2" max="2" width="10.5546875" style="1" customWidth="1"/>
    <col min="3" max="3" width="13.33203125" style="1" customWidth="1"/>
    <col min="4" max="4" width="13.44140625" style="1" customWidth="1"/>
    <col min="5" max="5" width="14.33203125" style="1" customWidth="1"/>
    <col min="6" max="11" width="5.6640625" style="1" customWidth="1"/>
    <col min="12" max="12" width="8.44140625" style="1" customWidth="1"/>
    <col min="13" max="13" width="6.88671875" style="73" customWidth="1"/>
    <col min="14" max="14" width="20" style="1" customWidth="1"/>
    <col min="15" max="15" width="12.6640625" style="1" customWidth="1"/>
    <col min="16" max="16" width="6.6640625" style="1" customWidth="1"/>
    <col min="17" max="17" width="5.6640625" style="1" customWidth="1"/>
    <col min="18" max="18" width="3.6640625" style="1" customWidth="1"/>
    <col min="19" max="19" width="5.6640625" style="1" customWidth="1"/>
    <col min="20" max="20" width="6.33203125" style="1" customWidth="1"/>
    <col min="21" max="21" width="4.33203125" style="1" customWidth="1"/>
    <col min="22" max="23" width="4.5546875" style="1" customWidth="1"/>
    <col min="24" max="24" width="8" style="1" customWidth="1"/>
    <col min="25" max="16384" width="14.44140625" style="1"/>
  </cols>
  <sheetData>
    <row r="1" spans="1:14" ht="12" customHeight="1" x14ac:dyDescent="0.25">
      <c r="A1" s="3" t="s">
        <v>65</v>
      </c>
      <c r="B1" s="4"/>
      <c r="C1" s="5"/>
      <c r="D1" s="138"/>
      <c r="E1" s="6"/>
      <c r="F1" s="75"/>
      <c r="G1" s="75"/>
      <c r="H1" s="75"/>
      <c r="I1" s="75"/>
      <c r="J1" s="75"/>
      <c r="K1" s="4"/>
      <c r="L1" s="4"/>
      <c r="M1" s="4"/>
      <c r="N1" s="4"/>
    </row>
    <row r="2" spans="1:14" s="73" customFormat="1" ht="12" customHeight="1" x14ac:dyDescent="0.25">
      <c r="A2" s="4" t="s">
        <v>327</v>
      </c>
      <c r="B2" s="4"/>
      <c r="C2" s="5"/>
      <c r="D2" s="112"/>
      <c r="E2" s="6"/>
      <c r="F2" s="7"/>
      <c r="G2" s="7"/>
      <c r="H2" s="4"/>
      <c r="I2" s="4"/>
    </row>
    <row r="3" spans="1:14" ht="12" customHeight="1" x14ac:dyDescent="0.25">
      <c r="A3" s="4"/>
      <c r="B3" s="4"/>
      <c r="C3" s="5"/>
      <c r="D3" s="138"/>
      <c r="E3" s="6"/>
      <c r="F3" s="7"/>
      <c r="G3" s="76"/>
      <c r="H3" s="76"/>
      <c r="I3" s="76"/>
      <c r="J3" s="76"/>
      <c r="K3" s="4"/>
      <c r="L3" s="4"/>
      <c r="M3" s="4"/>
      <c r="N3" s="4"/>
    </row>
    <row r="4" spans="1:14" ht="12" customHeight="1" thickBot="1" x14ac:dyDescent="0.3">
      <c r="A4" s="45"/>
      <c r="B4" s="156" t="s">
        <v>333</v>
      </c>
      <c r="C4" s="4"/>
      <c r="D4" s="138"/>
      <c r="E4" s="6"/>
      <c r="F4" s="10"/>
      <c r="G4" s="10"/>
      <c r="H4" s="10"/>
      <c r="I4" s="10"/>
      <c r="J4" s="10"/>
      <c r="K4" s="10"/>
      <c r="L4" s="10"/>
      <c r="M4" s="10"/>
      <c r="N4" s="72" t="s">
        <v>349</v>
      </c>
    </row>
    <row r="5" spans="1:14" ht="12" customHeight="1" thickBot="1" x14ac:dyDescent="0.3">
      <c r="A5" s="8"/>
      <c r="B5" s="4"/>
      <c r="C5" s="4"/>
      <c r="D5" s="138"/>
      <c r="E5" s="5"/>
      <c r="F5" s="358" t="s">
        <v>6</v>
      </c>
      <c r="G5" s="359"/>
      <c r="H5" s="359"/>
      <c r="I5" s="359"/>
      <c r="J5" s="359"/>
      <c r="K5" s="360"/>
      <c r="L5" s="8"/>
      <c r="M5" s="8"/>
      <c r="N5" s="8"/>
    </row>
    <row r="6" spans="1:14" ht="12" customHeight="1" thickBot="1" x14ac:dyDescent="0.3">
      <c r="A6" s="253" t="s">
        <v>296</v>
      </c>
      <c r="B6" s="211" t="s">
        <v>0</v>
      </c>
      <c r="C6" s="212" t="s">
        <v>1</v>
      </c>
      <c r="D6" s="276" t="s">
        <v>2</v>
      </c>
      <c r="E6" s="214" t="s">
        <v>3</v>
      </c>
      <c r="F6" s="277">
        <v>1</v>
      </c>
      <c r="G6" s="277">
        <v>2</v>
      </c>
      <c r="H6" s="277">
        <v>3</v>
      </c>
      <c r="I6" s="277">
        <v>4</v>
      </c>
      <c r="J6" s="277">
        <v>5</v>
      </c>
      <c r="K6" s="277">
        <v>6</v>
      </c>
      <c r="L6" s="236" t="s">
        <v>7</v>
      </c>
      <c r="M6" s="215" t="s">
        <v>309</v>
      </c>
      <c r="N6" s="216" t="s">
        <v>4</v>
      </c>
    </row>
    <row r="7" spans="1:14" ht="12" customHeight="1" x14ac:dyDescent="0.25">
      <c r="A7" s="206">
        <v>1</v>
      </c>
      <c r="B7" s="217" t="s">
        <v>76</v>
      </c>
      <c r="C7" s="208" t="s">
        <v>209</v>
      </c>
      <c r="D7" s="219">
        <v>40449</v>
      </c>
      <c r="E7" s="70" t="s">
        <v>5</v>
      </c>
      <c r="F7" s="209">
        <v>3.54</v>
      </c>
      <c r="G7" s="269">
        <v>3.26</v>
      </c>
      <c r="H7" s="269">
        <v>3.39</v>
      </c>
      <c r="I7" s="269">
        <v>3.1</v>
      </c>
      <c r="J7" s="269">
        <v>3.25</v>
      </c>
      <c r="K7" s="270">
        <v>3.68</v>
      </c>
      <c r="L7" s="241">
        <f>MAX(F7:K7)</f>
        <v>3.68</v>
      </c>
      <c r="M7" s="278" t="str">
        <f t="shared" ref="M7" si="0">IF(ISBLANK(L7),"",IF(L7&gt;=6,"KSM",IF(L7&gt;=5.6,"I A",IF(L7&gt;=5.15,"II A",IF(L7&gt;=4.6,"III A",IF(L7&gt;=4.2,"I JA",IF(L7&gt;=3.85,"II JA",IF(L7&gt;=3.6,"III JA"))))))))</f>
        <v>III JA</v>
      </c>
      <c r="N7" s="100" t="s">
        <v>328</v>
      </c>
    </row>
    <row r="8" spans="1:14" s="301" customFormat="1" ht="12" customHeight="1" x14ac:dyDescent="0.25">
      <c r="A8" s="292">
        <v>2</v>
      </c>
      <c r="B8" s="293" t="s">
        <v>35</v>
      </c>
      <c r="C8" s="294" t="s">
        <v>301</v>
      </c>
      <c r="D8" s="295">
        <v>41045</v>
      </c>
      <c r="E8" s="296" t="s">
        <v>5</v>
      </c>
      <c r="F8" s="297">
        <v>3.34</v>
      </c>
      <c r="G8" s="298">
        <v>2.4700000000000002</v>
      </c>
      <c r="H8" s="297">
        <v>2.5499999999999998</v>
      </c>
      <c r="I8" s="297">
        <v>2.29</v>
      </c>
      <c r="J8" s="297">
        <v>2.58</v>
      </c>
      <c r="K8" s="297">
        <v>2.66</v>
      </c>
      <c r="L8" s="299">
        <f>MAX(F8:K8)</f>
        <v>3.34</v>
      </c>
      <c r="M8" s="300"/>
      <c r="N8" s="100" t="s">
        <v>328</v>
      </c>
    </row>
    <row r="9" spans="1:14" ht="12" customHeight="1" x14ac:dyDescent="0.25">
      <c r="A9" s="15">
        <v>3</v>
      </c>
      <c r="B9" s="101" t="s">
        <v>289</v>
      </c>
      <c r="C9" s="102" t="s">
        <v>290</v>
      </c>
      <c r="D9" s="115" t="s">
        <v>291</v>
      </c>
      <c r="E9" s="18" t="s">
        <v>5</v>
      </c>
      <c r="F9" s="154">
        <v>3.23</v>
      </c>
      <c r="G9" s="166">
        <v>2.7</v>
      </c>
      <c r="H9" s="154">
        <v>2.6</v>
      </c>
      <c r="I9" s="154">
        <v>3.01</v>
      </c>
      <c r="J9" s="154">
        <v>3.12</v>
      </c>
      <c r="K9" s="154">
        <v>3.08</v>
      </c>
      <c r="L9" s="77">
        <f>MAX(F9:K9)</f>
        <v>3.23</v>
      </c>
      <c r="M9" s="278"/>
      <c r="N9" s="104" t="s">
        <v>285</v>
      </c>
    </row>
    <row r="10" spans="1:14" ht="12" customHeight="1" x14ac:dyDescent="0.25">
      <c r="A10" s="15">
        <v>4</v>
      </c>
      <c r="B10" s="16" t="s">
        <v>125</v>
      </c>
      <c r="C10" s="336" t="s">
        <v>126</v>
      </c>
      <c r="D10" s="103">
        <v>40502</v>
      </c>
      <c r="E10" s="18" t="s">
        <v>5</v>
      </c>
      <c r="F10" s="154">
        <v>3.03</v>
      </c>
      <c r="G10" s="157">
        <v>3.12</v>
      </c>
      <c r="H10" s="157">
        <v>2.95</v>
      </c>
      <c r="I10" s="157">
        <v>2.94</v>
      </c>
      <c r="J10" s="157">
        <v>2.92</v>
      </c>
      <c r="K10" s="157">
        <v>3.16</v>
      </c>
      <c r="L10" s="77">
        <f>MAX(F10:K10)</f>
        <v>3.16</v>
      </c>
      <c r="M10" s="278"/>
      <c r="N10" s="18" t="s">
        <v>136</v>
      </c>
    </row>
    <row r="11" spans="1:14" ht="12" customHeight="1" x14ac:dyDescent="0.25">
      <c r="A11" s="15">
        <v>5</v>
      </c>
      <c r="B11" s="19" t="s">
        <v>83</v>
      </c>
      <c r="C11" s="20" t="s">
        <v>215</v>
      </c>
      <c r="D11" s="114">
        <v>40501</v>
      </c>
      <c r="E11" s="18" t="s">
        <v>5</v>
      </c>
      <c r="F11" s="154">
        <v>2.78</v>
      </c>
      <c r="G11" s="157">
        <v>2.94</v>
      </c>
      <c r="H11" s="157">
        <v>3.14</v>
      </c>
      <c r="I11" s="157">
        <v>3.13</v>
      </c>
      <c r="J11" s="158" t="s">
        <v>298</v>
      </c>
      <c r="K11" s="158">
        <v>3.06</v>
      </c>
      <c r="L11" s="77">
        <f t="shared" ref="L11" si="1">MAX(F11:K11)</f>
        <v>3.14</v>
      </c>
      <c r="M11" s="77"/>
      <c r="N11" s="100" t="s">
        <v>328</v>
      </c>
    </row>
    <row r="12" spans="1:14" ht="12" customHeight="1" x14ac:dyDescent="0.25">
      <c r="A12" s="15">
        <v>6</v>
      </c>
      <c r="B12" s="16" t="s">
        <v>119</v>
      </c>
      <c r="C12" s="20" t="s">
        <v>120</v>
      </c>
      <c r="D12" s="116">
        <v>41287</v>
      </c>
      <c r="E12" s="18" t="s">
        <v>5</v>
      </c>
      <c r="F12" s="157">
        <v>2.9</v>
      </c>
      <c r="G12" s="158" t="s">
        <v>298</v>
      </c>
      <c r="H12" s="158" t="s">
        <v>298</v>
      </c>
      <c r="I12" s="157">
        <v>2.8</v>
      </c>
      <c r="J12" s="157">
        <v>3.11</v>
      </c>
      <c r="K12" s="157">
        <v>2.94</v>
      </c>
      <c r="L12" s="77">
        <f>MAX(F12:K12)</f>
        <v>3.11</v>
      </c>
      <c r="M12" s="77"/>
      <c r="N12" s="18" t="s">
        <v>136</v>
      </c>
    </row>
    <row r="13" spans="1:14" s="301" customFormat="1" ht="12" customHeight="1" x14ac:dyDescent="0.25">
      <c r="A13" s="292">
        <v>7</v>
      </c>
      <c r="B13" s="293" t="s">
        <v>302</v>
      </c>
      <c r="C13" s="294" t="s">
        <v>301</v>
      </c>
      <c r="D13" s="295">
        <v>41045</v>
      </c>
      <c r="E13" s="296" t="s">
        <v>5</v>
      </c>
      <c r="F13" s="297">
        <v>2.7</v>
      </c>
      <c r="G13" s="298">
        <v>2.8</v>
      </c>
      <c r="H13" s="297">
        <v>2.74</v>
      </c>
      <c r="I13" s="297">
        <v>2.84</v>
      </c>
      <c r="J13" s="297">
        <v>3.04</v>
      </c>
      <c r="K13" s="297">
        <v>2.85</v>
      </c>
      <c r="L13" s="299">
        <f>MAX(F13:K13)</f>
        <v>3.04</v>
      </c>
      <c r="M13" s="299"/>
      <c r="N13" s="100" t="s">
        <v>328</v>
      </c>
    </row>
    <row r="14" spans="1:14" s="73" customFormat="1" ht="12" customHeight="1" x14ac:dyDescent="0.25">
      <c r="A14" s="144">
        <v>8</v>
      </c>
      <c r="B14" s="106" t="s">
        <v>284</v>
      </c>
      <c r="C14" s="105" t="s">
        <v>286</v>
      </c>
      <c r="D14" s="103">
        <v>40384</v>
      </c>
      <c r="E14" s="18" t="s">
        <v>5</v>
      </c>
      <c r="F14" s="154">
        <v>2.82</v>
      </c>
      <c r="G14" s="154">
        <v>2.99</v>
      </c>
      <c r="H14" s="154">
        <v>2.92</v>
      </c>
      <c r="I14" s="154">
        <v>2.89</v>
      </c>
      <c r="J14" s="154">
        <v>3.02</v>
      </c>
      <c r="K14" s="154">
        <v>2.89</v>
      </c>
      <c r="L14" s="77">
        <f>MAX(F14:K14)</f>
        <v>3.02</v>
      </c>
      <c r="M14" s="77"/>
      <c r="N14" s="104" t="s">
        <v>285</v>
      </c>
    </row>
    <row r="15" spans="1:14" s="73" customFormat="1" ht="12" customHeight="1" x14ac:dyDescent="0.25">
      <c r="A15" s="144">
        <v>9</v>
      </c>
      <c r="B15" s="65" t="s">
        <v>133</v>
      </c>
      <c r="C15" s="66" t="s">
        <v>134</v>
      </c>
      <c r="D15" s="126">
        <v>40576</v>
      </c>
      <c r="E15" s="18" t="s">
        <v>5</v>
      </c>
      <c r="F15" s="168">
        <v>2.71</v>
      </c>
      <c r="G15" s="168">
        <v>2.4700000000000002</v>
      </c>
      <c r="H15" s="154">
        <v>2.59</v>
      </c>
      <c r="I15" s="158" t="s">
        <v>300</v>
      </c>
      <c r="J15" s="158" t="s">
        <v>300</v>
      </c>
      <c r="K15" s="158" t="s">
        <v>300</v>
      </c>
      <c r="L15" s="77">
        <f>MAX(F15:K15)</f>
        <v>2.71</v>
      </c>
      <c r="M15" s="77"/>
      <c r="N15" s="191" t="s">
        <v>135</v>
      </c>
    </row>
    <row r="16" spans="1:14" s="73" customFormat="1" ht="12" customHeight="1" x14ac:dyDescent="0.25">
      <c r="A16" s="24"/>
      <c r="B16" s="109"/>
      <c r="C16" s="110"/>
      <c r="D16" s="137"/>
      <c r="E16" s="30"/>
      <c r="F16" s="43"/>
      <c r="G16" s="111"/>
      <c r="H16" s="43"/>
      <c r="I16" s="43"/>
      <c r="J16" s="43"/>
      <c r="K16" s="43"/>
      <c r="L16" s="43"/>
      <c r="M16" s="43"/>
      <c r="N16" s="111"/>
    </row>
    <row r="17" spans="1:14" ht="12" customHeight="1" thickBot="1" x14ac:dyDescent="0.3">
      <c r="A17" s="45"/>
      <c r="B17" s="156" t="s">
        <v>334</v>
      </c>
      <c r="C17" s="4"/>
      <c r="D17" s="138"/>
      <c r="E17" s="6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2" customHeight="1" thickBot="1" x14ac:dyDescent="0.3">
      <c r="A18" s="8"/>
      <c r="B18" s="4"/>
      <c r="C18" s="4"/>
      <c r="D18" s="138"/>
      <c r="E18" s="5"/>
      <c r="F18" s="358" t="s">
        <v>6</v>
      </c>
      <c r="G18" s="359"/>
      <c r="H18" s="359"/>
      <c r="I18" s="359"/>
      <c r="J18" s="359"/>
      <c r="K18" s="360"/>
      <c r="L18" s="8"/>
      <c r="M18" s="8"/>
      <c r="N18" s="8"/>
    </row>
    <row r="19" spans="1:14" ht="12" customHeight="1" thickBot="1" x14ac:dyDescent="0.3">
      <c r="A19" s="253" t="s">
        <v>296</v>
      </c>
      <c r="B19" s="211" t="s">
        <v>0</v>
      </c>
      <c r="C19" s="212" t="s">
        <v>1</v>
      </c>
      <c r="D19" s="276" t="s">
        <v>2</v>
      </c>
      <c r="E19" s="214" t="s">
        <v>3</v>
      </c>
      <c r="F19" s="277">
        <v>1</v>
      </c>
      <c r="G19" s="277">
        <v>2</v>
      </c>
      <c r="H19" s="277">
        <v>3</v>
      </c>
      <c r="I19" s="277">
        <v>4</v>
      </c>
      <c r="J19" s="277">
        <v>5</v>
      </c>
      <c r="K19" s="277">
        <v>6</v>
      </c>
      <c r="L19" s="236" t="s">
        <v>7</v>
      </c>
      <c r="M19" s="215" t="s">
        <v>309</v>
      </c>
      <c r="N19" s="216" t="s">
        <v>4</v>
      </c>
    </row>
    <row r="20" spans="1:14" ht="12" customHeight="1" x14ac:dyDescent="0.25">
      <c r="A20" s="206">
        <v>1</v>
      </c>
      <c r="B20" s="207" t="s">
        <v>80</v>
      </c>
      <c r="C20" s="208" t="s">
        <v>81</v>
      </c>
      <c r="D20" s="226" t="s">
        <v>82</v>
      </c>
      <c r="E20" s="70" t="s">
        <v>5</v>
      </c>
      <c r="F20" s="271">
        <v>5.05</v>
      </c>
      <c r="G20" s="270">
        <v>4.8</v>
      </c>
      <c r="H20" s="270">
        <v>5.01</v>
      </c>
      <c r="I20" s="270">
        <v>4.7699999999999996</v>
      </c>
      <c r="J20" s="270" t="s">
        <v>298</v>
      </c>
      <c r="K20" s="270">
        <v>4.66</v>
      </c>
      <c r="L20" s="241">
        <f>MAX(F20:K20)</f>
        <v>5.05</v>
      </c>
      <c r="M20" s="278" t="str">
        <f t="shared" ref="M20:M26" si="2">IF(ISBLANK(L20),"",IF(L20&gt;=6,"KSM",IF(L20&gt;=5.6,"I A",IF(L20&gt;=5.15,"II A",IF(L20&gt;=4.6,"III A",IF(L20&gt;=4.2,"I JA",IF(L20&gt;=3.85,"II JA",IF(L20&gt;=3.6,"III JA"))))))))</f>
        <v>III A</v>
      </c>
      <c r="N20" s="193" t="s">
        <v>25</v>
      </c>
    </row>
    <row r="21" spans="1:14" ht="12" customHeight="1" x14ac:dyDescent="0.25">
      <c r="A21" s="15">
        <v>2</v>
      </c>
      <c r="B21" s="19" t="s">
        <v>32</v>
      </c>
      <c r="C21" s="82" t="s">
        <v>261</v>
      </c>
      <c r="D21" s="114" t="s">
        <v>262</v>
      </c>
      <c r="E21" s="18" t="s">
        <v>5</v>
      </c>
      <c r="F21" s="166">
        <v>4.3</v>
      </c>
      <c r="G21" s="158">
        <v>4.62</v>
      </c>
      <c r="H21" s="158">
        <v>4.58</v>
      </c>
      <c r="I21" s="158">
        <v>4.4800000000000004</v>
      </c>
      <c r="J21" s="158">
        <v>4.68</v>
      </c>
      <c r="K21" s="158">
        <v>4.45</v>
      </c>
      <c r="L21" s="77">
        <f>MAX(F21:K21)</f>
        <v>4.68</v>
      </c>
      <c r="M21" s="278" t="str">
        <f t="shared" si="2"/>
        <v>III A</v>
      </c>
      <c r="N21" s="190" t="s">
        <v>46</v>
      </c>
    </row>
    <row r="22" spans="1:14" ht="12" customHeight="1" x14ac:dyDescent="0.25">
      <c r="A22" s="15">
        <v>3</v>
      </c>
      <c r="B22" s="16" t="s">
        <v>107</v>
      </c>
      <c r="C22" s="20" t="s">
        <v>108</v>
      </c>
      <c r="D22" s="103">
        <v>39804</v>
      </c>
      <c r="E22" s="18" t="s">
        <v>5</v>
      </c>
      <c r="F22" s="158">
        <v>3.72</v>
      </c>
      <c r="G22" s="158">
        <v>4.57</v>
      </c>
      <c r="H22" s="158">
        <v>3.66</v>
      </c>
      <c r="I22" s="158">
        <v>3.48</v>
      </c>
      <c r="J22" s="158">
        <v>3.44</v>
      </c>
      <c r="K22" s="158">
        <v>3.5</v>
      </c>
      <c r="L22" s="77">
        <f>MAX(F22:K22)</f>
        <v>4.57</v>
      </c>
      <c r="M22" s="278" t="str">
        <f t="shared" si="2"/>
        <v>I JA</v>
      </c>
      <c r="N22" s="18" t="s">
        <v>136</v>
      </c>
    </row>
    <row r="23" spans="1:14" ht="12" customHeight="1" x14ac:dyDescent="0.25">
      <c r="A23" s="15">
        <v>4</v>
      </c>
      <c r="B23" s="65" t="s">
        <v>137</v>
      </c>
      <c r="C23" s="66" t="s">
        <v>138</v>
      </c>
      <c r="D23" s="126">
        <v>40137</v>
      </c>
      <c r="E23" s="339" t="s">
        <v>139</v>
      </c>
      <c r="F23" s="166">
        <v>4.3499999999999996</v>
      </c>
      <c r="G23" s="158">
        <v>4.2699999999999996</v>
      </c>
      <c r="H23" s="158">
        <v>3.98</v>
      </c>
      <c r="I23" s="158">
        <v>4.0999999999999996</v>
      </c>
      <c r="J23" s="158">
        <v>4.05</v>
      </c>
      <c r="K23" s="158">
        <v>3.94</v>
      </c>
      <c r="L23" s="77">
        <f t="shared" ref="L23" si="3">MAX(F23:K23)</f>
        <v>4.3499999999999996</v>
      </c>
      <c r="M23" s="278" t="str">
        <f t="shared" si="2"/>
        <v>I JA</v>
      </c>
      <c r="N23" s="340" t="s">
        <v>140</v>
      </c>
    </row>
    <row r="24" spans="1:14" ht="12" customHeight="1" x14ac:dyDescent="0.25">
      <c r="A24" s="15">
        <v>5</v>
      </c>
      <c r="B24" s="19" t="s">
        <v>170</v>
      </c>
      <c r="C24" s="20" t="s">
        <v>171</v>
      </c>
      <c r="D24" s="114" t="s">
        <v>172</v>
      </c>
      <c r="E24" s="18" t="s">
        <v>5</v>
      </c>
      <c r="F24" s="166">
        <v>4</v>
      </c>
      <c r="G24" s="158">
        <v>2.6</v>
      </c>
      <c r="H24" s="158">
        <v>3.78</v>
      </c>
      <c r="I24" s="158">
        <v>3.83</v>
      </c>
      <c r="J24" s="158">
        <v>3.95</v>
      </c>
      <c r="K24" s="158">
        <v>4.08</v>
      </c>
      <c r="L24" s="77">
        <f>MAX(F24:K24)</f>
        <v>4.08</v>
      </c>
      <c r="M24" s="278" t="str">
        <f t="shared" si="2"/>
        <v>II JA</v>
      </c>
      <c r="N24" s="92" t="s">
        <v>55</v>
      </c>
    </row>
    <row r="25" spans="1:14" ht="12" customHeight="1" x14ac:dyDescent="0.25">
      <c r="A25" s="15">
        <v>6</v>
      </c>
      <c r="B25" s="19" t="s">
        <v>203</v>
      </c>
      <c r="C25" s="20" t="s">
        <v>204</v>
      </c>
      <c r="D25" s="114" t="s">
        <v>205</v>
      </c>
      <c r="E25" s="18" t="s">
        <v>5</v>
      </c>
      <c r="F25" s="166">
        <v>3.84</v>
      </c>
      <c r="G25" s="158" t="s">
        <v>298</v>
      </c>
      <c r="H25" s="158">
        <v>3.56</v>
      </c>
      <c r="I25" s="158">
        <v>3.48</v>
      </c>
      <c r="J25" s="158">
        <v>3.52</v>
      </c>
      <c r="K25" s="158">
        <v>3.78</v>
      </c>
      <c r="L25" s="77">
        <f>MAX(F25:K25)</f>
        <v>3.84</v>
      </c>
      <c r="M25" s="278" t="str">
        <f t="shared" si="2"/>
        <v>III JA</v>
      </c>
      <c r="N25" s="100" t="s">
        <v>328</v>
      </c>
    </row>
    <row r="26" spans="1:14" ht="12" customHeight="1" x14ac:dyDescent="0.25">
      <c r="A26" s="15">
        <v>7</v>
      </c>
      <c r="B26" s="16" t="s">
        <v>109</v>
      </c>
      <c r="C26" s="20" t="s">
        <v>110</v>
      </c>
      <c r="D26" s="103">
        <v>39888</v>
      </c>
      <c r="E26" s="18" t="s">
        <v>5</v>
      </c>
      <c r="F26" s="166">
        <v>3.18</v>
      </c>
      <c r="G26" s="158">
        <v>3.24</v>
      </c>
      <c r="H26" s="158">
        <v>3.65</v>
      </c>
      <c r="I26" s="158" t="s">
        <v>298</v>
      </c>
      <c r="J26" s="158">
        <v>2.52</v>
      </c>
      <c r="K26" s="158">
        <v>3.19</v>
      </c>
      <c r="L26" s="77">
        <f>MAX(F26:K26)</f>
        <v>3.65</v>
      </c>
      <c r="M26" s="278" t="str">
        <f t="shared" si="2"/>
        <v>III JA</v>
      </c>
      <c r="N26" s="18" t="s">
        <v>136</v>
      </c>
    </row>
    <row r="27" spans="1:14" ht="12" customHeight="1" x14ac:dyDescent="0.25">
      <c r="A27" s="15">
        <v>8</v>
      </c>
      <c r="B27" s="65" t="s">
        <v>141</v>
      </c>
      <c r="C27" s="66" t="s">
        <v>142</v>
      </c>
      <c r="D27" s="126">
        <v>39713</v>
      </c>
      <c r="E27" s="18" t="s">
        <v>5</v>
      </c>
      <c r="F27" s="166">
        <v>3.44</v>
      </c>
      <c r="G27" s="158">
        <v>3.12</v>
      </c>
      <c r="H27" s="158">
        <v>3.2</v>
      </c>
      <c r="I27" s="158">
        <v>3.21</v>
      </c>
      <c r="J27" s="158">
        <v>3.23</v>
      </c>
      <c r="K27" s="158" t="s">
        <v>298</v>
      </c>
      <c r="L27" s="77">
        <f>MAX(F27:K27)</f>
        <v>3.44</v>
      </c>
      <c r="M27" s="278"/>
      <c r="N27" s="91" t="s">
        <v>135</v>
      </c>
    </row>
    <row r="28" spans="1:14" ht="12" customHeight="1" x14ac:dyDescent="0.25">
      <c r="A28" s="15">
        <v>9</v>
      </c>
      <c r="B28" s="19" t="s">
        <v>173</v>
      </c>
      <c r="C28" s="20" t="s">
        <v>196</v>
      </c>
      <c r="D28" s="114" t="s">
        <v>197</v>
      </c>
      <c r="E28" s="18" t="s">
        <v>5</v>
      </c>
      <c r="F28" s="166">
        <v>3.43</v>
      </c>
      <c r="G28" s="158" t="s">
        <v>298</v>
      </c>
      <c r="H28" s="158">
        <v>3.1</v>
      </c>
      <c r="I28" s="158" t="s">
        <v>300</v>
      </c>
      <c r="J28" s="158" t="s">
        <v>300</v>
      </c>
      <c r="K28" s="158" t="s">
        <v>300</v>
      </c>
      <c r="L28" s="77">
        <f>MAX(F28:K28)</f>
        <v>3.43</v>
      </c>
      <c r="M28" s="77"/>
      <c r="N28" s="100" t="s">
        <v>328</v>
      </c>
    </row>
    <row r="29" spans="1:14" ht="12" customHeight="1" x14ac:dyDescent="0.25">
      <c r="A29" s="4"/>
    </row>
    <row r="30" spans="1:14" ht="12" customHeight="1" thickBot="1" x14ac:dyDescent="0.3">
      <c r="A30" s="45"/>
      <c r="B30" s="4" t="s">
        <v>16</v>
      </c>
      <c r="C30" s="4"/>
      <c r="D30" s="138"/>
      <c r="E30" s="6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2" customHeight="1" thickBot="1" x14ac:dyDescent="0.3">
      <c r="A31" s="8"/>
      <c r="B31" s="4"/>
      <c r="C31" s="4"/>
      <c r="D31" s="138"/>
      <c r="E31" s="5"/>
      <c r="F31" s="358" t="s">
        <v>6</v>
      </c>
      <c r="G31" s="359"/>
      <c r="H31" s="359"/>
      <c r="I31" s="359"/>
      <c r="J31" s="359"/>
      <c r="K31" s="360"/>
      <c r="L31" s="8"/>
      <c r="M31" s="8"/>
      <c r="N31" s="8"/>
    </row>
    <row r="32" spans="1:14" ht="12" customHeight="1" thickBot="1" x14ac:dyDescent="0.3">
      <c r="A32" s="253" t="s">
        <v>296</v>
      </c>
      <c r="B32" s="211" t="s">
        <v>0</v>
      </c>
      <c r="C32" s="212" t="s">
        <v>1</v>
      </c>
      <c r="D32" s="276" t="s">
        <v>2</v>
      </c>
      <c r="E32" s="214" t="s">
        <v>3</v>
      </c>
      <c r="F32" s="277">
        <v>1</v>
      </c>
      <c r="G32" s="277">
        <v>2</v>
      </c>
      <c r="H32" s="277">
        <v>3</v>
      </c>
      <c r="I32" s="277">
        <v>4</v>
      </c>
      <c r="J32" s="277">
        <v>5</v>
      </c>
      <c r="K32" s="277">
        <v>6</v>
      </c>
      <c r="L32" s="236" t="s">
        <v>7</v>
      </c>
      <c r="M32" s="215" t="s">
        <v>309</v>
      </c>
      <c r="N32" s="216" t="s">
        <v>4</v>
      </c>
    </row>
    <row r="33" spans="1:14" ht="12" customHeight="1" x14ac:dyDescent="0.25">
      <c r="A33" s="206">
        <v>1</v>
      </c>
      <c r="B33" s="272" t="s">
        <v>293</v>
      </c>
      <c r="C33" s="337" t="s">
        <v>292</v>
      </c>
      <c r="D33" s="219">
        <v>39219</v>
      </c>
      <c r="E33" s="70" t="s">
        <v>5</v>
      </c>
      <c r="F33" s="258" t="s">
        <v>298</v>
      </c>
      <c r="G33" s="258">
        <v>3.49</v>
      </c>
      <c r="H33" s="239">
        <v>3.86</v>
      </c>
      <c r="I33" s="239" t="s">
        <v>298</v>
      </c>
      <c r="J33" s="239">
        <v>3.74</v>
      </c>
      <c r="K33" s="239">
        <v>2.44</v>
      </c>
      <c r="L33" s="274">
        <f>MAX(F33:K33)</f>
        <v>3.86</v>
      </c>
      <c r="M33" s="278" t="str">
        <f t="shared" ref="M33" si="4">IF(ISBLANK(L33),"",IF(L33&gt;=6,"KSM",IF(L33&gt;=5.6,"I A",IF(L33&gt;=5.15,"II A",IF(L33&gt;=4.6,"III A",IF(L33&gt;=4.2,"I JA",IF(L33&gt;=3.85,"II JA",IF(L33&gt;=3.6,"III JA"))))))))</f>
        <v>II JA</v>
      </c>
      <c r="N33" s="273" t="s">
        <v>285</v>
      </c>
    </row>
    <row r="34" spans="1:14" ht="12" customHeight="1" x14ac:dyDescent="0.25">
      <c r="A34" s="15">
        <v>2</v>
      </c>
      <c r="B34" s="32" t="s">
        <v>239</v>
      </c>
      <c r="C34" s="338" t="s">
        <v>238</v>
      </c>
      <c r="D34" s="118">
        <v>39447</v>
      </c>
      <c r="E34" s="18" t="s">
        <v>5</v>
      </c>
      <c r="F34" s="164" t="s">
        <v>298</v>
      </c>
      <c r="G34" s="164">
        <v>3.41</v>
      </c>
      <c r="H34" s="164" t="s">
        <v>298</v>
      </c>
      <c r="I34" s="164" t="s">
        <v>298</v>
      </c>
      <c r="J34" s="164" t="s">
        <v>298</v>
      </c>
      <c r="K34" s="164" t="s">
        <v>298</v>
      </c>
      <c r="L34" s="159">
        <f>MAX(F34:K34)</f>
        <v>3.41</v>
      </c>
      <c r="M34" s="278"/>
      <c r="N34" s="100" t="s">
        <v>328</v>
      </c>
    </row>
    <row r="35" spans="1:14" ht="12" customHeight="1" thickBot="1" x14ac:dyDescent="0.3">
      <c r="A35" s="15">
        <v>3</v>
      </c>
      <c r="B35" s="32" t="s">
        <v>48</v>
      </c>
      <c r="C35" s="338" t="s">
        <v>49</v>
      </c>
      <c r="D35" s="118">
        <v>39289</v>
      </c>
      <c r="E35" s="18" t="s">
        <v>5</v>
      </c>
      <c r="F35" s="164" t="s">
        <v>298</v>
      </c>
      <c r="G35" s="163">
        <v>2.97</v>
      </c>
      <c r="H35" s="268">
        <v>3.35</v>
      </c>
      <c r="I35" s="158">
        <v>3</v>
      </c>
      <c r="J35" s="163">
        <v>2.74</v>
      </c>
      <c r="K35" s="163">
        <v>3.35</v>
      </c>
      <c r="L35" s="159">
        <f t="shared" ref="L35" si="5">MAX(F35:K35)</f>
        <v>3.35</v>
      </c>
      <c r="M35" s="192" t="str">
        <f t="shared" ref="M35:M36" si="6">IF(ISBLANK(L35),"",IF(L35&lt;4.6,"",IF(L35&gt;=6.62,"TSM",IF(L35&gt;=6.3,"SM",IF(L35&gt;=6,"KSM",IF(L35&gt;=5.6,"I A",IF(L35&gt;=5.15,"II A",IF(L35&gt;=4.6,"III A"))))))))</f>
        <v/>
      </c>
      <c r="N35" s="18" t="s">
        <v>46</v>
      </c>
    </row>
    <row r="36" spans="1:14" ht="12" customHeight="1" thickBot="1" x14ac:dyDescent="0.3">
      <c r="A36" s="90">
        <v>4</v>
      </c>
      <c r="B36" s="106" t="s">
        <v>76</v>
      </c>
      <c r="C36" s="336" t="s">
        <v>292</v>
      </c>
      <c r="D36" s="103">
        <v>39219</v>
      </c>
      <c r="E36" s="18" t="s">
        <v>5</v>
      </c>
      <c r="F36" s="164" t="s">
        <v>298</v>
      </c>
      <c r="G36" s="266">
        <v>3.18</v>
      </c>
      <c r="H36" s="275">
        <v>3.1</v>
      </c>
      <c r="I36" s="267">
        <v>3.02</v>
      </c>
      <c r="J36" s="163">
        <v>3.01</v>
      </c>
      <c r="K36" s="163">
        <v>2.92</v>
      </c>
      <c r="L36" s="159">
        <f>MAX(F36:K36)</f>
        <v>3.18</v>
      </c>
      <c r="M36" s="192" t="str">
        <f t="shared" si="6"/>
        <v/>
      </c>
      <c r="N36" s="104" t="s">
        <v>285</v>
      </c>
    </row>
    <row r="37" spans="1:14" s="73" customFormat="1" ht="12" customHeight="1" x14ac:dyDescent="0.25">
      <c r="A37" s="24"/>
      <c r="B37" s="341"/>
      <c r="C37" s="342"/>
      <c r="D37" s="343"/>
      <c r="E37" s="30"/>
      <c r="F37" s="174"/>
      <c r="G37" s="174"/>
      <c r="H37" s="344"/>
      <c r="I37" s="175"/>
      <c r="J37" s="175"/>
      <c r="K37" s="175"/>
      <c r="L37" s="345"/>
      <c r="M37" s="346"/>
      <c r="N37" s="111"/>
    </row>
    <row r="38" spans="1:14" ht="12" customHeight="1" thickBot="1" x14ac:dyDescent="0.3">
      <c r="A38" s="45"/>
      <c r="B38" s="4" t="s">
        <v>8</v>
      </c>
      <c r="C38" s="4"/>
      <c r="D38" s="5"/>
      <c r="E38" s="6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2" customHeight="1" thickBot="1" x14ac:dyDescent="0.3">
      <c r="A39" s="8"/>
      <c r="B39" s="4"/>
      <c r="C39" s="4"/>
      <c r="D39" s="5"/>
      <c r="E39" s="5"/>
      <c r="F39" s="358" t="s">
        <v>6</v>
      </c>
      <c r="G39" s="359"/>
      <c r="H39" s="359"/>
      <c r="I39" s="359"/>
      <c r="J39" s="359"/>
      <c r="K39" s="360"/>
      <c r="L39" s="8"/>
      <c r="M39" s="8"/>
      <c r="N39" s="8"/>
    </row>
    <row r="40" spans="1:14" ht="12" customHeight="1" thickBot="1" x14ac:dyDescent="0.3">
      <c r="A40" s="253" t="s">
        <v>296</v>
      </c>
      <c r="B40" s="211" t="s">
        <v>0</v>
      </c>
      <c r="C40" s="212" t="s">
        <v>1</v>
      </c>
      <c r="D40" s="254" t="s">
        <v>2</v>
      </c>
      <c r="E40" s="214" t="s">
        <v>3</v>
      </c>
      <c r="F40" s="277">
        <v>1</v>
      </c>
      <c r="G40" s="277">
        <v>2</v>
      </c>
      <c r="H40" s="277">
        <v>3</v>
      </c>
      <c r="I40" s="277">
        <v>4</v>
      </c>
      <c r="J40" s="277">
        <v>5</v>
      </c>
      <c r="K40" s="277">
        <v>6</v>
      </c>
      <c r="L40" s="236" t="s">
        <v>7</v>
      </c>
      <c r="M40" s="215" t="s">
        <v>309</v>
      </c>
      <c r="N40" s="216" t="s">
        <v>4</v>
      </c>
    </row>
    <row r="41" spans="1:14" ht="12" customHeight="1" x14ac:dyDescent="0.25">
      <c r="A41" s="206">
        <v>1</v>
      </c>
      <c r="B41" s="207" t="s">
        <v>80</v>
      </c>
      <c r="C41" s="208" t="s">
        <v>159</v>
      </c>
      <c r="D41" s="139" t="s">
        <v>160</v>
      </c>
      <c r="E41" s="70" t="s">
        <v>5</v>
      </c>
      <c r="F41" s="169" t="s">
        <v>298</v>
      </c>
      <c r="G41" s="206">
        <v>3.36</v>
      </c>
      <c r="H41" s="206">
        <v>3.59</v>
      </c>
      <c r="I41" s="239" t="s">
        <v>298</v>
      </c>
      <c r="J41" s="206">
        <v>3.75</v>
      </c>
      <c r="K41" s="206">
        <v>3.75</v>
      </c>
      <c r="L41" s="241">
        <v>3.75</v>
      </c>
      <c r="M41" s="278" t="str">
        <f t="shared" ref="M41" si="7">IF(ISBLANK(L41),"",IF(L41&gt;=6,"KSM",IF(L41&gt;=5.6,"I A",IF(L41&gt;=5.15,"II A",IF(L41&gt;=4.6,"III A",IF(L41&gt;=4.2,"I JA",IF(L41&gt;=3.85,"II JA",IF(L41&gt;=3.6,"III JA"))))))))</f>
        <v>III JA</v>
      </c>
      <c r="N41" s="93" t="s">
        <v>55</v>
      </c>
    </row>
    <row r="42" spans="1:14" ht="12" customHeight="1" x14ac:dyDescent="0.25">
      <c r="A42" s="15">
        <v>2</v>
      </c>
      <c r="B42" s="19"/>
      <c r="C42" s="20"/>
      <c r="D42" s="57"/>
      <c r="E42" s="18"/>
      <c r="F42" s="38"/>
      <c r="G42" s="38"/>
      <c r="H42" s="38"/>
      <c r="I42" s="38"/>
      <c r="J42" s="38"/>
      <c r="K42" s="38"/>
      <c r="L42" s="79"/>
      <c r="M42" s="79"/>
      <c r="N42" s="18"/>
    </row>
    <row r="43" spans="1:14" ht="12" customHeight="1" x14ac:dyDescent="0.25">
      <c r="A43" s="8"/>
      <c r="B43" s="8"/>
      <c r="C43" s="8"/>
      <c r="D43" s="8"/>
      <c r="E43" s="72"/>
      <c r="F43" s="47"/>
      <c r="G43" s="47"/>
      <c r="H43" s="47"/>
      <c r="I43" s="47"/>
      <c r="J43" s="47"/>
      <c r="K43" s="47"/>
    </row>
    <row r="44" spans="1:14" ht="12" customHeight="1" x14ac:dyDescent="0.25">
      <c r="A44" s="8"/>
    </row>
    <row r="45" spans="1:14" ht="12" customHeight="1" x14ac:dyDescent="0.25">
      <c r="A45" s="8"/>
      <c r="B45" s="8"/>
      <c r="C45" s="8"/>
      <c r="D45" s="8"/>
      <c r="E45" s="72"/>
      <c r="F45" s="47"/>
      <c r="G45" s="47"/>
      <c r="H45" s="47"/>
      <c r="I45" s="47"/>
      <c r="J45" s="47"/>
      <c r="K45" s="47"/>
    </row>
    <row r="46" spans="1:14" ht="12" customHeight="1" x14ac:dyDescent="0.25">
      <c r="A46" s="8"/>
      <c r="B46" s="8"/>
      <c r="C46" s="8"/>
      <c r="D46" s="8"/>
      <c r="E46" s="72"/>
      <c r="F46" s="47"/>
      <c r="G46" s="47"/>
      <c r="H46" s="47"/>
      <c r="I46" s="47"/>
      <c r="J46" s="47"/>
      <c r="K46" s="47"/>
    </row>
    <row r="47" spans="1:14" ht="12" customHeight="1" x14ac:dyDescent="0.25">
      <c r="A47" s="8"/>
      <c r="B47" s="8"/>
      <c r="C47" s="8"/>
      <c r="D47" s="8"/>
      <c r="E47" s="72"/>
      <c r="F47" s="47"/>
      <c r="G47" s="47"/>
      <c r="H47" s="47"/>
      <c r="I47" s="47"/>
      <c r="J47" s="47"/>
      <c r="K47" s="47"/>
    </row>
    <row r="48" spans="1:14" ht="12" customHeight="1" x14ac:dyDescent="0.25">
      <c r="A48" s="8"/>
      <c r="B48" s="8"/>
      <c r="C48" s="8"/>
      <c r="D48" s="8"/>
      <c r="E48" s="72"/>
      <c r="F48" s="47"/>
      <c r="G48" s="47"/>
      <c r="H48" s="47"/>
      <c r="I48" s="47"/>
      <c r="J48" s="47"/>
      <c r="K48" s="47"/>
    </row>
    <row r="49" spans="1:11" ht="12" customHeight="1" x14ac:dyDescent="0.25">
      <c r="A49" s="8"/>
      <c r="B49" s="8"/>
      <c r="C49" s="8"/>
      <c r="D49" s="8"/>
      <c r="E49" s="72"/>
      <c r="F49" s="47"/>
      <c r="G49" s="47"/>
      <c r="H49" s="47"/>
      <c r="I49" s="47"/>
      <c r="J49" s="47"/>
      <c r="K49" s="47"/>
    </row>
    <row r="50" spans="1:11" ht="12" customHeight="1" x14ac:dyDescent="0.25">
      <c r="A50" s="8"/>
      <c r="B50" s="8"/>
      <c r="C50" s="8"/>
      <c r="D50" s="8"/>
      <c r="E50" s="72"/>
      <c r="F50" s="47"/>
      <c r="G50" s="47"/>
      <c r="H50" s="47"/>
      <c r="I50" s="47"/>
      <c r="J50" s="47"/>
      <c r="K50" s="47"/>
    </row>
    <row r="51" spans="1:11" ht="12" customHeight="1" x14ac:dyDescent="0.25">
      <c r="A51" s="8"/>
      <c r="B51" s="8"/>
      <c r="C51" s="8"/>
      <c r="D51" s="8"/>
      <c r="E51" s="72"/>
      <c r="F51" s="47"/>
      <c r="G51" s="47"/>
      <c r="H51" s="47"/>
      <c r="I51" s="47"/>
      <c r="J51" s="47"/>
      <c r="K51" s="47"/>
    </row>
    <row r="52" spans="1:11" ht="12" customHeight="1" x14ac:dyDescent="0.25">
      <c r="A52" s="8"/>
      <c r="B52" s="8"/>
      <c r="C52" s="8"/>
      <c r="D52" s="8"/>
      <c r="E52" s="72"/>
      <c r="F52" s="47"/>
      <c r="G52" s="47"/>
      <c r="H52" s="47"/>
      <c r="I52" s="47"/>
      <c r="J52" s="47"/>
      <c r="K52" s="47"/>
    </row>
    <row r="53" spans="1:11" ht="12" customHeight="1" x14ac:dyDescent="0.25">
      <c r="A53" s="8"/>
      <c r="B53" s="8"/>
      <c r="C53" s="8"/>
      <c r="D53" s="8"/>
      <c r="E53" s="72"/>
      <c r="F53" s="47"/>
      <c r="G53" s="47"/>
      <c r="H53" s="47"/>
      <c r="I53" s="47"/>
      <c r="J53" s="47"/>
      <c r="K53" s="47"/>
    </row>
    <row r="54" spans="1:11" ht="12" customHeight="1" x14ac:dyDescent="0.25">
      <c r="A54" s="8"/>
      <c r="B54" s="8"/>
      <c r="C54" s="8"/>
      <c r="D54" s="8"/>
      <c r="E54" s="72"/>
      <c r="F54" s="47"/>
      <c r="G54" s="47"/>
      <c r="H54" s="47"/>
      <c r="I54" s="47"/>
      <c r="J54" s="47"/>
      <c r="K54" s="47"/>
    </row>
    <row r="55" spans="1:11" ht="12" customHeight="1" x14ac:dyDescent="0.25">
      <c r="A55" s="8"/>
      <c r="B55" s="8"/>
      <c r="C55" s="8"/>
      <c r="D55" s="8"/>
      <c r="E55" s="72"/>
      <c r="F55" s="47"/>
      <c r="G55" s="47"/>
      <c r="H55" s="47"/>
      <c r="I55" s="47"/>
      <c r="J55" s="47"/>
      <c r="K55" s="47"/>
    </row>
    <row r="56" spans="1:11" ht="12" customHeight="1" x14ac:dyDescent="0.25">
      <c r="A56" s="8"/>
      <c r="B56" s="8"/>
      <c r="C56" s="8"/>
      <c r="D56" s="8"/>
      <c r="E56" s="72"/>
      <c r="F56" s="47"/>
      <c r="G56" s="47"/>
      <c r="H56" s="47"/>
      <c r="I56" s="47"/>
      <c r="J56" s="47"/>
      <c r="K56" s="47"/>
    </row>
    <row r="57" spans="1:11" ht="12" customHeight="1" x14ac:dyDescent="0.25">
      <c r="A57" s="8"/>
      <c r="B57" s="8"/>
      <c r="C57" s="8"/>
      <c r="D57" s="8"/>
      <c r="E57" s="72"/>
      <c r="F57" s="47"/>
      <c r="G57" s="47"/>
      <c r="H57" s="47"/>
      <c r="I57" s="47"/>
      <c r="J57" s="47"/>
      <c r="K57" s="47"/>
    </row>
    <row r="58" spans="1:11" ht="12" customHeight="1" x14ac:dyDescent="0.25">
      <c r="A58" s="8"/>
      <c r="B58" s="8"/>
      <c r="C58" s="8"/>
      <c r="D58" s="8"/>
      <c r="E58" s="72"/>
      <c r="F58" s="47"/>
      <c r="G58" s="47"/>
      <c r="H58" s="47"/>
      <c r="I58" s="47"/>
      <c r="J58" s="47"/>
      <c r="K58" s="47"/>
    </row>
    <row r="59" spans="1:11" ht="12" customHeight="1" x14ac:dyDescent="0.25">
      <c r="A59" s="8"/>
      <c r="B59" s="8"/>
      <c r="C59" s="8"/>
      <c r="D59" s="8"/>
      <c r="E59" s="72"/>
      <c r="F59" s="47"/>
      <c r="G59" s="47"/>
      <c r="H59" s="47"/>
      <c r="I59" s="47"/>
      <c r="J59" s="47"/>
      <c r="K59" s="47"/>
    </row>
    <row r="60" spans="1:11" ht="12" customHeight="1" x14ac:dyDescent="0.25">
      <c r="A60" s="8"/>
      <c r="B60" s="8"/>
      <c r="C60" s="8"/>
      <c r="D60" s="8"/>
      <c r="E60" s="72"/>
      <c r="F60" s="47"/>
      <c r="G60" s="47"/>
      <c r="H60" s="47"/>
      <c r="I60" s="47"/>
      <c r="J60" s="47"/>
      <c r="K60" s="47"/>
    </row>
    <row r="61" spans="1:11" ht="12" customHeight="1" x14ac:dyDescent="0.25">
      <c r="A61" s="8"/>
      <c r="B61" s="8"/>
      <c r="C61" s="8"/>
      <c r="D61" s="8"/>
      <c r="E61" s="72"/>
      <c r="F61" s="47"/>
      <c r="G61" s="47"/>
      <c r="H61" s="47"/>
      <c r="I61" s="47"/>
      <c r="J61" s="47"/>
      <c r="K61" s="47"/>
    </row>
    <row r="62" spans="1:11" ht="12" customHeight="1" x14ac:dyDescent="0.25">
      <c r="A62" s="8"/>
      <c r="B62" s="8"/>
      <c r="C62" s="8"/>
      <c r="D62" s="8"/>
      <c r="E62" s="72"/>
      <c r="F62" s="47"/>
      <c r="G62" s="47"/>
      <c r="H62" s="47"/>
      <c r="I62" s="47"/>
      <c r="J62" s="47"/>
      <c r="K62" s="47"/>
    </row>
    <row r="63" spans="1:11" ht="12" customHeight="1" x14ac:dyDescent="0.25">
      <c r="A63" s="8"/>
      <c r="B63" s="8"/>
      <c r="C63" s="8"/>
      <c r="D63" s="8"/>
      <c r="E63" s="72"/>
      <c r="F63" s="47"/>
      <c r="G63" s="47"/>
      <c r="H63" s="47"/>
      <c r="I63" s="47"/>
      <c r="J63" s="47"/>
      <c r="K63" s="47"/>
    </row>
    <row r="64" spans="1:11" ht="12" customHeight="1" x14ac:dyDescent="0.25">
      <c r="A64" s="8"/>
      <c r="B64" s="8"/>
      <c r="C64" s="8"/>
      <c r="D64" s="8"/>
      <c r="E64" s="72"/>
      <c r="F64" s="47"/>
      <c r="G64" s="47"/>
      <c r="H64" s="47"/>
      <c r="I64" s="47"/>
      <c r="J64" s="47"/>
      <c r="K64" s="47"/>
    </row>
    <row r="65" spans="1:11" ht="12" customHeight="1" x14ac:dyDescent="0.25">
      <c r="A65" s="8"/>
      <c r="B65" s="8"/>
      <c r="C65" s="8"/>
      <c r="D65" s="8"/>
      <c r="E65" s="72"/>
      <c r="F65" s="47"/>
      <c r="G65" s="47"/>
      <c r="H65" s="47"/>
      <c r="I65" s="47"/>
      <c r="J65" s="47"/>
      <c r="K65" s="47"/>
    </row>
    <row r="66" spans="1:11" ht="12" customHeight="1" x14ac:dyDescent="0.25">
      <c r="A66" s="8"/>
      <c r="B66" s="8"/>
      <c r="C66" s="8"/>
      <c r="D66" s="8"/>
      <c r="E66" s="72"/>
      <c r="F66" s="47"/>
      <c r="G66" s="47"/>
      <c r="H66" s="47"/>
      <c r="I66" s="47"/>
      <c r="J66" s="47"/>
      <c r="K66" s="47"/>
    </row>
    <row r="67" spans="1:11" ht="12" customHeight="1" x14ac:dyDescent="0.25">
      <c r="A67" s="8"/>
      <c r="B67" s="8"/>
      <c r="C67" s="8"/>
      <c r="D67" s="8"/>
      <c r="E67" s="72"/>
      <c r="F67" s="47"/>
      <c r="G67" s="47"/>
      <c r="H67" s="47"/>
      <c r="I67" s="47"/>
      <c r="J67" s="47"/>
      <c r="K67" s="47"/>
    </row>
    <row r="68" spans="1:11" ht="12" customHeight="1" x14ac:dyDescent="0.25">
      <c r="A68" s="8"/>
      <c r="B68" s="8"/>
      <c r="C68" s="8"/>
      <c r="D68" s="8"/>
      <c r="E68" s="72"/>
      <c r="F68" s="47"/>
      <c r="G68" s="47"/>
      <c r="H68" s="47"/>
      <c r="I68" s="47"/>
      <c r="J68" s="47"/>
      <c r="K68" s="47"/>
    </row>
    <row r="69" spans="1:11" ht="12" customHeight="1" x14ac:dyDescent="0.25">
      <c r="A69" s="8"/>
      <c r="B69" s="8"/>
      <c r="C69" s="8"/>
      <c r="D69" s="8"/>
      <c r="E69" s="72"/>
      <c r="F69" s="47"/>
      <c r="G69" s="47"/>
      <c r="H69" s="47"/>
      <c r="I69" s="47"/>
      <c r="J69" s="47"/>
      <c r="K69" s="47"/>
    </row>
    <row r="70" spans="1:11" ht="12" customHeight="1" x14ac:dyDescent="0.25">
      <c r="A70" s="8"/>
      <c r="B70" s="8"/>
      <c r="C70" s="8"/>
      <c r="D70" s="8"/>
      <c r="E70" s="72"/>
      <c r="F70" s="47"/>
      <c r="G70" s="47"/>
      <c r="H70" s="47"/>
      <c r="I70" s="47"/>
      <c r="J70" s="47"/>
      <c r="K70" s="47"/>
    </row>
    <row r="71" spans="1:11" ht="12" customHeight="1" x14ac:dyDescent="0.25">
      <c r="A71" s="8"/>
      <c r="B71" s="8"/>
      <c r="C71" s="8"/>
      <c r="D71" s="8"/>
      <c r="E71" s="72"/>
      <c r="F71" s="47"/>
      <c r="G71" s="47"/>
      <c r="H71" s="47"/>
      <c r="I71" s="47"/>
      <c r="J71" s="47"/>
      <c r="K71" s="47"/>
    </row>
    <row r="72" spans="1:11" ht="12" customHeight="1" x14ac:dyDescent="0.25">
      <c r="A72" s="8"/>
      <c r="B72" s="8"/>
      <c r="C72" s="8"/>
      <c r="D72" s="8"/>
      <c r="E72" s="72"/>
      <c r="F72" s="47"/>
      <c r="G72" s="47"/>
      <c r="H72" s="47"/>
      <c r="I72" s="47"/>
      <c r="J72" s="47"/>
      <c r="K72" s="47"/>
    </row>
    <row r="73" spans="1:11" ht="12" customHeight="1" x14ac:dyDescent="0.25">
      <c r="A73" s="8"/>
      <c r="B73" s="8"/>
      <c r="C73" s="8"/>
      <c r="D73" s="8"/>
      <c r="E73" s="72"/>
      <c r="F73" s="47"/>
      <c r="G73" s="47"/>
      <c r="H73" s="47"/>
      <c r="I73" s="47"/>
      <c r="J73" s="47"/>
      <c r="K73" s="47"/>
    </row>
    <row r="74" spans="1:11" ht="12" customHeight="1" x14ac:dyDescent="0.25">
      <c r="A74" s="8"/>
      <c r="B74" s="8"/>
      <c r="C74" s="8"/>
      <c r="D74" s="8"/>
      <c r="E74" s="72"/>
      <c r="F74" s="47"/>
      <c r="G74" s="47"/>
      <c r="H74" s="47"/>
      <c r="I74" s="47"/>
      <c r="J74" s="47"/>
      <c r="K74" s="47"/>
    </row>
    <row r="75" spans="1:11" ht="12" customHeight="1" x14ac:dyDescent="0.25">
      <c r="A75" s="8"/>
      <c r="B75" s="8"/>
      <c r="C75" s="8"/>
      <c r="D75" s="8"/>
      <c r="E75" s="72"/>
      <c r="F75" s="47"/>
      <c r="G75" s="47"/>
      <c r="H75" s="47"/>
      <c r="I75" s="47"/>
      <c r="J75" s="47"/>
      <c r="K75" s="47"/>
    </row>
  </sheetData>
  <mergeCells count="4">
    <mergeCell ref="F31:K31"/>
    <mergeCell ref="F39:K39"/>
    <mergeCell ref="F18:K18"/>
    <mergeCell ref="F5:K5"/>
  </mergeCells>
  <pageMargins left="0.51181102362204722" right="0.51181102362204722" top="0.74803149606299213" bottom="0.74803149606299213" header="0" footer="0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N60"/>
  <sheetViews>
    <sheetView topLeftCell="A4" zoomScaleNormal="100" workbookViewId="0">
      <selection activeCell="A6" sqref="A6"/>
    </sheetView>
  </sheetViews>
  <sheetFormatPr defaultColWidth="14.44140625" defaultRowHeight="12" customHeight="1" x14ac:dyDescent="0.25"/>
  <cols>
    <col min="1" max="1" width="5" style="1" customWidth="1"/>
    <col min="2" max="2" width="11.109375" style="1" customWidth="1"/>
    <col min="3" max="3" width="13.44140625" style="1" customWidth="1"/>
    <col min="4" max="4" width="10.33203125" style="107" customWidth="1"/>
    <col min="5" max="5" width="17.5546875" style="1" customWidth="1"/>
    <col min="6" max="11" width="5.6640625" style="1" customWidth="1"/>
    <col min="12" max="12" width="6" style="1" customWidth="1"/>
    <col min="13" max="13" width="6.6640625" style="73" customWidth="1"/>
    <col min="14" max="14" width="22.33203125" style="1" customWidth="1"/>
    <col min="15" max="15" width="14.44140625" style="1" customWidth="1"/>
    <col min="16" max="16384" width="14.44140625" style="1"/>
  </cols>
  <sheetData>
    <row r="1" spans="1:14" ht="12" customHeight="1" x14ac:dyDescent="0.25">
      <c r="A1" s="3" t="s">
        <v>65</v>
      </c>
      <c r="B1" s="4"/>
      <c r="C1" s="5"/>
      <c r="D1" s="132"/>
      <c r="E1" s="6"/>
      <c r="F1" s="75"/>
      <c r="G1" s="75"/>
      <c r="H1" s="75"/>
      <c r="I1" s="75"/>
      <c r="J1" s="75"/>
      <c r="K1" s="4"/>
      <c r="L1" s="4"/>
      <c r="M1" s="4"/>
      <c r="N1" s="4"/>
    </row>
    <row r="2" spans="1:14" s="73" customFormat="1" ht="12" customHeight="1" x14ac:dyDescent="0.25">
      <c r="A2" s="4" t="s">
        <v>327</v>
      </c>
      <c r="B2" s="4"/>
      <c r="C2" s="5"/>
      <c r="D2" s="112"/>
      <c r="E2" s="6"/>
      <c r="F2" s="7"/>
      <c r="G2" s="7"/>
      <c r="H2" s="4"/>
      <c r="I2" s="4"/>
    </row>
    <row r="3" spans="1:14" ht="12" customHeight="1" x14ac:dyDescent="0.25">
      <c r="A3" s="4"/>
      <c r="B3" s="4"/>
      <c r="C3" s="5"/>
      <c r="D3" s="132"/>
      <c r="E3" s="6"/>
      <c r="F3" s="7"/>
      <c r="G3" s="76"/>
      <c r="H3" s="76"/>
      <c r="I3" s="76"/>
      <c r="J3" s="76"/>
      <c r="K3" s="4"/>
      <c r="L3" s="4"/>
      <c r="M3" s="4"/>
      <c r="N3" s="4"/>
    </row>
    <row r="4" spans="1:14" ht="12" customHeight="1" thickBot="1" x14ac:dyDescent="0.3">
      <c r="A4" s="45"/>
      <c r="B4" s="156" t="s">
        <v>335</v>
      </c>
      <c r="C4" s="4"/>
      <c r="D4" s="132"/>
      <c r="E4" s="6"/>
      <c r="F4" s="10"/>
      <c r="G4" s="10"/>
      <c r="H4" s="10"/>
      <c r="I4" s="10"/>
      <c r="J4" s="10"/>
      <c r="K4" s="10"/>
      <c r="L4" s="10"/>
      <c r="M4" s="10"/>
      <c r="N4" s="348" t="s">
        <v>349</v>
      </c>
    </row>
    <row r="5" spans="1:14" ht="12" customHeight="1" thickBot="1" x14ac:dyDescent="0.3">
      <c r="A5" s="8"/>
      <c r="B5" s="4"/>
      <c r="C5" s="4"/>
      <c r="D5" s="132"/>
      <c r="E5" s="5"/>
      <c r="F5" s="358" t="s">
        <v>6</v>
      </c>
      <c r="G5" s="359"/>
      <c r="H5" s="359"/>
      <c r="I5" s="359"/>
      <c r="J5" s="359"/>
      <c r="K5" s="360"/>
      <c r="L5" s="8"/>
      <c r="M5" s="8"/>
      <c r="N5" s="8"/>
    </row>
    <row r="6" spans="1:14" ht="12" customHeight="1" thickBot="1" x14ac:dyDescent="0.3">
      <c r="A6" s="253" t="s">
        <v>296</v>
      </c>
      <c r="B6" s="211" t="s">
        <v>0</v>
      </c>
      <c r="C6" s="212" t="s">
        <v>1</v>
      </c>
      <c r="D6" s="265" t="s">
        <v>2</v>
      </c>
      <c r="E6" s="214" t="s">
        <v>3</v>
      </c>
      <c r="F6" s="277">
        <v>1</v>
      </c>
      <c r="G6" s="277">
        <v>2</v>
      </c>
      <c r="H6" s="277">
        <v>3</v>
      </c>
      <c r="I6" s="277">
        <v>4</v>
      </c>
      <c r="J6" s="277">
        <v>5</v>
      </c>
      <c r="K6" s="277">
        <v>6</v>
      </c>
      <c r="L6" s="236" t="s">
        <v>7</v>
      </c>
      <c r="M6" s="215" t="s">
        <v>309</v>
      </c>
      <c r="N6" s="216" t="s">
        <v>4</v>
      </c>
    </row>
    <row r="7" spans="1:14" ht="12" customHeight="1" x14ac:dyDescent="0.25">
      <c r="A7" s="206">
        <v>1</v>
      </c>
      <c r="B7" s="283" t="s">
        <v>145</v>
      </c>
      <c r="C7" s="284" t="s">
        <v>146</v>
      </c>
      <c r="D7" s="285" t="s">
        <v>147</v>
      </c>
      <c r="E7" s="70" t="s">
        <v>5</v>
      </c>
      <c r="F7" s="271">
        <v>3.18</v>
      </c>
      <c r="G7" s="270">
        <v>3.28</v>
      </c>
      <c r="H7" s="270">
        <v>2.86</v>
      </c>
      <c r="I7" s="270">
        <v>3.04</v>
      </c>
      <c r="J7" s="270">
        <v>2.95</v>
      </c>
      <c r="K7" s="270">
        <v>3.07</v>
      </c>
      <c r="L7" s="274">
        <f>MAX(F7:K7)</f>
        <v>3.28</v>
      </c>
      <c r="M7" s="282"/>
      <c r="N7" s="286" t="s">
        <v>135</v>
      </c>
    </row>
    <row r="8" spans="1:14" ht="12" customHeight="1" x14ac:dyDescent="0.25">
      <c r="A8" s="15">
        <v>2</v>
      </c>
      <c r="B8" s="16" t="s">
        <v>127</v>
      </c>
      <c r="C8" s="33" t="s">
        <v>128</v>
      </c>
      <c r="D8" s="136">
        <v>41101</v>
      </c>
      <c r="E8" s="18" t="s">
        <v>5</v>
      </c>
      <c r="F8" s="158" t="s">
        <v>299</v>
      </c>
      <c r="G8" s="158">
        <v>3.26</v>
      </c>
      <c r="H8" s="158">
        <v>3.2</v>
      </c>
      <c r="I8" s="158">
        <v>2.99</v>
      </c>
      <c r="J8" s="158" t="s">
        <v>298</v>
      </c>
      <c r="K8" s="158">
        <v>3.17</v>
      </c>
      <c r="L8" s="159">
        <f>MAX(F8:K8)</f>
        <v>3.26</v>
      </c>
      <c r="M8" s="192" t="str">
        <f t="shared" ref="M8:M14" si="0">IF(ISBLANK(L8),"",IF(L8&lt;5.6,"",IF(L8&gt;=8.05,"TSM",IF(L8&gt;=7.65,"SM",IF(L8&gt;=7.2,"KSM",IF(L8&gt;=6.7,"I A",IF(L8&gt;=6.2,"II A",IF(L8&gt;=5.6,"III A"))))))))</f>
        <v/>
      </c>
      <c r="N8" s="18" t="s">
        <v>136</v>
      </c>
    </row>
    <row r="9" spans="1:14" ht="12" customHeight="1" x14ac:dyDescent="0.25">
      <c r="A9" s="144">
        <v>3</v>
      </c>
      <c r="B9" s="95" t="s">
        <v>268</v>
      </c>
      <c r="C9" s="20" t="s">
        <v>269</v>
      </c>
      <c r="D9" s="134">
        <v>41147</v>
      </c>
      <c r="E9" s="18" t="s">
        <v>5</v>
      </c>
      <c r="F9" s="166">
        <v>3.17</v>
      </c>
      <c r="G9" s="158">
        <v>3.05</v>
      </c>
      <c r="H9" s="158">
        <v>2.88</v>
      </c>
      <c r="I9" s="158">
        <v>3.06</v>
      </c>
      <c r="J9" s="158">
        <v>2.93</v>
      </c>
      <c r="K9" s="158">
        <v>3.02</v>
      </c>
      <c r="L9" s="159">
        <f>MAX(F9:K9)</f>
        <v>3.17</v>
      </c>
      <c r="M9" s="192" t="str">
        <f t="shared" si="0"/>
        <v/>
      </c>
      <c r="N9" s="68" t="s">
        <v>135</v>
      </c>
    </row>
    <row r="10" spans="1:14" ht="12" customHeight="1" x14ac:dyDescent="0.25">
      <c r="A10" s="144">
        <v>4</v>
      </c>
      <c r="B10" s="16" t="s">
        <v>111</v>
      </c>
      <c r="C10" s="94" t="s">
        <v>112</v>
      </c>
      <c r="D10" s="136">
        <v>40589</v>
      </c>
      <c r="E10" s="18" t="s">
        <v>5</v>
      </c>
      <c r="F10" s="158">
        <v>3.1</v>
      </c>
      <c r="G10" s="158">
        <v>2.95</v>
      </c>
      <c r="H10" s="158">
        <v>2.58</v>
      </c>
      <c r="I10" s="158">
        <v>3.03</v>
      </c>
      <c r="J10" s="158">
        <v>2.95</v>
      </c>
      <c r="K10" s="158">
        <v>2.82</v>
      </c>
      <c r="L10" s="159">
        <f>MAX(F10:K10)</f>
        <v>3.1</v>
      </c>
      <c r="M10" s="192" t="str">
        <f t="shared" si="0"/>
        <v/>
      </c>
      <c r="N10" s="18" t="s">
        <v>136</v>
      </c>
    </row>
    <row r="11" spans="1:14" ht="12" customHeight="1" x14ac:dyDescent="0.25">
      <c r="A11" s="144">
        <v>5</v>
      </c>
      <c r="B11" s="16" t="s">
        <v>113</v>
      </c>
      <c r="C11" s="20" t="s">
        <v>114</v>
      </c>
      <c r="D11" s="136">
        <v>41186</v>
      </c>
      <c r="E11" s="18" t="s">
        <v>5</v>
      </c>
      <c r="F11" s="166">
        <v>2.8</v>
      </c>
      <c r="G11" s="158">
        <v>2.82</v>
      </c>
      <c r="H11" s="158">
        <v>2.5</v>
      </c>
      <c r="I11" s="158" t="s">
        <v>298</v>
      </c>
      <c r="J11" s="158">
        <v>2.71</v>
      </c>
      <c r="K11" s="158">
        <v>2.94</v>
      </c>
      <c r="L11" s="159">
        <f>MAX(F11:K11)</f>
        <v>2.94</v>
      </c>
      <c r="M11" s="192" t="str">
        <f t="shared" si="0"/>
        <v/>
      </c>
      <c r="N11" s="18" t="s">
        <v>136</v>
      </c>
    </row>
    <row r="12" spans="1:14" ht="12" customHeight="1" x14ac:dyDescent="0.25">
      <c r="A12" s="144">
        <v>6</v>
      </c>
      <c r="B12" s="48" t="s">
        <v>131</v>
      </c>
      <c r="C12" s="20" t="s">
        <v>132</v>
      </c>
      <c r="D12" s="134">
        <v>41192</v>
      </c>
      <c r="E12" s="18" t="s">
        <v>5</v>
      </c>
      <c r="F12" s="166">
        <v>2.76</v>
      </c>
      <c r="G12" s="158" t="s">
        <v>298</v>
      </c>
      <c r="H12" s="158">
        <v>2.1800000000000002</v>
      </c>
      <c r="I12" s="158">
        <v>2.13</v>
      </c>
      <c r="J12" s="158">
        <v>2.76</v>
      </c>
      <c r="K12" s="158">
        <v>2.84</v>
      </c>
      <c r="L12" s="159">
        <f t="shared" ref="L12" si="1">MAX(F12:K12)</f>
        <v>2.84</v>
      </c>
      <c r="M12" s="192" t="str">
        <f t="shared" si="0"/>
        <v/>
      </c>
      <c r="N12" s="18" t="s">
        <v>136</v>
      </c>
    </row>
    <row r="13" spans="1:14" ht="12" customHeight="1" x14ac:dyDescent="0.25">
      <c r="A13" s="144">
        <v>7</v>
      </c>
      <c r="B13" s="48" t="s">
        <v>129</v>
      </c>
      <c r="C13" s="20" t="s">
        <v>130</v>
      </c>
      <c r="D13" s="134">
        <v>41040</v>
      </c>
      <c r="E13" s="18" t="s">
        <v>5</v>
      </c>
      <c r="F13" s="166">
        <v>2.76</v>
      </c>
      <c r="G13" s="158">
        <v>2.73</v>
      </c>
      <c r="H13" s="158">
        <v>2.76</v>
      </c>
      <c r="I13" s="158">
        <v>2.74</v>
      </c>
      <c r="J13" s="158">
        <v>2.4500000000000002</v>
      </c>
      <c r="K13" s="158">
        <v>2.54</v>
      </c>
      <c r="L13" s="159">
        <f>MAX(F13:K13)</f>
        <v>2.76</v>
      </c>
      <c r="M13" s="192" t="str">
        <f t="shared" si="0"/>
        <v/>
      </c>
      <c r="N13" s="18" t="s">
        <v>136</v>
      </c>
    </row>
    <row r="14" spans="1:14" ht="12" customHeight="1" x14ac:dyDescent="0.25">
      <c r="A14" s="144">
        <v>8</v>
      </c>
      <c r="B14" s="65" t="s">
        <v>100</v>
      </c>
      <c r="C14" s="66" t="s">
        <v>143</v>
      </c>
      <c r="D14" s="135" t="s">
        <v>144</v>
      </c>
      <c r="E14" s="18" t="s">
        <v>5</v>
      </c>
      <c r="F14" s="166" t="s">
        <v>298</v>
      </c>
      <c r="G14" s="158">
        <v>2.73</v>
      </c>
      <c r="H14" s="158">
        <v>2.75</v>
      </c>
      <c r="I14" s="158">
        <v>2.58</v>
      </c>
      <c r="J14" s="158">
        <v>2.71</v>
      </c>
      <c r="K14" s="158">
        <v>2.54</v>
      </c>
      <c r="L14" s="159">
        <f>MAX(F14:K14)</f>
        <v>2.75</v>
      </c>
      <c r="M14" s="192" t="str">
        <f t="shared" si="0"/>
        <v/>
      </c>
      <c r="N14" s="68" t="s">
        <v>135</v>
      </c>
    </row>
    <row r="16" spans="1:14" ht="12" customHeight="1" thickBot="1" x14ac:dyDescent="0.3">
      <c r="A16" s="45"/>
      <c r="B16" s="156" t="s">
        <v>336</v>
      </c>
      <c r="C16" s="4"/>
      <c r="D16" s="132"/>
      <c r="E16" s="6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2" customHeight="1" thickBot="1" x14ac:dyDescent="0.3">
      <c r="A17" s="8"/>
      <c r="B17" s="4"/>
      <c r="C17" s="4"/>
      <c r="D17" s="132"/>
      <c r="E17" s="5"/>
      <c r="F17" s="358" t="s">
        <v>6</v>
      </c>
      <c r="G17" s="359"/>
      <c r="H17" s="359"/>
      <c r="I17" s="359"/>
      <c r="J17" s="359"/>
      <c r="K17" s="360"/>
      <c r="L17" s="8"/>
      <c r="M17" s="8"/>
      <c r="N17" s="8"/>
    </row>
    <row r="18" spans="1:14" ht="12" customHeight="1" thickBot="1" x14ac:dyDescent="0.3">
      <c r="A18" s="253" t="s">
        <v>296</v>
      </c>
      <c r="B18" s="211" t="s">
        <v>0</v>
      </c>
      <c r="C18" s="212" t="s">
        <v>1</v>
      </c>
      <c r="D18" s="265" t="s">
        <v>2</v>
      </c>
      <c r="E18" s="214" t="s">
        <v>3</v>
      </c>
      <c r="F18" s="277">
        <v>1</v>
      </c>
      <c r="G18" s="277">
        <v>2</v>
      </c>
      <c r="H18" s="277">
        <v>3</v>
      </c>
      <c r="I18" s="277">
        <v>4</v>
      </c>
      <c r="J18" s="277">
        <v>5</v>
      </c>
      <c r="K18" s="277">
        <v>6</v>
      </c>
      <c r="L18" s="236" t="s">
        <v>7</v>
      </c>
      <c r="M18" s="215" t="s">
        <v>309</v>
      </c>
      <c r="N18" s="216" t="s">
        <v>4</v>
      </c>
    </row>
    <row r="19" spans="1:14" ht="12" customHeight="1" x14ac:dyDescent="0.25">
      <c r="A19" s="206">
        <v>1</v>
      </c>
      <c r="B19" s="207" t="s">
        <v>87</v>
      </c>
      <c r="C19" s="208" t="s">
        <v>280</v>
      </c>
      <c r="D19" s="237" t="s">
        <v>89</v>
      </c>
      <c r="E19" s="70" t="s">
        <v>5</v>
      </c>
      <c r="F19" s="258">
        <v>4.88</v>
      </c>
      <c r="G19" s="270">
        <v>4.8</v>
      </c>
      <c r="H19" s="239">
        <v>4.78</v>
      </c>
      <c r="I19" s="239">
        <v>4.83</v>
      </c>
      <c r="J19" s="239">
        <v>4.97</v>
      </c>
      <c r="K19" s="239">
        <v>4.96</v>
      </c>
      <c r="L19" s="241">
        <f>MAX(F19:K19)</f>
        <v>4.97</v>
      </c>
      <c r="M19" s="282" t="str">
        <f t="shared" ref="M19:M21" si="2">IF(ISBLANK(L19),"",IF(L19&gt;=7.2,"KSM",IF(L19&gt;=6.7,"I A",IF(L19&gt;=6.2,"II A",IF(L19&gt;=5.6,"III A",IF(L19&gt;=5,"I JA",IF(L19&gt;=4.45,"II JA",IF(L19&gt;=4,"III JA"))))))))</f>
        <v>II JA</v>
      </c>
      <c r="N19" s="93" t="s">
        <v>25</v>
      </c>
    </row>
    <row r="20" spans="1:14" ht="12" customHeight="1" x14ac:dyDescent="0.25">
      <c r="A20" s="15">
        <v>2</v>
      </c>
      <c r="B20" s="101" t="s">
        <v>100</v>
      </c>
      <c r="C20" s="102" t="s">
        <v>202</v>
      </c>
      <c r="D20" s="287">
        <v>2009</v>
      </c>
      <c r="E20" s="70" t="s">
        <v>5</v>
      </c>
      <c r="F20" s="164" t="s">
        <v>298</v>
      </c>
      <c r="G20" s="163" t="s">
        <v>298</v>
      </c>
      <c r="H20" s="163">
        <v>4.2300000000000004</v>
      </c>
      <c r="I20" s="163" t="s">
        <v>298</v>
      </c>
      <c r="J20" s="158">
        <v>3.8</v>
      </c>
      <c r="K20" s="163">
        <v>4.45</v>
      </c>
      <c r="L20" s="77">
        <f>MAX(F20:K20)</f>
        <v>4.45</v>
      </c>
      <c r="M20" s="278" t="str">
        <f t="shared" si="2"/>
        <v>II JA</v>
      </c>
      <c r="N20" s="195" t="s">
        <v>328</v>
      </c>
    </row>
    <row r="21" spans="1:14" ht="12" customHeight="1" x14ac:dyDescent="0.25">
      <c r="A21" s="144">
        <v>3</v>
      </c>
      <c r="B21" s="19" t="s">
        <v>59</v>
      </c>
      <c r="C21" s="20" t="s">
        <v>200</v>
      </c>
      <c r="D21" s="129" t="s">
        <v>201</v>
      </c>
      <c r="E21" s="18" t="s">
        <v>5</v>
      </c>
      <c r="F21" s="164">
        <v>4.0599999999999996</v>
      </c>
      <c r="G21" s="163">
        <v>3.89</v>
      </c>
      <c r="H21" s="163">
        <v>4.01</v>
      </c>
      <c r="I21" s="158">
        <v>4</v>
      </c>
      <c r="J21" s="163">
        <v>4.03</v>
      </c>
      <c r="K21" s="163">
        <v>3.85</v>
      </c>
      <c r="L21" s="77">
        <f>MAX(F21:K21)</f>
        <v>4.0599999999999996</v>
      </c>
      <c r="M21" s="278" t="str">
        <f t="shared" si="2"/>
        <v>III JA</v>
      </c>
      <c r="N21" s="195" t="s">
        <v>328</v>
      </c>
    </row>
    <row r="22" spans="1:14" ht="12" customHeight="1" x14ac:dyDescent="0.25">
      <c r="A22" s="144">
        <v>4</v>
      </c>
      <c r="B22" s="19" t="s">
        <v>164</v>
      </c>
      <c r="C22" s="20" t="s">
        <v>165</v>
      </c>
      <c r="D22" s="129" t="s">
        <v>166</v>
      </c>
      <c r="E22" s="18" t="s">
        <v>5</v>
      </c>
      <c r="F22" s="164">
        <v>3.38</v>
      </c>
      <c r="G22" s="163">
        <v>3.41</v>
      </c>
      <c r="H22" s="163">
        <v>3.33</v>
      </c>
      <c r="I22" s="163">
        <v>3.39</v>
      </c>
      <c r="J22" s="158">
        <v>3.3</v>
      </c>
      <c r="K22" s="163" t="s">
        <v>298</v>
      </c>
      <c r="L22" s="77">
        <f>MAX(F22:K22)</f>
        <v>3.41</v>
      </c>
      <c r="M22" s="278"/>
      <c r="N22" s="36" t="s">
        <v>55</v>
      </c>
    </row>
    <row r="23" spans="1:14" ht="12" customHeight="1" x14ac:dyDescent="0.25">
      <c r="A23" s="144">
        <v>5</v>
      </c>
      <c r="B23" s="167" t="s">
        <v>267</v>
      </c>
      <c r="C23" s="66" t="s">
        <v>270</v>
      </c>
      <c r="D23" s="96">
        <v>2009</v>
      </c>
      <c r="E23" s="18" t="s">
        <v>5</v>
      </c>
      <c r="F23" s="164">
        <v>2.2400000000000002</v>
      </c>
      <c r="G23" s="163">
        <v>2.46</v>
      </c>
      <c r="H23" s="163">
        <v>2.66</v>
      </c>
      <c r="I23" s="158">
        <v>2.6</v>
      </c>
      <c r="J23" s="163">
        <v>2.5499999999999998</v>
      </c>
      <c r="K23" s="163">
        <v>2.63</v>
      </c>
      <c r="L23" s="77">
        <f>MAX(F23:K23)</f>
        <v>2.66</v>
      </c>
      <c r="M23" s="192" t="str">
        <f t="shared" ref="M23" si="3">IF(ISBLANK(L23),"",IF(L23&lt;5.6,"",IF(L23&gt;=8.05,"TSM",IF(L23&gt;=7.65,"SM",IF(L23&gt;=7.2,"KSM",IF(L23&gt;=6.7,"I A",IF(L23&gt;=6.2,"II A",IF(L23&gt;=5.6,"III A"))))))))</f>
        <v/>
      </c>
      <c r="N23" s="191" t="s">
        <v>135</v>
      </c>
    </row>
    <row r="24" spans="1:14" ht="12" customHeight="1" x14ac:dyDescent="0.25">
      <c r="A24" s="4"/>
    </row>
    <row r="25" spans="1:14" ht="12" customHeight="1" thickBot="1" x14ac:dyDescent="0.3">
      <c r="A25" s="45"/>
      <c r="B25" s="4" t="s">
        <v>17</v>
      </c>
      <c r="C25" s="4"/>
      <c r="D25" s="132"/>
      <c r="E25" s="6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2" customHeight="1" thickBot="1" x14ac:dyDescent="0.3">
      <c r="A26" s="8"/>
      <c r="B26" s="4"/>
      <c r="C26" s="4"/>
      <c r="D26" s="132"/>
      <c r="E26" s="5"/>
      <c r="F26" s="358" t="s">
        <v>6</v>
      </c>
      <c r="G26" s="359"/>
      <c r="H26" s="359"/>
      <c r="I26" s="359"/>
      <c r="J26" s="359"/>
      <c r="K26" s="360"/>
      <c r="L26" s="8"/>
      <c r="M26" s="8"/>
      <c r="N26" s="8"/>
    </row>
    <row r="27" spans="1:14" ht="12" customHeight="1" thickBot="1" x14ac:dyDescent="0.3">
      <c r="A27" s="253" t="s">
        <v>296</v>
      </c>
      <c r="B27" s="211" t="s">
        <v>0</v>
      </c>
      <c r="C27" s="212" t="s">
        <v>1</v>
      </c>
      <c r="D27" s="265" t="s">
        <v>2</v>
      </c>
      <c r="E27" s="214" t="s">
        <v>3</v>
      </c>
      <c r="F27" s="277">
        <v>1</v>
      </c>
      <c r="G27" s="277">
        <v>2</v>
      </c>
      <c r="H27" s="277">
        <v>3</v>
      </c>
      <c r="I27" s="277">
        <v>4</v>
      </c>
      <c r="J27" s="277">
        <v>5</v>
      </c>
      <c r="K27" s="277">
        <v>6</v>
      </c>
      <c r="L27" s="236" t="s">
        <v>7</v>
      </c>
      <c r="M27" s="215" t="s">
        <v>309</v>
      </c>
      <c r="N27" s="216" t="s">
        <v>4</v>
      </c>
    </row>
    <row r="28" spans="1:14" ht="12" customHeight="1" x14ac:dyDescent="0.25">
      <c r="A28" s="206">
        <v>1</v>
      </c>
      <c r="B28" s="207" t="s">
        <v>59</v>
      </c>
      <c r="C28" s="208" t="s">
        <v>240</v>
      </c>
      <c r="D28" s="237" t="s">
        <v>241</v>
      </c>
      <c r="E28" s="70" t="s">
        <v>5</v>
      </c>
      <c r="F28" s="239" t="s">
        <v>298</v>
      </c>
      <c r="G28" s="206">
        <v>3.46</v>
      </c>
      <c r="H28" s="206">
        <v>3.48</v>
      </c>
      <c r="I28" s="239" t="s">
        <v>298</v>
      </c>
      <c r="J28" s="239" t="s">
        <v>298</v>
      </c>
      <c r="K28" s="239" t="s">
        <v>298</v>
      </c>
      <c r="L28" s="241">
        <v>3.48</v>
      </c>
      <c r="M28" s="241"/>
      <c r="N28" s="195" t="s">
        <v>328</v>
      </c>
    </row>
    <row r="29" spans="1:14" ht="12" customHeight="1" x14ac:dyDescent="0.25">
      <c r="A29" s="15">
        <v>2</v>
      </c>
      <c r="B29" s="17"/>
      <c r="C29" s="17"/>
      <c r="D29" s="108"/>
      <c r="E29" s="18"/>
      <c r="F29" s="38"/>
      <c r="G29" s="38"/>
      <c r="H29" s="38"/>
      <c r="I29" s="38"/>
      <c r="J29" s="38"/>
      <c r="K29" s="38"/>
      <c r="L29" s="79"/>
      <c r="M29" s="79"/>
      <c r="N29" s="21"/>
    </row>
    <row r="30" spans="1:14" ht="12" customHeight="1" x14ac:dyDescent="0.25">
      <c r="A30" s="4"/>
      <c r="B30" s="28"/>
      <c r="C30" s="29"/>
      <c r="D30" s="140"/>
      <c r="E30" s="52"/>
      <c r="G30" s="76"/>
      <c r="H30" s="76"/>
      <c r="I30" s="76"/>
      <c r="J30" s="76"/>
      <c r="K30" s="4"/>
      <c r="L30" s="4"/>
      <c r="M30" s="4"/>
      <c r="N30" s="31"/>
    </row>
    <row r="31" spans="1:14" ht="12" customHeight="1" thickBot="1" x14ac:dyDescent="0.3">
      <c r="A31" s="45"/>
      <c r="B31" s="4" t="s">
        <v>9</v>
      </c>
      <c r="C31" s="4"/>
      <c r="D31" s="132"/>
      <c r="E31" s="6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2" customHeight="1" thickBot="1" x14ac:dyDescent="0.3">
      <c r="A32" s="8"/>
      <c r="B32" s="4"/>
      <c r="C32" s="4"/>
      <c r="D32" s="132"/>
      <c r="E32" s="5"/>
      <c r="F32" s="358" t="s">
        <v>6</v>
      </c>
      <c r="G32" s="359"/>
      <c r="H32" s="359"/>
      <c r="I32" s="359"/>
      <c r="J32" s="359"/>
      <c r="K32" s="360"/>
      <c r="L32" s="8"/>
      <c r="M32" s="8"/>
      <c r="N32" s="8"/>
    </row>
    <row r="33" spans="1:14" ht="12" customHeight="1" thickBot="1" x14ac:dyDescent="0.3">
      <c r="A33" s="253" t="s">
        <v>296</v>
      </c>
      <c r="B33" s="211" t="s">
        <v>0</v>
      </c>
      <c r="C33" s="212" t="s">
        <v>1</v>
      </c>
      <c r="D33" s="265" t="s">
        <v>2</v>
      </c>
      <c r="E33" s="214" t="s">
        <v>3</v>
      </c>
      <c r="F33" s="277">
        <v>1</v>
      </c>
      <c r="G33" s="277">
        <v>2</v>
      </c>
      <c r="H33" s="277">
        <v>3</v>
      </c>
      <c r="I33" s="277">
        <v>4</v>
      </c>
      <c r="J33" s="277">
        <v>5</v>
      </c>
      <c r="K33" s="277">
        <v>6</v>
      </c>
      <c r="L33" s="236" t="s">
        <v>7</v>
      </c>
      <c r="M33" s="215" t="s">
        <v>309</v>
      </c>
      <c r="N33" s="216" t="s">
        <v>4</v>
      </c>
    </row>
    <row r="34" spans="1:14" ht="12" customHeight="1" x14ac:dyDescent="0.25">
      <c r="A34" s="206">
        <v>1</v>
      </c>
      <c r="B34" s="148" t="s">
        <v>220</v>
      </c>
      <c r="C34" s="150" t="s">
        <v>221</v>
      </c>
      <c r="D34" s="280">
        <v>38120</v>
      </c>
      <c r="E34" s="70" t="s">
        <v>5</v>
      </c>
      <c r="F34" s="233">
        <v>5.68</v>
      </c>
      <c r="G34" s="2">
        <v>6.03</v>
      </c>
      <c r="H34" s="239" t="s">
        <v>298</v>
      </c>
      <c r="I34" s="239" t="s">
        <v>300</v>
      </c>
      <c r="J34" s="239" t="s">
        <v>300</v>
      </c>
      <c r="K34" s="239" t="s">
        <v>298</v>
      </c>
      <c r="L34" s="281">
        <f>MAX(F34:K34)</f>
        <v>6.03</v>
      </c>
      <c r="M34" s="282" t="str">
        <f t="shared" ref="M34:M36" si="4">IF(ISBLANK(L34),"",IF(L34&gt;=7.2,"KSM",IF(L34&gt;=6.7,"I A",IF(L34&gt;=6.2,"II A",IF(L34&gt;=5.6,"III A",IF(L34&gt;=5,"I JA",IF(L34&gt;=4.45,"II JA",IF(L34&gt;=4,"III JA"))))))))</f>
        <v>III A</v>
      </c>
      <c r="N34" s="195" t="s">
        <v>328</v>
      </c>
    </row>
    <row r="35" spans="1:14" ht="12" customHeight="1" x14ac:dyDescent="0.25">
      <c r="A35" s="15">
        <v>2</v>
      </c>
      <c r="B35" s="61" t="s">
        <v>93</v>
      </c>
      <c r="C35" s="62" t="s">
        <v>94</v>
      </c>
      <c r="D35" s="129">
        <v>37989</v>
      </c>
      <c r="E35" s="39" t="s">
        <v>92</v>
      </c>
      <c r="F35" s="164" t="s">
        <v>298</v>
      </c>
      <c r="G35" s="157">
        <v>5.3</v>
      </c>
      <c r="H35" s="144">
        <v>5.43</v>
      </c>
      <c r="I35" s="144">
        <v>5.43</v>
      </c>
      <c r="J35" s="144">
        <v>5.62</v>
      </c>
      <c r="K35" s="144">
        <v>5.91</v>
      </c>
      <c r="L35" s="279">
        <f t="shared" ref="L35:L36" si="5">MAX(F35:K35)</f>
        <v>5.91</v>
      </c>
      <c r="M35" s="278" t="str">
        <f t="shared" si="4"/>
        <v>III A</v>
      </c>
      <c r="N35" s="347" t="s">
        <v>95</v>
      </c>
    </row>
    <row r="36" spans="1:14" ht="12" customHeight="1" x14ac:dyDescent="0.25">
      <c r="A36" s="15">
        <v>3</v>
      </c>
      <c r="B36" s="19" t="s">
        <v>59</v>
      </c>
      <c r="C36" s="20" t="s">
        <v>60</v>
      </c>
      <c r="D36" s="129" t="s">
        <v>61</v>
      </c>
      <c r="E36" s="18" t="s">
        <v>5</v>
      </c>
      <c r="F36" s="165">
        <v>4.45</v>
      </c>
      <c r="G36" s="144">
        <v>4.22</v>
      </c>
      <c r="H36" s="144">
        <v>4.5199999999999996</v>
      </c>
      <c r="I36" s="144">
        <v>4.2699999999999996</v>
      </c>
      <c r="J36" s="157">
        <v>4.2</v>
      </c>
      <c r="K36" s="144">
        <v>4.29</v>
      </c>
      <c r="L36" s="279">
        <f t="shared" si="5"/>
        <v>4.5199999999999996</v>
      </c>
      <c r="M36" s="278" t="str">
        <f t="shared" si="4"/>
        <v>II JA</v>
      </c>
      <c r="N36" s="81" t="s">
        <v>55</v>
      </c>
    </row>
    <row r="37" spans="1:14" ht="12" customHeight="1" x14ac:dyDescent="0.25">
      <c r="A37" s="45"/>
    </row>
    <row r="38" spans="1:14" ht="12" customHeight="1" x14ac:dyDescent="0.25">
      <c r="A38" s="8"/>
      <c r="B38" s="8"/>
      <c r="C38" s="8"/>
      <c r="D38" s="133"/>
      <c r="E38" s="46"/>
      <c r="F38" s="47"/>
      <c r="G38" s="47"/>
      <c r="H38" s="47"/>
      <c r="I38" s="47"/>
      <c r="J38" s="47"/>
      <c r="K38" s="47"/>
      <c r="L38" s="97"/>
      <c r="M38" s="97"/>
      <c r="N38" s="8"/>
    </row>
    <row r="39" spans="1:14" ht="12" customHeight="1" x14ac:dyDescent="0.25">
      <c r="A39" s="8"/>
      <c r="B39" s="8"/>
      <c r="C39" s="8"/>
      <c r="D39" s="133"/>
      <c r="E39" s="46"/>
      <c r="F39" s="47"/>
      <c r="G39" s="47"/>
      <c r="H39" s="47"/>
      <c r="I39" s="47"/>
      <c r="J39" s="47"/>
      <c r="K39" s="47"/>
      <c r="L39" s="97"/>
      <c r="M39" s="97"/>
      <c r="N39" s="8"/>
    </row>
    <row r="40" spans="1:14" ht="12" customHeight="1" x14ac:dyDescent="0.25">
      <c r="A40" s="8"/>
      <c r="B40" s="8"/>
      <c r="C40" s="8"/>
      <c r="D40" s="133"/>
      <c r="E40" s="46"/>
      <c r="F40" s="47"/>
      <c r="G40" s="47"/>
      <c r="H40" s="47"/>
      <c r="I40" s="47"/>
      <c r="J40" s="47"/>
      <c r="K40" s="47"/>
      <c r="L40" s="97"/>
      <c r="M40" s="97"/>
      <c r="N40" s="8"/>
    </row>
    <row r="41" spans="1:14" ht="12" customHeight="1" x14ac:dyDescent="0.25">
      <c r="A41" s="8"/>
      <c r="B41" s="8"/>
      <c r="C41" s="8"/>
      <c r="D41" s="133"/>
      <c r="E41" s="46"/>
      <c r="F41" s="47"/>
      <c r="G41" s="47"/>
      <c r="H41" s="47"/>
      <c r="I41" s="47"/>
      <c r="J41" s="47"/>
      <c r="K41" s="47"/>
      <c r="L41" s="97"/>
      <c r="M41" s="97"/>
      <c r="N41" s="8"/>
    </row>
    <row r="42" spans="1:14" ht="12" customHeight="1" x14ac:dyDescent="0.25">
      <c r="A42" s="8"/>
      <c r="B42" s="8"/>
      <c r="C42" s="8"/>
      <c r="D42" s="133"/>
      <c r="E42" s="46"/>
      <c r="F42" s="47"/>
      <c r="G42" s="47"/>
      <c r="H42" s="47"/>
      <c r="I42" s="47"/>
      <c r="J42" s="47"/>
      <c r="K42" s="47"/>
      <c r="L42" s="97"/>
      <c r="M42" s="97"/>
      <c r="N42" s="8"/>
    </row>
    <row r="43" spans="1:14" ht="12" customHeight="1" x14ac:dyDescent="0.25">
      <c r="A43" s="8"/>
      <c r="B43" s="8"/>
      <c r="C43" s="8"/>
      <c r="D43" s="133"/>
      <c r="E43" s="46"/>
      <c r="F43" s="47"/>
      <c r="G43" s="47"/>
      <c r="H43" s="47"/>
      <c r="I43" s="47"/>
      <c r="J43" s="47"/>
      <c r="K43" s="47"/>
      <c r="L43" s="97"/>
      <c r="M43" s="97"/>
      <c r="N43" s="8"/>
    </row>
    <row r="44" spans="1:14" ht="12" customHeight="1" x14ac:dyDescent="0.25">
      <c r="A44" s="8"/>
      <c r="B44" s="8"/>
      <c r="C44" s="8"/>
      <c r="D44" s="133"/>
      <c r="E44" s="46"/>
      <c r="F44" s="47"/>
      <c r="G44" s="47"/>
      <c r="H44" s="47"/>
      <c r="I44" s="47"/>
      <c r="J44" s="47"/>
      <c r="K44" s="47"/>
      <c r="L44" s="97"/>
      <c r="M44" s="97"/>
      <c r="N44" s="8"/>
    </row>
    <row r="45" spans="1:14" ht="12" customHeight="1" x14ac:dyDescent="0.25">
      <c r="A45" s="8"/>
      <c r="B45" s="8"/>
      <c r="C45" s="8"/>
      <c r="D45" s="133"/>
      <c r="E45" s="46"/>
      <c r="F45" s="47"/>
      <c r="G45" s="47"/>
      <c r="H45" s="47"/>
      <c r="I45" s="47"/>
      <c r="J45" s="47"/>
      <c r="K45" s="47"/>
      <c r="L45" s="97"/>
      <c r="M45" s="97"/>
      <c r="N45" s="8"/>
    </row>
    <row r="46" spans="1:14" ht="12" customHeight="1" x14ac:dyDescent="0.25">
      <c r="A46" s="8"/>
      <c r="B46" s="8"/>
      <c r="C46" s="8"/>
      <c r="D46" s="133"/>
      <c r="E46" s="46"/>
      <c r="F46" s="47"/>
      <c r="G46" s="47"/>
      <c r="H46" s="47"/>
      <c r="I46" s="47"/>
      <c r="J46" s="47"/>
      <c r="K46" s="47"/>
      <c r="L46" s="97"/>
      <c r="M46" s="97"/>
      <c r="N46" s="8"/>
    </row>
    <row r="47" spans="1:14" ht="12" customHeight="1" x14ac:dyDescent="0.25">
      <c r="A47" s="8"/>
      <c r="B47" s="8"/>
      <c r="C47" s="8"/>
      <c r="D47" s="133"/>
      <c r="E47" s="46"/>
      <c r="F47" s="47"/>
      <c r="G47" s="47"/>
      <c r="H47" s="47"/>
      <c r="I47" s="47"/>
      <c r="J47" s="47"/>
      <c r="K47" s="47"/>
      <c r="L47" s="97"/>
      <c r="M47" s="97"/>
      <c r="N47" s="8"/>
    </row>
    <row r="48" spans="1:14" ht="12" customHeight="1" x14ac:dyDescent="0.25">
      <c r="A48" s="8"/>
      <c r="B48" s="8"/>
      <c r="C48" s="8"/>
      <c r="D48" s="133"/>
      <c r="E48" s="46"/>
      <c r="F48" s="47"/>
      <c r="G48" s="47"/>
      <c r="H48" s="47"/>
      <c r="I48" s="47"/>
      <c r="J48" s="47"/>
      <c r="K48" s="47"/>
      <c r="L48" s="97"/>
      <c r="M48" s="97"/>
      <c r="N48" s="8"/>
    </row>
    <row r="49" spans="1:14" ht="12" customHeight="1" x14ac:dyDescent="0.25">
      <c r="A49" s="8"/>
      <c r="B49" s="8"/>
      <c r="C49" s="8"/>
      <c r="D49" s="133"/>
      <c r="E49" s="46"/>
      <c r="F49" s="47"/>
      <c r="G49" s="47"/>
      <c r="H49" s="47"/>
      <c r="I49" s="47"/>
      <c r="J49" s="47"/>
      <c r="K49" s="47"/>
      <c r="L49" s="97"/>
      <c r="M49" s="97"/>
      <c r="N49" s="8"/>
    </row>
    <row r="50" spans="1:14" ht="12" customHeight="1" x14ac:dyDescent="0.25">
      <c r="A50" s="8"/>
      <c r="B50" s="8"/>
      <c r="C50" s="8"/>
      <c r="D50" s="133"/>
      <c r="E50" s="46"/>
      <c r="F50" s="47"/>
      <c r="G50" s="47"/>
      <c r="H50" s="47"/>
      <c r="I50" s="47"/>
      <c r="J50" s="47"/>
      <c r="K50" s="47"/>
      <c r="L50" s="97"/>
      <c r="M50" s="97"/>
      <c r="N50" s="8"/>
    </row>
    <row r="51" spans="1:14" ht="12" customHeight="1" x14ac:dyDescent="0.25">
      <c r="A51" s="8"/>
      <c r="B51" s="8"/>
      <c r="C51" s="8"/>
      <c r="D51" s="133"/>
      <c r="E51" s="46"/>
      <c r="F51" s="47"/>
      <c r="G51" s="47"/>
      <c r="H51" s="47"/>
      <c r="I51" s="47"/>
      <c r="J51" s="47"/>
      <c r="K51" s="47"/>
      <c r="L51" s="97"/>
      <c r="M51" s="97"/>
      <c r="N51" s="8"/>
    </row>
    <row r="52" spans="1:14" ht="12" customHeight="1" x14ac:dyDescent="0.25">
      <c r="A52" s="8"/>
      <c r="B52" s="8"/>
      <c r="C52" s="8"/>
      <c r="D52" s="133"/>
      <c r="E52" s="46"/>
      <c r="F52" s="47"/>
      <c r="G52" s="47"/>
      <c r="H52" s="47"/>
      <c r="I52" s="47"/>
      <c r="J52" s="47"/>
      <c r="K52" s="47"/>
      <c r="L52" s="97"/>
      <c r="M52" s="97"/>
      <c r="N52" s="8"/>
    </row>
    <row r="53" spans="1:14" ht="12" customHeight="1" x14ac:dyDescent="0.25">
      <c r="A53" s="8"/>
      <c r="B53" s="8"/>
      <c r="C53" s="8"/>
      <c r="D53" s="133"/>
      <c r="E53" s="46"/>
      <c r="F53" s="47"/>
      <c r="G53" s="47"/>
      <c r="H53" s="47"/>
      <c r="I53" s="47"/>
      <c r="J53" s="47"/>
      <c r="K53" s="47"/>
      <c r="L53" s="97"/>
      <c r="M53" s="97"/>
      <c r="N53" s="8"/>
    </row>
    <row r="54" spans="1:14" ht="12" customHeight="1" x14ac:dyDescent="0.25">
      <c r="A54" s="8"/>
      <c r="B54" s="8"/>
      <c r="C54" s="8"/>
      <c r="D54" s="133"/>
      <c r="E54" s="46"/>
      <c r="F54" s="47"/>
      <c r="G54" s="47"/>
      <c r="H54" s="47"/>
      <c r="I54" s="47"/>
      <c r="J54" s="47"/>
      <c r="K54" s="47"/>
      <c r="L54" s="97"/>
      <c r="M54" s="97"/>
      <c r="N54" s="8"/>
    </row>
    <row r="55" spans="1:14" ht="12" customHeight="1" x14ac:dyDescent="0.25">
      <c r="A55" s="8"/>
      <c r="B55" s="8"/>
      <c r="C55" s="8"/>
      <c r="D55" s="133"/>
      <c r="E55" s="46"/>
      <c r="F55" s="47"/>
      <c r="G55" s="47"/>
      <c r="H55" s="47"/>
      <c r="I55" s="47"/>
      <c r="J55" s="47"/>
      <c r="K55" s="47"/>
      <c r="L55" s="97"/>
      <c r="M55" s="97"/>
      <c r="N55" s="8"/>
    </row>
    <row r="56" spans="1:14" ht="12" customHeight="1" x14ac:dyDescent="0.25">
      <c r="A56" s="8"/>
      <c r="B56" s="8"/>
      <c r="C56" s="8"/>
      <c r="D56" s="133"/>
      <c r="E56" s="46"/>
      <c r="F56" s="47"/>
      <c r="G56" s="47"/>
      <c r="H56" s="47"/>
      <c r="I56" s="47"/>
      <c r="J56" s="47"/>
      <c r="K56" s="47"/>
      <c r="L56" s="97"/>
      <c r="M56" s="97"/>
      <c r="N56" s="8"/>
    </row>
    <row r="57" spans="1:14" ht="12" customHeight="1" x14ac:dyDescent="0.25">
      <c r="A57" s="8"/>
      <c r="B57" s="8"/>
      <c r="C57" s="8"/>
      <c r="D57" s="133"/>
      <c r="E57" s="46"/>
      <c r="F57" s="47"/>
      <c r="G57" s="47"/>
      <c r="H57" s="47"/>
      <c r="I57" s="47"/>
      <c r="J57" s="47"/>
      <c r="K57" s="47"/>
      <c r="L57" s="97"/>
      <c r="M57" s="97"/>
      <c r="N57" s="8"/>
    </row>
    <row r="58" spans="1:14" ht="12" customHeight="1" x14ac:dyDescent="0.25">
      <c r="A58" s="8"/>
      <c r="B58" s="8"/>
      <c r="C58" s="8"/>
      <c r="D58" s="133"/>
      <c r="E58" s="46"/>
      <c r="F58" s="47"/>
      <c r="G58" s="47"/>
      <c r="H58" s="47"/>
      <c r="I58" s="47"/>
      <c r="J58" s="47"/>
      <c r="K58" s="47"/>
      <c r="L58" s="97"/>
      <c r="M58" s="97"/>
      <c r="N58" s="8"/>
    </row>
    <row r="59" spans="1:14" ht="12" customHeight="1" x14ac:dyDescent="0.25">
      <c r="A59" s="8"/>
      <c r="B59" s="8"/>
      <c r="C59" s="8"/>
      <c r="D59" s="133"/>
      <c r="E59" s="46"/>
      <c r="F59" s="47"/>
      <c r="G59" s="47"/>
      <c r="H59" s="47"/>
      <c r="I59" s="47"/>
      <c r="J59" s="47"/>
      <c r="K59" s="47"/>
      <c r="L59" s="97"/>
      <c r="M59" s="97"/>
      <c r="N59" s="8"/>
    </row>
    <row r="60" spans="1:14" ht="12" customHeight="1" x14ac:dyDescent="0.25">
      <c r="A60" s="8"/>
      <c r="B60" s="8"/>
      <c r="C60" s="8"/>
      <c r="D60" s="133"/>
      <c r="E60" s="46"/>
      <c r="F60" s="47"/>
      <c r="G60" s="47"/>
      <c r="H60" s="47"/>
      <c r="I60" s="47"/>
      <c r="J60" s="47"/>
      <c r="K60" s="47"/>
      <c r="L60" s="97"/>
      <c r="M60" s="97"/>
      <c r="N60" s="8"/>
    </row>
  </sheetData>
  <mergeCells count="4">
    <mergeCell ref="F32:K32"/>
    <mergeCell ref="F17:K17"/>
    <mergeCell ref="F26:K26"/>
    <mergeCell ref="F5:K5"/>
  </mergeCells>
  <pageMargins left="0.51181102362204722" right="0.51181102362204722" top="0.74803149606299213" bottom="0.74803149606299213" header="0" footer="0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Viršelis</vt:lpstr>
      <vt:lpstr>60  M</vt:lpstr>
      <vt:lpstr>60  V</vt:lpstr>
      <vt:lpstr>200 M </vt:lpstr>
      <vt:lpstr>200 V </vt:lpstr>
      <vt:lpstr>Aukštis M </vt:lpstr>
      <vt:lpstr>Aukštis V</vt:lpstr>
      <vt:lpstr>Tolis M</vt:lpstr>
      <vt:lpstr>Tolis V</vt:lpstr>
      <vt:lpstr>Rutulys M </vt:lpstr>
      <vt:lpstr>Rutulys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2021-12-19T15:07:15Z</cp:lastPrinted>
  <dcterms:created xsi:type="dcterms:W3CDTF">2020-01-17T16:39:04Z</dcterms:created>
  <dcterms:modified xsi:type="dcterms:W3CDTF">2021-12-19T15:58:16Z</dcterms:modified>
</cp:coreProperties>
</file>