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6" tabRatio="891" activeTab="34"/>
  </bookViews>
  <sheets>
    <sheet name="100Mj" sheetId="1" r:id="rId1"/>
    <sheet name="100Mj (g)" sheetId="2" r:id="rId2"/>
    <sheet name="100Mv" sheetId="3" r:id="rId3"/>
    <sheet name="100Vj" sheetId="4" r:id="rId4"/>
    <sheet name="100Vj (g)" sheetId="5" r:id="rId5"/>
    <sheet name="100Vv" sheetId="6" r:id="rId6"/>
    <sheet name="100Vv (g)" sheetId="7" r:id="rId7"/>
    <sheet name="200Mj" sheetId="8" r:id="rId8"/>
    <sheet name="200Mj (g)" sheetId="9" r:id="rId9"/>
    <sheet name="200Mv" sheetId="10" r:id="rId10"/>
    <sheet name="200Mv (g)" sheetId="11" r:id="rId11"/>
    <sheet name="200Vj" sheetId="12" r:id="rId12"/>
    <sheet name="200Vj (g)" sheetId="13" r:id="rId13"/>
    <sheet name="200Vv" sheetId="14" r:id="rId14"/>
    <sheet name="200Vv (2)" sheetId="15" r:id="rId15"/>
    <sheet name="400Mj" sheetId="16" r:id="rId16"/>
    <sheet name="400Mj (g)" sheetId="17" r:id="rId17"/>
    <sheet name="400Mv" sheetId="18" r:id="rId18"/>
    <sheet name="400Vj" sheetId="19" r:id="rId19"/>
    <sheet name="400Vv" sheetId="20" r:id="rId20"/>
    <sheet name="400Vv (g)" sheetId="21" r:id="rId21"/>
    <sheet name="800M" sheetId="22" r:id="rId22"/>
    <sheet name="800M (g)" sheetId="23" r:id="rId23"/>
    <sheet name="800V" sheetId="24" r:id="rId24"/>
    <sheet name="800V (g)" sheetId="25" r:id="rId25"/>
    <sheet name="AukštisM" sheetId="26" r:id="rId26"/>
    <sheet name="AukštisV" sheetId="27" r:id="rId27"/>
    <sheet name="TolisM" sheetId="28" r:id="rId28"/>
    <sheet name="TolisV" sheetId="29" r:id="rId29"/>
    <sheet name="RutulysV" sheetId="30" r:id="rId30"/>
    <sheet name="DiskasM" sheetId="31" r:id="rId31"/>
    <sheet name="DiskasV" sheetId="32" r:id="rId32"/>
    <sheet name="KūjisM" sheetId="33" r:id="rId33"/>
    <sheet name="KūjisV" sheetId="34" r:id="rId34"/>
    <sheet name="Sportinis Ėjimas" sheetId="35" r:id="rId35"/>
  </sheets>
  <definedNames/>
  <calcPr fullCalcOnLoad="1"/>
</workbook>
</file>

<file path=xl/sharedStrings.xml><?xml version="1.0" encoding="utf-8"?>
<sst xmlns="http://schemas.openxmlformats.org/spreadsheetml/2006/main" count="3552" uniqueCount="697">
  <si>
    <t>100 m</t>
  </si>
  <si>
    <t>1</t>
  </si>
  <si>
    <t>2</t>
  </si>
  <si>
    <t>3</t>
  </si>
  <si>
    <t>4</t>
  </si>
  <si>
    <t>5</t>
  </si>
  <si>
    <t>6</t>
  </si>
  <si>
    <t>7</t>
  </si>
  <si>
    <t>8</t>
  </si>
  <si>
    <t>bėgimas</t>
  </si>
  <si>
    <t>Takas</t>
  </si>
  <si>
    <t>Vardas</t>
  </si>
  <si>
    <t>Pavardė</t>
  </si>
  <si>
    <t>Gim.data</t>
  </si>
  <si>
    <t>Komanda</t>
  </si>
  <si>
    <t>Treneris</t>
  </si>
  <si>
    <t>Rez.</t>
  </si>
  <si>
    <t>Vėjas</t>
  </si>
  <si>
    <t>Rez.f</t>
  </si>
  <si>
    <t>Jaunutės</t>
  </si>
  <si>
    <t>Alytaus centrinis stadionas</t>
  </si>
  <si>
    <t>Jaunės</t>
  </si>
  <si>
    <t>Jaunučiai</t>
  </si>
  <si>
    <t>Jauniai</t>
  </si>
  <si>
    <t>200 m</t>
  </si>
  <si>
    <t>400 m</t>
  </si>
  <si>
    <t>Šuolis į aukštį</t>
  </si>
  <si>
    <t>Rezult.</t>
  </si>
  <si>
    <t>Miestas</t>
  </si>
  <si>
    <t>Eilė</t>
  </si>
  <si>
    <t>Šuolis į tolį</t>
  </si>
  <si>
    <t>Bandymai</t>
  </si>
  <si>
    <t>Disko metimas</t>
  </si>
  <si>
    <t>0,5 kg.</t>
  </si>
  <si>
    <t>Kūjo metimas</t>
  </si>
  <si>
    <t>3 kg.</t>
  </si>
  <si>
    <t>Rutulio stūmimas</t>
  </si>
  <si>
    <t>Junučiai</t>
  </si>
  <si>
    <t>1,0 kg.</t>
  </si>
  <si>
    <t>1,5 kg.</t>
  </si>
  <si>
    <t>4 kg.</t>
  </si>
  <si>
    <t>5 kg.</t>
  </si>
  <si>
    <t>"DZŪKIJOS TAURĖ - 2022"</t>
  </si>
  <si>
    <t>2022-05-25</t>
  </si>
  <si>
    <t>Kv.l.</t>
  </si>
  <si>
    <t>800 m</t>
  </si>
  <si>
    <t>V.jnč</t>
  </si>
  <si>
    <t>Nr.</t>
  </si>
  <si>
    <t xml:space="preserve">Gustas </t>
  </si>
  <si>
    <t>Rutkauskas</t>
  </si>
  <si>
    <t>Druskininkų   SC</t>
  </si>
  <si>
    <t>K.Jezepčikas</t>
  </si>
  <si>
    <t>Akvilė</t>
  </si>
  <si>
    <t>Orliukaitė</t>
  </si>
  <si>
    <t>Nojus</t>
  </si>
  <si>
    <t>Zozulia</t>
  </si>
  <si>
    <t>Rokas</t>
  </si>
  <si>
    <t xml:space="preserve"> Kniza</t>
  </si>
  <si>
    <t>2007-07-30</t>
  </si>
  <si>
    <t>Alytaus SRC</t>
  </si>
  <si>
    <t>V.Šmidtas</t>
  </si>
  <si>
    <t>Lukrecija</t>
  </si>
  <si>
    <t xml:space="preserve"> Almanaitytė</t>
  </si>
  <si>
    <t>2007-04-05</t>
  </si>
  <si>
    <t xml:space="preserve">Atėnė </t>
  </si>
  <si>
    <t>Siaurukaitė</t>
  </si>
  <si>
    <t>2007-09-22</t>
  </si>
  <si>
    <t xml:space="preserve">Gabija </t>
  </si>
  <si>
    <t>Prakapaitė</t>
  </si>
  <si>
    <t>2008-04-12</t>
  </si>
  <si>
    <t xml:space="preserve">Danielius </t>
  </si>
  <si>
    <t>Butkus</t>
  </si>
  <si>
    <t>2009-04-30</t>
  </si>
  <si>
    <t xml:space="preserve">Arminas </t>
  </si>
  <si>
    <t>Geiba</t>
  </si>
  <si>
    <t>2010-03-02</t>
  </si>
  <si>
    <t xml:space="preserve">Goda </t>
  </si>
  <si>
    <t>Šataitė</t>
  </si>
  <si>
    <t>2007-02-18</t>
  </si>
  <si>
    <t xml:space="preserve">Nikolė </t>
  </si>
  <si>
    <t>Strežaitė</t>
  </si>
  <si>
    <t>2010-05-14</t>
  </si>
  <si>
    <t xml:space="preserve">Viktorija </t>
  </si>
  <si>
    <t>Kairytė</t>
  </si>
  <si>
    <t>2007-01-08</t>
  </si>
  <si>
    <t xml:space="preserve">Emilija </t>
  </si>
  <si>
    <t>Daukševičiūtė</t>
  </si>
  <si>
    <t>2007-11-27</t>
  </si>
  <si>
    <t xml:space="preserve">Luka Marija </t>
  </si>
  <si>
    <t>Burbaitė</t>
  </si>
  <si>
    <t>2007-02-07</t>
  </si>
  <si>
    <t xml:space="preserve">Paulina </t>
  </si>
  <si>
    <t>Bakytė</t>
  </si>
  <si>
    <t>2010-04-29</t>
  </si>
  <si>
    <t>Ž.Leskauskas</t>
  </si>
  <si>
    <t>Amelija</t>
  </si>
  <si>
    <t xml:space="preserve"> Ivanauskaitė</t>
  </si>
  <si>
    <t>2009-06-28</t>
  </si>
  <si>
    <t xml:space="preserve">Lėja </t>
  </si>
  <si>
    <t>Milkevičiūtė</t>
  </si>
  <si>
    <t>2009-12-02</t>
  </si>
  <si>
    <t xml:space="preserve">Nojus </t>
  </si>
  <si>
    <t>Dainauskas</t>
  </si>
  <si>
    <t>2007-04-02</t>
  </si>
  <si>
    <t xml:space="preserve">Bernadeta </t>
  </si>
  <si>
    <t>Vaitkevičiūtė</t>
  </si>
  <si>
    <t>2007-07-16</t>
  </si>
  <si>
    <t>Dominykas</t>
  </si>
  <si>
    <t xml:space="preserve"> Petraška</t>
  </si>
  <si>
    <t>2007-05-20</t>
  </si>
  <si>
    <t>R.Salickas</t>
  </si>
  <si>
    <t xml:space="preserve">Titas </t>
  </si>
  <si>
    <t>Sovasta</t>
  </si>
  <si>
    <t>2007-07-07</t>
  </si>
  <si>
    <t xml:space="preserve">Toma </t>
  </si>
  <si>
    <t>Teresevičiūtė</t>
  </si>
  <si>
    <t>2007-09-16</t>
  </si>
  <si>
    <t>Nikliauzaitė</t>
  </si>
  <si>
    <t>2007-06-28</t>
  </si>
  <si>
    <t xml:space="preserve">Austėja </t>
  </si>
  <si>
    <t>Vyšniauskaitė</t>
  </si>
  <si>
    <t>2007-08-03</t>
  </si>
  <si>
    <t xml:space="preserve">Melita </t>
  </si>
  <si>
    <t>Sirvidaitė</t>
  </si>
  <si>
    <t>2007-03-19</t>
  </si>
  <si>
    <t xml:space="preserve">Emilė </t>
  </si>
  <si>
    <t>Valentukonytė</t>
  </si>
  <si>
    <t>2007-03-10</t>
  </si>
  <si>
    <t>A.Klebauskas</t>
  </si>
  <si>
    <t xml:space="preserve">Augustė </t>
  </si>
  <si>
    <t>Česynaitė</t>
  </si>
  <si>
    <t>2007-08-30</t>
  </si>
  <si>
    <t xml:space="preserve">Ąžuolas </t>
  </si>
  <si>
    <t>Nauckūnas</t>
  </si>
  <si>
    <t>2007-07-17</t>
  </si>
  <si>
    <t>K.Giedraitis, V.Šmidtas</t>
  </si>
  <si>
    <t>Lukas</t>
  </si>
  <si>
    <t>Ivašauskas</t>
  </si>
  <si>
    <t>2007-09-17</t>
  </si>
  <si>
    <t xml:space="preserve">Dovydas </t>
  </si>
  <si>
    <t>Žiukas</t>
  </si>
  <si>
    <t>2008-09-04</t>
  </si>
  <si>
    <t>J.Baltrušaitis</t>
  </si>
  <si>
    <t xml:space="preserve">Mantas </t>
  </si>
  <si>
    <t>Maknavičius</t>
  </si>
  <si>
    <t>2007-04-24</t>
  </si>
  <si>
    <t xml:space="preserve">       Kristina</t>
  </si>
  <si>
    <t>Stasionytė</t>
  </si>
  <si>
    <t xml:space="preserve">Karolis </t>
  </si>
  <si>
    <t>Dambrauskas</t>
  </si>
  <si>
    <t>2006-10-08</t>
  </si>
  <si>
    <t xml:space="preserve">Brigita </t>
  </si>
  <si>
    <t>Gudžiauskaitė</t>
  </si>
  <si>
    <t>2006-04-01</t>
  </si>
  <si>
    <t xml:space="preserve">Rokas </t>
  </si>
  <si>
    <t>Jeremičius</t>
  </si>
  <si>
    <t>2006-06-11</t>
  </si>
  <si>
    <t xml:space="preserve">Domantas </t>
  </si>
  <si>
    <t>Mackevičius</t>
  </si>
  <si>
    <t>2005-04-07</t>
  </si>
  <si>
    <t>Vakarė</t>
  </si>
  <si>
    <t xml:space="preserve"> Ančiulytė</t>
  </si>
  <si>
    <t>2006-03-22</t>
  </si>
  <si>
    <t>K.Giedraitis V.Šmidtas</t>
  </si>
  <si>
    <t>Bogomolnikovas</t>
  </si>
  <si>
    <t>2006-03-11</t>
  </si>
  <si>
    <t xml:space="preserve">Augustina  </t>
  </si>
  <si>
    <t>Keblėkaitė</t>
  </si>
  <si>
    <t>2005-04-28</t>
  </si>
  <si>
    <t xml:space="preserve">Eimantas </t>
  </si>
  <si>
    <t>Šlapsevičius</t>
  </si>
  <si>
    <t>2005-01-14</t>
  </si>
  <si>
    <t>Ž.Leskaukas</t>
  </si>
  <si>
    <t>Domantas</t>
  </si>
  <si>
    <t>Švetkauskas</t>
  </si>
  <si>
    <t>2005-10-15</t>
  </si>
  <si>
    <t>Evelina</t>
  </si>
  <si>
    <t>Gecevičiūtė</t>
  </si>
  <si>
    <t>2005-01-20</t>
  </si>
  <si>
    <t xml:space="preserve">Orestas </t>
  </si>
  <si>
    <t>Žiurinskas</t>
  </si>
  <si>
    <t>2006-01-10</t>
  </si>
  <si>
    <t>Švipas</t>
  </si>
  <si>
    <t>2005-12-17</t>
  </si>
  <si>
    <t xml:space="preserve">Audrius </t>
  </si>
  <si>
    <t>Ditauskas</t>
  </si>
  <si>
    <t>2005-05-01</t>
  </si>
  <si>
    <t xml:space="preserve">Aurimas </t>
  </si>
  <si>
    <t>Naruševičius</t>
  </si>
  <si>
    <t>2005-06-03</t>
  </si>
  <si>
    <t xml:space="preserve">Benediktas </t>
  </si>
  <si>
    <t>Balbieris</t>
  </si>
  <si>
    <t>2006-11-27</t>
  </si>
  <si>
    <t xml:space="preserve">Justinas </t>
  </si>
  <si>
    <t>Gudauskas</t>
  </si>
  <si>
    <t>2004-05-25</t>
  </si>
  <si>
    <t>A.Klebauskas L.Juchnevičienė</t>
  </si>
  <si>
    <t xml:space="preserve">Kajus </t>
  </si>
  <si>
    <t>Akulis</t>
  </si>
  <si>
    <t>2004-05-13</t>
  </si>
  <si>
    <t>Kvietkutė</t>
  </si>
  <si>
    <t>2008-02-24</t>
  </si>
  <si>
    <t>Jurbarko SC</t>
  </si>
  <si>
    <t>A. Domeika</t>
  </si>
  <si>
    <t>Patricija</t>
  </si>
  <si>
    <t>Babiliūtė</t>
  </si>
  <si>
    <t>Augustė</t>
  </si>
  <si>
    <t>Pranskaitytė</t>
  </si>
  <si>
    <t>2008-08-15</t>
  </si>
  <si>
    <t>L. Stanienė</t>
  </si>
  <si>
    <t>Irma</t>
  </si>
  <si>
    <t>Lukoševičiūtė</t>
  </si>
  <si>
    <t>Atėnė</t>
  </si>
  <si>
    <t>Bosikytė</t>
  </si>
  <si>
    <t>Karolis</t>
  </si>
  <si>
    <t>Rūtenis</t>
  </si>
  <si>
    <t>Gervylius</t>
  </si>
  <si>
    <t>2007-0-30</t>
  </si>
  <si>
    <t>Airidas</t>
  </si>
  <si>
    <t>Sutkus</t>
  </si>
  <si>
    <t>L.Stanienė</t>
  </si>
  <si>
    <t>Ugnė</t>
  </si>
  <si>
    <t>Gudžiūnaitė</t>
  </si>
  <si>
    <t>V. Kokarskaja</t>
  </si>
  <si>
    <t>Kajus</t>
  </si>
  <si>
    <t>Smetonis</t>
  </si>
  <si>
    <t>Aliana</t>
  </si>
  <si>
    <t>Odebiyi</t>
  </si>
  <si>
    <t>BĮ Klaipėdos LAM</t>
  </si>
  <si>
    <t>M.Krakys</t>
  </si>
  <si>
    <t>Danielius</t>
  </si>
  <si>
    <t>Jurgaitis</t>
  </si>
  <si>
    <t>Perla</t>
  </si>
  <si>
    <t>Navickė</t>
  </si>
  <si>
    <t>Grėjus</t>
  </si>
  <si>
    <t>Gudavičius</t>
  </si>
  <si>
    <t>Urtė</t>
  </si>
  <si>
    <t>Milašiūtė</t>
  </si>
  <si>
    <t>Roberta</t>
  </si>
  <si>
    <t>Bliujūtė</t>
  </si>
  <si>
    <t>Vilius</t>
  </si>
  <si>
    <t>Veseris</t>
  </si>
  <si>
    <t>Artemij</t>
  </si>
  <si>
    <t>Dmitrenko</t>
  </si>
  <si>
    <t>L.Bružas</t>
  </si>
  <si>
    <t>Agnė</t>
  </si>
  <si>
    <t>Gintilaitė</t>
  </si>
  <si>
    <t>Aušraitė</t>
  </si>
  <si>
    <t>Viltė</t>
  </si>
  <si>
    <t>Makaraitė</t>
  </si>
  <si>
    <t>A.Vilčinskienė, R.Adomaitienė</t>
  </si>
  <si>
    <t>A.Šilauskas</t>
  </si>
  <si>
    <t xml:space="preserve">Olivia </t>
  </si>
  <si>
    <t>Statkevičius</t>
  </si>
  <si>
    <t>Mindaugas</t>
  </si>
  <si>
    <t>Štikonas</t>
  </si>
  <si>
    <t>Anthony</t>
  </si>
  <si>
    <t>Nader</t>
  </si>
  <si>
    <t>E.Norvilas</t>
  </si>
  <si>
    <t>Ema</t>
  </si>
  <si>
    <t>Broškaitė</t>
  </si>
  <si>
    <t xml:space="preserve">Tomas </t>
  </si>
  <si>
    <t>Vasiliauskas</t>
  </si>
  <si>
    <t>1997-11-28</t>
  </si>
  <si>
    <t>Vilniaus MSC</t>
  </si>
  <si>
    <t>M.Jusis,A.Šedys</t>
  </si>
  <si>
    <t>Nida</t>
  </si>
  <si>
    <t>Bartaškevičiūtė</t>
  </si>
  <si>
    <t>Marijampolės SC</t>
  </si>
  <si>
    <t>G.Janušauskas,V.Komisaraitis</t>
  </si>
  <si>
    <t>Aistė</t>
  </si>
  <si>
    <t>Cėplaitė</t>
  </si>
  <si>
    <t>G.Janušauskas</t>
  </si>
  <si>
    <t>Emilis</t>
  </si>
  <si>
    <t>Petruškevičius</t>
  </si>
  <si>
    <t>Titas</t>
  </si>
  <si>
    <t>Eidukevičius</t>
  </si>
  <si>
    <t>A.Šedys</t>
  </si>
  <si>
    <t>Bučinskas</t>
  </si>
  <si>
    <t>Augustas</t>
  </si>
  <si>
    <t>Pilius</t>
  </si>
  <si>
    <t>Gerardas</t>
  </si>
  <si>
    <t>Zakarka</t>
  </si>
  <si>
    <t>Gabrielė</t>
  </si>
  <si>
    <t>Matulevičiūtė</t>
  </si>
  <si>
    <t>Rūta</t>
  </si>
  <si>
    <t>Brusokaitė</t>
  </si>
  <si>
    <t>R.Bindokienė</t>
  </si>
  <si>
    <t>Toma</t>
  </si>
  <si>
    <t>Lygaitytė</t>
  </si>
  <si>
    <t>Stasys</t>
  </si>
  <si>
    <t>Vencius</t>
  </si>
  <si>
    <t>Justė</t>
  </si>
  <si>
    <t>Juškaitė</t>
  </si>
  <si>
    <t>E.Gustaitis,M.Rusevičius</t>
  </si>
  <si>
    <t>Mariia</t>
  </si>
  <si>
    <t>Kuznietcova</t>
  </si>
  <si>
    <t>V.Komisaraitis</t>
  </si>
  <si>
    <t>Danielis</t>
  </si>
  <si>
    <t>Bendaravičius</t>
  </si>
  <si>
    <t>Zubavičius</t>
  </si>
  <si>
    <t>Naglis</t>
  </si>
  <si>
    <t>Zigmanta</t>
  </si>
  <si>
    <t>P.Bieliūnas,V.Komisaraitis</t>
  </si>
  <si>
    <t>Minevičius</t>
  </si>
  <si>
    <t>V.Komisaraitis, J.Kasputienė</t>
  </si>
  <si>
    <t>Andrėja</t>
  </si>
  <si>
    <t>Zigmantaitė</t>
  </si>
  <si>
    <t>Luknė</t>
  </si>
  <si>
    <t>Šlekytė</t>
  </si>
  <si>
    <t>E.Gustaitis,V.Komisaraitis</t>
  </si>
  <si>
    <t>Klaidas</t>
  </si>
  <si>
    <t>Vyšniauskas</t>
  </si>
  <si>
    <t>Kelerta</t>
  </si>
  <si>
    <t>E.Gustaitis</t>
  </si>
  <si>
    <t>Tomas</t>
  </si>
  <si>
    <t>Lukoševičius</t>
  </si>
  <si>
    <t>P.Bieliūnas</t>
  </si>
  <si>
    <t>Matas</t>
  </si>
  <si>
    <t>Noreika</t>
  </si>
  <si>
    <t>V.Komisaraitis,A.Kavaliauskas</t>
  </si>
  <si>
    <t>Kisnieriūtė</t>
  </si>
  <si>
    <t>Eitvidas</t>
  </si>
  <si>
    <t>Turčinskas</t>
  </si>
  <si>
    <t>Vilniaus Ozo g.</t>
  </si>
  <si>
    <t xml:space="preserve">J.Radžius, R.Šinkūnas </t>
  </si>
  <si>
    <t>Arminas</t>
  </si>
  <si>
    <t>Ačas</t>
  </si>
  <si>
    <t>J.Radžius, A.Šlepavičius</t>
  </si>
  <si>
    <t>Gabija</t>
  </si>
  <si>
    <t>Vaščenkaitė</t>
  </si>
  <si>
    <t>J.Radžius</t>
  </si>
  <si>
    <t>Julius</t>
  </si>
  <si>
    <t>Mockevičius</t>
  </si>
  <si>
    <t>2007-01-18</t>
  </si>
  <si>
    <t>J.Radžius, K. Giedraitis</t>
  </si>
  <si>
    <t>Deimantė</t>
  </si>
  <si>
    <t>Žilinskaitė</t>
  </si>
  <si>
    <t>Prienų KKSC</t>
  </si>
  <si>
    <t>K. Kuzmickienė</t>
  </si>
  <si>
    <t>Emilija</t>
  </si>
  <si>
    <t>Vilčinskaitė</t>
  </si>
  <si>
    <t xml:space="preserve">Justas </t>
  </si>
  <si>
    <t>Meilus</t>
  </si>
  <si>
    <t>Rokiškio KKSC</t>
  </si>
  <si>
    <t>R. Šinkūnas</t>
  </si>
  <si>
    <t>Bačkė</t>
  </si>
  <si>
    <t xml:space="preserve">Aurėja </t>
  </si>
  <si>
    <t>Streikutė</t>
  </si>
  <si>
    <t>2006-06-27</t>
  </si>
  <si>
    <t>I. Nagelė</t>
  </si>
  <si>
    <t>Zizas</t>
  </si>
  <si>
    <t xml:space="preserve">Otas </t>
  </si>
  <si>
    <t>Viliūnas</t>
  </si>
  <si>
    <t xml:space="preserve">Kamilė </t>
  </si>
  <si>
    <t>Jelenskaja</t>
  </si>
  <si>
    <t>2007-12-31</t>
  </si>
  <si>
    <t xml:space="preserve">Majus </t>
  </si>
  <si>
    <t>Lašas</t>
  </si>
  <si>
    <t>Neniškis</t>
  </si>
  <si>
    <t xml:space="preserve">Paulius </t>
  </si>
  <si>
    <t>Pupelis</t>
  </si>
  <si>
    <t xml:space="preserve">Vilius </t>
  </si>
  <si>
    <t>Šukys</t>
  </si>
  <si>
    <t xml:space="preserve">Viltė </t>
  </si>
  <si>
    <t xml:space="preserve">Zolobaitė </t>
  </si>
  <si>
    <t>Butylkinaitė</t>
  </si>
  <si>
    <t xml:space="preserve">Dominykas </t>
  </si>
  <si>
    <t>Banys</t>
  </si>
  <si>
    <t>b.k.</t>
  </si>
  <si>
    <t>Kvėdaraitė</t>
  </si>
  <si>
    <t>J. Romankovas, R. Kaselis</t>
  </si>
  <si>
    <t>Aiva</t>
  </si>
  <si>
    <t>Bilevičiūtė</t>
  </si>
  <si>
    <t xml:space="preserve">Justė </t>
  </si>
  <si>
    <t>Kvėderaitė</t>
  </si>
  <si>
    <t>Šiaulių LASC</t>
  </si>
  <si>
    <t>D. Maceikienė</t>
  </si>
  <si>
    <t>Žemyna</t>
  </si>
  <si>
    <t>Mickūnaitė</t>
  </si>
  <si>
    <t>2008-07-12</t>
  </si>
  <si>
    <t>Rojus</t>
  </si>
  <si>
    <t>Daugėla</t>
  </si>
  <si>
    <t>2008-06-01</t>
  </si>
  <si>
    <t>Goda</t>
  </si>
  <si>
    <t>Baliutavičiūtė</t>
  </si>
  <si>
    <t>2008-05-07</t>
  </si>
  <si>
    <t>L. Maceika</t>
  </si>
  <si>
    <t>Nikolajevas</t>
  </si>
  <si>
    <t>2007-08-06</t>
  </si>
  <si>
    <t>Eiridas</t>
  </si>
  <si>
    <t>Sliukas</t>
  </si>
  <si>
    <t>2008-04-22</t>
  </si>
  <si>
    <t>Paulina</t>
  </si>
  <si>
    <t>Mikalajūnaitė</t>
  </si>
  <si>
    <t>2008-11-09</t>
  </si>
  <si>
    <t>2008-12-11</t>
  </si>
  <si>
    <t>2008-04-30</t>
  </si>
  <si>
    <t>Žygimantas</t>
  </si>
  <si>
    <t>Kučinskas</t>
  </si>
  <si>
    <t>2008-11-18</t>
  </si>
  <si>
    <t>2006-07-09</t>
  </si>
  <si>
    <t>Kamilė</t>
  </si>
  <si>
    <t>Juškevičiūtė</t>
  </si>
  <si>
    <t>2005-11-25</t>
  </si>
  <si>
    <t>Saulė</t>
  </si>
  <si>
    <t>Lidija</t>
  </si>
  <si>
    <t>Rūtelionytė</t>
  </si>
  <si>
    <t>2007-08-17</t>
  </si>
  <si>
    <t>D. Vrubliauskas</t>
  </si>
  <si>
    <t>Šimkutė</t>
  </si>
  <si>
    <t>2006-04-15</t>
  </si>
  <si>
    <t>Bunga</t>
  </si>
  <si>
    <t>2005-04-06</t>
  </si>
  <si>
    <t>Arnas</t>
  </si>
  <si>
    <t>Kriaučiūnas</t>
  </si>
  <si>
    <t>2008-09-13</t>
  </si>
  <si>
    <t>Pocevičius</t>
  </si>
  <si>
    <t>2006-05-10</t>
  </si>
  <si>
    <t>Joris</t>
  </si>
  <si>
    <t>Šatkauskas</t>
  </si>
  <si>
    <t>Mituzaitė</t>
  </si>
  <si>
    <t>2007-04-07</t>
  </si>
  <si>
    <t>Lukys</t>
  </si>
  <si>
    <t>2008-04-14</t>
  </si>
  <si>
    <t>Adrija</t>
  </si>
  <si>
    <t>Jokubauskaitė</t>
  </si>
  <si>
    <t>2007-02-26</t>
  </si>
  <si>
    <t>D. Šaučikovas</t>
  </si>
  <si>
    <t>Klioštoraitytė</t>
  </si>
  <si>
    <t>2006-05-09</t>
  </si>
  <si>
    <t>Armandas</t>
  </si>
  <si>
    <t>Smilgys</t>
  </si>
  <si>
    <t>2007-04-26</t>
  </si>
  <si>
    <t>Rugilė</t>
  </si>
  <si>
    <t>Pribelskytė</t>
  </si>
  <si>
    <t>2007-08-24</t>
  </si>
  <si>
    <t>Eivita</t>
  </si>
  <si>
    <t>Stankūnaitė</t>
  </si>
  <si>
    <t>V. Žiedienė, J. Spudis</t>
  </si>
  <si>
    <t xml:space="preserve">Džiugas </t>
  </si>
  <si>
    <t>Vasiljevas</t>
  </si>
  <si>
    <t>2006-06-01</t>
  </si>
  <si>
    <t>Kulbokaitė</t>
  </si>
  <si>
    <t>2007-04-17</t>
  </si>
  <si>
    <t>Jocaitė</t>
  </si>
  <si>
    <t>2006-09-13</t>
  </si>
  <si>
    <t>Razgutė</t>
  </si>
  <si>
    <t>2008-03-04</t>
  </si>
  <si>
    <t>R. Kondratienė</t>
  </si>
  <si>
    <t>Dapkutė</t>
  </si>
  <si>
    <t>2008-01-20</t>
  </si>
  <si>
    <t>Samaškaitė</t>
  </si>
  <si>
    <t>2008-01-27</t>
  </si>
  <si>
    <t>Rupšytė</t>
  </si>
  <si>
    <t>Šiaulių Berlyno žiogelis</t>
  </si>
  <si>
    <t>L.Maceika</t>
  </si>
  <si>
    <t>Kazanavičiūtė</t>
  </si>
  <si>
    <t>J. Beržanskis</t>
  </si>
  <si>
    <t>Jarūnė</t>
  </si>
  <si>
    <t>L. Roikienė</t>
  </si>
  <si>
    <t>Petkevičiūtė</t>
  </si>
  <si>
    <t>Paulius</t>
  </si>
  <si>
    <t>Čeponkus</t>
  </si>
  <si>
    <t>Auksė</t>
  </si>
  <si>
    <t>Kriskutė</t>
  </si>
  <si>
    <t>2008-02-03</t>
  </si>
  <si>
    <t xml:space="preserve">Karina </t>
  </si>
  <si>
    <t>Kulševičiūtė</t>
  </si>
  <si>
    <t>Širvintų SC</t>
  </si>
  <si>
    <t>A.Kmitas</t>
  </si>
  <si>
    <t>Elzė</t>
  </si>
  <si>
    <t>Matukaitė</t>
  </si>
  <si>
    <t>Damidavičiūtė</t>
  </si>
  <si>
    <t>Vilkaviškio SM</t>
  </si>
  <si>
    <t>R.Akucevičiūtė</t>
  </si>
  <si>
    <t xml:space="preserve">Giedrius </t>
  </si>
  <si>
    <t>Skrinskas</t>
  </si>
  <si>
    <t>Gustis</t>
  </si>
  <si>
    <t>Demeškevičius</t>
  </si>
  <si>
    <t xml:space="preserve">Ervinas </t>
  </si>
  <si>
    <t>Urbanavičius</t>
  </si>
  <si>
    <t>Neda</t>
  </si>
  <si>
    <t>Čapskytė</t>
  </si>
  <si>
    <t>2006-10-14</t>
  </si>
  <si>
    <t>R.Kiškėnienė</t>
  </si>
  <si>
    <t>Normantas</t>
  </si>
  <si>
    <t>Durneika</t>
  </si>
  <si>
    <t>2005-05-05</t>
  </si>
  <si>
    <t>M. Saldukaitis</t>
  </si>
  <si>
    <t>Ayrtonas</t>
  </si>
  <si>
    <t>Katilius</t>
  </si>
  <si>
    <t>2007-02-27</t>
  </si>
  <si>
    <t>Dominaitis</t>
  </si>
  <si>
    <t>2007-07-03</t>
  </si>
  <si>
    <t>Mantas</t>
  </si>
  <si>
    <t>Odegovas</t>
  </si>
  <si>
    <t>2007-02-19</t>
  </si>
  <si>
    <t>Tautvydas</t>
  </si>
  <si>
    <t>Šėporaitis</t>
  </si>
  <si>
    <t>2008-07-11</t>
  </si>
  <si>
    <t xml:space="preserve">Agnieška </t>
  </si>
  <si>
    <t xml:space="preserve">Bačul </t>
  </si>
  <si>
    <t>2007-09-12</t>
  </si>
  <si>
    <t>Vilniaus r. SM</t>
  </si>
  <si>
    <t xml:space="preserve">V. Gražys </t>
  </si>
  <si>
    <t xml:space="preserve">Patricija </t>
  </si>
  <si>
    <t xml:space="preserve">Lapunaitė </t>
  </si>
  <si>
    <t>2008-11-22</t>
  </si>
  <si>
    <t xml:space="preserve">Bakys </t>
  </si>
  <si>
    <t>2005-02-18</t>
  </si>
  <si>
    <t xml:space="preserve">Juodvalkis </t>
  </si>
  <si>
    <t>2005-10-14</t>
  </si>
  <si>
    <t xml:space="preserve">Bukauskas </t>
  </si>
  <si>
    <t>2007-01-03</t>
  </si>
  <si>
    <t xml:space="preserve">Šepetytė </t>
  </si>
  <si>
    <t>2008-02-08</t>
  </si>
  <si>
    <t xml:space="preserve">Evija </t>
  </si>
  <si>
    <t xml:space="preserve">Krauklytė </t>
  </si>
  <si>
    <t>2008-07-30</t>
  </si>
  <si>
    <t xml:space="preserve">Evelina </t>
  </si>
  <si>
    <t>2007-11-06</t>
  </si>
  <si>
    <t xml:space="preserve">Odnopolaitė </t>
  </si>
  <si>
    <t>2007-07-24</t>
  </si>
  <si>
    <t>Bubinaitė</t>
  </si>
  <si>
    <t>Vilniaus SSC</t>
  </si>
  <si>
    <t>R. Sausaitis</t>
  </si>
  <si>
    <t>Indrė</t>
  </si>
  <si>
    <t>Riazanskytė</t>
  </si>
  <si>
    <t>R. Sausaitis, Z. Tindžulienė</t>
  </si>
  <si>
    <t>Evita</t>
  </si>
  <si>
    <t>Babraitytė</t>
  </si>
  <si>
    <t>Julija</t>
  </si>
  <si>
    <t>Libar</t>
  </si>
  <si>
    <t>Žebrauskaitė</t>
  </si>
  <si>
    <t>Eleonora</t>
  </si>
  <si>
    <t>Višnevskytė</t>
  </si>
  <si>
    <t>Kukšta</t>
  </si>
  <si>
    <t>2007-01-29</t>
  </si>
  <si>
    <t>L.Juchnevičienė</t>
  </si>
  <si>
    <t>Martynas</t>
  </si>
  <si>
    <t>Žilėnas</t>
  </si>
  <si>
    <t>Gasiūnaitė</t>
  </si>
  <si>
    <t>2006-06-14</t>
  </si>
  <si>
    <t>Silvija</t>
  </si>
  <si>
    <t>Stundžiaitė</t>
  </si>
  <si>
    <t>2006-06-08</t>
  </si>
  <si>
    <t>Evald</t>
  </si>
  <si>
    <t>Jodko</t>
  </si>
  <si>
    <t>2006-02-23</t>
  </si>
  <si>
    <t>O.Bogačionok, J.Strumskytė-Razgūnė</t>
  </si>
  <si>
    <t>Kasparas</t>
  </si>
  <si>
    <t>Malinovskis</t>
  </si>
  <si>
    <t>J.Strumskytė-Razgūnė, T.Zalatoris</t>
  </si>
  <si>
    <t>T.Zalatoris, J.Strumskytė-Razgūnė</t>
  </si>
  <si>
    <t>Nauris</t>
  </si>
  <si>
    <t>Krasuckis</t>
  </si>
  <si>
    <t>2007-11-22</t>
  </si>
  <si>
    <t>I.Luckienė, J.Strumskytė-Razgūnė</t>
  </si>
  <si>
    <t>Pijus</t>
  </si>
  <si>
    <t>Bartoševičius</t>
  </si>
  <si>
    <t>2008-03-13</t>
  </si>
  <si>
    <t>Mačionis</t>
  </si>
  <si>
    <t>Benas</t>
  </si>
  <si>
    <t>Manstavičius</t>
  </si>
  <si>
    <t>2008-07-28</t>
  </si>
  <si>
    <t>Sabina</t>
  </si>
  <si>
    <t>Buivyd</t>
  </si>
  <si>
    <t>Vitkauskaitė</t>
  </si>
  <si>
    <t>2005-02-13</t>
  </si>
  <si>
    <t xml:space="preserve"> E. Žiupkienė</t>
  </si>
  <si>
    <t>Pilkauskas</t>
  </si>
  <si>
    <t>2006-09-11</t>
  </si>
  <si>
    <t>E. Žiupkienė</t>
  </si>
  <si>
    <t>2006-04-16</t>
  </si>
  <si>
    <t>I. Krakoviak-Tolstika, A.Tolstiks</t>
  </si>
  <si>
    <t>Adas</t>
  </si>
  <si>
    <t>2005-06-01</t>
  </si>
  <si>
    <t>A.Tolstiks,N.Daugėlienė</t>
  </si>
  <si>
    <t>Lataitis</t>
  </si>
  <si>
    <t>2008-03-23</t>
  </si>
  <si>
    <t>Emanuelė</t>
  </si>
  <si>
    <t>Balsytė</t>
  </si>
  <si>
    <t>2007-10-26</t>
  </si>
  <si>
    <t>I. Krakoviak-Tolstika, I.Ivoškienė</t>
  </si>
  <si>
    <t>Gediminas</t>
  </si>
  <si>
    <t>Kulpavičius</t>
  </si>
  <si>
    <t>2005-09-03</t>
  </si>
  <si>
    <t>Rusnė</t>
  </si>
  <si>
    <t>Ponomariovaitė</t>
  </si>
  <si>
    <t>2008-08-13</t>
  </si>
  <si>
    <t>G.Kupstytė</t>
  </si>
  <si>
    <t xml:space="preserve">Bernardas </t>
  </si>
  <si>
    <t>Jakilaitis</t>
  </si>
  <si>
    <t>2007-07-08</t>
  </si>
  <si>
    <t>A.Tolstiks,I.Krakoviak-Tolstika</t>
  </si>
  <si>
    <t>Stašaitytė</t>
  </si>
  <si>
    <t>2005-01-04</t>
  </si>
  <si>
    <t>T.Krasauskienė,V.Kiaulakis</t>
  </si>
  <si>
    <t>Žvirblytė</t>
  </si>
  <si>
    <t>2007-02-22</t>
  </si>
  <si>
    <t>D.Grigienė</t>
  </si>
  <si>
    <t>Juknaitė</t>
  </si>
  <si>
    <t>T.Krasauskienė</t>
  </si>
  <si>
    <t>Galvydytė</t>
  </si>
  <si>
    <t>2005-09-27</t>
  </si>
  <si>
    <t>T.Krasauskienė,V.čereška</t>
  </si>
  <si>
    <t>Berta</t>
  </si>
  <si>
    <t>Kondrataitė</t>
  </si>
  <si>
    <t>P.Žukienė V.Kozlov</t>
  </si>
  <si>
    <t>Monika Lina</t>
  </si>
  <si>
    <t>Eglinskas</t>
  </si>
  <si>
    <t>2005-07-13</t>
  </si>
  <si>
    <t>V.Kozlov P.Žukienė</t>
  </si>
  <si>
    <t>Eva</t>
  </si>
  <si>
    <t>2007-08-16</t>
  </si>
  <si>
    <t>V. Kozlov P.Žukienė</t>
  </si>
  <si>
    <t>Kamila</t>
  </si>
  <si>
    <t>Telnova</t>
  </si>
  <si>
    <t>2008-04-16</t>
  </si>
  <si>
    <t>P.Žukienė,V.Kozlov</t>
  </si>
  <si>
    <t>Elinga</t>
  </si>
  <si>
    <t>Semeniuk</t>
  </si>
  <si>
    <t>2007-01-06</t>
  </si>
  <si>
    <t xml:space="preserve">Peciukonytė </t>
  </si>
  <si>
    <t>2007-05-08</t>
  </si>
  <si>
    <t xml:space="preserve">Monika </t>
  </si>
  <si>
    <t xml:space="preserve">Šimelevičiūtė </t>
  </si>
  <si>
    <t>2008-01-10</t>
  </si>
  <si>
    <t>Simas</t>
  </si>
  <si>
    <t>Ivanauskas</t>
  </si>
  <si>
    <t>2007-02-03</t>
  </si>
  <si>
    <t>Rachel</t>
  </si>
  <si>
    <t>Bondar</t>
  </si>
  <si>
    <t>2008-03-30</t>
  </si>
  <si>
    <t>Šiugždaitė</t>
  </si>
  <si>
    <t>2005-12-24</t>
  </si>
  <si>
    <t>Eglė</t>
  </si>
  <si>
    <t>Naujokaitė</t>
  </si>
  <si>
    <t>2007-08-13</t>
  </si>
  <si>
    <t>Kristina</t>
  </si>
  <si>
    <t>Kniza</t>
  </si>
  <si>
    <t>2000 s.ė.</t>
  </si>
  <si>
    <t>3000 s.ė.</t>
  </si>
  <si>
    <t>Vieta</t>
  </si>
  <si>
    <t>0,7</t>
  </si>
  <si>
    <t>-0,7</t>
  </si>
  <si>
    <t>DNS</t>
  </si>
  <si>
    <t>1,3</t>
  </si>
  <si>
    <t>0,0</t>
  </si>
  <si>
    <t>-1,6</t>
  </si>
  <si>
    <t>-0,6</t>
  </si>
  <si>
    <t>-1,7</t>
  </si>
  <si>
    <t>0,4</t>
  </si>
  <si>
    <t>-1,2</t>
  </si>
  <si>
    <t>-0,5</t>
  </si>
  <si>
    <t>1,0</t>
  </si>
  <si>
    <t>Genardas</t>
  </si>
  <si>
    <t>-0,9</t>
  </si>
  <si>
    <t>-1,1</t>
  </si>
  <si>
    <t>KSM</t>
  </si>
  <si>
    <t>0,3</t>
  </si>
  <si>
    <t>-0,2</t>
  </si>
  <si>
    <t>Šniukaitė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</si>
  <si>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</si>
  <si>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</si>
  <si>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</si>
  <si>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</si>
  <si>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</si>
  <si>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</si>
  <si>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</si>
  <si>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</si>
  <si>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</si>
  <si>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</si>
  <si>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</si>
  <si>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0</t>
  </si>
  <si>
    <t>xxx</t>
  </si>
  <si>
    <t>xx0</t>
  </si>
  <si>
    <t>x0</t>
  </si>
  <si>
    <t>180</t>
  </si>
  <si>
    <t>185</t>
  </si>
  <si>
    <t>x</t>
  </si>
  <si>
    <t>-2,0</t>
  </si>
  <si>
    <t>0,1</t>
  </si>
  <si>
    <t>-0,3</t>
  </si>
  <si>
    <t>0,2</t>
  </si>
  <si>
    <t>-</t>
  </si>
  <si>
    <t>-1,4</t>
  </si>
  <si>
    <t>0,8</t>
  </si>
  <si>
    <t>2,1</t>
  </si>
  <si>
    <t>-0,4</t>
  </si>
  <si>
    <t>1,1</t>
  </si>
  <si>
    <t>-1,0</t>
  </si>
  <si>
    <t>1,4</t>
  </si>
  <si>
    <t>6 kg.</t>
  </si>
  <si>
    <t>7,257 kg.</t>
  </si>
  <si>
    <t>III 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</si>
</sst>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427]yyyy\ &quot;m.&quot;\ mmmm\ d\ &quot;d.&quot;"/>
    <numFmt numFmtId="189" formatCode="yyyy/mm/dd;@"/>
    <numFmt numFmtId="190" formatCode="yyyy\-mm\-dd;@"/>
    <numFmt numFmtId="191" formatCode="m:ss.00"/>
    <numFmt numFmtId="192" formatCode="mmm/yyyy"/>
    <numFmt numFmtId="193" formatCode="0.0"/>
    <numFmt numFmtId="194" formatCode="[$€-2]\ ###,000_);[Red]\([$€-2]\ ###,0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56" applyNumberFormat="1" applyFont="1">
      <alignment/>
      <protection/>
    </xf>
    <xf numFmtId="49" fontId="7" fillId="0" borderId="0" xfId="56" applyNumberFormat="1" applyFont="1" applyAlignment="1">
      <alignment horizontal="center"/>
      <protection/>
    </xf>
    <xf numFmtId="49" fontId="8" fillId="0" borderId="0" xfId="56" applyNumberFormat="1" applyFont="1" applyAlignment="1">
      <alignment horizontal="right"/>
      <protection/>
    </xf>
    <xf numFmtId="49" fontId="3" fillId="0" borderId="0" xfId="56" applyNumberFormat="1" applyFont="1" applyAlignment="1">
      <alignment horizontal="center"/>
      <protection/>
    </xf>
    <xf numFmtId="49" fontId="5" fillId="0" borderId="0" xfId="56" applyNumberFormat="1" applyFont="1">
      <alignment/>
      <protection/>
    </xf>
    <xf numFmtId="49" fontId="9" fillId="0" borderId="0" xfId="56" applyNumberFormat="1" applyFont="1">
      <alignment/>
      <protection/>
    </xf>
    <xf numFmtId="49" fontId="10" fillId="0" borderId="0" xfId="56" applyNumberFormat="1" applyFont="1" applyAlignment="1">
      <alignment horizontal="left"/>
      <protection/>
    </xf>
    <xf numFmtId="49" fontId="11" fillId="0" borderId="0" xfId="56" applyNumberFormat="1" applyFont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56" applyNumberFormat="1" applyFont="1" applyAlignment="1">
      <alignment horizontal="right"/>
      <protection/>
    </xf>
    <xf numFmtId="49" fontId="3" fillId="0" borderId="0" xfId="56" applyNumberFormat="1" applyFont="1" applyAlignment="1">
      <alignment horizontal="right" vertical="center"/>
      <protection/>
    </xf>
    <xf numFmtId="0" fontId="51" fillId="0" borderId="0" xfId="0" applyFont="1" applyAlignment="1">
      <alignment horizontal="center" vertical="center"/>
    </xf>
    <xf numFmtId="49" fontId="12" fillId="0" borderId="0" xfId="56" applyNumberFormat="1" applyFont="1" applyBorder="1">
      <alignment/>
      <protection/>
    </xf>
    <xf numFmtId="49" fontId="3" fillId="0" borderId="0" xfId="56" applyNumberFormat="1" applyFont="1" applyBorder="1">
      <alignment/>
      <protection/>
    </xf>
    <xf numFmtId="49" fontId="5" fillId="0" borderId="0" xfId="56" applyNumberFormat="1" applyFont="1" applyBorder="1" applyAlignment="1">
      <alignment horizontal="center"/>
      <protection/>
    </xf>
    <xf numFmtId="49" fontId="5" fillId="0" borderId="0" xfId="56" applyNumberFormat="1" applyFont="1" applyBorder="1" applyAlignment="1">
      <alignment horizontal="right"/>
      <protection/>
    </xf>
    <xf numFmtId="49" fontId="9" fillId="0" borderId="0" xfId="56" applyNumberFormat="1" applyFont="1" applyAlignment="1">
      <alignment horizontal="center"/>
      <protection/>
    </xf>
    <xf numFmtId="0" fontId="10" fillId="0" borderId="0" xfId="56" applyFont="1" applyAlignment="1">
      <alignment horizontal="left"/>
      <protection/>
    </xf>
    <xf numFmtId="0" fontId="9" fillId="0" borderId="0" xfId="56" applyFont="1" applyAlignment="1">
      <alignment horizontal="center"/>
      <protection/>
    </xf>
    <xf numFmtId="49" fontId="9" fillId="0" borderId="0" xfId="56" applyNumberFormat="1" applyFont="1" applyBorder="1" applyAlignment="1">
      <alignment horizontal="center"/>
      <protection/>
    </xf>
    <xf numFmtId="0" fontId="13" fillId="0" borderId="0" xfId="56" applyFont="1">
      <alignment/>
      <protection/>
    </xf>
    <xf numFmtId="0" fontId="14" fillId="0" borderId="13" xfId="56" applyFont="1" applyBorder="1" applyAlignment="1">
      <alignment horizontal="center"/>
      <protection/>
    </xf>
    <xf numFmtId="0" fontId="14" fillId="0" borderId="14" xfId="56" applyFont="1" applyBorder="1" applyAlignment="1">
      <alignment horizontal="right"/>
      <protection/>
    </xf>
    <xf numFmtId="0" fontId="14" fillId="0" borderId="15" xfId="56" applyFont="1" applyBorder="1" applyAlignment="1">
      <alignment horizontal="left"/>
      <protection/>
    </xf>
    <xf numFmtId="49" fontId="14" fillId="0" borderId="16" xfId="56" applyNumberFormat="1" applyFont="1" applyBorder="1" applyAlignment="1">
      <alignment horizontal="left"/>
      <protection/>
    </xf>
    <xf numFmtId="49" fontId="5" fillId="0" borderId="16" xfId="56" applyNumberFormat="1" applyFont="1" applyBorder="1" applyAlignment="1">
      <alignment horizontal="center"/>
      <protection/>
    </xf>
    <xf numFmtId="0" fontId="14" fillId="0" borderId="14" xfId="56" applyFont="1" applyBorder="1" applyAlignment="1">
      <alignment horizontal="left"/>
      <protection/>
    </xf>
    <xf numFmtId="49" fontId="4" fillId="0" borderId="13" xfId="56" applyNumberFormat="1" applyFont="1" applyBorder="1" applyAlignment="1">
      <alignment horizontal="center"/>
      <protection/>
    </xf>
    <xf numFmtId="49" fontId="14" fillId="0" borderId="15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left"/>
      <protection/>
    </xf>
    <xf numFmtId="0" fontId="5" fillId="0" borderId="12" xfId="56" applyFont="1" applyBorder="1" applyAlignment="1">
      <alignment horizontal="left"/>
      <protection/>
    </xf>
    <xf numFmtId="190" fontId="5" fillId="0" borderId="12" xfId="56" applyNumberFormat="1" applyFont="1" applyBorder="1" applyAlignment="1">
      <alignment horizontal="left"/>
      <protection/>
    </xf>
    <xf numFmtId="0" fontId="3" fillId="0" borderId="10" xfId="56" applyFont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49" fontId="4" fillId="0" borderId="10" xfId="56" applyNumberFormat="1" applyFont="1" applyBorder="1" applyAlignment="1">
      <alignment horizontal="center"/>
      <protection/>
    </xf>
    <xf numFmtId="49" fontId="4" fillId="0" borderId="12" xfId="56" applyNumberFormat="1" applyFont="1" applyBorder="1" applyAlignment="1">
      <alignment horizontal="center"/>
      <protection/>
    </xf>
    <xf numFmtId="49" fontId="9" fillId="0" borderId="0" xfId="56" applyNumberFormat="1" applyFont="1" applyBorder="1" applyAlignment="1">
      <alignment horizontal="right"/>
      <protection/>
    </xf>
    <xf numFmtId="49" fontId="10" fillId="0" borderId="0" xfId="56" applyNumberFormat="1" applyFont="1" applyAlignment="1">
      <alignment horizontal="right"/>
      <protection/>
    </xf>
    <xf numFmtId="49" fontId="10" fillId="0" borderId="0" xfId="56" applyNumberFormat="1" applyFont="1" applyAlignment="1">
      <alignment horizontal="center"/>
      <protection/>
    </xf>
    <xf numFmtId="49" fontId="5" fillId="0" borderId="14" xfId="56" applyNumberFormat="1" applyFont="1" applyBorder="1" applyAlignment="1">
      <alignment horizontal="right"/>
      <protection/>
    </xf>
    <xf numFmtId="49" fontId="5" fillId="0" borderId="15" xfId="56" applyNumberFormat="1" applyFont="1" applyBorder="1" applyAlignment="1">
      <alignment horizontal="left"/>
      <protection/>
    </xf>
    <xf numFmtId="49" fontId="5" fillId="0" borderId="17" xfId="56" applyNumberFormat="1" applyFont="1" applyFill="1" applyBorder="1" applyAlignment="1">
      <alignment horizontal="center"/>
      <protection/>
    </xf>
    <xf numFmtId="49" fontId="5" fillId="0" borderId="14" xfId="56" applyNumberFormat="1" applyFont="1" applyBorder="1" applyAlignment="1">
      <alignment horizontal="center"/>
      <protection/>
    </xf>
    <xf numFmtId="49" fontId="5" fillId="0" borderId="18" xfId="56" applyNumberFormat="1" applyFont="1" applyBorder="1" applyAlignment="1">
      <alignment horizontal="center"/>
      <protection/>
    </xf>
    <xf numFmtId="49" fontId="5" fillId="0" borderId="19" xfId="56" applyNumberFormat="1" applyFont="1" applyBorder="1" applyAlignment="1">
      <alignment horizontal="center"/>
      <protection/>
    </xf>
    <xf numFmtId="49" fontId="5" fillId="0" borderId="20" xfId="56" applyNumberFormat="1" applyFont="1" applyBorder="1" applyAlignment="1">
      <alignment horizontal="center"/>
      <protection/>
    </xf>
    <xf numFmtId="49" fontId="5" fillId="0" borderId="21" xfId="56" applyNumberFormat="1" applyFont="1" applyBorder="1" applyAlignment="1">
      <alignment horizontal="center"/>
      <protection/>
    </xf>
    <xf numFmtId="0" fontId="3" fillId="0" borderId="11" xfId="56" applyFont="1" applyFill="1" applyBorder="1" applyAlignment="1">
      <alignment horizontal="right" vertical="center"/>
      <protection/>
    </xf>
    <xf numFmtId="0" fontId="5" fillId="0" borderId="12" xfId="56" applyFont="1" applyBorder="1" applyAlignment="1">
      <alignment vertical="center"/>
      <protection/>
    </xf>
    <xf numFmtId="190" fontId="4" fillId="0" borderId="12" xfId="56" applyNumberFormat="1" applyFont="1" applyFill="1" applyBorder="1" applyAlignment="1">
      <alignment horizontal="center" vertical="center"/>
      <protection/>
    </xf>
    <xf numFmtId="0" fontId="4" fillId="0" borderId="10" xfId="56" applyFont="1" applyBorder="1" applyAlignment="1">
      <alignment horizontal="left" vertical="center"/>
      <protection/>
    </xf>
    <xf numFmtId="190" fontId="4" fillId="0" borderId="10" xfId="56" applyNumberFormat="1" applyFont="1" applyFill="1" applyBorder="1" applyAlignment="1">
      <alignment horizontal="left" vertical="center"/>
      <protection/>
    </xf>
    <xf numFmtId="2" fontId="3" fillId="0" borderId="10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93" fontId="3" fillId="0" borderId="10" xfId="56" applyNumberFormat="1" applyFont="1" applyBorder="1" applyAlignment="1">
      <alignment horizontal="center"/>
      <protection/>
    </xf>
    <xf numFmtId="49" fontId="3" fillId="0" borderId="10" xfId="56" applyNumberFormat="1" applyFont="1" applyBorder="1" applyAlignment="1">
      <alignment horizontal="center"/>
      <protection/>
    </xf>
    <xf numFmtId="49" fontId="3" fillId="0" borderId="0" xfId="56" applyNumberFormat="1" applyFont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5" fillId="0" borderId="0" xfId="56" applyFont="1" applyBorder="1" applyAlignment="1">
      <alignment vertical="center"/>
      <protection/>
    </xf>
    <xf numFmtId="19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Font="1" applyBorder="1" applyAlignment="1">
      <alignment horizontal="left" vertical="center"/>
      <protection/>
    </xf>
    <xf numFmtId="190" fontId="4" fillId="0" borderId="0" xfId="56" applyNumberFormat="1" applyFont="1" applyFill="1" applyBorder="1" applyAlignment="1">
      <alignment horizontal="left" vertical="center"/>
      <protection/>
    </xf>
    <xf numFmtId="193" fontId="3" fillId="0" borderId="0" xfId="56" applyNumberFormat="1" applyFont="1" applyBorder="1" applyAlignment="1">
      <alignment horizontal="center"/>
      <protection/>
    </xf>
    <xf numFmtId="2" fontId="5" fillId="0" borderId="0" xfId="56" applyNumberFormat="1" applyFont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/>
      <protection/>
    </xf>
    <xf numFmtId="49" fontId="3" fillId="0" borderId="11" xfId="56" applyNumberFormat="1" applyFont="1" applyBorder="1" applyAlignment="1">
      <alignment horizontal="center"/>
      <protection/>
    </xf>
    <xf numFmtId="0" fontId="3" fillId="0" borderId="11" xfId="56" applyFont="1" applyFill="1" applyBorder="1" applyAlignment="1">
      <alignment horizontal="right"/>
      <protection/>
    </xf>
    <xf numFmtId="0" fontId="3" fillId="0" borderId="12" xfId="56" applyFont="1" applyBorder="1">
      <alignment/>
      <protection/>
    </xf>
    <xf numFmtId="190" fontId="4" fillId="0" borderId="12" xfId="56" applyNumberFormat="1" applyFont="1" applyFill="1" applyBorder="1" applyAlignment="1">
      <alignment horizontal="center"/>
      <protection/>
    </xf>
    <xf numFmtId="0" fontId="4" fillId="0" borderId="10" xfId="56" applyFont="1" applyBorder="1" applyAlignment="1">
      <alignment horizontal="left"/>
      <protection/>
    </xf>
    <xf numFmtId="190" fontId="4" fillId="0" borderId="10" xfId="56" applyNumberFormat="1" applyFont="1" applyFill="1" applyBorder="1" applyAlignment="1">
      <alignment horizontal="left" vertical="center"/>
      <protection/>
    </xf>
    <xf numFmtId="2" fontId="5" fillId="0" borderId="10" xfId="56" applyNumberFormat="1" applyFont="1" applyBorder="1" applyAlignment="1">
      <alignment horizontal="center"/>
      <protection/>
    </xf>
    <xf numFmtId="49" fontId="3" fillId="0" borderId="0" xfId="56" applyNumberFormat="1" applyFont="1" applyBorder="1" applyAlignment="1">
      <alignment horizontal="center"/>
      <protection/>
    </xf>
    <xf numFmtId="0" fontId="3" fillId="0" borderId="0" xfId="56" applyFont="1" applyFill="1" applyBorder="1" applyAlignment="1">
      <alignment horizontal="right"/>
      <protection/>
    </xf>
    <xf numFmtId="0" fontId="5" fillId="0" borderId="0" xfId="56" applyFont="1" applyBorder="1">
      <alignment/>
      <protection/>
    </xf>
    <xf numFmtId="190" fontId="4" fillId="0" borderId="0" xfId="56" applyNumberFormat="1" applyFont="1" applyFill="1" applyBorder="1" applyAlignment="1">
      <alignment horizontal="center"/>
      <protection/>
    </xf>
    <xf numFmtId="0" fontId="4" fillId="0" borderId="0" xfId="56" applyFont="1" applyBorder="1" applyAlignment="1">
      <alignment horizontal="left"/>
      <protection/>
    </xf>
    <xf numFmtId="2" fontId="3" fillId="0" borderId="0" xfId="56" applyNumberFormat="1" applyFont="1" applyBorder="1" applyAlignment="1">
      <alignment horizontal="center"/>
      <protection/>
    </xf>
    <xf numFmtId="1" fontId="3" fillId="0" borderId="0" xfId="56" applyNumberFormat="1" applyFont="1" applyBorder="1" applyAlignment="1">
      <alignment horizontal="center"/>
      <protection/>
    </xf>
    <xf numFmtId="2" fontId="5" fillId="0" borderId="0" xfId="56" applyNumberFormat="1" applyFont="1" applyBorder="1" applyAlignment="1">
      <alignment horizontal="center"/>
      <protection/>
    </xf>
    <xf numFmtId="49" fontId="12" fillId="0" borderId="0" xfId="56" applyNumberFormat="1" applyFont="1" applyAlignment="1">
      <alignment horizontal="left"/>
      <protection/>
    </xf>
    <xf numFmtId="0" fontId="52" fillId="0" borderId="0" xfId="0" applyFont="1" applyAlignment="1">
      <alignment/>
    </xf>
    <xf numFmtId="49" fontId="5" fillId="0" borderId="22" xfId="56" applyNumberFormat="1" applyFont="1" applyBorder="1" applyAlignment="1">
      <alignment horizontal="center"/>
      <protection/>
    </xf>
    <xf numFmtId="49" fontId="5" fillId="0" borderId="23" xfId="56" applyNumberFormat="1" applyFont="1" applyBorder="1" applyAlignment="1">
      <alignment horizontal="center"/>
      <protection/>
    </xf>
    <xf numFmtId="49" fontId="5" fillId="0" borderId="24" xfId="56" applyNumberFormat="1" applyFont="1" applyBorder="1" applyAlignment="1">
      <alignment horizontal="center"/>
      <protection/>
    </xf>
    <xf numFmtId="49" fontId="5" fillId="0" borderId="25" xfId="56" applyNumberFormat="1" applyFont="1" applyBorder="1" applyAlignment="1">
      <alignment horizontal="center"/>
      <protection/>
    </xf>
    <xf numFmtId="49" fontId="5" fillId="0" borderId="26" xfId="56" applyNumberFormat="1" applyFont="1" applyBorder="1" applyAlignment="1">
      <alignment horizont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49" fontId="14" fillId="0" borderId="17" xfId="59" applyNumberFormat="1" applyFont="1" applyBorder="1" applyAlignment="1">
      <alignment horizontal="center" vertical="center"/>
      <protection/>
    </xf>
    <xf numFmtId="0" fontId="3" fillId="33" borderId="27" xfId="62" applyFont="1" applyFill="1" applyBorder="1" applyAlignment="1">
      <alignment horizontal="center" vertical="center"/>
      <protection/>
    </xf>
    <xf numFmtId="49" fontId="14" fillId="0" borderId="10" xfId="59" applyNumberFormat="1" applyFont="1" applyBorder="1" applyAlignment="1">
      <alignment horizontal="center" vertical="center"/>
      <protection/>
    </xf>
    <xf numFmtId="191" fontId="5" fillId="0" borderId="10" xfId="0" applyNumberFormat="1" applyFont="1" applyBorder="1" applyAlignment="1">
      <alignment horizontal="center" vertical="center"/>
    </xf>
    <xf numFmtId="49" fontId="3" fillId="0" borderId="0" xfId="57" applyNumberFormat="1" applyFont="1">
      <alignment/>
      <protection/>
    </xf>
    <xf numFmtId="49" fontId="3" fillId="0" borderId="0" xfId="65" applyNumberFormat="1" applyFont="1">
      <alignment/>
      <protection/>
    </xf>
    <xf numFmtId="49" fontId="9" fillId="0" borderId="0" xfId="57" applyNumberFormat="1" applyFont="1">
      <alignment/>
      <protection/>
    </xf>
    <xf numFmtId="49" fontId="10" fillId="0" borderId="0" xfId="57" applyNumberFormat="1" applyFont="1" applyAlignment="1">
      <alignment horizontal="left"/>
      <protection/>
    </xf>
    <xf numFmtId="49" fontId="11" fillId="0" borderId="0" xfId="57" applyNumberFormat="1" applyFont="1" applyAlignment="1">
      <alignment horizontal="right"/>
      <protection/>
    </xf>
    <xf numFmtId="0" fontId="3" fillId="0" borderId="0" xfId="65" applyFont="1">
      <alignment/>
      <protection/>
    </xf>
    <xf numFmtId="0" fontId="5" fillId="0" borderId="0" xfId="65" applyFont="1">
      <alignment/>
      <protection/>
    </xf>
    <xf numFmtId="0" fontId="5" fillId="0" borderId="0" xfId="65" applyFont="1" applyAlignment="1">
      <alignment horizontal="right" vertical="center"/>
      <protection/>
    </xf>
    <xf numFmtId="0" fontId="5" fillId="0" borderId="0" xfId="65" applyFont="1" applyAlignment="1">
      <alignment horizontal="left" vertical="center"/>
      <protection/>
    </xf>
    <xf numFmtId="49" fontId="3" fillId="0" borderId="0" xfId="57" applyNumberFormat="1" applyFont="1" applyAlignment="1">
      <alignment horizontal="center"/>
      <protection/>
    </xf>
    <xf numFmtId="49" fontId="5" fillId="0" borderId="0" xfId="57" applyNumberFormat="1" applyFont="1">
      <alignment/>
      <protection/>
    </xf>
    <xf numFmtId="0" fontId="5" fillId="0" borderId="10" xfId="65" applyFont="1" applyBorder="1">
      <alignment/>
      <protection/>
    </xf>
    <xf numFmtId="0" fontId="5" fillId="0" borderId="11" xfId="65" applyFont="1" applyBorder="1">
      <alignment/>
      <protection/>
    </xf>
    <xf numFmtId="0" fontId="5" fillId="0" borderId="11" xfId="65" applyFont="1" applyBorder="1" applyAlignment="1">
      <alignment horizontal="right" vertical="center"/>
      <protection/>
    </xf>
    <xf numFmtId="0" fontId="5" fillId="0" borderId="12" xfId="65" applyFont="1" applyBorder="1">
      <alignment/>
      <protection/>
    </xf>
    <xf numFmtId="0" fontId="5" fillId="0" borderId="16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right" vertical="center"/>
      <protection/>
    </xf>
    <xf numFmtId="0" fontId="5" fillId="0" borderId="12" xfId="65" applyFont="1" applyBorder="1" applyAlignment="1">
      <alignment horizontal="left" vertical="center"/>
      <protection/>
    </xf>
    <xf numFmtId="189" fontId="3" fillId="0" borderId="10" xfId="65" applyNumberFormat="1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left" vertical="center"/>
      <protection/>
    </xf>
    <xf numFmtId="191" fontId="5" fillId="0" borderId="27" xfId="65" applyNumberFormat="1" applyFont="1" applyBorder="1" applyAlignment="1">
      <alignment horizontal="center" vertical="center"/>
      <protection/>
    </xf>
    <xf numFmtId="189" fontId="3" fillId="0" borderId="0" xfId="65" applyNumberFormat="1" applyFont="1">
      <alignment/>
      <protection/>
    </xf>
    <xf numFmtId="49" fontId="14" fillId="0" borderId="15" xfId="57" applyNumberFormat="1" applyFont="1" applyBorder="1" applyAlignment="1">
      <alignment horizontal="center"/>
      <protection/>
    </xf>
    <xf numFmtId="2" fontId="5" fillId="34" borderId="10" xfId="0" applyNumberFormat="1" applyFont="1" applyFill="1" applyBorder="1" applyAlignment="1">
      <alignment horizontal="center"/>
    </xf>
    <xf numFmtId="49" fontId="5" fillId="0" borderId="21" xfId="57" applyNumberFormat="1" applyFont="1" applyBorder="1" applyAlignment="1">
      <alignment horizontal="center"/>
      <protection/>
    </xf>
    <xf numFmtId="49" fontId="14" fillId="0" borderId="21" xfId="59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left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/>
      <protection/>
    </xf>
    <xf numFmtId="189" fontId="3" fillId="0" borderId="10" xfId="57" applyNumberFormat="1" applyFont="1" applyBorder="1">
      <alignment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right" vertical="center"/>
      <protection/>
    </xf>
    <xf numFmtId="0" fontId="5" fillId="0" borderId="0" xfId="65" applyFont="1" applyBorder="1" applyAlignment="1">
      <alignment horizontal="left" vertical="center"/>
      <protection/>
    </xf>
    <xf numFmtId="189" fontId="3" fillId="0" borderId="0" xfId="65" applyNumberFormat="1" applyFont="1" applyBorder="1" applyAlignment="1">
      <alignment horizontal="center" vertical="center"/>
      <protection/>
    </xf>
    <xf numFmtId="191" fontId="5" fillId="0" borderId="0" xfId="65" applyNumberFormat="1" applyFont="1" applyBorder="1" applyAlignment="1">
      <alignment horizontal="center" vertical="center"/>
      <protection/>
    </xf>
    <xf numFmtId="191" fontId="5" fillId="0" borderId="10" xfId="65" applyNumberFormat="1" applyFont="1" applyBorder="1" applyAlignment="1">
      <alignment horizontal="center" vertical="center"/>
      <protection/>
    </xf>
    <xf numFmtId="49" fontId="3" fillId="35" borderId="0" xfId="56" applyNumberFormat="1" applyFont="1" applyFill="1" applyAlignment="1">
      <alignment horizont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1" xfId="65" applyNumberFormat="1" applyFont="1" applyBorder="1">
      <alignment/>
      <protection/>
    </xf>
    <xf numFmtId="49" fontId="14" fillId="0" borderId="21" xfId="59" applyNumberFormat="1" applyFont="1" applyBorder="1" applyAlignment="1">
      <alignment horizontal="center" vertical="center"/>
      <protection/>
    </xf>
    <xf numFmtId="49" fontId="12" fillId="0" borderId="0" xfId="56" applyNumberFormat="1" applyFont="1" applyAlignment="1">
      <alignment horizontal="left"/>
      <protection/>
    </xf>
    <xf numFmtId="2" fontId="5" fillId="0" borderId="10" xfId="57" applyNumberFormat="1" applyFont="1" applyBorder="1" applyAlignment="1">
      <alignment horizontal="center"/>
      <protection/>
    </xf>
    <xf numFmtId="49" fontId="3" fillId="0" borderId="28" xfId="56" applyNumberFormat="1" applyFont="1" applyBorder="1" applyAlignment="1">
      <alignment horizontal="center"/>
      <protection/>
    </xf>
    <xf numFmtId="49" fontId="3" fillId="0" borderId="29" xfId="56" applyNumberFormat="1" applyFont="1" applyBorder="1" applyAlignment="1">
      <alignment horizontal="center"/>
      <protection/>
    </xf>
    <xf numFmtId="49" fontId="3" fillId="0" borderId="30" xfId="56" applyNumberFormat="1" applyFont="1" applyBorder="1" applyAlignment="1">
      <alignment horizontal="center"/>
      <protection/>
    </xf>
    <xf numFmtId="49" fontId="3" fillId="0" borderId="25" xfId="56" applyNumberFormat="1" applyFont="1" applyBorder="1" applyAlignment="1">
      <alignment horizontal="center" vertical="center"/>
      <protection/>
    </xf>
    <xf numFmtId="49" fontId="3" fillId="0" borderId="27" xfId="56" applyNumberFormat="1" applyFont="1" applyBorder="1" applyAlignment="1">
      <alignment horizontal="center" vertical="center"/>
      <protection/>
    </xf>
    <xf numFmtId="2" fontId="5" fillId="0" borderId="31" xfId="57" applyNumberFormat="1" applyFont="1" applyBorder="1" applyAlignment="1">
      <alignment horizontal="center" vertical="center"/>
      <protection/>
    </xf>
    <xf numFmtId="2" fontId="5" fillId="0" borderId="27" xfId="57" applyNumberFormat="1" applyFont="1" applyBorder="1" applyAlignment="1">
      <alignment horizontal="center" vertical="center"/>
      <protection/>
    </xf>
    <xf numFmtId="0" fontId="3" fillId="33" borderId="25" xfId="62" applyFont="1" applyFill="1" applyBorder="1" applyAlignment="1">
      <alignment horizontal="center" vertical="center"/>
      <protection/>
    </xf>
    <xf numFmtId="0" fontId="3" fillId="33" borderId="27" xfId="62" applyFont="1" applyFill="1" applyBorder="1" applyAlignment="1">
      <alignment horizontal="center" vertical="center"/>
      <protection/>
    </xf>
    <xf numFmtId="49" fontId="3" fillId="0" borderId="32" xfId="56" applyNumberFormat="1" applyFont="1" applyBorder="1" applyAlignment="1">
      <alignment horizontal="center"/>
      <protection/>
    </xf>
    <xf numFmtId="49" fontId="3" fillId="0" borderId="33" xfId="56" applyNumberFormat="1" applyFont="1" applyBorder="1" applyAlignment="1">
      <alignment horizontal="center"/>
      <protection/>
    </xf>
    <xf numFmtId="49" fontId="3" fillId="0" borderId="34" xfId="56" applyNumberFormat="1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2 2 2" xfId="57"/>
    <cellStyle name="Įprastas 3 2" xfId="58"/>
    <cellStyle name="Įprastas 4 2" xfId="59"/>
    <cellStyle name="Linked Cell" xfId="60"/>
    <cellStyle name="Neutral" xfId="61"/>
    <cellStyle name="Normal 2" xfId="62"/>
    <cellStyle name="Normal 2 2 10 5" xfId="63"/>
    <cellStyle name="Normal 2 2 18" xfId="64"/>
    <cellStyle name="Normal 3" xfId="65"/>
    <cellStyle name="Normal 40" xfId="66"/>
    <cellStyle name="Normal 45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Обычный_Лист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Zeros="0" zoomScalePageLayoutView="0" workbookViewId="0" topLeftCell="A3">
      <selection activeCell="I37" sqref="I37:I38"/>
    </sheetView>
  </sheetViews>
  <sheetFormatPr defaultColWidth="9.140625" defaultRowHeight="12.75"/>
  <cols>
    <col min="1" max="1" width="5.421875" style="2" customWidth="1"/>
    <col min="2" max="2" width="10.421875" style="2" bestFit="1" customWidth="1"/>
    <col min="3" max="3" width="13.57421875" style="2" customWidth="1"/>
    <col min="4" max="4" width="10.8515625" style="2" customWidth="1"/>
    <col min="5" max="5" width="15.57421875" style="2" bestFit="1" customWidth="1"/>
    <col min="6" max="6" width="16.28125" style="2" customWidth="1"/>
    <col min="7" max="10" width="6.421875" style="5" customWidth="1"/>
    <col min="11" max="13" width="7.00390625" style="5" customWidth="1"/>
    <col min="14" max="14" width="7.57421875" style="6" customWidth="1"/>
    <col min="15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1:15" s="6" customFormat="1" ht="12.75">
      <c r="A3" s="1"/>
      <c r="B3" s="10" t="s">
        <v>0</v>
      </c>
      <c r="C3" s="10"/>
      <c r="D3" s="10" t="s">
        <v>19</v>
      </c>
      <c r="E3" s="11"/>
      <c r="F3" s="12" t="s">
        <v>20</v>
      </c>
      <c r="G3" s="1"/>
      <c r="H3" s="1"/>
      <c r="I3" s="1"/>
      <c r="J3" s="1"/>
      <c r="K3" s="5"/>
      <c r="L3" s="5"/>
      <c r="M3" s="5"/>
      <c r="O3" s="2"/>
    </row>
    <row r="4" spans="1:15" s="6" customFormat="1" ht="12.75">
      <c r="A4" s="1"/>
      <c r="B4" s="1"/>
      <c r="C4" s="1"/>
      <c r="D4" s="1"/>
      <c r="E4" s="11">
        <v>1</v>
      </c>
      <c r="F4" s="12" t="s">
        <v>9</v>
      </c>
      <c r="G4" s="1"/>
      <c r="H4" s="1"/>
      <c r="I4" s="1"/>
      <c r="J4" s="1"/>
      <c r="K4" s="5"/>
      <c r="L4" s="5"/>
      <c r="M4" s="5"/>
      <c r="O4" s="2"/>
    </row>
    <row r="5" spans="1:15" s="6" customFormat="1" ht="12.75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6" t="s">
        <v>18</v>
      </c>
      <c r="J5" s="16" t="s">
        <v>17</v>
      </c>
      <c r="K5" s="107" t="s">
        <v>44</v>
      </c>
      <c r="L5" s="5"/>
      <c r="M5" s="5"/>
      <c r="O5" s="2"/>
    </row>
    <row r="6" spans="1:11" ht="12.75">
      <c r="A6" s="17">
        <v>1</v>
      </c>
      <c r="B6" s="18"/>
      <c r="C6" s="19"/>
      <c r="D6" s="20"/>
      <c r="E6" s="21"/>
      <c r="F6" s="21"/>
      <c r="G6" s="22"/>
      <c r="H6" s="23"/>
      <c r="I6" s="22"/>
      <c r="J6" s="23"/>
      <c r="K6" s="106">
        <f aca="true" t="shared" si="0" ref="K6:K11">IF(ISBLANK(G6),"",IF(G6&lt;=12.4,"KSM",IF(G6&lt;=13.04,"I A",IF(G6&lt;=13.84,"II A",IF(G6&lt;=14.94,"III A",IF(G6&lt;=15.94,"I JA",IF(G6&lt;=16.74,"II JA",IF(G6&lt;=17.44,"III JA"))))))))</f>
      </c>
    </row>
    <row r="7" spans="1:11" ht="12.75">
      <c r="A7" s="17">
        <v>2</v>
      </c>
      <c r="B7" s="18" t="s">
        <v>95</v>
      </c>
      <c r="C7" s="19" t="s">
        <v>96</v>
      </c>
      <c r="D7" s="20" t="s">
        <v>97</v>
      </c>
      <c r="E7" s="21" t="s">
        <v>59</v>
      </c>
      <c r="F7" s="21" t="s">
        <v>94</v>
      </c>
      <c r="G7" s="22">
        <v>14.43</v>
      </c>
      <c r="H7" s="23" t="s">
        <v>645</v>
      </c>
      <c r="I7" s="22"/>
      <c r="J7" s="23"/>
      <c r="K7" s="106" t="str">
        <f t="shared" si="0"/>
        <v>III A</v>
      </c>
    </row>
    <row r="8" spans="1:11" ht="12.75">
      <c r="A8" s="17">
        <v>3</v>
      </c>
      <c r="B8" s="18" t="s">
        <v>259</v>
      </c>
      <c r="C8" s="19" t="s">
        <v>450</v>
      </c>
      <c r="D8" s="20" t="s">
        <v>451</v>
      </c>
      <c r="E8" s="21" t="s">
        <v>376</v>
      </c>
      <c r="F8" s="21" t="s">
        <v>449</v>
      </c>
      <c r="G8" s="22">
        <v>13.65</v>
      </c>
      <c r="H8" s="23" t="s">
        <v>645</v>
      </c>
      <c r="I8" s="22"/>
      <c r="J8" s="23"/>
      <c r="K8" s="106" t="str">
        <f t="shared" si="0"/>
        <v>II A</v>
      </c>
    </row>
    <row r="9" spans="1:11" ht="12.75">
      <c r="A9" s="17">
        <v>4</v>
      </c>
      <c r="B9" s="18" t="s">
        <v>384</v>
      </c>
      <c r="C9" s="19" t="s">
        <v>385</v>
      </c>
      <c r="D9" s="20" t="s">
        <v>386</v>
      </c>
      <c r="E9" s="21" t="s">
        <v>376</v>
      </c>
      <c r="F9" s="21" t="s">
        <v>387</v>
      </c>
      <c r="G9" s="22">
        <v>14.9</v>
      </c>
      <c r="H9" s="23" t="s">
        <v>645</v>
      </c>
      <c r="I9" s="22"/>
      <c r="J9" s="23"/>
      <c r="K9" s="106" t="str">
        <f t="shared" si="0"/>
        <v>III A</v>
      </c>
    </row>
    <row r="10" spans="1:11" ht="12.75">
      <c r="A10" s="17">
        <v>5</v>
      </c>
      <c r="B10" s="18" t="s">
        <v>88</v>
      </c>
      <c r="C10" s="19" t="s">
        <v>89</v>
      </c>
      <c r="D10" s="20" t="s">
        <v>90</v>
      </c>
      <c r="E10" s="21" t="s">
        <v>59</v>
      </c>
      <c r="F10" s="21" t="s">
        <v>60</v>
      </c>
      <c r="G10" s="22">
        <v>16.34</v>
      </c>
      <c r="H10" s="23" t="s">
        <v>645</v>
      </c>
      <c r="I10" s="22"/>
      <c r="J10" s="23"/>
      <c r="K10" s="106" t="str">
        <f t="shared" si="0"/>
        <v>II JA</v>
      </c>
    </row>
    <row r="11" spans="1:11" ht="12.75">
      <c r="A11" s="17">
        <v>6</v>
      </c>
      <c r="B11" s="18" t="s">
        <v>405</v>
      </c>
      <c r="C11" s="19" t="s">
        <v>421</v>
      </c>
      <c r="D11" s="20" t="s">
        <v>422</v>
      </c>
      <c r="E11" s="21" t="s">
        <v>376</v>
      </c>
      <c r="F11" s="21" t="s">
        <v>409</v>
      </c>
      <c r="G11" s="22">
        <v>16.01</v>
      </c>
      <c r="H11" s="23" t="s">
        <v>645</v>
      </c>
      <c r="I11" s="22"/>
      <c r="J11" s="23"/>
      <c r="K11" s="106" t="str">
        <f t="shared" si="0"/>
        <v>II JA</v>
      </c>
    </row>
    <row r="12" spans="5:6" ht="12.75">
      <c r="E12" s="11">
        <v>2</v>
      </c>
      <c r="F12" s="12" t="s">
        <v>9</v>
      </c>
    </row>
    <row r="13" spans="1:15" s="5" customFormat="1" ht="12.75">
      <c r="A13" s="17">
        <v>1</v>
      </c>
      <c r="B13" s="18" t="s">
        <v>64</v>
      </c>
      <c r="C13" s="19" t="s">
        <v>65</v>
      </c>
      <c r="D13" s="20" t="s">
        <v>66</v>
      </c>
      <c r="E13" s="21" t="s">
        <v>59</v>
      </c>
      <c r="F13" s="21" t="s">
        <v>60</v>
      </c>
      <c r="G13" s="22">
        <v>13.48</v>
      </c>
      <c r="H13" s="23" t="s">
        <v>646</v>
      </c>
      <c r="I13" s="22"/>
      <c r="J13" s="23"/>
      <c r="K13" s="104" t="str">
        <f aca="true" t="shared" si="1" ref="K13:K18">IF(ISBLANK(G13),"",IF(G13&lt;=12.4,"KSM",IF(G13&lt;=13.04,"I A",IF(G13&lt;=13.84,"II A",IF(G13&lt;=14.94,"III A",IF(G13&lt;=15.94,"I JA",IF(G13&lt;=16.74,"II JA",IF(G13&lt;=17.44,"III JA"))))))))</f>
        <v>II A</v>
      </c>
      <c r="N13" s="6"/>
      <c r="O13" s="2"/>
    </row>
    <row r="14" spans="1:15" s="5" customFormat="1" ht="12.75">
      <c r="A14" s="17">
        <v>2</v>
      </c>
      <c r="B14" s="18" t="s">
        <v>85</v>
      </c>
      <c r="C14" s="19" t="s">
        <v>86</v>
      </c>
      <c r="D14" s="20" t="s">
        <v>87</v>
      </c>
      <c r="E14" s="21" t="s">
        <v>59</v>
      </c>
      <c r="F14" s="21" t="s">
        <v>60</v>
      </c>
      <c r="G14" s="22">
        <v>14.42</v>
      </c>
      <c r="H14" s="23" t="s">
        <v>646</v>
      </c>
      <c r="I14" s="22"/>
      <c r="J14" s="23"/>
      <c r="K14" s="106" t="str">
        <f t="shared" si="1"/>
        <v>III A</v>
      </c>
      <c r="N14" s="6"/>
      <c r="O14" s="2"/>
    </row>
    <row r="15" spans="1:15" s="5" customFormat="1" ht="12.75">
      <c r="A15" s="17">
        <v>3</v>
      </c>
      <c r="B15" s="18" t="s">
        <v>76</v>
      </c>
      <c r="C15" s="19" t="s">
        <v>77</v>
      </c>
      <c r="D15" s="20" t="s">
        <v>78</v>
      </c>
      <c r="E15" s="21" t="s">
        <v>59</v>
      </c>
      <c r="F15" s="21" t="s">
        <v>60</v>
      </c>
      <c r="G15" s="22">
        <v>14.2</v>
      </c>
      <c r="H15" s="23" t="s">
        <v>646</v>
      </c>
      <c r="I15" s="22"/>
      <c r="J15" s="23"/>
      <c r="K15" s="106" t="str">
        <f t="shared" si="1"/>
        <v>III A</v>
      </c>
      <c r="N15" s="6"/>
      <c r="O15" s="2"/>
    </row>
    <row r="16" spans="1:15" s="5" customFormat="1" ht="12.75">
      <c r="A16" s="17">
        <v>4</v>
      </c>
      <c r="B16" s="18" t="s">
        <v>61</v>
      </c>
      <c r="C16" s="19" t="s">
        <v>62</v>
      </c>
      <c r="D16" s="20" t="s">
        <v>63</v>
      </c>
      <c r="E16" s="21" t="s">
        <v>59</v>
      </c>
      <c r="F16" s="21" t="s">
        <v>60</v>
      </c>
      <c r="G16" s="22" t="s">
        <v>647</v>
      </c>
      <c r="H16" s="23"/>
      <c r="I16" s="22"/>
      <c r="J16" s="23"/>
      <c r="K16" s="106"/>
      <c r="N16" s="6"/>
      <c r="O16" s="2"/>
    </row>
    <row r="17" spans="1:15" s="5" customFormat="1" ht="12.75">
      <c r="A17" s="17">
        <v>5</v>
      </c>
      <c r="B17" s="18" t="s">
        <v>91</v>
      </c>
      <c r="C17" s="19" t="s">
        <v>117</v>
      </c>
      <c r="D17" s="20" t="s">
        <v>118</v>
      </c>
      <c r="E17" s="21" t="s">
        <v>59</v>
      </c>
      <c r="F17" s="21" t="s">
        <v>110</v>
      </c>
      <c r="G17" s="22" t="s">
        <v>647</v>
      </c>
      <c r="H17" s="23"/>
      <c r="I17" s="22"/>
      <c r="J17" s="23"/>
      <c r="K17" s="106"/>
      <c r="N17" s="6"/>
      <c r="O17" s="2"/>
    </row>
    <row r="18" spans="1:15" s="5" customFormat="1" ht="12.75">
      <c r="A18" s="17">
        <v>6</v>
      </c>
      <c r="B18" s="18" t="s">
        <v>236</v>
      </c>
      <c r="C18" s="19" t="s">
        <v>247</v>
      </c>
      <c r="D18" s="20">
        <v>39434</v>
      </c>
      <c r="E18" s="21" t="s">
        <v>228</v>
      </c>
      <c r="F18" s="21" t="s">
        <v>244</v>
      </c>
      <c r="G18" s="22">
        <v>13.22</v>
      </c>
      <c r="H18" s="23" t="s">
        <v>646</v>
      </c>
      <c r="I18" s="22"/>
      <c r="J18" s="23"/>
      <c r="K18" s="106" t="str">
        <f t="shared" si="1"/>
        <v>II A</v>
      </c>
      <c r="N18" s="6"/>
      <c r="O18" s="2"/>
    </row>
    <row r="19" spans="1:15" s="5" customFormat="1" ht="12.75">
      <c r="A19" s="2"/>
      <c r="B19" s="2"/>
      <c r="C19" s="2"/>
      <c r="D19" s="2"/>
      <c r="E19" s="11">
        <v>3</v>
      </c>
      <c r="F19" s="12" t="s">
        <v>9</v>
      </c>
      <c r="N19" s="6"/>
      <c r="O19" s="2"/>
    </row>
    <row r="20" spans="1:15" s="5" customFormat="1" ht="12.75">
      <c r="A20" s="17">
        <v>1</v>
      </c>
      <c r="B20" s="18"/>
      <c r="C20" s="19"/>
      <c r="D20" s="20"/>
      <c r="E20" s="21"/>
      <c r="F20" s="21"/>
      <c r="G20" s="22"/>
      <c r="H20" s="23"/>
      <c r="I20" s="22"/>
      <c r="J20" s="23"/>
      <c r="K20" s="106">
        <f aca="true" t="shared" si="2" ref="K20:K25">IF(ISBLANK(G20),"",IF(G20&lt;=12.4,"KSM",IF(G20&lt;=13.04,"I A",IF(G20&lt;=13.84,"II A",IF(G20&lt;=14.94,"III A",IF(G20&lt;=15.94,"I JA",IF(G20&lt;=16.74,"II JA",IF(G20&lt;=17.44,"III JA"))))))))</f>
      </c>
      <c r="N20" s="6"/>
      <c r="O20" s="2"/>
    </row>
    <row r="21" spans="1:15" s="5" customFormat="1" ht="12.75">
      <c r="A21" s="17">
        <v>2</v>
      </c>
      <c r="B21" s="18" t="s">
        <v>104</v>
      </c>
      <c r="C21" s="19" t="s">
        <v>105</v>
      </c>
      <c r="D21" s="20" t="s">
        <v>106</v>
      </c>
      <c r="E21" s="21" t="s">
        <v>59</v>
      </c>
      <c r="F21" s="21" t="s">
        <v>60</v>
      </c>
      <c r="G21" s="22">
        <v>14.01</v>
      </c>
      <c r="H21" s="23" t="s">
        <v>648</v>
      </c>
      <c r="I21" s="22"/>
      <c r="J21" s="23"/>
      <c r="K21" s="106" t="str">
        <f t="shared" si="2"/>
        <v>III A</v>
      </c>
      <c r="N21" s="6"/>
      <c r="O21" s="2"/>
    </row>
    <row r="22" spans="1:15" s="5" customFormat="1" ht="12.75">
      <c r="A22" s="17">
        <v>3</v>
      </c>
      <c r="B22" s="18" t="s">
        <v>517</v>
      </c>
      <c r="C22" s="19" t="s">
        <v>518</v>
      </c>
      <c r="D22" s="20" t="s">
        <v>519</v>
      </c>
      <c r="E22" s="21" t="s">
        <v>504</v>
      </c>
      <c r="F22" s="21" t="s">
        <v>505</v>
      </c>
      <c r="G22" s="22">
        <v>14.06</v>
      </c>
      <c r="H22" s="23" t="s">
        <v>648</v>
      </c>
      <c r="I22" s="22"/>
      <c r="J22" s="23"/>
      <c r="K22" s="106" t="str">
        <f t="shared" si="2"/>
        <v>III A</v>
      </c>
      <c r="N22" s="6"/>
      <c r="O22" s="2"/>
    </row>
    <row r="23" spans="1:15" s="5" customFormat="1" ht="12.75">
      <c r="A23" s="17">
        <v>4</v>
      </c>
      <c r="B23" s="18" t="s">
        <v>122</v>
      </c>
      <c r="C23" s="19" t="s">
        <v>123</v>
      </c>
      <c r="D23" s="20" t="s">
        <v>124</v>
      </c>
      <c r="E23" s="21" t="s">
        <v>59</v>
      </c>
      <c r="F23" s="21" t="s">
        <v>110</v>
      </c>
      <c r="G23" s="22" t="s">
        <v>647</v>
      </c>
      <c r="H23" s="23"/>
      <c r="I23" s="22"/>
      <c r="J23" s="23"/>
      <c r="K23" s="106"/>
      <c r="N23" s="6"/>
      <c r="O23" s="2"/>
    </row>
    <row r="24" spans="1:15" s="5" customFormat="1" ht="12.75">
      <c r="A24" s="17">
        <v>5</v>
      </c>
      <c r="B24" s="18" t="s">
        <v>91</v>
      </c>
      <c r="C24" s="19" t="s">
        <v>92</v>
      </c>
      <c r="D24" s="20" t="s">
        <v>93</v>
      </c>
      <c r="E24" s="21" t="s">
        <v>59</v>
      </c>
      <c r="F24" s="21" t="s">
        <v>94</v>
      </c>
      <c r="G24" s="22">
        <v>15.3</v>
      </c>
      <c r="H24" s="23" t="s">
        <v>648</v>
      </c>
      <c r="I24" s="22"/>
      <c r="J24" s="23"/>
      <c r="K24" s="106" t="str">
        <f t="shared" si="2"/>
        <v>I JA</v>
      </c>
      <c r="N24" s="6"/>
      <c r="O24" s="2"/>
    </row>
    <row r="25" spans="1:11" ht="12.75">
      <c r="A25" s="17">
        <v>6</v>
      </c>
      <c r="B25" s="18" t="s">
        <v>236</v>
      </c>
      <c r="C25" s="19" t="s">
        <v>461</v>
      </c>
      <c r="D25" s="20">
        <v>39683</v>
      </c>
      <c r="E25" s="21" t="s">
        <v>376</v>
      </c>
      <c r="F25" s="21" t="s">
        <v>460</v>
      </c>
      <c r="G25" s="22">
        <v>15.47</v>
      </c>
      <c r="H25" s="23" t="s">
        <v>648</v>
      </c>
      <c r="I25" s="22"/>
      <c r="J25" s="23"/>
      <c r="K25" s="106" t="str">
        <f t="shared" si="2"/>
        <v>I JA</v>
      </c>
    </row>
    <row r="26" spans="5:6" ht="12.75">
      <c r="E26" s="11">
        <v>4</v>
      </c>
      <c r="F26" s="12" t="s">
        <v>9</v>
      </c>
    </row>
    <row r="27" spans="1:11" ht="12.75">
      <c r="A27" s="17">
        <v>1</v>
      </c>
      <c r="B27" s="18"/>
      <c r="C27" s="19"/>
      <c r="D27" s="20"/>
      <c r="E27" s="21"/>
      <c r="F27" s="21"/>
      <c r="G27" s="22"/>
      <c r="H27" s="23"/>
      <c r="I27" s="22"/>
      <c r="J27" s="23"/>
      <c r="K27" s="106">
        <f aca="true" t="shared" si="3" ref="K27:K32">IF(ISBLANK(G27),"",IF(G27&lt;=12.4,"KSM",IF(G27&lt;=13.04,"I A",IF(G27&lt;=13.84,"II A",IF(G27&lt;=14.94,"III A",IF(G27&lt;=15.94,"I JA",IF(G27&lt;=16.74,"II JA",IF(G27&lt;=17.44,"III JA"))))))))</f>
      </c>
    </row>
    <row r="28" spans="1:11" ht="12.75">
      <c r="A28" s="17">
        <v>2</v>
      </c>
      <c r="B28" s="18" t="s">
        <v>464</v>
      </c>
      <c r="C28" s="19" t="s">
        <v>465</v>
      </c>
      <c r="D28" s="20" t="s">
        <v>466</v>
      </c>
      <c r="E28" s="21" t="s">
        <v>376</v>
      </c>
      <c r="F28" s="21" t="s">
        <v>460</v>
      </c>
      <c r="G28" s="22" t="s">
        <v>647</v>
      </c>
      <c r="H28" s="23"/>
      <c r="I28" s="22"/>
      <c r="J28" s="23"/>
      <c r="K28" s="106"/>
    </row>
    <row r="29" spans="1:11" ht="12.75">
      <c r="A29" s="17">
        <v>3</v>
      </c>
      <c r="G29" s="22"/>
      <c r="H29" s="23"/>
      <c r="I29" s="22"/>
      <c r="J29" s="23"/>
      <c r="K29" s="106">
        <f t="shared" si="3"/>
      </c>
    </row>
    <row r="30" spans="1:11" ht="12.75">
      <c r="A30" s="17">
        <v>4</v>
      </c>
      <c r="B30" s="18" t="s">
        <v>626</v>
      </c>
      <c r="C30" s="19" t="s">
        <v>627</v>
      </c>
      <c r="D30" s="20" t="s">
        <v>628</v>
      </c>
      <c r="E30" s="21" t="s">
        <v>525</v>
      </c>
      <c r="F30" s="21" t="s">
        <v>613</v>
      </c>
      <c r="G30" s="22" t="s">
        <v>647</v>
      </c>
      <c r="H30" s="23"/>
      <c r="I30" s="22"/>
      <c r="J30" s="23"/>
      <c r="K30" s="106"/>
    </row>
    <row r="31" spans="1:11" ht="12.75">
      <c r="A31" s="17">
        <v>5</v>
      </c>
      <c r="B31" s="18" t="s">
        <v>632</v>
      </c>
      <c r="C31" s="19" t="s">
        <v>633</v>
      </c>
      <c r="D31" s="20" t="s">
        <v>634</v>
      </c>
      <c r="E31" s="21" t="s">
        <v>525</v>
      </c>
      <c r="F31" s="21" t="s">
        <v>613</v>
      </c>
      <c r="G31" s="22" t="s">
        <v>647</v>
      </c>
      <c r="H31" s="23"/>
      <c r="I31" s="22"/>
      <c r="J31" s="23"/>
      <c r="K31" s="106"/>
    </row>
    <row r="32" spans="1:11" ht="12.75">
      <c r="A32" s="17">
        <v>6</v>
      </c>
      <c r="B32" s="18" t="s">
        <v>329</v>
      </c>
      <c r="C32" s="19" t="s">
        <v>284</v>
      </c>
      <c r="D32" s="20">
        <v>39765</v>
      </c>
      <c r="E32" s="21" t="s">
        <v>376</v>
      </c>
      <c r="F32" s="21" t="s">
        <v>460</v>
      </c>
      <c r="G32" s="22">
        <v>15.59</v>
      </c>
      <c r="H32" s="23" t="s">
        <v>649</v>
      </c>
      <c r="I32" s="22"/>
      <c r="J32" s="23"/>
      <c r="K32" s="106" t="str">
        <f t="shared" si="3"/>
        <v>I JA</v>
      </c>
    </row>
    <row r="33" spans="5:6" ht="12.75">
      <c r="E33" s="11">
        <v>5</v>
      </c>
      <c r="F33" s="12" t="s">
        <v>9</v>
      </c>
    </row>
    <row r="34" spans="1:15" s="5" customFormat="1" ht="12.75">
      <c r="A34" s="17">
        <v>1</v>
      </c>
      <c r="B34" s="18"/>
      <c r="C34" s="19"/>
      <c r="D34" s="20"/>
      <c r="E34" s="21"/>
      <c r="F34" s="21"/>
      <c r="G34" s="22"/>
      <c r="H34" s="23"/>
      <c r="I34" s="22"/>
      <c r="J34" s="23"/>
      <c r="K34" s="106">
        <f>IF(ISBLANK(G34),"",IF(G34&lt;=12.4,"KSM",IF(G34&lt;=13.04,"I A",IF(G34&lt;=13.84,"II A",IF(G34&lt;=14.94,"III A",IF(G34&lt;=15.94,"I JA",IF(G34&lt;=16.74,"II JA",IF(G34&lt;=17.44,"III JA"))))))))</f>
      </c>
      <c r="N34" s="6"/>
      <c r="O34" s="2"/>
    </row>
    <row r="35" spans="1:15" s="5" customFormat="1" ht="12.75">
      <c r="A35" s="17">
        <v>2</v>
      </c>
      <c r="B35" s="18" t="s">
        <v>67</v>
      </c>
      <c r="C35" s="19" t="s">
        <v>68</v>
      </c>
      <c r="D35" s="20" t="s">
        <v>69</v>
      </c>
      <c r="E35" s="21" t="s">
        <v>59</v>
      </c>
      <c r="F35" s="21" t="s">
        <v>60</v>
      </c>
      <c r="G35" s="22">
        <v>13.71</v>
      </c>
      <c r="H35" s="23" t="s">
        <v>649</v>
      </c>
      <c r="I35" s="22"/>
      <c r="J35" s="23"/>
      <c r="K35" s="106" t="str">
        <f>IF(ISBLANK(G35),"",IF(G35&lt;=12.4,"KSM",IF(G35&lt;=13.04,"I A",IF(G35&lt;=13.84,"II A",IF(G35&lt;=14.94,"III A",IF(G35&lt;=15.94,"I JA",IF(G35&lt;=16.74,"II JA",IF(G35&lt;=17.44,"III JA"))))))))</f>
        <v>II A</v>
      </c>
      <c r="N35" s="6"/>
      <c r="O35" s="2"/>
    </row>
    <row r="36" spans="1:15" s="5" customFormat="1" ht="12.75">
      <c r="A36" s="17">
        <v>3</v>
      </c>
      <c r="B36" s="18" t="s">
        <v>98</v>
      </c>
      <c r="C36" s="19" t="s">
        <v>99</v>
      </c>
      <c r="D36" s="20" t="s">
        <v>100</v>
      </c>
      <c r="E36" s="21" t="s">
        <v>59</v>
      </c>
      <c r="F36" s="21" t="s">
        <v>94</v>
      </c>
      <c r="G36" s="22">
        <v>14.72</v>
      </c>
      <c r="H36" s="23" t="s">
        <v>649</v>
      </c>
      <c r="I36" s="22"/>
      <c r="J36" s="23"/>
      <c r="K36" s="106" t="str">
        <f>IF(ISBLANK(G36),"",IF(G36&lt;=12.4,"KSM",IF(G36&lt;=13.04,"I A",IF(G36&lt;=13.84,"II A",IF(G36&lt;=14.94,"III A",IF(G36&lt;=15.94,"I JA",IF(G36&lt;=16.74,"II JA",IF(G36&lt;=17.44,"III JA"))))))))</f>
        <v>III A</v>
      </c>
      <c r="N36" s="6"/>
      <c r="O36" s="2"/>
    </row>
    <row r="37" spans="1:15" s="5" customFormat="1" ht="12.75">
      <c r="A37" s="17">
        <v>4</v>
      </c>
      <c r="B37" s="18" t="s">
        <v>79</v>
      </c>
      <c r="C37" s="19" t="s">
        <v>80</v>
      </c>
      <c r="D37" s="20" t="s">
        <v>81</v>
      </c>
      <c r="E37" s="21" t="s">
        <v>59</v>
      </c>
      <c r="F37" s="21" t="s">
        <v>60</v>
      </c>
      <c r="G37" s="22">
        <v>17.09</v>
      </c>
      <c r="H37" s="23" t="s">
        <v>649</v>
      </c>
      <c r="I37" s="22"/>
      <c r="J37" s="23"/>
      <c r="K37" s="106" t="str">
        <f>IF(ISBLANK(G37),"",IF(G37&lt;=12.4,"KSM",IF(G37&lt;=13.04,"I A",IF(G37&lt;=13.84,"II A",IF(G37&lt;=14.94,"III A",IF(G37&lt;=15.94,"I JA",IF(G37&lt;=16.74,"II JA",IF(G37&lt;=17.44,"III JA"))))))))</f>
        <v>III JA</v>
      </c>
      <c r="N37" s="6"/>
      <c r="O37" s="2"/>
    </row>
    <row r="38" spans="1:15" s="5" customFormat="1" ht="12.75">
      <c r="A38" s="17">
        <v>5</v>
      </c>
      <c r="B38" s="18" t="s">
        <v>434</v>
      </c>
      <c r="C38" s="19" t="s">
        <v>435</v>
      </c>
      <c r="D38" s="20" t="s">
        <v>436</v>
      </c>
      <c r="E38" s="21" t="s">
        <v>376</v>
      </c>
      <c r="F38" s="21" t="s">
        <v>428</v>
      </c>
      <c r="G38" s="22">
        <v>14.95</v>
      </c>
      <c r="H38" s="23" t="s">
        <v>649</v>
      </c>
      <c r="I38" s="22"/>
      <c r="J38" s="23"/>
      <c r="K38" s="106" t="str">
        <f>IF(ISBLANK(G38),"",IF(G38&lt;=12.4,"KSM",IF(G38&lt;=13.04,"I A",IF(G38&lt;=13.84,"II A",IF(G38&lt;=14.94,"III A",IF(G38&lt;=15.94,"I JA",IF(G38&lt;=16.74,"II JA",IF(G38&lt;=17.44,"III JA"))))))))</f>
        <v>I JA</v>
      </c>
      <c r="N38" s="6"/>
      <c r="O38" s="2"/>
    </row>
    <row r="39" spans="1:15" s="5" customFormat="1" ht="12.75">
      <c r="A39" s="17">
        <v>6</v>
      </c>
      <c r="B39" s="18" t="s">
        <v>82</v>
      </c>
      <c r="C39" s="19" t="s">
        <v>83</v>
      </c>
      <c r="D39" s="20" t="s">
        <v>84</v>
      </c>
      <c r="E39" s="21" t="s">
        <v>59</v>
      </c>
      <c r="F39" s="21" t="s">
        <v>60</v>
      </c>
      <c r="G39" s="22" t="s">
        <v>647</v>
      </c>
      <c r="H39" s="23"/>
      <c r="I39" s="22"/>
      <c r="J39" s="23"/>
      <c r="K39" s="106"/>
      <c r="N39" s="6"/>
      <c r="O39" s="2"/>
    </row>
    <row r="40" spans="1:15" s="5" customFormat="1" ht="12.75">
      <c r="A40" s="2"/>
      <c r="B40" s="2"/>
      <c r="C40" s="2"/>
      <c r="D40" s="2"/>
      <c r="E40" s="11">
        <v>6</v>
      </c>
      <c r="F40" s="12" t="s">
        <v>9</v>
      </c>
      <c r="N40" s="6"/>
      <c r="O40" s="2"/>
    </row>
    <row r="41" spans="1:15" s="5" customFormat="1" ht="12.75">
      <c r="A41" s="17">
        <v>1</v>
      </c>
      <c r="B41" s="18"/>
      <c r="C41" s="19"/>
      <c r="D41" s="20"/>
      <c r="E41" s="21"/>
      <c r="F41" s="21"/>
      <c r="G41" s="22"/>
      <c r="H41" s="23"/>
      <c r="I41" s="22"/>
      <c r="J41" s="23"/>
      <c r="K41" s="104">
        <f aca="true" t="shared" si="4" ref="K41:K46">IF(ISBLANK(G41),"",IF(G41&lt;=12.4,"KSM",IF(G41&lt;=13.04,"I A",IF(G41&lt;=13.84,"II A",IF(G41&lt;=14.94,"III A",IF(G41&lt;=15.94,"I JA",IF(G41&lt;=16.74,"II JA",IF(G41&lt;=17.44,"III JA"))))))))</f>
      </c>
      <c r="N41" s="6"/>
      <c r="O41" s="2"/>
    </row>
    <row r="42" spans="1:15" s="5" customFormat="1" ht="12.75">
      <c r="A42" s="17">
        <v>2</v>
      </c>
      <c r="B42" s="18" t="s">
        <v>637</v>
      </c>
      <c r="C42" s="19" t="s">
        <v>638</v>
      </c>
      <c r="D42" s="20" t="s">
        <v>639</v>
      </c>
      <c r="E42" s="21" t="s">
        <v>525</v>
      </c>
      <c r="F42" s="21" t="s">
        <v>591</v>
      </c>
      <c r="G42" s="22">
        <v>13.2</v>
      </c>
      <c r="H42" s="23" t="s">
        <v>650</v>
      </c>
      <c r="I42" s="22"/>
      <c r="J42" s="23"/>
      <c r="K42" s="106" t="str">
        <f t="shared" si="4"/>
        <v>II A</v>
      </c>
      <c r="N42" s="6"/>
      <c r="O42" s="2"/>
    </row>
    <row r="43" spans="1:15" s="5" customFormat="1" ht="12.75">
      <c r="A43" s="17">
        <v>3</v>
      </c>
      <c r="B43" s="18" t="s">
        <v>283</v>
      </c>
      <c r="C43" s="19" t="s">
        <v>447</v>
      </c>
      <c r="D43" s="20" t="s">
        <v>448</v>
      </c>
      <c r="E43" s="21" t="s">
        <v>376</v>
      </c>
      <c r="F43" s="21" t="s">
        <v>449</v>
      </c>
      <c r="G43" s="22">
        <v>14</v>
      </c>
      <c r="H43" s="23" t="s">
        <v>650</v>
      </c>
      <c r="I43" s="22"/>
      <c r="J43" s="23"/>
      <c r="K43" s="106" t="str">
        <f t="shared" si="4"/>
        <v>III A</v>
      </c>
      <c r="N43" s="6"/>
      <c r="O43" s="2"/>
    </row>
    <row r="44" spans="1:15" s="5" customFormat="1" ht="12.75">
      <c r="A44" s="17">
        <v>4</v>
      </c>
      <c r="B44" s="18" t="s">
        <v>406</v>
      </c>
      <c r="C44" s="19" t="s">
        <v>407</v>
      </c>
      <c r="D44" s="20" t="s">
        <v>408</v>
      </c>
      <c r="E44" s="21" t="s">
        <v>376</v>
      </c>
      <c r="F44" s="21" t="s">
        <v>409</v>
      </c>
      <c r="G44" s="22">
        <v>13.42</v>
      </c>
      <c r="H44" s="23" t="s">
        <v>650</v>
      </c>
      <c r="I44" s="22"/>
      <c r="J44" s="23"/>
      <c r="K44" s="106" t="str">
        <f t="shared" si="4"/>
        <v>II A</v>
      </c>
      <c r="N44" s="6"/>
      <c r="O44" s="2"/>
    </row>
    <row r="45" spans="1:15" s="5" customFormat="1" ht="12.75">
      <c r="A45" s="17">
        <v>5</v>
      </c>
      <c r="B45" s="18" t="s">
        <v>252</v>
      </c>
      <c r="C45" s="19" t="s">
        <v>253</v>
      </c>
      <c r="D45" s="20">
        <v>39692</v>
      </c>
      <c r="E45" s="21" t="s">
        <v>228</v>
      </c>
      <c r="F45" s="21" t="s">
        <v>251</v>
      </c>
      <c r="G45" s="22">
        <v>13.58</v>
      </c>
      <c r="H45" s="23" t="s">
        <v>650</v>
      </c>
      <c r="I45" s="22"/>
      <c r="J45" s="23"/>
      <c r="K45" s="106" t="str">
        <f t="shared" si="4"/>
        <v>II A</v>
      </c>
      <c r="N45" s="6"/>
      <c r="O45" s="2"/>
    </row>
    <row r="46" spans="1:11" ht="12.75">
      <c r="A46" s="17">
        <v>6</v>
      </c>
      <c r="B46" s="18" t="s">
        <v>285</v>
      </c>
      <c r="C46" s="19" t="s">
        <v>286</v>
      </c>
      <c r="D46" s="20">
        <v>39430</v>
      </c>
      <c r="E46" s="21" t="s">
        <v>268</v>
      </c>
      <c r="F46" s="21" t="s">
        <v>287</v>
      </c>
      <c r="G46" s="22">
        <v>13.85</v>
      </c>
      <c r="H46" s="23" t="s">
        <v>650</v>
      </c>
      <c r="I46" s="22"/>
      <c r="J46" s="23"/>
      <c r="K46" s="106" t="str">
        <f t="shared" si="4"/>
        <v>III A</v>
      </c>
    </row>
  </sheetData>
  <sheetProtection/>
  <printOptions horizontalCentered="1"/>
  <pageMargins left="0.3937007874015748" right="0.3937007874015748" top="0.4" bottom="0.26" header="0.26" footer="0.21"/>
  <pageSetup fitToWidth="0" fitToHeight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1">
      <selection activeCell="A5" sqref="A5:IV5"/>
    </sheetView>
  </sheetViews>
  <sheetFormatPr defaultColWidth="9.140625" defaultRowHeight="12.75"/>
  <cols>
    <col min="1" max="1" width="5.421875" style="2" customWidth="1"/>
    <col min="2" max="2" width="13.421875" style="2" bestFit="1" customWidth="1"/>
    <col min="3" max="3" width="13.57421875" style="2" customWidth="1"/>
    <col min="4" max="4" width="10.8515625" style="2" customWidth="1"/>
    <col min="5" max="5" width="14.00390625" style="2" bestFit="1" customWidth="1"/>
    <col min="6" max="6" width="24.8515625" style="2" bestFit="1" customWidth="1"/>
    <col min="7" max="8" width="6.421875" style="5" customWidth="1"/>
    <col min="9" max="11" width="7.00390625" style="5" customWidth="1"/>
    <col min="12" max="12" width="7.57421875" style="6" customWidth="1"/>
    <col min="13" max="16384" width="9.140625" style="2" customWidth="1"/>
  </cols>
  <sheetData>
    <row r="1" spans="2:11" ht="18">
      <c r="B1" s="3"/>
      <c r="D1" s="26" t="s">
        <v>42</v>
      </c>
      <c r="E1" s="4"/>
      <c r="F1" s="3"/>
      <c r="H1" s="25" t="s">
        <v>43</v>
      </c>
      <c r="I1" s="2"/>
      <c r="J1" s="2"/>
      <c r="K1" s="2"/>
    </row>
    <row r="2" spans="2:5" s="7" customFormat="1" ht="3.75">
      <c r="B2" s="8"/>
      <c r="E2" s="9"/>
    </row>
    <row r="3" spans="1:13" s="6" customFormat="1" ht="12.75">
      <c r="A3" s="1"/>
      <c r="B3" s="10" t="s">
        <v>24</v>
      </c>
      <c r="C3" s="10"/>
      <c r="D3" s="10" t="s">
        <v>21</v>
      </c>
      <c r="E3" s="11"/>
      <c r="F3" s="12" t="s">
        <v>20</v>
      </c>
      <c r="G3" s="1"/>
      <c r="H3" s="1"/>
      <c r="I3" s="5"/>
      <c r="J3" s="5"/>
      <c r="K3" s="5"/>
      <c r="M3" s="2"/>
    </row>
    <row r="4" spans="1:13" s="6" customFormat="1" ht="12.75">
      <c r="A4" s="1"/>
      <c r="B4" s="1"/>
      <c r="C4" s="1"/>
      <c r="D4" s="1"/>
      <c r="E4" s="11">
        <v>1</v>
      </c>
      <c r="F4" s="12" t="s">
        <v>9</v>
      </c>
      <c r="G4" s="1"/>
      <c r="H4" s="1"/>
      <c r="I4" s="5"/>
      <c r="J4" s="5"/>
      <c r="K4" s="5"/>
      <c r="M4" s="2"/>
    </row>
    <row r="5" spans="1:13" s="6" customFormat="1" ht="12.75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07" t="s">
        <v>44</v>
      </c>
      <c r="J5" s="5"/>
      <c r="K5" s="5"/>
      <c r="M5" s="2"/>
    </row>
    <row r="6" spans="1:13" s="5" customFormat="1" ht="12.75">
      <c r="A6" s="17">
        <v>1</v>
      </c>
      <c r="B6" s="18"/>
      <c r="C6" s="19"/>
      <c r="D6" s="20"/>
      <c r="E6" s="21"/>
      <c r="F6" s="21"/>
      <c r="G6" s="22"/>
      <c r="H6" s="23"/>
      <c r="I6" s="104">
        <f aca="true" t="shared" si="0" ref="I6:I11">IF(ISBLANK(G6),"",IF(G6&lt;=25.45,"KSM",IF(G6&lt;=26.85,"I A",IF(G6&lt;=28.74,"II A",IF(G6&lt;=31.24,"III A",IF(G6&lt;=33.24,"I JA",IF(G6&lt;=34.94,"II JA",IF(G6&lt;=36.24,"III JA"))))))))</f>
      </c>
      <c r="L6" s="6"/>
      <c r="M6" s="2"/>
    </row>
    <row r="7" spans="1:13" s="5" customFormat="1" ht="12.75">
      <c r="A7" s="17">
        <v>2</v>
      </c>
      <c r="B7" s="18"/>
      <c r="C7" s="19"/>
      <c r="D7" s="20"/>
      <c r="E7" s="21"/>
      <c r="F7" s="21"/>
      <c r="G7" s="22"/>
      <c r="H7" s="23"/>
      <c r="I7" s="104">
        <f t="shared" si="0"/>
      </c>
      <c r="L7" s="6"/>
      <c r="M7" s="2"/>
    </row>
    <row r="8" spans="1:13" s="5" customFormat="1" ht="12.75">
      <c r="A8" s="17">
        <v>3</v>
      </c>
      <c r="B8" s="18" t="s">
        <v>288</v>
      </c>
      <c r="C8" s="19" t="s">
        <v>289</v>
      </c>
      <c r="D8" s="20">
        <v>38550</v>
      </c>
      <c r="E8" s="21" t="s">
        <v>268</v>
      </c>
      <c r="F8" s="21" t="s">
        <v>287</v>
      </c>
      <c r="G8" s="22">
        <v>30.11</v>
      </c>
      <c r="H8" s="23" t="s">
        <v>661</v>
      </c>
      <c r="I8" s="104" t="str">
        <f t="shared" si="0"/>
        <v>III A</v>
      </c>
      <c r="L8" s="6"/>
      <c r="M8" s="2"/>
    </row>
    <row r="9" spans="1:13" s="5" customFormat="1" ht="12.75">
      <c r="A9" s="17">
        <v>4</v>
      </c>
      <c r="B9" s="18" t="s">
        <v>329</v>
      </c>
      <c r="C9" s="19" t="s">
        <v>604</v>
      </c>
      <c r="D9" s="20" t="s">
        <v>605</v>
      </c>
      <c r="E9" s="21" t="s">
        <v>525</v>
      </c>
      <c r="F9" s="21" t="s">
        <v>606</v>
      </c>
      <c r="G9" s="22">
        <v>27.54</v>
      </c>
      <c r="H9" s="23" t="s">
        <v>661</v>
      </c>
      <c r="I9" s="104" t="str">
        <f t="shared" si="0"/>
        <v>II A</v>
      </c>
      <c r="L9" s="6"/>
      <c r="M9" s="2"/>
    </row>
    <row r="10" spans="1:13" s="5" customFormat="1" ht="12.75">
      <c r="A10" s="17">
        <v>5</v>
      </c>
      <c r="B10" s="18" t="s">
        <v>306</v>
      </c>
      <c r="C10" s="19" t="s">
        <v>410</v>
      </c>
      <c r="D10" s="20" t="s">
        <v>411</v>
      </c>
      <c r="E10" s="21" t="s">
        <v>376</v>
      </c>
      <c r="F10" s="21" t="s">
        <v>409</v>
      </c>
      <c r="G10" s="22">
        <v>28.78</v>
      </c>
      <c r="H10" s="23" t="s">
        <v>661</v>
      </c>
      <c r="I10" s="104" t="str">
        <f t="shared" si="0"/>
        <v>III A</v>
      </c>
      <c r="L10" s="6"/>
      <c r="M10" s="2"/>
    </row>
    <row r="11" spans="1:13" s="5" customFormat="1" ht="12.75">
      <c r="A11" s="17">
        <v>6</v>
      </c>
      <c r="B11" s="18"/>
      <c r="C11" s="19"/>
      <c r="D11" s="20"/>
      <c r="E11" s="21"/>
      <c r="F11" s="21"/>
      <c r="G11" s="22"/>
      <c r="H11" s="23"/>
      <c r="I11" s="104">
        <f t="shared" si="0"/>
      </c>
      <c r="L11" s="6"/>
      <c r="M11" s="2"/>
    </row>
    <row r="15" spans="1:13" s="6" customFormat="1" ht="12.75">
      <c r="A15" s="17">
        <v>1</v>
      </c>
      <c r="B15" s="18"/>
      <c r="C15" s="19"/>
      <c r="D15" s="20"/>
      <c r="E15" s="21"/>
      <c r="F15" s="21"/>
      <c r="G15" s="22"/>
      <c r="H15" s="23"/>
      <c r="I15" s="104">
        <f aca="true" t="shared" si="1" ref="I15:I20">IF(ISBLANK(G15),"",IF(G15&lt;=25.45,"KSM",IF(G15&lt;=26.85,"I A",IF(G15&lt;=28.74,"II A",IF(G15&lt;=31.24,"III A",IF(G15&lt;=33.24,"I JA",IF(G15&lt;=34.94,"II JA",IF(G15&lt;=36.24,"III JA"))))))))</f>
      </c>
      <c r="J15" s="5"/>
      <c r="K15" s="5"/>
      <c r="M15" s="2"/>
    </row>
    <row r="16" spans="1:13" s="5" customFormat="1" ht="12.75">
      <c r="A16" s="17">
        <v>2</v>
      </c>
      <c r="B16" s="18" t="s">
        <v>610</v>
      </c>
      <c r="C16" s="19" t="s">
        <v>611</v>
      </c>
      <c r="D16" s="20" t="s">
        <v>612</v>
      </c>
      <c r="E16" s="21" t="s">
        <v>525</v>
      </c>
      <c r="F16" s="21" t="s">
        <v>613</v>
      </c>
      <c r="G16" s="22">
        <v>25.92</v>
      </c>
      <c r="H16" s="23" t="s">
        <v>649</v>
      </c>
      <c r="I16" s="104" t="str">
        <f t="shared" si="1"/>
        <v>I A</v>
      </c>
      <c r="L16" s="6"/>
      <c r="M16" s="2"/>
    </row>
    <row r="17" spans="1:13" s="5" customFormat="1" ht="12.75">
      <c r="A17" s="17">
        <v>3</v>
      </c>
      <c r="B17" s="18" t="s">
        <v>364</v>
      </c>
      <c r="C17" s="19" t="s">
        <v>602</v>
      </c>
      <c r="D17" s="20" t="s">
        <v>597</v>
      </c>
      <c r="E17" s="21" t="s">
        <v>525</v>
      </c>
      <c r="F17" s="21" t="s">
        <v>603</v>
      </c>
      <c r="G17" s="22">
        <v>27.12</v>
      </c>
      <c r="H17" s="23" t="s">
        <v>649</v>
      </c>
      <c r="I17" s="104" t="str">
        <f t="shared" si="1"/>
        <v>II A</v>
      </c>
      <c r="L17" s="6"/>
      <c r="M17" s="2"/>
    </row>
    <row r="18" spans="1:13" s="5" customFormat="1" ht="12.75">
      <c r="A18" s="17">
        <v>4</v>
      </c>
      <c r="B18" s="18" t="s">
        <v>221</v>
      </c>
      <c r="C18" s="19" t="s">
        <v>321</v>
      </c>
      <c r="D18" s="20">
        <v>38378</v>
      </c>
      <c r="E18" s="21" t="s">
        <v>268</v>
      </c>
      <c r="F18" s="21" t="s">
        <v>320</v>
      </c>
      <c r="G18" s="22">
        <v>28.03</v>
      </c>
      <c r="H18" s="23" t="s">
        <v>649</v>
      </c>
      <c r="I18" s="104" t="str">
        <f t="shared" si="1"/>
        <v>II A</v>
      </c>
      <c r="L18" s="6"/>
      <c r="M18" s="2"/>
    </row>
    <row r="19" spans="1:13" s="5" customFormat="1" ht="12.75">
      <c r="A19" s="17">
        <v>5</v>
      </c>
      <c r="B19" s="18" t="s">
        <v>146</v>
      </c>
      <c r="C19" s="19" t="s">
        <v>147</v>
      </c>
      <c r="D19" s="20">
        <v>38421</v>
      </c>
      <c r="E19" s="21" t="s">
        <v>59</v>
      </c>
      <c r="F19" s="21" t="s">
        <v>60</v>
      </c>
      <c r="G19" s="22">
        <v>26.84</v>
      </c>
      <c r="H19" s="23" t="s">
        <v>649</v>
      </c>
      <c r="I19" s="104" t="str">
        <f t="shared" si="1"/>
        <v>I A</v>
      </c>
      <c r="L19" s="6"/>
      <c r="M19" s="2"/>
    </row>
    <row r="20" spans="1:13" s="5" customFormat="1" ht="12.75">
      <c r="A20" s="17">
        <v>6</v>
      </c>
      <c r="B20" s="18"/>
      <c r="C20" s="19"/>
      <c r="D20" s="20"/>
      <c r="E20" s="21"/>
      <c r="F20" s="21"/>
      <c r="G20" s="22"/>
      <c r="H20" s="23"/>
      <c r="I20" s="104">
        <f t="shared" si="1"/>
      </c>
      <c r="L20" s="6"/>
      <c r="M20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Zeros="0" zoomScalePageLayoutView="0" workbookViewId="0" topLeftCell="A1">
      <selection activeCell="L6" sqref="L6"/>
    </sheetView>
  </sheetViews>
  <sheetFormatPr defaultColWidth="9.140625" defaultRowHeight="12.75"/>
  <cols>
    <col min="1" max="1" width="5.421875" style="2" customWidth="1"/>
    <col min="2" max="2" width="13.421875" style="2" bestFit="1" customWidth="1"/>
    <col min="3" max="3" width="13.57421875" style="2" customWidth="1"/>
    <col min="4" max="4" width="10.8515625" style="2" customWidth="1"/>
    <col min="5" max="5" width="14.00390625" style="2" bestFit="1" customWidth="1"/>
    <col min="6" max="6" width="24.8515625" style="2" bestFit="1" customWidth="1"/>
    <col min="7" max="8" width="6.421875" style="5" customWidth="1"/>
    <col min="9" max="11" width="7.00390625" style="5" customWidth="1"/>
    <col min="12" max="12" width="7.57421875" style="6" customWidth="1"/>
    <col min="13" max="16384" width="9.140625" style="2" customWidth="1"/>
  </cols>
  <sheetData>
    <row r="1" spans="2:11" ht="18">
      <c r="B1" s="3"/>
      <c r="D1" s="26" t="s">
        <v>42</v>
      </c>
      <c r="E1" s="4"/>
      <c r="F1" s="3"/>
      <c r="H1" s="25" t="s">
        <v>43</v>
      </c>
      <c r="I1" s="2"/>
      <c r="J1" s="2"/>
      <c r="K1" s="2"/>
    </row>
    <row r="2" spans="2:5" s="7" customFormat="1" ht="3.75">
      <c r="B2" s="8"/>
      <c r="E2" s="9"/>
    </row>
    <row r="3" spans="1:13" s="6" customFormat="1" ht="12.75">
      <c r="A3" s="1"/>
      <c r="B3" s="10" t="s">
        <v>24</v>
      </c>
      <c r="C3" s="10"/>
      <c r="D3" s="10" t="s">
        <v>21</v>
      </c>
      <c r="E3" s="11"/>
      <c r="F3" s="12" t="s">
        <v>20</v>
      </c>
      <c r="G3" s="1"/>
      <c r="H3" s="1"/>
      <c r="I3" s="5"/>
      <c r="J3" s="5"/>
      <c r="K3" s="5"/>
      <c r="M3" s="2"/>
    </row>
    <row r="4" spans="1:13" s="6" customFormat="1" ht="12.75">
      <c r="A4" s="1"/>
      <c r="B4" s="1"/>
      <c r="C4" s="1"/>
      <c r="D4" s="1"/>
      <c r="E4" s="11"/>
      <c r="F4" s="12"/>
      <c r="G4" s="1"/>
      <c r="H4" s="1"/>
      <c r="I4" s="5"/>
      <c r="J4" s="5"/>
      <c r="K4" s="5"/>
      <c r="M4" s="2"/>
    </row>
    <row r="5" spans="1:13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07" t="s">
        <v>44</v>
      </c>
      <c r="J5" s="5"/>
      <c r="K5" s="5"/>
      <c r="M5" s="2"/>
    </row>
    <row r="6" spans="1:13" s="5" customFormat="1" ht="12.75">
      <c r="A6" s="17">
        <v>1</v>
      </c>
      <c r="B6" s="18" t="s">
        <v>610</v>
      </c>
      <c r="C6" s="19" t="s">
        <v>611</v>
      </c>
      <c r="D6" s="20" t="s">
        <v>612</v>
      </c>
      <c r="E6" s="21" t="s">
        <v>525</v>
      </c>
      <c r="F6" s="21" t="s">
        <v>613</v>
      </c>
      <c r="G6" s="22">
        <v>25.92</v>
      </c>
      <c r="H6" s="23" t="s">
        <v>649</v>
      </c>
      <c r="I6" s="104" t="str">
        <f aca="true" t="shared" si="0" ref="I6:I12">IF(ISBLANK(G6),"",IF(G6&lt;=25.45,"KSM",IF(G6&lt;=26.85,"I A",IF(G6&lt;=28.74,"II A",IF(G6&lt;=31.24,"III A",IF(G6&lt;=33.24,"I JA",IF(G6&lt;=34.94,"II JA",IF(G6&lt;=36.24,"III JA"))))))))</f>
        <v>I A</v>
      </c>
      <c r="L6" s="6"/>
      <c r="M6" s="2"/>
    </row>
    <row r="7" spans="1:13" s="5" customFormat="1" ht="12.75">
      <c r="A7" s="17">
        <v>2</v>
      </c>
      <c r="B7" s="18" t="s">
        <v>146</v>
      </c>
      <c r="C7" s="19" t="s">
        <v>147</v>
      </c>
      <c r="D7" s="20">
        <v>38421</v>
      </c>
      <c r="E7" s="21" t="s">
        <v>59</v>
      </c>
      <c r="F7" s="21" t="s">
        <v>60</v>
      </c>
      <c r="G7" s="22">
        <v>26.84</v>
      </c>
      <c r="H7" s="23" t="s">
        <v>649</v>
      </c>
      <c r="I7" s="104" t="str">
        <f t="shared" si="0"/>
        <v>I A</v>
      </c>
      <c r="L7" s="6"/>
      <c r="M7" s="2"/>
    </row>
    <row r="8" spans="1:13" s="5" customFormat="1" ht="12.75">
      <c r="A8" s="17">
        <v>3</v>
      </c>
      <c r="B8" s="18" t="s">
        <v>364</v>
      </c>
      <c r="C8" s="19" t="s">
        <v>602</v>
      </c>
      <c r="D8" s="20" t="s">
        <v>597</v>
      </c>
      <c r="E8" s="21" t="s">
        <v>525</v>
      </c>
      <c r="F8" s="21" t="s">
        <v>603</v>
      </c>
      <c r="G8" s="22">
        <v>27.12</v>
      </c>
      <c r="H8" s="23" t="s">
        <v>649</v>
      </c>
      <c r="I8" s="104" t="str">
        <f t="shared" si="0"/>
        <v>II A</v>
      </c>
      <c r="L8" s="6"/>
      <c r="M8" s="2"/>
    </row>
    <row r="9" spans="1:13" s="5" customFormat="1" ht="12.75">
      <c r="A9" s="17">
        <v>4</v>
      </c>
      <c r="B9" s="18" t="s">
        <v>329</v>
      </c>
      <c r="C9" s="19" t="s">
        <v>604</v>
      </c>
      <c r="D9" s="20" t="s">
        <v>605</v>
      </c>
      <c r="E9" s="21" t="s">
        <v>525</v>
      </c>
      <c r="F9" s="21" t="s">
        <v>606</v>
      </c>
      <c r="G9" s="22">
        <v>27.54</v>
      </c>
      <c r="H9" s="23" t="s">
        <v>661</v>
      </c>
      <c r="I9" s="104" t="str">
        <f t="shared" si="0"/>
        <v>II A</v>
      </c>
      <c r="L9" s="6"/>
      <c r="M9" s="2"/>
    </row>
    <row r="10" spans="1:13" s="5" customFormat="1" ht="12.75">
      <c r="A10" s="17">
        <v>5</v>
      </c>
      <c r="B10" s="18" t="s">
        <v>221</v>
      </c>
      <c r="C10" s="19" t="s">
        <v>321</v>
      </c>
      <c r="D10" s="20">
        <v>38378</v>
      </c>
      <c r="E10" s="21" t="s">
        <v>268</v>
      </c>
      <c r="F10" s="21" t="s">
        <v>320</v>
      </c>
      <c r="G10" s="22">
        <v>28.03</v>
      </c>
      <c r="H10" s="23" t="s">
        <v>649</v>
      </c>
      <c r="I10" s="104" t="str">
        <f t="shared" si="0"/>
        <v>II A</v>
      </c>
      <c r="L10" s="6"/>
      <c r="M10" s="2"/>
    </row>
    <row r="11" spans="1:13" s="5" customFormat="1" ht="12.75">
      <c r="A11" s="17">
        <v>6</v>
      </c>
      <c r="B11" s="18" t="s">
        <v>306</v>
      </c>
      <c r="C11" s="19" t="s">
        <v>410</v>
      </c>
      <c r="D11" s="20" t="s">
        <v>411</v>
      </c>
      <c r="E11" s="21" t="s">
        <v>376</v>
      </c>
      <c r="F11" s="21" t="s">
        <v>409</v>
      </c>
      <c r="G11" s="22">
        <v>28.78</v>
      </c>
      <c r="H11" s="23" t="s">
        <v>661</v>
      </c>
      <c r="I11" s="104" t="str">
        <f t="shared" si="0"/>
        <v>III A</v>
      </c>
      <c r="L11" s="6"/>
      <c r="M11" s="2"/>
    </row>
    <row r="12" spans="1:13" s="5" customFormat="1" ht="12.75">
      <c r="A12" s="17">
        <v>7</v>
      </c>
      <c r="B12" s="18" t="s">
        <v>288</v>
      </c>
      <c r="C12" s="19" t="s">
        <v>289</v>
      </c>
      <c r="D12" s="20">
        <v>38550</v>
      </c>
      <c r="E12" s="21" t="s">
        <v>268</v>
      </c>
      <c r="F12" s="21" t="s">
        <v>287</v>
      </c>
      <c r="G12" s="22">
        <v>30.11</v>
      </c>
      <c r="H12" s="23" t="s">
        <v>661</v>
      </c>
      <c r="I12" s="104" t="str">
        <f t="shared" si="0"/>
        <v>III A</v>
      </c>
      <c r="L12" s="6"/>
      <c r="M12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showZeros="0" zoomScalePageLayoutView="0" workbookViewId="0" topLeftCell="A1">
      <selection activeCell="Q17" sqref="Q17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3.140625" style="2" customWidth="1"/>
    <col min="4" max="4" width="10.8515625" style="2" customWidth="1"/>
    <col min="5" max="5" width="14.00390625" style="2" bestFit="1" customWidth="1"/>
    <col min="6" max="6" width="27.140625" style="2" bestFit="1" customWidth="1"/>
    <col min="7" max="8" width="6.421875" style="5" customWidth="1"/>
    <col min="9" max="11" width="7.00390625" style="5" customWidth="1"/>
    <col min="12" max="12" width="7.57421875" style="6" customWidth="1"/>
    <col min="13" max="16384" width="9.140625" style="2" customWidth="1"/>
  </cols>
  <sheetData>
    <row r="1" spans="2:11" ht="18">
      <c r="B1" s="3"/>
      <c r="D1" s="26" t="s">
        <v>42</v>
      </c>
      <c r="E1" s="4"/>
      <c r="F1" s="3"/>
      <c r="H1" s="25" t="s">
        <v>43</v>
      </c>
      <c r="I1" s="2"/>
      <c r="J1" s="2"/>
      <c r="K1" s="2"/>
    </row>
    <row r="2" spans="2:5" s="7" customFormat="1" ht="3.75">
      <c r="B2" s="8"/>
      <c r="E2" s="9"/>
    </row>
    <row r="3" spans="1:13" s="6" customFormat="1" ht="12.75">
      <c r="A3" s="1"/>
      <c r="B3" s="10" t="s">
        <v>24</v>
      </c>
      <c r="C3" s="10"/>
      <c r="D3" s="10" t="s">
        <v>22</v>
      </c>
      <c r="E3" s="11"/>
      <c r="F3" s="12" t="s">
        <v>20</v>
      </c>
      <c r="G3" s="1"/>
      <c r="H3" s="1"/>
      <c r="I3" s="5"/>
      <c r="J3" s="5"/>
      <c r="K3" s="5"/>
      <c r="M3" s="2"/>
    </row>
    <row r="4" spans="1:13" s="6" customFormat="1" ht="12.75">
      <c r="A4" s="1"/>
      <c r="B4" s="1"/>
      <c r="C4" s="1"/>
      <c r="D4" s="1"/>
      <c r="E4" s="11">
        <v>1</v>
      </c>
      <c r="F4" s="12" t="s">
        <v>9</v>
      </c>
      <c r="G4" s="1"/>
      <c r="H4" s="1"/>
      <c r="I4" s="5"/>
      <c r="J4" s="5"/>
      <c r="K4" s="5"/>
      <c r="M4" s="2"/>
    </row>
    <row r="5" spans="1:13" s="6" customFormat="1" ht="12.75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07" t="s">
        <v>44</v>
      </c>
      <c r="J5" s="5"/>
      <c r="K5" s="5"/>
      <c r="M5" s="2"/>
    </row>
    <row r="6" spans="1:9" ht="12.75">
      <c r="A6" s="17">
        <v>1</v>
      </c>
      <c r="B6" s="18" t="s">
        <v>273</v>
      </c>
      <c r="C6" s="19" t="s">
        <v>274</v>
      </c>
      <c r="D6" s="20">
        <v>39789</v>
      </c>
      <c r="E6" s="21" t="s">
        <v>268</v>
      </c>
      <c r="F6" s="21" t="s">
        <v>272</v>
      </c>
      <c r="G6" s="22">
        <v>29.25</v>
      </c>
      <c r="H6" s="23" t="s">
        <v>658</v>
      </c>
      <c r="I6" s="104" t="str">
        <f aca="true" t="shared" si="0" ref="I6:I11">IF(ISBLANK(G6),"",IF(G6&lt;=22.1,"KSM",IF(G6&lt;=23.1,"I A",IF(G6&lt;=24.7,"II A",IF(G6&lt;=27.24,"III A",IF(G6&lt;=30.54,"I JA",IF(G6&lt;=33.24,"II JA",IF(G6&lt;=34.94,"III JA"))))))))</f>
        <v>I JA</v>
      </c>
    </row>
    <row r="7" spans="1:9" ht="12.75">
      <c r="A7" s="17">
        <v>2</v>
      </c>
      <c r="B7" s="18" t="s">
        <v>419</v>
      </c>
      <c r="C7" s="19" t="s">
        <v>420</v>
      </c>
      <c r="D7" s="20" t="s">
        <v>386</v>
      </c>
      <c r="E7" s="21" t="s">
        <v>376</v>
      </c>
      <c r="F7" s="21" t="s">
        <v>409</v>
      </c>
      <c r="G7" s="22">
        <v>27.42</v>
      </c>
      <c r="H7" s="23" t="s">
        <v>658</v>
      </c>
      <c r="I7" s="104" t="str">
        <f t="shared" si="0"/>
        <v>I JA</v>
      </c>
    </row>
    <row r="8" spans="1:9" ht="12.75">
      <c r="A8" s="17">
        <v>3</v>
      </c>
      <c r="B8" s="18" t="s">
        <v>318</v>
      </c>
      <c r="C8" s="19" t="s">
        <v>319</v>
      </c>
      <c r="D8" s="20">
        <v>39462</v>
      </c>
      <c r="E8" s="21" t="s">
        <v>268</v>
      </c>
      <c r="F8" s="21" t="s">
        <v>320</v>
      </c>
      <c r="G8" s="22">
        <v>28.99</v>
      </c>
      <c r="H8" s="23" t="s">
        <v>658</v>
      </c>
      <c r="I8" s="104" t="str">
        <f t="shared" si="0"/>
        <v>I JA</v>
      </c>
    </row>
    <row r="9" spans="1:9" ht="12.75">
      <c r="A9" s="17">
        <v>4</v>
      </c>
      <c r="B9" s="18" t="s">
        <v>279</v>
      </c>
      <c r="C9" s="19" t="s">
        <v>423</v>
      </c>
      <c r="D9" s="20" t="s">
        <v>424</v>
      </c>
      <c r="E9" s="21" t="s">
        <v>376</v>
      </c>
      <c r="F9" s="21" t="s">
        <v>409</v>
      </c>
      <c r="G9" s="22">
        <v>30.67</v>
      </c>
      <c r="H9" s="23" t="s">
        <v>658</v>
      </c>
      <c r="I9" s="104" t="str">
        <f t="shared" si="0"/>
        <v>II JA</v>
      </c>
    </row>
    <row r="10" spans="1:9" ht="12.75">
      <c r="A10" s="17">
        <v>5</v>
      </c>
      <c r="B10" s="18" t="s">
        <v>462</v>
      </c>
      <c r="C10" s="19" t="s">
        <v>463</v>
      </c>
      <c r="D10" s="20">
        <v>39578</v>
      </c>
      <c r="E10" s="21" t="s">
        <v>376</v>
      </c>
      <c r="F10" s="21" t="s">
        <v>460</v>
      </c>
      <c r="G10" s="22">
        <v>29.82</v>
      </c>
      <c r="H10" s="23" t="s">
        <v>658</v>
      </c>
      <c r="I10" s="104" t="str">
        <f t="shared" si="0"/>
        <v>I JA</v>
      </c>
    </row>
    <row r="11" spans="1:9" ht="12.75">
      <c r="A11" s="17">
        <v>6</v>
      </c>
      <c r="B11" s="18" t="s">
        <v>559</v>
      </c>
      <c r="C11" s="19" t="s">
        <v>560</v>
      </c>
      <c r="D11" s="20" t="s">
        <v>561</v>
      </c>
      <c r="E11" s="21" t="s">
        <v>525</v>
      </c>
      <c r="F11" s="21" t="s">
        <v>558</v>
      </c>
      <c r="G11" s="22">
        <v>27.07</v>
      </c>
      <c r="H11" s="23" t="s">
        <v>658</v>
      </c>
      <c r="I11" s="104" t="str">
        <f t="shared" si="0"/>
        <v>III A</v>
      </c>
    </row>
    <row r="12" spans="5:6" ht="12.75">
      <c r="E12" s="11">
        <v>2</v>
      </c>
      <c r="F12" s="12" t="s">
        <v>9</v>
      </c>
    </row>
    <row r="13" spans="1:13" s="6" customFormat="1" ht="12.75">
      <c r="A13" s="17">
        <v>1</v>
      </c>
      <c r="B13" s="18"/>
      <c r="C13" s="19"/>
      <c r="D13" s="20"/>
      <c r="E13" s="21"/>
      <c r="F13" s="21"/>
      <c r="G13" s="22"/>
      <c r="H13" s="23"/>
      <c r="I13" s="104">
        <f aca="true" t="shared" si="1" ref="I13:I18">IF(ISBLANK(G13),"",IF(G13&lt;=22.1,"KSM",IF(G13&lt;=23.1,"I A",IF(G13&lt;=24.7,"II A",IF(G13&lt;=27.24,"III A",IF(G13&lt;=30.54,"I JA",IF(G13&lt;=33.24,"II JA",IF(G13&lt;=34.94,"III JA"))))))))</f>
      </c>
      <c r="J13" s="5"/>
      <c r="K13" s="5"/>
      <c r="M13" s="2"/>
    </row>
    <row r="14" spans="1:13" s="6" customFormat="1" ht="12.75">
      <c r="A14" s="17">
        <v>2</v>
      </c>
      <c r="B14" s="18" t="s">
        <v>563</v>
      </c>
      <c r="C14" s="19" t="s">
        <v>564</v>
      </c>
      <c r="D14" s="20" t="s">
        <v>565</v>
      </c>
      <c r="E14" s="21" t="s">
        <v>525</v>
      </c>
      <c r="F14" s="21" t="s">
        <v>558</v>
      </c>
      <c r="G14" s="22">
        <v>28.42</v>
      </c>
      <c r="H14" s="23" t="s">
        <v>649</v>
      </c>
      <c r="I14" s="104" t="str">
        <f t="shared" si="1"/>
        <v>I JA</v>
      </c>
      <c r="J14" s="5"/>
      <c r="K14" s="5"/>
      <c r="M14" s="2"/>
    </row>
    <row r="15" spans="1:13" s="6" customFormat="1" ht="12.75">
      <c r="A15" s="17">
        <v>3</v>
      </c>
      <c r="B15" s="18" t="s">
        <v>73</v>
      </c>
      <c r="C15" s="19" t="s">
        <v>74</v>
      </c>
      <c r="D15" s="20" t="s">
        <v>75</v>
      </c>
      <c r="E15" s="21" t="s">
        <v>59</v>
      </c>
      <c r="F15" s="21" t="s">
        <v>60</v>
      </c>
      <c r="G15" s="22">
        <v>31.14</v>
      </c>
      <c r="H15" s="23" t="s">
        <v>649</v>
      </c>
      <c r="I15" s="104" t="str">
        <f t="shared" si="1"/>
        <v>II JA</v>
      </c>
      <c r="J15" s="5"/>
      <c r="K15" s="5"/>
      <c r="M15" s="2"/>
    </row>
    <row r="16" spans="1:13" s="6" customFormat="1" ht="12.75">
      <c r="A16" s="17">
        <v>4</v>
      </c>
      <c r="B16" s="18" t="s">
        <v>101</v>
      </c>
      <c r="C16" s="19" t="s">
        <v>102</v>
      </c>
      <c r="D16" s="20" t="s">
        <v>103</v>
      </c>
      <c r="E16" s="21" t="s">
        <v>59</v>
      </c>
      <c r="F16" s="21" t="s">
        <v>94</v>
      </c>
      <c r="G16" s="22">
        <v>26.21</v>
      </c>
      <c r="H16" s="23" t="s">
        <v>649</v>
      </c>
      <c r="I16" s="104" t="str">
        <f t="shared" si="1"/>
        <v>III A</v>
      </c>
      <c r="J16" s="5"/>
      <c r="K16" s="5"/>
      <c r="M16" s="2"/>
    </row>
    <row r="17" spans="1:13" s="6" customFormat="1" ht="12.75">
      <c r="A17" s="17">
        <v>5</v>
      </c>
      <c r="B17" s="18" t="s">
        <v>56</v>
      </c>
      <c r="C17" s="19" t="s">
        <v>641</v>
      </c>
      <c r="D17" s="20" t="s">
        <v>58</v>
      </c>
      <c r="E17" s="21" t="s">
        <v>59</v>
      </c>
      <c r="F17" s="21" t="s">
        <v>60</v>
      </c>
      <c r="G17" s="22">
        <v>27.97</v>
      </c>
      <c r="H17" s="23" t="s">
        <v>649</v>
      </c>
      <c r="I17" s="104" t="str">
        <f t="shared" si="1"/>
        <v>I JA</v>
      </c>
      <c r="J17" s="5"/>
      <c r="K17" s="5"/>
      <c r="M17" s="2"/>
    </row>
    <row r="18" spans="1:13" s="6" customFormat="1" ht="12.75">
      <c r="A18" s="17">
        <v>6</v>
      </c>
      <c r="B18" s="18" t="s">
        <v>70</v>
      </c>
      <c r="C18" s="19" t="s">
        <v>71</v>
      </c>
      <c r="D18" s="20" t="s">
        <v>72</v>
      </c>
      <c r="E18" s="21" t="s">
        <v>59</v>
      </c>
      <c r="F18" s="21" t="s">
        <v>60</v>
      </c>
      <c r="G18" s="22">
        <v>30.14</v>
      </c>
      <c r="H18" s="23" t="s">
        <v>649</v>
      </c>
      <c r="I18" s="104" t="str">
        <f t="shared" si="1"/>
        <v>I JA</v>
      </c>
      <c r="J18" s="5"/>
      <c r="K18" s="5"/>
      <c r="M18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3.140625" style="2" customWidth="1"/>
    <col min="4" max="4" width="10.8515625" style="2" customWidth="1"/>
    <col min="5" max="5" width="14.00390625" style="2" bestFit="1" customWidth="1"/>
    <col min="6" max="6" width="27.140625" style="2" bestFit="1" customWidth="1"/>
    <col min="7" max="8" width="6.421875" style="5" customWidth="1"/>
    <col min="9" max="11" width="7.00390625" style="5" customWidth="1"/>
    <col min="12" max="12" width="7.57421875" style="6" customWidth="1"/>
    <col min="13" max="16384" width="9.140625" style="2" customWidth="1"/>
  </cols>
  <sheetData>
    <row r="1" spans="2:11" ht="18">
      <c r="B1" s="3"/>
      <c r="D1" s="26" t="s">
        <v>42</v>
      </c>
      <c r="E1" s="4"/>
      <c r="F1" s="3"/>
      <c r="H1" s="25" t="s">
        <v>43</v>
      </c>
      <c r="I1" s="2"/>
      <c r="J1" s="2"/>
      <c r="K1" s="2"/>
    </row>
    <row r="2" spans="2:5" s="7" customFormat="1" ht="3.75">
      <c r="B2" s="8"/>
      <c r="E2" s="9"/>
    </row>
    <row r="3" spans="1:13" s="6" customFormat="1" ht="12.75">
      <c r="A3" s="1"/>
      <c r="B3" s="10" t="s">
        <v>24</v>
      </c>
      <c r="C3" s="10"/>
      <c r="D3" s="10" t="s">
        <v>22</v>
      </c>
      <c r="E3" s="11"/>
      <c r="F3" s="12" t="s">
        <v>20</v>
      </c>
      <c r="G3" s="1"/>
      <c r="H3" s="1"/>
      <c r="I3" s="5"/>
      <c r="J3" s="5"/>
      <c r="K3" s="5"/>
      <c r="M3" s="2"/>
    </row>
    <row r="4" spans="1:13" s="6" customFormat="1" ht="12.75">
      <c r="A4" s="1"/>
      <c r="B4" s="1"/>
      <c r="C4" s="1"/>
      <c r="D4" s="1"/>
      <c r="E4" s="11"/>
      <c r="F4" s="12"/>
      <c r="G4" s="1"/>
      <c r="H4" s="1"/>
      <c r="I4" s="5"/>
      <c r="J4" s="5"/>
      <c r="K4" s="5"/>
      <c r="M4" s="2"/>
    </row>
    <row r="5" spans="1:13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07" t="s">
        <v>44</v>
      </c>
      <c r="J5" s="5"/>
      <c r="K5" s="5"/>
      <c r="M5" s="2"/>
    </row>
    <row r="6" spans="1:9" ht="12.75">
      <c r="A6" s="17">
        <v>1</v>
      </c>
      <c r="B6" s="18" t="s">
        <v>101</v>
      </c>
      <c r="C6" s="19" t="s">
        <v>102</v>
      </c>
      <c r="D6" s="20" t="s">
        <v>103</v>
      </c>
      <c r="E6" s="21" t="s">
        <v>59</v>
      </c>
      <c r="F6" s="21" t="s">
        <v>94</v>
      </c>
      <c r="G6" s="22">
        <v>26.21</v>
      </c>
      <c r="H6" s="23" t="s">
        <v>649</v>
      </c>
      <c r="I6" s="104" t="str">
        <f aca="true" t="shared" si="0" ref="I6:I16">IF(ISBLANK(G6),"",IF(G6&lt;=22.1,"KSM",IF(G6&lt;=23.1,"I A",IF(G6&lt;=24.7,"II A",IF(G6&lt;=27.24,"III A",IF(G6&lt;=30.54,"I JA",IF(G6&lt;=33.24,"II JA",IF(G6&lt;=34.94,"III JA"))))))))</f>
        <v>III A</v>
      </c>
    </row>
    <row r="7" spans="1:9" ht="12.75">
      <c r="A7" s="17">
        <v>2</v>
      </c>
      <c r="B7" s="18" t="s">
        <v>559</v>
      </c>
      <c r="C7" s="19" t="s">
        <v>560</v>
      </c>
      <c r="D7" s="20" t="s">
        <v>561</v>
      </c>
      <c r="E7" s="21" t="s">
        <v>525</v>
      </c>
      <c r="F7" s="21" t="s">
        <v>558</v>
      </c>
      <c r="G7" s="22">
        <v>27.07</v>
      </c>
      <c r="H7" s="23" t="s">
        <v>658</v>
      </c>
      <c r="I7" s="104" t="str">
        <f t="shared" si="0"/>
        <v>III A</v>
      </c>
    </row>
    <row r="8" spans="1:9" ht="12.75">
      <c r="A8" s="17">
        <v>3</v>
      </c>
      <c r="B8" s="18" t="s">
        <v>419</v>
      </c>
      <c r="C8" s="19" t="s">
        <v>420</v>
      </c>
      <c r="D8" s="20" t="s">
        <v>386</v>
      </c>
      <c r="E8" s="21" t="s">
        <v>376</v>
      </c>
      <c r="F8" s="21" t="s">
        <v>409</v>
      </c>
      <c r="G8" s="22">
        <v>27.42</v>
      </c>
      <c r="H8" s="23" t="s">
        <v>658</v>
      </c>
      <c r="I8" s="104" t="str">
        <f t="shared" si="0"/>
        <v>I JA</v>
      </c>
    </row>
    <row r="9" spans="1:9" ht="12.75">
      <c r="A9" s="17">
        <v>4</v>
      </c>
      <c r="B9" s="18" t="s">
        <v>56</v>
      </c>
      <c r="C9" s="19" t="s">
        <v>641</v>
      </c>
      <c r="D9" s="20" t="s">
        <v>58</v>
      </c>
      <c r="E9" s="21" t="s">
        <v>59</v>
      </c>
      <c r="F9" s="21" t="s">
        <v>60</v>
      </c>
      <c r="G9" s="22">
        <v>27.97</v>
      </c>
      <c r="H9" s="23" t="s">
        <v>649</v>
      </c>
      <c r="I9" s="104" t="str">
        <f t="shared" si="0"/>
        <v>I JA</v>
      </c>
    </row>
    <row r="10" spans="1:9" ht="12.75">
      <c r="A10" s="17">
        <v>5</v>
      </c>
      <c r="B10" s="18" t="s">
        <v>563</v>
      </c>
      <c r="C10" s="19" t="s">
        <v>564</v>
      </c>
      <c r="D10" s="20" t="s">
        <v>565</v>
      </c>
      <c r="E10" s="21" t="s">
        <v>525</v>
      </c>
      <c r="F10" s="21" t="s">
        <v>558</v>
      </c>
      <c r="G10" s="22">
        <v>28.42</v>
      </c>
      <c r="H10" s="23" t="s">
        <v>649</v>
      </c>
      <c r="I10" s="104" t="str">
        <f t="shared" si="0"/>
        <v>I JA</v>
      </c>
    </row>
    <row r="11" spans="1:9" ht="12.75">
      <c r="A11" s="17">
        <v>6</v>
      </c>
      <c r="B11" s="18" t="s">
        <v>318</v>
      </c>
      <c r="C11" s="19" t="s">
        <v>319</v>
      </c>
      <c r="D11" s="20">
        <v>39462</v>
      </c>
      <c r="E11" s="21" t="s">
        <v>268</v>
      </c>
      <c r="F11" s="21" t="s">
        <v>320</v>
      </c>
      <c r="G11" s="22">
        <v>28.99</v>
      </c>
      <c r="H11" s="23" t="s">
        <v>658</v>
      </c>
      <c r="I11" s="104" t="str">
        <f t="shared" si="0"/>
        <v>I JA</v>
      </c>
    </row>
    <row r="12" spans="1:13" s="6" customFormat="1" ht="12.75">
      <c r="A12" s="17">
        <v>7</v>
      </c>
      <c r="B12" s="18" t="s">
        <v>273</v>
      </c>
      <c r="C12" s="19" t="s">
        <v>274</v>
      </c>
      <c r="D12" s="20">
        <v>39789</v>
      </c>
      <c r="E12" s="21" t="s">
        <v>268</v>
      </c>
      <c r="F12" s="21" t="s">
        <v>272</v>
      </c>
      <c r="G12" s="22">
        <v>29.25</v>
      </c>
      <c r="H12" s="23" t="s">
        <v>658</v>
      </c>
      <c r="I12" s="104" t="str">
        <f t="shared" si="0"/>
        <v>I JA</v>
      </c>
      <c r="J12" s="5"/>
      <c r="K12" s="5"/>
      <c r="M12" s="2"/>
    </row>
    <row r="13" spans="1:13" s="6" customFormat="1" ht="12.75">
      <c r="A13" s="17">
        <v>8</v>
      </c>
      <c r="B13" s="18" t="s">
        <v>462</v>
      </c>
      <c r="C13" s="19" t="s">
        <v>463</v>
      </c>
      <c r="D13" s="20">
        <v>39578</v>
      </c>
      <c r="E13" s="21" t="s">
        <v>376</v>
      </c>
      <c r="F13" s="21" t="s">
        <v>460</v>
      </c>
      <c r="G13" s="22">
        <v>29.82</v>
      </c>
      <c r="H13" s="23" t="s">
        <v>658</v>
      </c>
      <c r="I13" s="104" t="str">
        <f t="shared" si="0"/>
        <v>I JA</v>
      </c>
      <c r="J13" s="5"/>
      <c r="K13" s="5"/>
      <c r="M13" s="2"/>
    </row>
    <row r="14" spans="1:13" s="6" customFormat="1" ht="12.75">
      <c r="A14" s="17">
        <v>9</v>
      </c>
      <c r="B14" s="18" t="s">
        <v>70</v>
      </c>
      <c r="C14" s="19" t="s">
        <v>71</v>
      </c>
      <c r="D14" s="20" t="s">
        <v>72</v>
      </c>
      <c r="E14" s="21" t="s">
        <v>59</v>
      </c>
      <c r="F14" s="21" t="s">
        <v>60</v>
      </c>
      <c r="G14" s="22">
        <v>30.14</v>
      </c>
      <c r="H14" s="23" t="s">
        <v>649</v>
      </c>
      <c r="I14" s="104" t="str">
        <f t="shared" si="0"/>
        <v>I JA</v>
      </c>
      <c r="J14" s="5"/>
      <c r="K14" s="5"/>
      <c r="M14" s="2"/>
    </row>
    <row r="15" spans="1:13" s="6" customFormat="1" ht="12.75">
      <c r="A15" s="17">
        <v>10</v>
      </c>
      <c r="B15" s="18" t="s">
        <v>279</v>
      </c>
      <c r="C15" s="19" t="s">
        <v>423</v>
      </c>
      <c r="D15" s="20" t="s">
        <v>424</v>
      </c>
      <c r="E15" s="21" t="s">
        <v>376</v>
      </c>
      <c r="F15" s="21" t="s">
        <v>409</v>
      </c>
      <c r="G15" s="22">
        <v>30.67</v>
      </c>
      <c r="H15" s="23" t="s">
        <v>658</v>
      </c>
      <c r="I15" s="104" t="str">
        <f t="shared" si="0"/>
        <v>II JA</v>
      </c>
      <c r="J15" s="5"/>
      <c r="K15" s="5"/>
      <c r="M15" s="2"/>
    </row>
    <row r="16" spans="1:13" s="6" customFormat="1" ht="12.75">
      <c r="A16" s="17">
        <v>11</v>
      </c>
      <c r="B16" s="18" t="s">
        <v>73</v>
      </c>
      <c r="C16" s="19" t="s">
        <v>74</v>
      </c>
      <c r="D16" s="20" t="s">
        <v>75</v>
      </c>
      <c r="E16" s="21" t="s">
        <v>59</v>
      </c>
      <c r="F16" s="21" t="s">
        <v>60</v>
      </c>
      <c r="G16" s="22">
        <v>31.14</v>
      </c>
      <c r="H16" s="23" t="s">
        <v>649</v>
      </c>
      <c r="I16" s="104" t="str">
        <f t="shared" si="0"/>
        <v>II JA</v>
      </c>
      <c r="J16" s="5"/>
      <c r="K16" s="5"/>
      <c r="M16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showZeros="0" zoomScalePageLayoutView="0" workbookViewId="0" topLeftCell="A1">
      <selection activeCell="F9" sqref="F9"/>
    </sheetView>
  </sheetViews>
  <sheetFormatPr defaultColWidth="9.140625" defaultRowHeight="12.75"/>
  <cols>
    <col min="1" max="1" width="5.421875" style="2" customWidth="1"/>
    <col min="2" max="2" width="8.57421875" style="2" bestFit="1" customWidth="1"/>
    <col min="3" max="3" width="12.8515625" style="2" bestFit="1" customWidth="1"/>
    <col min="4" max="4" width="10.8515625" style="2" customWidth="1"/>
    <col min="5" max="5" width="15.57421875" style="2" bestFit="1" customWidth="1"/>
    <col min="6" max="6" width="17.57421875" style="2" customWidth="1"/>
    <col min="7" max="8" width="6.421875" style="5" customWidth="1"/>
    <col min="9" max="9" width="6.8515625" style="5" customWidth="1"/>
    <col min="10" max="10" width="3.7109375" style="5" bestFit="1" customWidth="1"/>
    <col min="11" max="11" width="7.00390625" style="5" customWidth="1"/>
    <col min="12" max="12" width="7.57421875" style="6" customWidth="1"/>
    <col min="13" max="16384" width="9.140625" style="2" customWidth="1"/>
  </cols>
  <sheetData>
    <row r="1" spans="2:11" ht="18">
      <c r="B1" s="3"/>
      <c r="D1" s="26" t="s">
        <v>42</v>
      </c>
      <c r="E1" s="4"/>
      <c r="F1" s="3"/>
      <c r="H1" s="25" t="s">
        <v>43</v>
      </c>
      <c r="I1" s="2"/>
      <c r="J1" s="2"/>
      <c r="K1" s="2"/>
    </row>
    <row r="2" spans="2:5" s="7" customFormat="1" ht="3.75">
      <c r="B2" s="8"/>
      <c r="E2" s="9"/>
    </row>
    <row r="3" spans="1:13" s="6" customFormat="1" ht="12.75">
      <c r="A3" s="1"/>
      <c r="B3" s="10" t="s">
        <v>24</v>
      </c>
      <c r="C3" s="10"/>
      <c r="D3" s="10" t="s">
        <v>23</v>
      </c>
      <c r="E3" s="11"/>
      <c r="F3" s="12" t="s">
        <v>20</v>
      </c>
      <c r="G3" s="1"/>
      <c r="H3" s="1"/>
      <c r="I3" s="5"/>
      <c r="J3" s="5"/>
      <c r="K3" s="5"/>
      <c r="M3" s="2"/>
    </row>
    <row r="4" spans="1:13" s="6" customFormat="1" ht="12.75">
      <c r="A4" s="1"/>
      <c r="B4" s="1"/>
      <c r="C4" s="1"/>
      <c r="D4" s="1"/>
      <c r="E4" s="11">
        <v>1</v>
      </c>
      <c r="F4" s="12" t="s">
        <v>9</v>
      </c>
      <c r="G4" s="1"/>
      <c r="H4" s="1"/>
      <c r="I4" s="5"/>
      <c r="J4" s="5"/>
      <c r="K4" s="5"/>
      <c r="M4" s="2"/>
    </row>
    <row r="5" spans="1:13" s="6" customFormat="1" ht="12.75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07" t="s">
        <v>44</v>
      </c>
      <c r="J5" s="5"/>
      <c r="K5" s="5"/>
      <c r="M5" s="2"/>
    </row>
    <row r="6" spans="1:9" ht="12.75">
      <c r="A6" s="17">
        <v>1</v>
      </c>
      <c r="B6" s="18"/>
      <c r="C6" s="19"/>
      <c r="D6" s="20"/>
      <c r="E6" s="21"/>
      <c r="F6" s="21"/>
      <c r="G6" s="22"/>
      <c r="H6" s="23"/>
      <c r="I6" s="104">
        <f>IF(ISBLANK(G6),"",IF(G6&lt;=22.1,"KSM",IF(G6&lt;=23.1,"I A",IF(G6&lt;=24.7,"II A",IF(G6&lt;=27.24,"III A",IF(G6&lt;=30.54,"I JA",IF(G6&lt;=33.24,"II JA",IF(G6&lt;=34.94,"III JA"))))))))</f>
      </c>
    </row>
    <row r="7" spans="1:9" ht="12.75">
      <c r="A7" s="17">
        <v>2</v>
      </c>
      <c r="B7" s="18"/>
      <c r="C7" s="19"/>
      <c r="D7" s="20"/>
      <c r="E7" s="21"/>
      <c r="F7" s="21"/>
      <c r="G7" s="22"/>
      <c r="H7" s="23"/>
      <c r="I7" s="104">
        <f>IF(ISBLANK(G7),"",IF(G7&lt;=22.1,"KSM",IF(G7&lt;=23.1,"I A",IF(G7&lt;=24.7,"II A",IF(G7&lt;=27.24,"III A",IF(G7&lt;=30.54,"I JA",IF(G7&lt;=33.24,"II JA",IF(G7&lt;=34.94,"III JA"))))))))</f>
      </c>
    </row>
    <row r="8" spans="1:9" ht="12.75">
      <c r="A8" s="17">
        <v>3</v>
      </c>
      <c r="B8" s="18" t="s">
        <v>440</v>
      </c>
      <c r="C8" s="19" t="s">
        <v>441</v>
      </c>
      <c r="D8" s="20" t="s">
        <v>442</v>
      </c>
      <c r="E8" s="21" t="s">
        <v>376</v>
      </c>
      <c r="F8" s="21" t="s">
        <v>439</v>
      </c>
      <c r="G8" s="22">
        <v>24.7</v>
      </c>
      <c r="H8" s="23" t="s">
        <v>649</v>
      </c>
      <c r="I8" s="104" t="str">
        <f>IF(ISBLANK(G8),"",IF(G8&lt;=22.1,"KSM",IF(G8&lt;=23.1,"I A",IF(G8&lt;=24.7,"II A",IF(G8&lt;=27.24,"III A",IF(G8&lt;=30.54,"I JA",IF(G8&lt;=33.24,"II JA",IF(G8&lt;=34.94,"III JA"))))))))</f>
        <v>II A</v>
      </c>
    </row>
    <row r="9" spans="1:9" ht="12.75">
      <c r="A9" s="17">
        <v>4</v>
      </c>
      <c r="B9" s="18" t="s">
        <v>136</v>
      </c>
      <c r="C9" s="19" t="s">
        <v>571</v>
      </c>
      <c r="D9" s="20" t="s">
        <v>572</v>
      </c>
      <c r="E9" s="21" t="s">
        <v>525</v>
      </c>
      <c r="F9" s="21" t="s">
        <v>573</v>
      </c>
      <c r="G9" s="22">
        <v>24.28</v>
      </c>
      <c r="H9" s="23" t="s">
        <v>649</v>
      </c>
      <c r="I9" s="104" t="str">
        <f>IF(ISBLANK(G9),"",IF(G9&lt;=22.1,"KSM",IF(G9&lt;=23.1,"I A",IF(G9&lt;=24.7,"II A",IF(G9&lt;=27.24,"III A",IF(G9&lt;=30.54,"I JA",IF(G9&lt;=33.24,"II JA",IF(G9&lt;=34.94,"III JA"))))))))</f>
        <v>II A</v>
      </c>
    </row>
    <row r="10" spans="1:9" ht="12.75">
      <c r="A10" s="17">
        <v>5</v>
      </c>
      <c r="B10" s="18" t="s">
        <v>148</v>
      </c>
      <c r="C10" s="19" t="s">
        <v>149</v>
      </c>
      <c r="D10" s="20" t="s">
        <v>150</v>
      </c>
      <c r="E10" s="21" t="s">
        <v>59</v>
      </c>
      <c r="F10" s="21" t="s">
        <v>60</v>
      </c>
      <c r="G10" s="22">
        <v>26.52</v>
      </c>
      <c r="H10" s="23" t="s">
        <v>649</v>
      </c>
      <c r="I10" s="104" t="str">
        <f>IF(ISBLANK(G10),"",IF(G10&lt;=22.1,"KSM",IF(G10&lt;=23.1,"I A",IF(G10&lt;=24.7,"II A",IF(G10&lt;=27.24,"III A",IF(G10&lt;=30.54,"I JA",IF(G10&lt;=33.24,"II JA",IF(G10&lt;=34.94,"III JA"))))))))</f>
        <v>III A</v>
      </c>
    </row>
    <row r="11" spans="1:9" ht="12.75">
      <c r="A11" s="17">
        <v>6</v>
      </c>
      <c r="B11" s="18" t="s">
        <v>480</v>
      </c>
      <c r="C11" s="19" t="s">
        <v>481</v>
      </c>
      <c r="D11" s="20">
        <v>38495</v>
      </c>
      <c r="E11" s="21" t="s">
        <v>474</v>
      </c>
      <c r="F11" s="21" t="s">
        <v>475</v>
      </c>
      <c r="G11" s="22" t="s">
        <v>647</v>
      </c>
      <c r="H11" s="23"/>
      <c r="I11" s="104"/>
    </row>
    <row r="12" spans="5:6" ht="12.75">
      <c r="E12" s="11">
        <v>2</v>
      </c>
      <c r="F12" s="12" t="s">
        <v>9</v>
      </c>
    </row>
    <row r="13" spans="1:13" s="5" customFormat="1" ht="12.75">
      <c r="A13" s="17">
        <v>1</v>
      </c>
      <c r="B13" s="18"/>
      <c r="C13" s="19"/>
      <c r="D13" s="20"/>
      <c r="E13" s="21"/>
      <c r="F13" s="21"/>
      <c r="G13" s="22"/>
      <c r="H13" s="23"/>
      <c r="I13" s="104">
        <f aca="true" t="shared" si="0" ref="I13:I18">IF(ISBLANK(G13),"",IF(G13&lt;=22.1,"KSM",IF(G13&lt;=23.1,"I A",IF(G13&lt;=24.7,"II A",IF(G13&lt;=27.24,"III A",IF(G13&lt;=30.54,"I JA",IF(G13&lt;=33.24,"II JA",IF(G13&lt;=34.94,"III JA"))))))))</f>
      </c>
      <c r="L13" s="6"/>
      <c r="M13" s="2"/>
    </row>
    <row r="14" spans="1:13" s="5" customFormat="1" ht="12.75">
      <c r="A14" s="17">
        <v>2</v>
      </c>
      <c r="B14" s="18"/>
      <c r="C14" s="19"/>
      <c r="D14" s="20"/>
      <c r="E14" s="21"/>
      <c r="F14" s="21"/>
      <c r="G14" s="22"/>
      <c r="H14" s="23"/>
      <c r="I14" s="104">
        <f t="shared" si="0"/>
      </c>
      <c r="L14" s="6"/>
      <c r="M14" s="2"/>
    </row>
    <row r="15" spans="1:13" s="5" customFormat="1" ht="12.75">
      <c r="A15" s="17">
        <v>3</v>
      </c>
      <c r="B15" s="18" t="s">
        <v>197</v>
      </c>
      <c r="C15" s="19" t="s">
        <v>198</v>
      </c>
      <c r="D15" s="20" t="s">
        <v>199</v>
      </c>
      <c r="E15" s="21" t="s">
        <v>59</v>
      </c>
      <c r="F15" s="21" t="s">
        <v>60</v>
      </c>
      <c r="G15" s="22">
        <v>23.63</v>
      </c>
      <c r="H15" s="23" t="s">
        <v>662</v>
      </c>
      <c r="I15" s="104" t="str">
        <f t="shared" si="0"/>
        <v>II A</v>
      </c>
      <c r="J15" s="147" t="s">
        <v>369</v>
      </c>
      <c r="L15" s="6"/>
      <c r="M15" s="2"/>
    </row>
    <row r="16" spans="1:13" s="5" customFormat="1" ht="12.75">
      <c r="A16" s="17">
        <v>4</v>
      </c>
      <c r="B16" s="18" t="s">
        <v>240</v>
      </c>
      <c r="C16" s="19" t="s">
        <v>241</v>
      </c>
      <c r="D16" s="20">
        <v>38389</v>
      </c>
      <c r="E16" s="21" t="s">
        <v>228</v>
      </c>
      <c r="F16" s="21" t="s">
        <v>229</v>
      </c>
      <c r="G16" s="22">
        <v>24.96</v>
      </c>
      <c r="H16" s="23" t="s">
        <v>662</v>
      </c>
      <c r="I16" s="104" t="str">
        <f t="shared" si="0"/>
        <v>III A</v>
      </c>
      <c r="L16" s="6"/>
      <c r="M16" s="2"/>
    </row>
    <row r="17" spans="1:13" s="5" customFormat="1" ht="12.75">
      <c r="A17" s="17">
        <v>5</v>
      </c>
      <c r="B17" s="18" t="s">
        <v>342</v>
      </c>
      <c r="C17" s="19" t="s">
        <v>417</v>
      </c>
      <c r="D17" s="20" t="s">
        <v>418</v>
      </c>
      <c r="E17" s="21" t="s">
        <v>376</v>
      </c>
      <c r="F17" s="21" t="s">
        <v>409</v>
      </c>
      <c r="G17" s="22">
        <v>25.14</v>
      </c>
      <c r="H17" s="23" t="s">
        <v>662</v>
      </c>
      <c r="I17" s="104" t="str">
        <f t="shared" si="0"/>
        <v>III A</v>
      </c>
      <c r="L17" s="6"/>
      <c r="M17" s="2"/>
    </row>
    <row r="18" spans="1:13" s="5" customFormat="1" ht="12.75">
      <c r="A18" s="17">
        <v>6</v>
      </c>
      <c r="B18" s="18"/>
      <c r="C18" s="19"/>
      <c r="D18" s="20"/>
      <c r="E18" s="21"/>
      <c r="F18" s="21"/>
      <c r="G18" s="22"/>
      <c r="H18" s="23"/>
      <c r="I18" s="104">
        <f t="shared" si="0"/>
      </c>
      <c r="L18" s="6"/>
      <c r="M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1">
      <selection activeCell="M11" sqref="M11"/>
    </sheetView>
  </sheetViews>
  <sheetFormatPr defaultColWidth="9.140625" defaultRowHeight="12.75"/>
  <cols>
    <col min="1" max="1" width="5.421875" style="2" customWidth="1"/>
    <col min="2" max="2" width="8.57421875" style="2" bestFit="1" customWidth="1"/>
    <col min="3" max="3" width="12.8515625" style="2" bestFit="1" customWidth="1"/>
    <col min="4" max="4" width="10.8515625" style="2" customWidth="1"/>
    <col min="5" max="5" width="15.57421875" style="2" bestFit="1" customWidth="1"/>
    <col min="6" max="6" width="17.57421875" style="2" customWidth="1"/>
    <col min="7" max="8" width="6.421875" style="5" customWidth="1"/>
    <col min="9" max="9" width="6.8515625" style="5" customWidth="1"/>
    <col min="10" max="10" width="3.7109375" style="5" bestFit="1" customWidth="1"/>
    <col min="11" max="11" width="7.00390625" style="5" customWidth="1"/>
    <col min="12" max="12" width="7.57421875" style="6" customWidth="1"/>
    <col min="13" max="16384" width="9.140625" style="2" customWidth="1"/>
  </cols>
  <sheetData>
    <row r="1" spans="2:11" ht="18">
      <c r="B1" s="3"/>
      <c r="D1" s="26" t="s">
        <v>42</v>
      </c>
      <c r="E1" s="4"/>
      <c r="F1" s="3"/>
      <c r="H1" s="25" t="s">
        <v>43</v>
      </c>
      <c r="I1" s="2"/>
      <c r="J1" s="2"/>
      <c r="K1" s="2"/>
    </row>
    <row r="2" spans="2:5" s="7" customFormat="1" ht="3.75">
      <c r="B2" s="8"/>
      <c r="E2" s="9"/>
    </row>
    <row r="3" spans="1:13" s="6" customFormat="1" ht="12.75">
      <c r="A3" s="1"/>
      <c r="B3" s="10" t="s">
        <v>24</v>
      </c>
      <c r="C3" s="10"/>
      <c r="D3" s="10" t="s">
        <v>23</v>
      </c>
      <c r="E3" s="11"/>
      <c r="F3" s="12" t="s">
        <v>20</v>
      </c>
      <c r="G3" s="1"/>
      <c r="H3" s="1"/>
      <c r="I3" s="5"/>
      <c r="J3" s="5"/>
      <c r="K3" s="5"/>
      <c r="M3" s="2"/>
    </row>
    <row r="4" spans="1:13" s="6" customFormat="1" ht="12.75">
      <c r="A4" s="1"/>
      <c r="B4" s="1"/>
      <c r="C4" s="1"/>
      <c r="D4" s="1"/>
      <c r="E4" s="11"/>
      <c r="F4" s="12"/>
      <c r="G4" s="1"/>
      <c r="H4" s="1"/>
      <c r="I4" s="5"/>
      <c r="J4" s="5"/>
      <c r="K4" s="5"/>
      <c r="M4" s="2"/>
    </row>
    <row r="5" spans="1:13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07" t="s">
        <v>44</v>
      </c>
      <c r="J5" s="5"/>
      <c r="K5" s="5"/>
      <c r="M5" s="2"/>
    </row>
    <row r="6" spans="1:9" ht="12.75">
      <c r="A6" s="17">
        <v>1</v>
      </c>
      <c r="B6" s="18" t="s">
        <v>136</v>
      </c>
      <c r="C6" s="19" t="s">
        <v>571</v>
      </c>
      <c r="D6" s="20" t="s">
        <v>572</v>
      </c>
      <c r="E6" s="21" t="s">
        <v>525</v>
      </c>
      <c r="F6" s="21" t="s">
        <v>573</v>
      </c>
      <c r="G6" s="22">
        <v>24.28</v>
      </c>
      <c r="H6" s="23" t="s">
        <v>649</v>
      </c>
      <c r="I6" s="104" t="str">
        <f aca="true" t="shared" si="0" ref="I6:I11">IF(ISBLANK(G6),"",IF(G6&lt;=22.1,"KSM",IF(G6&lt;=23.1,"I A",IF(G6&lt;=24.7,"II A",IF(G6&lt;=27.24,"III A",IF(G6&lt;=30.54,"I JA",IF(G6&lt;=33.24,"II JA",IF(G6&lt;=34.94,"III JA"))))))))</f>
        <v>II A</v>
      </c>
    </row>
    <row r="7" spans="1:9" ht="12.75">
      <c r="A7" s="17">
        <v>2</v>
      </c>
      <c r="B7" s="18" t="s">
        <v>440</v>
      </c>
      <c r="C7" s="19" t="s">
        <v>441</v>
      </c>
      <c r="D7" s="20" t="s">
        <v>442</v>
      </c>
      <c r="E7" s="21" t="s">
        <v>376</v>
      </c>
      <c r="F7" s="21" t="s">
        <v>439</v>
      </c>
      <c r="G7" s="22">
        <v>24.7</v>
      </c>
      <c r="H7" s="23" t="s">
        <v>649</v>
      </c>
      <c r="I7" s="104" t="str">
        <f t="shared" si="0"/>
        <v>II A</v>
      </c>
    </row>
    <row r="8" spans="1:9" ht="12.75">
      <c r="A8" s="17">
        <v>3</v>
      </c>
      <c r="B8" s="18" t="s">
        <v>240</v>
      </c>
      <c r="C8" s="19" t="s">
        <v>241</v>
      </c>
      <c r="D8" s="20">
        <v>38389</v>
      </c>
      <c r="E8" s="21" t="s">
        <v>228</v>
      </c>
      <c r="F8" s="21" t="s">
        <v>229</v>
      </c>
      <c r="G8" s="22">
        <v>24.96</v>
      </c>
      <c r="H8" s="23" t="s">
        <v>662</v>
      </c>
      <c r="I8" s="104" t="str">
        <f t="shared" si="0"/>
        <v>III A</v>
      </c>
    </row>
    <row r="9" spans="1:13" s="5" customFormat="1" ht="12.75">
      <c r="A9" s="17">
        <v>4</v>
      </c>
      <c r="B9" s="18" t="s">
        <v>342</v>
      </c>
      <c r="C9" s="19" t="s">
        <v>417</v>
      </c>
      <c r="D9" s="20" t="s">
        <v>418</v>
      </c>
      <c r="E9" s="21" t="s">
        <v>376</v>
      </c>
      <c r="F9" s="21" t="s">
        <v>409</v>
      </c>
      <c r="G9" s="22">
        <v>25.14</v>
      </c>
      <c r="H9" s="23" t="s">
        <v>662</v>
      </c>
      <c r="I9" s="104" t="str">
        <f t="shared" si="0"/>
        <v>III A</v>
      </c>
      <c r="L9" s="6"/>
      <c r="M9" s="2"/>
    </row>
    <row r="10" spans="1:13" s="5" customFormat="1" ht="12.75">
      <c r="A10" s="17">
        <v>5</v>
      </c>
      <c r="B10" s="18" t="s">
        <v>148</v>
      </c>
      <c r="C10" s="19" t="s">
        <v>149</v>
      </c>
      <c r="D10" s="20" t="s">
        <v>150</v>
      </c>
      <c r="E10" s="21" t="s">
        <v>59</v>
      </c>
      <c r="F10" s="21" t="s">
        <v>60</v>
      </c>
      <c r="G10" s="22">
        <v>26.52</v>
      </c>
      <c r="H10" s="23" t="s">
        <v>649</v>
      </c>
      <c r="I10" s="104" t="str">
        <f t="shared" si="0"/>
        <v>III A</v>
      </c>
      <c r="L10" s="6"/>
      <c r="M10" s="2"/>
    </row>
    <row r="11" spans="1:9" ht="12.75">
      <c r="A11" s="17" t="s">
        <v>369</v>
      </c>
      <c r="B11" s="18" t="s">
        <v>197</v>
      </c>
      <c r="C11" s="19" t="s">
        <v>198</v>
      </c>
      <c r="D11" s="20" t="s">
        <v>199</v>
      </c>
      <c r="E11" s="21" t="s">
        <v>59</v>
      </c>
      <c r="F11" s="21" t="s">
        <v>60</v>
      </c>
      <c r="G11" s="22">
        <v>23.63</v>
      </c>
      <c r="H11" s="23" t="s">
        <v>662</v>
      </c>
      <c r="I11" s="104" t="str">
        <f t="shared" si="0"/>
        <v>II A</v>
      </c>
    </row>
    <row r="12" spans="1:13" s="5" customFormat="1" ht="12.75">
      <c r="A12" s="17"/>
      <c r="B12" s="18" t="s">
        <v>480</v>
      </c>
      <c r="C12" s="19" t="s">
        <v>481</v>
      </c>
      <c r="D12" s="20">
        <v>38495</v>
      </c>
      <c r="E12" s="21" t="s">
        <v>474</v>
      </c>
      <c r="F12" s="21" t="s">
        <v>475</v>
      </c>
      <c r="G12" s="22" t="s">
        <v>647</v>
      </c>
      <c r="H12" s="23"/>
      <c r="I12" s="104"/>
      <c r="L12" s="6"/>
      <c r="M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PageLayoutView="0" workbookViewId="0" topLeftCell="A1">
      <selection activeCell="K9" sqref="K9"/>
    </sheetView>
  </sheetViews>
  <sheetFormatPr defaultColWidth="9.140625" defaultRowHeight="12.75"/>
  <cols>
    <col min="1" max="1" width="5.421875" style="2" customWidth="1"/>
    <col min="2" max="2" width="7.28125" style="2" customWidth="1"/>
    <col min="3" max="3" width="13.140625" style="2" bestFit="1" customWidth="1"/>
    <col min="4" max="4" width="10.8515625" style="2" customWidth="1"/>
    <col min="5" max="5" width="15.57421875" style="2" bestFit="1" customWidth="1"/>
    <col min="6" max="6" width="18.140625" style="2" customWidth="1"/>
    <col min="7" max="7" width="8.00390625" style="5" bestFit="1" customWidth="1"/>
    <col min="8" max="10" width="7.00390625" style="5" customWidth="1"/>
    <col min="11" max="11" width="7.57421875" style="6" customWidth="1"/>
    <col min="12" max="16384" width="9.140625" style="2" customWidth="1"/>
  </cols>
  <sheetData>
    <row r="1" spans="2:14" ht="18">
      <c r="B1" s="3"/>
      <c r="D1" s="26" t="s">
        <v>42</v>
      </c>
      <c r="E1" s="4"/>
      <c r="F1" s="3"/>
      <c r="H1" s="25" t="s">
        <v>43</v>
      </c>
      <c r="J1" s="2"/>
      <c r="K1" s="2"/>
      <c r="N1" s="6"/>
    </row>
    <row r="2" spans="2:5" s="7" customFormat="1" ht="3.75">
      <c r="B2" s="8"/>
      <c r="E2" s="9"/>
    </row>
    <row r="3" spans="1:12" s="6" customFormat="1" ht="12.75">
      <c r="A3" s="1"/>
      <c r="B3" s="10" t="s">
        <v>25</v>
      </c>
      <c r="C3" s="10"/>
      <c r="D3" s="10" t="s">
        <v>19</v>
      </c>
      <c r="E3" s="11"/>
      <c r="F3" s="12" t="s">
        <v>20</v>
      </c>
      <c r="G3" s="1"/>
      <c r="H3" s="1"/>
      <c r="I3" s="5"/>
      <c r="J3" s="5"/>
      <c r="L3" s="2"/>
    </row>
    <row r="4" spans="1:12" s="6" customFormat="1" ht="12.75">
      <c r="A4" s="1"/>
      <c r="B4" s="1"/>
      <c r="C4" s="1"/>
      <c r="D4" s="1"/>
      <c r="E4" s="11">
        <v>1</v>
      </c>
      <c r="F4" s="12" t="s">
        <v>9</v>
      </c>
      <c r="G4" s="1"/>
      <c r="H4" s="5"/>
      <c r="I4" s="5"/>
      <c r="J4" s="5"/>
      <c r="L4" s="2"/>
    </row>
    <row r="5" spans="1:12" s="6" customFormat="1" ht="12.75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07" t="s">
        <v>44</v>
      </c>
      <c r="I5" s="5"/>
      <c r="J5" s="5"/>
      <c r="L5" s="2"/>
    </row>
    <row r="6" spans="1:8" ht="12.75">
      <c r="A6" s="17">
        <v>1</v>
      </c>
      <c r="B6" s="18"/>
      <c r="C6" s="19"/>
      <c r="D6" s="20"/>
      <c r="E6" s="21"/>
      <c r="F6" s="21"/>
      <c r="G6" s="108"/>
      <c r="H6" s="104">
        <f aca="true" t="shared" si="0" ref="H6:H11">IF(ISBLANK(G6),"",IF(G6&lt;=0.000659722222222222,"KSM",IF(G6&lt;=0.000694444444444444,"I A",IF(G6&lt;=0.000742361111111111,"II A",IF(G6&lt;=0.000811805555555556,"III A",IF(G6&lt;=0.00088125,"I JA",IF(G6&lt;=0.00093912037037037,"II JA",IF(G6&lt;=0.000973842592592593,"III JA"))))))))</f>
      </c>
    </row>
    <row r="7" spans="1:8" ht="12.75">
      <c r="A7" s="17">
        <v>2</v>
      </c>
      <c r="B7" s="18"/>
      <c r="C7" s="19"/>
      <c r="D7" s="20"/>
      <c r="E7" s="21"/>
      <c r="F7" s="21"/>
      <c r="G7" s="108"/>
      <c r="H7" s="104">
        <f t="shared" si="0"/>
      </c>
    </row>
    <row r="8" spans="1:8" ht="12.75">
      <c r="A8" s="17">
        <v>3</v>
      </c>
      <c r="B8" s="18" t="s">
        <v>76</v>
      </c>
      <c r="C8" s="19" t="s">
        <v>200</v>
      </c>
      <c r="D8" s="20" t="s">
        <v>201</v>
      </c>
      <c r="E8" s="21" t="s">
        <v>202</v>
      </c>
      <c r="F8" s="21" t="s">
        <v>203</v>
      </c>
      <c r="G8" s="108">
        <v>0.0007996527777777777</v>
      </c>
      <c r="H8" s="104" t="str">
        <f t="shared" si="0"/>
        <v>III A</v>
      </c>
    </row>
    <row r="9" spans="1:8" ht="12.75">
      <c r="A9" s="17">
        <v>4</v>
      </c>
      <c r="B9" s="18" t="s">
        <v>295</v>
      </c>
      <c r="C9" s="19" t="s">
        <v>296</v>
      </c>
      <c r="D9" s="20">
        <v>39502</v>
      </c>
      <c r="E9" s="21" t="s">
        <v>268</v>
      </c>
      <c r="F9" s="21" t="s">
        <v>297</v>
      </c>
      <c r="G9" s="108" t="s">
        <v>647</v>
      </c>
      <c r="H9" s="104" t="b">
        <f t="shared" si="0"/>
        <v>0</v>
      </c>
    </row>
    <row r="10" spans="1:12" s="6" customFormat="1" ht="12.75">
      <c r="A10" s="17">
        <v>5</v>
      </c>
      <c r="B10" s="18" t="s">
        <v>588</v>
      </c>
      <c r="C10" s="19" t="s">
        <v>589</v>
      </c>
      <c r="D10" s="20" t="s">
        <v>590</v>
      </c>
      <c r="E10" s="21" t="s">
        <v>525</v>
      </c>
      <c r="F10" s="21" t="s">
        <v>591</v>
      </c>
      <c r="G10" s="108">
        <v>0.0007386574074074075</v>
      </c>
      <c r="H10" s="104" t="str">
        <f t="shared" si="0"/>
        <v>II A</v>
      </c>
      <c r="I10" s="5"/>
      <c r="J10" s="5"/>
      <c r="L10" s="2"/>
    </row>
    <row r="11" spans="1:12" s="5" customFormat="1" ht="12.75">
      <c r="A11" s="17">
        <v>6</v>
      </c>
      <c r="B11" s="18" t="s">
        <v>459</v>
      </c>
      <c r="C11" s="19" t="s">
        <v>77</v>
      </c>
      <c r="D11" s="20">
        <v>39779</v>
      </c>
      <c r="E11" s="21" t="s">
        <v>376</v>
      </c>
      <c r="F11" s="21" t="s">
        <v>460</v>
      </c>
      <c r="G11" s="108">
        <v>0.0007496527777777778</v>
      </c>
      <c r="H11" s="104" t="str">
        <f t="shared" si="0"/>
        <v>III A</v>
      </c>
      <c r="K11" s="6"/>
      <c r="L11" s="2"/>
    </row>
    <row r="12" spans="5:6" ht="12.75">
      <c r="E12" s="11">
        <v>2</v>
      </c>
      <c r="F12" s="12" t="s">
        <v>9</v>
      </c>
    </row>
    <row r="13" spans="1:8" ht="12.75">
      <c r="A13" s="17">
        <v>1</v>
      </c>
      <c r="B13" s="18"/>
      <c r="C13" s="19"/>
      <c r="D13" s="20"/>
      <c r="E13" s="21"/>
      <c r="F13" s="21"/>
      <c r="G13" s="108"/>
      <c r="H13" s="104">
        <f aca="true" t="shared" si="1" ref="H13:H18">IF(ISBLANK(G13),"",IF(G13&lt;=0.000659722222222222,"KSM",IF(G13&lt;=0.000694444444444444,"I A",IF(G13&lt;=0.000742361111111111,"II A",IF(G13&lt;=0.000811805555555556,"III A",IF(G13&lt;=0.00088125,"I JA",IF(G13&lt;=0.00093912037037037,"II JA",IF(G13&lt;=0.000973842592592593,"III JA"))))))))</f>
      </c>
    </row>
    <row r="14" spans="1:8" ht="12.75">
      <c r="A14" s="17">
        <v>2</v>
      </c>
      <c r="B14" s="18" t="s">
        <v>471</v>
      </c>
      <c r="C14" s="19" t="s">
        <v>522</v>
      </c>
      <c r="D14" s="20" t="s">
        <v>523</v>
      </c>
      <c r="E14" s="21" t="s">
        <v>504</v>
      </c>
      <c r="F14" s="21" t="s">
        <v>505</v>
      </c>
      <c r="G14" s="108">
        <v>0.0007739583333333334</v>
      </c>
      <c r="H14" s="104" t="str">
        <f t="shared" si="1"/>
        <v>III A</v>
      </c>
    </row>
    <row r="15" spans="1:8" ht="12.75">
      <c r="A15" s="17">
        <v>3</v>
      </c>
      <c r="B15" s="18" t="s">
        <v>520</v>
      </c>
      <c r="C15" s="19" t="s">
        <v>507</v>
      </c>
      <c r="D15" s="20" t="s">
        <v>521</v>
      </c>
      <c r="E15" s="21" t="s">
        <v>504</v>
      </c>
      <c r="F15" s="21" t="s">
        <v>505</v>
      </c>
      <c r="G15" s="108">
        <v>0.0007587962962962964</v>
      </c>
      <c r="H15" s="104" t="str">
        <f t="shared" si="1"/>
        <v>III A</v>
      </c>
    </row>
    <row r="16" spans="1:8" ht="12.75">
      <c r="A16" s="17">
        <v>4</v>
      </c>
      <c r="B16" s="18" t="s">
        <v>226</v>
      </c>
      <c r="C16" s="19" t="s">
        <v>227</v>
      </c>
      <c r="D16" s="20">
        <v>39109</v>
      </c>
      <c r="E16" s="21" t="s">
        <v>228</v>
      </c>
      <c r="F16" s="21" t="s">
        <v>229</v>
      </c>
      <c r="G16" s="108">
        <v>0.0006871527777777777</v>
      </c>
      <c r="H16" s="104" t="str">
        <f t="shared" si="1"/>
        <v>I A</v>
      </c>
    </row>
    <row r="17" spans="1:12" s="6" customFormat="1" ht="12.75">
      <c r="A17" s="17">
        <v>5</v>
      </c>
      <c r="B17" s="18" t="s">
        <v>236</v>
      </c>
      <c r="C17" s="19" t="s">
        <v>237</v>
      </c>
      <c r="D17" s="20">
        <v>39602</v>
      </c>
      <c r="E17" s="21" t="s">
        <v>228</v>
      </c>
      <c r="F17" s="21" t="s">
        <v>229</v>
      </c>
      <c r="G17" s="108">
        <v>0.0007694444444444446</v>
      </c>
      <c r="H17" s="104" t="str">
        <f t="shared" si="1"/>
        <v>III A</v>
      </c>
      <c r="I17" s="5"/>
      <c r="J17" s="5"/>
      <c r="L17" s="2"/>
    </row>
    <row r="18" spans="1:12" s="5" customFormat="1" ht="12.75">
      <c r="A18" s="17">
        <v>6</v>
      </c>
      <c r="B18" s="18" t="s">
        <v>85</v>
      </c>
      <c r="C18" s="19" t="s">
        <v>624</v>
      </c>
      <c r="D18" s="20" t="s">
        <v>625</v>
      </c>
      <c r="E18" s="21" t="s">
        <v>525</v>
      </c>
      <c r="F18" s="21" t="s">
        <v>613</v>
      </c>
      <c r="G18" s="108">
        <v>0.0007736111111111112</v>
      </c>
      <c r="H18" s="104" t="str">
        <f t="shared" si="1"/>
        <v>III A</v>
      </c>
      <c r="K18" s="6"/>
      <c r="L18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"/>
  <sheetViews>
    <sheetView showZeros="0" zoomScalePageLayoutView="0" workbookViewId="0" topLeftCell="A1">
      <selection activeCell="B8" sqref="B7:B8"/>
    </sheetView>
  </sheetViews>
  <sheetFormatPr defaultColWidth="9.140625" defaultRowHeight="12.75"/>
  <cols>
    <col min="1" max="1" width="5.421875" style="2" customWidth="1"/>
    <col min="2" max="2" width="7.28125" style="2" customWidth="1"/>
    <col min="3" max="3" width="13.140625" style="2" bestFit="1" customWidth="1"/>
    <col min="4" max="4" width="10.8515625" style="2" customWidth="1"/>
    <col min="5" max="5" width="15.57421875" style="2" bestFit="1" customWidth="1"/>
    <col min="6" max="6" width="18.140625" style="2" customWidth="1"/>
    <col min="7" max="7" width="8.00390625" style="5" bestFit="1" customWidth="1"/>
    <col min="8" max="10" width="7.00390625" style="5" customWidth="1"/>
    <col min="11" max="11" width="7.57421875" style="6" customWidth="1"/>
    <col min="12" max="16384" width="9.140625" style="2" customWidth="1"/>
  </cols>
  <sheetData>
    <row r="1" spans="2:14" ht="18">
      <c r="B1" s="3"/>
      <c r="D1" s="26" t="s">
        <v>42</v>
      </c>
      <c r="E1" s="4"/>
      <c r="F1" s="3"/>
      <c r="H1" s="25" t="s">
        <v>43</v>
      </c>
      <c r="J1" s="2"/>
      <c r="K1" s="2"/>
      <c r="N1" s="6"/>
    </row>
    <row r="2" spans="2:5" s="7" customFormat="1" ht="3.75">
      <c r="B2" s="8"/>
      <c r="E2" s="9"/>
    </row>
    <row r="3" spans="1:12" s="6" customFormat="1" ht="12.75">
      <c r="A3" s="1"/>
      <c r="B3" s="10" t="s">
        <v>25</v>
      </c>
      <c r="C3" s="10"/>
      <c r="D3" s="10" t="s">
        <v>19</v>
      </c>
      <c r="E3" s="11"/>
      <c r="F3" s="12" t="s">
        <v>20</v>
      </c>
      <c r="G3" s="1"/>
      <c r="H3" s="1"/>
      <c r="I3" s="5"/>
      <c r="J3" s="5"/>
      <c r="L3" s="2"/>
    </row>
    <row r="4" spans="1:12" s="6" customFormat="1" ht="12.75">
      <c r="A4" s="1"/>
      <c r="B4" s="1"/>
      <c r="C4" s="1"/>
      <c r="D4" s="1"/>
      <c r="E4" s="11"/>
      <c r="F4" s="12"/>
      <c r="G4" s="1"/>
      <c r="H4" s="5"/>
      <c r="I4" s="5"/>
      <c r="J4" s="5"/>
      <c r="L4" s="2"/>
    </row>
    <row r="5" spans="1:12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07" t="s">
        <v>44</v>
      </c>
      <c r="I5" s="5"/>
      <c r="J5" s="5"/>
      <c r="L5" s="2"/>
    </row>
    <row r="6" spans="1:8" ht="12.75">
      <c r="A6" s="17">
        <v>1</v>
      </c>
      <c r="B6" s="18" t="s">
        <v>226</v>
      </c>
      <c r="C6" s="19" t="s">
        <v>227</v>
      </c>
      <c r="D6" s="20">
        <v>39109</v>
      </c>
      <c r="E6" s="21" t="s">
        <v>228</v>
      </c>
      <c r="F6" s="21" t="s">
        <v>229</v>
      </c>
      <c r="G6" s="108">
        <v>0.0006871527777777777</v>
      </c>
      <c r="H6" s="104" t="str">
        <f aca="true" t="shared" si="0" ref="H6:H13">IF(ISBLANK(G6),"",IF(G6&lt;=0.000659722222222222,"KSM",IF(G6&lt;=0.000694444444444444,"I A",IF(G6&lt;=0.000742361111111111,"II A",IF(G6&lt;=0.000811805555555556,"III A",IF(G6&lt;=0.00088125,"I JA",IF(G6&lt;=0.00093912037037037,"II JA",IF(G6&lt;=0.000973842592592593,"III JA"))))))))</f>
        <v>I A</v>
      </c>
    </row>
    <row r="7" spans="1:14" ht="12.75">
      <c r="A7" s="17">
        <v>2</v>
      </c>
      <c r="B7" s="18" t="s">
        <v>588</v>
      </c>
      <c r="C7" s="19" t="s">
        <v>589</v>
      </c>
      <c r="D7" s="20" t="s">
        <v>590</v>
      </c>
      <c r="E7" s="21" t="s">
        <v>525</v>
      </c>
      <c r="F7" s="21" t="s">
        <v>591</v>
      </c>
      <c r="G7" s="108">
        <v>0.0007386574074074075</v>
      </c>
      <c r="H7" s="104" t="str">
        <f t="shared" si="0"/>
        <v>II A</v>
      </c>
      <c r="M7" s="6"/>
      <c r="N7" s="6"/>
    </row>
    <row r="8" spans="1:14" s="6" customFormat="1" ht="12.75">
      <c r="A8" s="17">
        <v>3</v>
      </c>
      <c r="B8" s="18" t="s">
        <v>459</v>
      </c>
      <c r="C8" s="19" t="s">
        <v>77</v>
      </c>
      <c r="D8" s="20">
        <v>39779</v>
      </c>
      <c r="E8" s="21" t="s">
        <v>376</v>
      </c>
      <c r="F8" s="21" t="s">
        <v>460</v>
      </c>
      <c r="G8" s="108">
        <v>0.0007496527777777778</v>
      </c>
      <c r="H8" s="104" t="str">
        <f t="shared" si="0"/>
        <v>III A</v>
      </c>
      <c r="I8" s="5"/>
      <c r="J8" s="5"/>
      <c r="L8" s="2"/>
      <c r="M8" s="5"/>
      <c r="N8" s="5"/>
    </row>
    <row r="9" spans="1:14" s="5" customFormat="1" ht="12.75">
      <c r="A9" s="17">
        <v>4</v>
      </c>
      <c r="B9" s="18" t="s">
        <v>520</v>
      </c>
      <c r="C9" s="19" t="s">
        <v>507</v>
      </c>
      <c r="D9" s="20" t="s">
        <v>521</v>
      </c>
      <c r="E9" s="21" t="s">
        <v>504</v>
      </c>
      <c r="F9" s="21" t="s">
        <v>505</v>
      </c>
      <c r="G9" s="108">
        <v>0.0007587962962962964</v>
      </c>
      <c r="H9" s="104" t="str">
        <f t="shared" si="0"/>
        <v>III A</v>
      </c>
      <c r="K9" s="6"/>
      <c r="L9" s="2"/>
      <c r="M9" s="2"/>
      <c r="N9" s="2"/>
    </row>
    <row r="10" spans="1:14" ht="12.75">
      <c r="A10" s="17">
        <v>5</v>
      </c>
      <c r="B10" s="18" t="s">
        <v>236</v>
      </c>
      <c r="C10" s="19" t="s">
        <v>237</v>
      </c>
      <c r="D10" s="20">
        <v>39602</v>
      </c>
      <c r="E10" s="21" t="s">
        <v>228</v>
      </c>
      <c r="F10" s="21" t="s">
        <v>229</v>
      </c>
      <c r="G10" s="108">
        <v>0.0007694444444444446</v>
      </c>
      <c r="H10" s="104" t="str">
        <f t="shared" si="0"/>
        <v>III A</v>
      </c>
      <c r="M10" s="6"/>
      <c r="N10" s="6"/>
    </row>
    <row r="11" spans="1:14" ht="12.75">
      <c r="A11" s="17">
        <v>6</v>
      </c>
      <c r="B11" s="18" t="s">
        <v>85</v>
      </c>
      <c r="C11" s="19" t="s">
        <v>624</v>
      </c>
      <c r="D11" s="20" t="s">
        <v>625</v>
      </c>
      <c r="E11" s="21" t="s">
        <v>525</v>
      </c>
      <c r="F11" s="21" t="s">
        <v>613</v>
      </c>
      <c r="G11" s="108">
        <v>0.0007736111111111112</v>
      </c>
      <c r="H11" s="104" t="str">
        <f t="shared" si="0"/>
        <v>III A</v>
      </c>
      <c r="M11" s="5"/>
      <c r="N11" s="5"/>
    </row>
    <row r="12" spans="1:8" ht="12.75">
      <c r="A12" s="17">
        <v>7</v>
      </c>
      <c r="B12" s="18" t="s">
        <v>471</v>
      </c>
      <c r="C12" s="19" t="s">
        <v>522</v>
      </c>
      <c r="D12" s="20" t="s">
        <v>523</v>
      </c>
      <c r="E12" s="21" t="s">
        <v>504</v>
      </c>
      <c r="F12" s="21" t="s">
        <v>505</v>
      </c>
      <c r="G12" s="108">
        <v>0.0007739583333333334</v>
      </c>
      <c r="H12" s="104" t="str">
        <f t="shared" si="0"/>
        <v>III A</v>
      </c>
    </row>
    <row r="13" spans="1:14" s="6" customFormat="1" ht="12.75">
      <c r="A13" s="17">
        <v>8</v>
      </c>
      <c r="B13" s="18" t="s">
        <v>76</v>
      </c>
      <c r="C13" s="19" t="s">
        <v>200</v>
      </c>
      <c r="D13" s="20" t="s">
        <v>201</v>
      </c>
      <c r="E13" s="21" t="s">
        <v>202</v>
      </c>
      <c r="F13" s="21" t="s">
        <v>203</v>
      </c>
      <c r="G13" s="108">
        <v>0.0007996527777777777</v>
      </c>
      <c r="H13" s="104" t="str">
        <f t="shared" si="0"/>
        <v>III A</v>
      </c>
      <c r="I13" s="5"/>
      <c r="J13" s="5"/>
      <c r="L13" s="2"/>
      <c r="M13" s="2"/>
      <c r="N13" s="2"/>
    </row>
    <row r="14" spans="1:14" s="5" customFormat="1" ht="12.75">
      <c r="A14" s="17"/>
      <c r="B14" s="18" t="s">
        <v>295</v>
      </c>
      <c r="C14" s="19" t="s">
        <v>296</v>
      </c>
      <c r="D14" s="20">
        <v>39502</v>
      </c>
      <c r="E14" s="21" t="s">
        <v>268</v>
      </c>
      <c r="F14" s="21" t="s">
        <v>297</v>
      </c>
      <c r="G14" s="108" t="s">
        <v>647</v>
      </c>
      <c r="H14" s="104"/>
      <c r="K14" s="6"/>
      <c r="L14" s="2"/>
      <c r="M14" s="2"/>
      <c r="N14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3.57421875" style="2" customWidth="1"/>
    <col min="4" max="4" width="10.8515625" style="2" customWidth="1"/>
    <col min="5" max="5" width="15.57421875" style="2" bestFit="1" customWidth="1"/>
    <col min="6" max="6" width="24.8515625" style="2" bestFit="1" customWidth="1"/>
    <col min="7" max="7" width="8.00390625" style="5" bestFit="1" customWidth="1"/>
    <col min="8" max="10" width="7.00390625" style="5" customWidth="1"/>
    <col min="11" max="11" width="7.57421875" style="6" customWidth="1"/>
    <col min="12" max="16384" width="9.140625" style="2" customWidth="1"/>
  </cols>
  <sheetData>
    <row r="1" spans="2:14" ht="18">
      <c r="B1" s="3"/>
      <c r="D1" s="26" t="s">
        <v>42</v>
      </c>
      <c r="E1" s="4"/>
      <c r="F1" s="3"/>
      <c r="H1" s="25" t="s">
        <v>43</v>
      </c>
      <c r="J1" s="2"/>
      <c r="K1" s="2"/>
      <c r="N1" s="6"/>
    </row>
    <row r="2" spans="2:5" s="7" customFormat="1" ht="3.75">
      <c r="B2" s="8"/>
      <c r="E2" s="9"/>
    </row>
    <row r="3" spans="1:12" s="6" customFormat="1" ht="12.75">
      <c r="A3" s="1"/>
      <c r="B3" s="10" t="s">
        <v>25</v>
      </c>
      <c r="C3" s="10"/>
      <c r="D3" s="10" t="s">
        <v>21</v>
      </c>
      <c r="E3" s="11"/>
      <c r="F3" s="12" t="s">
        <v>20</v>
      </c>
      <c r="G3" s="1"/>
      <c r="H3" s="1"/>
      <c r="I3" s="5"/>
      <c r="J3" s="5"/>
      <c r="L3" s="2"/>
    </row>
    <row r="4" spans="1:12" s="6" customFormat="1" ht="12.75">
      <c r="A4" s="1"/>
      <c r="B4" s="1"/>
      <c r="C4" s="1"/>
      <c r="D4" s="1"/>
      <c r="E4" s="1"/>
      <c r="F4" s="1"/>
      <c r="G4" s="1"/>
      <c r="H4" s="5"/>
      <c r="I4" s="5"/>
      <c r="J4" s="5"/>
      <c r="L4" s="2"/>
    </row>
    <row r="5" spans="1:12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07" t="s">
        <v>44</v>
      </c>
      <c r="I5" s="5"/>
      <c r="J5" s="5"/>
      <c r="L5" s="2"/>
    </row>
    <row r="6" spans="1:8" ht="12.75">
      <c r="A6" s="17">
        <v>1</v>
      </c>
      <c r="B6" s="18" t="s">
        <v>259</v>
      </c>
      <c r="C6" s="19" t="s">
        <v>260</v>
      </c>
      <c r="D6" s="20">
        <v>38499</v>
      </c>
      <c r="E6" s="21" t="s">
        <v>228</v>
      </c>
      <c r="F6" s="21" t="s">
        <v>258</v>
      </c>
      <c r="G6" s="108">
        <v>0.0007178240740740742</v>
      </c>
      <c r="H6" s="104" t="str">
        <f aca="true" t="shared" si="0" ref="H6:H11">IF(ISBLANK(G6),"",IF(G6&lt;=0.000659722222222222,"KSM",IF(G6&lt;=0.000694444444444444,"I A",IF(G6&lt;=0.000742361111111111,"II A",IF(G6&lt;=0.000811805555555556,"III A",IF(G6&lt;=0.00088125,"I JA",IF(G6&lt;=0.00093912037037037,"II JA",IF(G6&lt;=0.000973842592592593,"III JA"))))))))</f>
        <v>II A</v>
      </c>
    </row>
    <row r="7" spans="1:8" ht="12.75">
      <c r="A7" s="17">
        <v>2</v>
      </c>
      <c r="B7" s="18" t="s">
        <v>283</v>
      </c>
      <c r="C7" s="19" t="s">
        <v>534</v>
      </c>
      <c r="D7" s="20">
        <v>38509</v>
      </c>
      <c r="E7" s="21" t="s">
        <v>525</v>
      </c>
      <c r="F7" s="21" t="s">
        <v>526</v>
      </c>
      <c r="G7" s="108">
        <v>0.0007206018518518519</v>
      </c>
      <c r="H7" s="104" t="str">
        <f t="shared" si="0"/>
        <v>II A</v>
      </c>
    </row>
    <row r="8" spans="1:8" ht="12.75">
      <c r="A8" s="17">
        <v>3</v>
      </c>
      <c r="B8" s="18" t="s">
        <v>221</v>
      </c>
      <c r="C8" s="19" t="s">
        <v>321</v>
      </c>
      <c r="D8" s="20">
        <v>38378</v>
      </c>
      <c r="E8" s="21" t="s">
        <v>268</v>
      </c>
      <c r="F8" s="21" t="s">
        <v>320</v>
      </c>
      <c r="G8" s="108">
        <v>0.0007298611111111111</v>
      </c>
      <c r="H8" s="104" t="str">
        <f t="shared" si="0"/>
        <v>II A</v>
      </c>
    </row>
    <row r="9" spans="1:8" ht="12.75">
      <c r="A9" s="17">
        <v>4</v>
      </c>
      <c r="B9" s="18" t="s">
        <v>283</v>
      </c>
      <c r="C9" s="19" t="s">
        <v>542</v>
      </c>
      <c r="D9" s="20" t="s">
        <v>543</v>
      </c>
      <c r="E9" s="21" t="s">
        <v>525</v>
      </c>
      <c r="F9" s="21" t="s">
        <v>539</v>
      </c>
      <c r="G9" s="108">
        <v>0.0007482638888888889</v>
      </c>
      <c r="H9" s="104" t="str">
        <f t="shared" si="0"/>
        <v>III A</v>
      </c>
    </row>
    <row r="10" spans="1:8" ht="12.75">
      <c r="A10" s="17">
        <v>5</v>
      </c>
      <c r="B10" s="18" t="s">
        <v>206</v>
      </c>
      <c r="C10" s="19" t="s">
        <v>445</v>
      </c>
      <c r="D10" s="20" t="s">
        <v>446</v>
      </c>
      <c r="E10" s="21" t="s">
        <v>376</v>
      </c>
      <c r="F10" s="21" t="s">
        <v>439</v>
      </c>
      <c r="G10" s="108">
        <v>0.0008172453703703704</v>
      </c>
      <c r="H10" s="104" t="str">
        <f t="shared" si="0"/>
        <v>I JA</v>
      </c>
    </row>
    <row r="11" spans="1:8" ht="12.75">
      <c r="A11" s="17">
        <v>6</v>
      </c>
      <c r="B11" s="18" t="s">
        <v>340</v>
      </c>
      <c r="C11" s="19" t="s">
        <v>341</v>
      </c>
      <c r="D11" s="20">
        <v>38753</v>
      </c>
      <c r="E11" s="21" t="s">
        <v>338</v>
      </c>
      <c r="F11" s="21" t="s">
        <v>339</v>
      </c>
      <c r="G11" s="108">
        <v>0.0008651620370370371</v>
      </c>
      <c r="H11" s="104" t="str">
        <f t="shared" si="0"/>
        <v>I JA</v>
      </c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1"/>
  <sheetViews>
    <sheetView showZeros="0" zoomScalePageLayoutView="0" workbookViewId="0" topLeftCell="A1">
      <selection activeCell="C8" sqref="C8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3.57421875" style="2" customWidth="1"/>
    <col min="4" max="4" width="10.8515625" style="2" customWidth="1"/>
    <col min="5" max="5" width="13.8515625" style="2" bestFit="1" customWidth="1"/>
    <col min="6" max="6" width="27.28125" style="2" customWidth="1"/>
    <col min="7" max="7" width="8.00390625" style="5" bestFit="1" customWidth="1"/>
    <col min="8" max="10" width="7.00390625" style="5" customWidth="1"/>
    <col min="11" max="11" width="7.57421875" style="6" customWidth="1"/>
    <col min="12" max="16384" width="9.140625" style="2" customWidth="1"/>
  </cols>
  <sheetData>
    <row r="1" spans="2:14" ht="18">
      <c r="B1" s="3"/>
      <c r="D1" s="26" t="s">
        <v>42</v>
      </c>
      <c r="E1" s="4"/>
      <c r="F1" s="3"/>
      <c r="H1" s="25" t="s">
        <v>43</v>
      </c>
      <c r="J1" s="2"/>
      <c r="K1" s="2"/>
      <c r="N1" s="6"/>
    </row>
    <row r="2" spans="2:5" s="7" customFormat="1" ht="3.75">
      <c r="B2" s="8"/>
      <c r="E2" s="9"/>
    </row>
    <row r="3" spans="1:12" s="6" customFormat="1" ht="12.75">
      <c r="A3" s="1"/>
      <c r="B3" s="10" t="s">
        <v>25</v>
      </c>
      <c r="C3" s="10"/>
      <c r="D3" s="10" t="s">
        <v>22</v>
      </c>
      <c r="E3" s="11"/>
      <c r="F3" s="12" t="s">
        <v>20</v>
      </c>
      <c r="G3" s="1"/>
      <c r="H3" s="1"/>
      <c r="I3" s="5"/>
      <c r="J3" s="5"/>
      <c r="L3" s="2"/>
    </row>
    <row r="4" spans="1:12" s="6" customFormat="1" ht="12.75">
      <c r="A4" s="1"/>
      <c r="B4" s="1"/>
      <c r="C4" s="1"/>
      <c r="D4" s="1"/>
      <c r="E4" s="1"/>
      <c r="F4" s="1"/>
      <c r="G4" s="1"/>
      <c r="H4" s="5"/>
      <c r="I4" s="5"/>
      <c r="J4" s="5"/>
      <c r="L4" s="2"/>
    </row>
    <row r="5" spans="1:12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07" t="s">
        <v>44</v>
      </c>
      <c r="I5" s="5"/>
      <c r="J5" s="5"/>
      <c r="L5" s="2"/>
    </row>
    <row r="6" spans="1:14" s="5" customFormat="1" ht="12.75">
      <c r="A6" s="17">
        <v>1</v>
      </c>
      <c r="B6" s="18" t="s">
        <v>419</v>
      </c>
      <c r="C6" s="19" t="s">
        <v>579</v>
      </c>
      <c r="D6" s="20" t="s">
        <v>580</v>
      </c>
      <c r="E6" s="21" t="s">
        <v>525</v>
      </c>
      <c r="F6" s="21" t="s">
        <v>575</v>
      </c>
      <c r="G6" s="108">
        <v>0.0006458333333333332</v>
      </c>
      <c r="H6" s="104" t="str">
        <f aca="true" t="shared" si="0" ref="H6:H11">IF(ISBLANK(G6),"",IF(G6&lt;=0.000569444444444444,"KSM",IF(G6&lt;=0.00059837962962963,"I A",IF(G6&lt;=0.000652777777777778,"II A",IF(G6&lt;=0.000730787037037037,"III A",IF(G6&lt;=0.000811805555555556,"I JA",IF(G6&lt;=0.000892824074074074,"II JA",IF(G6&lt;=0.000950694444444444,"III JA"))))))))</f>
        <v>II A</v>
      </c>
      <c r="K6" s="6"/>
      <c r="L6" s="2"/>
      <c r="M6" s="2"/>
      <c r="N6" s="2"/>
    </row>
    <row r="7" spans="1:12" s="5" customFormat="1" ht="12.75">
      <c r="A7" s="17">
        <v>2</v>
      </c>
      <c r="B7" s="18" t="s">
        <v>555</v>
      </c>
      <c r="C7" s="19" t="s">
        <v>556</v>
      </c>
      <c r="D7" s="20" t="s">
        <v>557</v>
      </c>
      <c r="E7" s="21" t="s">
        <v>525</v>
      </c>
      <c r="F7" s="21" t="s">
        <v>558</v>
      </c>
      <c r="G7" s="108">
        <v>0.0006636574074074075</v>
      </c>
      <c r="H7" s="104" t="str">
        <f t="shared" si="0"/>
        <v>III A</v>
      </c>
      <c r="K7" s="6"/>
      <c r="L7" s="2"/>
    </row>
    <row r="8" spans="1:8" ht="12.75">
      <c r="A8" s="17">
        <v>3</v>
      </c>
      <c r="B8" s="18" t="s">
        <v>551</v>
      </c>
      <c r="C8" s="19" t="s">
        <v>552</v>
      </c>
      <c r="D8" s="20">
        <v>39192</v>
      </c>
      <c r="E8" s="21" t="s">
        <v>525</v>
      </c>
      <c r="F8" s="21" t="s">
        <v>553</v>
      </c>
      <c r="G8" s="108">
        <v>0.0006663194444444445</v>
      </c>
      <c r="H8" s="104" t="str">
        <f t="shared" si="0"/>
        <v>III A</v>
      </c>
    </row>
    <row r="9" spans="1:8" ht="12.75">
      <c r="A9" s="17">
        <v>4</v>
      </c>
      <c r="B9" s="18" t="s">
        <v>311</v>
      </c>
      <c r="C9" s="19" t="s">
        <v>312</v>
      </c>
      <c r="D9" s="20">
        <v>39094</v>
      </c>
      <c r="E9" s="21" t="s">
        <v>268</v>
      </c>
      <c r="F9" s="21" t="s">
        <v>297</v>
      </c>
      <c r="G9" s="108">
        <v>0.0006886574074074074</v>
      </c>
      <c r="H9" s="104" t="str">
        <f t="shared" si="0"/>
        <v>III A</v>
      </c>
    </row>
    <row r="10" spans="1:8" ht="12.75">
      <c r="A10" s="17">
        <v>5</v>
      </c>
      <c r="B10" s="18" t="s">
        <v>431</v>
      </c>
      <c r="C10" s="19" t="s">
        <v>432</v>
      </c>
      <c r="D10" s="20" t="s">
        <v>433</v>
      </c>
      <c r="E10" s="21" t="s">
        <v>376</v>
      </c>
      <c r="F10" s="21" t="s">
        <v>428</v>
      </c>
      <c r="G10" s="108">
        <v>0.0007077546296296295</v>
      </c>
      <c r="H10" s="104" t="str">
        <f t="shared" si="0"/>
        <v>III A</v>
      </c>
    </row>
    <row r="11" spans="1:14" ht="12.75">
      <c r="A11" s="17">
        <v>6</v>
      </c>
      <c r="B11" s="18" t="s">
        <v>224</v>
      </c>
      <c r="C11" s="19" t="s">
        <v>225</v>
      </c>
      <c r="D11" s="20">
        <v>39194</v>
      </c>
      <c r="E11" s="21" t="s">
        <v>202</v>
      </c>
      <c r="F11" s="21" t="s">
        <v>203</v>
      </c>
      <c r="G11" s="108">
        <v>0.000749074074074074</v>
      </c>
      <c r="H11" s="104" t="str">
        <f t="shared" si="0"/>
        <v>I JA</v>
      </c>
      <c r="M11" s="5"/>
      <c r="N11" s="5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zoomScalePageLayoutView="0" workbookViewId="0" topLeftCell="A1">
      <selection activeCell="A1" sqref="A1:K11"/>
    </sheetView>
  </sheetViews>
  <sheetFormatPr defaultColWidth="9.140625" defaultRowHeight="12.75"/>
  <cols>
    <col min="1" max="1" width="5.421875" style="2" customWidth="1"/>
    <col min="2" max="2" width="10.421875" style="2" bestFit="1" customWidth="1"/>
    <col min="3" max="3" width="13.57421875" style="2" customWidth="1"/>
    <col min="4" max="4" width="10.8515625" style="2" customWidth="1"/>
    <col min="5" max="5" width="15.57421875" style="2" bestFit="1" customWidth="1"/>
    <col min="6" max="6" width="16.28125" style="2" customWidth="1"/>
    <col min="7" max="10" width="6.421875" style="5" customWidth="1"/>
    <col min="11" max="13" width="7.00390625" style="5" customWidth="1"/>
    <col min="14" max="14" width="7.57421875" style="6" customWidth="1"/>
    <col min="15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1:15" s="6" customFormat="1" ht="12.75">
      <c r="A3" s="1"/>
      <c r="B3" s="10" t="s">
        <v>0</v>
      </c>
      <c r="C3" s="10"/>
      <c r="D3" s="10" t="s">
        <v>19</v>
      </c>
      <c r="E3" s="11"/>
      <c r="F3" s="12" t="s">
        <v>20</v>
      </c>
      <c r="G3" s="1"/>
      <c r="H3" s="1"/>
      <c r="I3" s="1"/>
      <c r="J3" s="1"/>
      <c r="K3" s="5"/>
      <c r="L3" s="5"/>
      <c r="M3" s="5"/>
      <c r="O3" s="2"/>
    </row>
    <row r="4" spans="1:15" s="6" customFormat="1" ht="12.75">
      <c r="A4" s="1"/>
      <c r="B4" s="1"/>
      <c r="C4" s="1"/>
      <c r="D4" s="1"/>
      <c r="E4" s="11"/>
      <c r="F4" s="12"/>
      <c r="G4" s="1"/>
      <c r="H4" s="1"/>
      <c r="I4" s="1"/>
      <c r="J4" s="1"/>
      <c r="K4" s="5"/>
      <c r="L4" s="5"/>
      <c r="M4" s="5"/>
      <c r="O4" s="2"/>
    </row>
    <row r="5" spans="1:15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6" t="s">
        <v>18</v>
      </c>
      <c r="J5" s="16" t="s">
        <v>17</v>
      </c>
      <c r="K5" s="107" t="s">
        <v>44</v>
      </c>
      <c r="L5" s="5"/>
      <c r="M5" s="5"/>
      <c r="O5" s="2"/>
    </row>
    <row r="6" spans="1:11" ht="12.75">
      <c r="A6" s="17">
        <v>1</v>
      </c>
      <c r="B6" s="18" t="s">
        <v>637</v>
      </c>
      <c r="C6" s="19" t="s">
        <v>638</v>
      </c>
      <c r="D6" s="20" t="s">
        <v>639</v>
      </c>
      <c r="E6" s="21" t="s">
        <v>525</v>
      </c>
      <c r="F6" s="21" t="s">
        <v>591</v>
      </c>
      <c r="G6" s="22">
        <v>13.2</v>
      </c>
      <c r="H6" s="23" t="s">
        <v>650</v>
      </c>
      <c r="I6" s="22">
        <v>13.04</v>
      </c>
      <c r="J6" s="23" t="s">
        <v>658</v>
      </c>
      <c r="K6" s="106" t="str">
        <f aca="true" t="shared" si="0" ref="K6:K11">IF(ISBLANK(G6),"",IF(G6&lt;=12.4,"KSM",IF(G6&lt;=13.04,"I A",IF(G6&lt;=13.84,"II A",IF(G6&lt;=14.94,"III A",IF(G6&lt;=15.94,"I JA",IF(G6&lt;=16.74,"II JA",IF(G6&lt;=17.44,"III JA"))))))))</f>
        <v>II A</v>
      </c>
    </row>
    <row r="7" spans="1:11" ht="12.75">
      <c r="A7" s="17">
        <v>2</v>
      </c>
      <c r="B7" s="18" t="s">
        <v>236</v>
      </c>
      <c r="C7" s="19" t="s">
        <v>247</v>
      </c>
      <c r="D7" s="20">
        <v>39434</v>
      </c>
      <c r="E7" s="21" t="s">
        <v>228</v>
      </c>
      <c r="F7" s="21" t="s">
        <v>244</v>
      </c>
      <c r="G7" s="22">
        <v>13.22</v>
      </c>
      <c r="H7" s="23" t="s">
        <v>646</v>
      </c>
      <c r="I7" s="22">
        <v>13.12</v>
      </c>
      <c r="J7" s="23" t="s">
        <v>658</v>
      </c>
      <c r="K7" s="106" t="str">
        <f t="shared" si="0"/>
        <v>II A</v>
      </c>
    </row>
    <row r="8" spans="1:11" ht="12.75">
      <c r="A8" s="17">
        <v>3</v>
      </c>
      <c r="B8" s="18" t="s">
        <v>64</v>
      </c>
      <c r="C8" s="19" t="s">
        <v>65</v>
      </c>
      <c r="D8" s="20" t="s">
        <v>66</v>
      </c>
      <c r="E8" s="21" t="s">
        <v>59</v>
      </c>
      <c r="F8" s="21" t="s">
        <v>60</v>
      </c>
      <c r="G8" s="22">
        <v>13.48</v>
      </c>
      <c r="H8" s="23" t="s">
        <v>646</v>
      </c>
      <c r="I8" s="22">
        <v>13.4</v>
      </c>
      <c r="J8" s="23" t="s">
        <v>658</v>
      </c>
      <c r="K8" s="106" t="str">
        <f t="shared" si="0"/>
        <v>II A</v>
      </c>
    </row>
    <row r="9" spans="1:11" ht="12.75">
      <c r="A9" s="17">
        <v>4</v>
      </c>
      <c r="B9" s="18" t="s">
        <v>406</v>
      </c>
      <c r="C9" s="19" t="s">
        <v>407</v>
      </c>
      <c r="D9" s="20" t="s">
        <v>408</v>
      </c>
      <c r="E9" s="21" t="s">
        <v>376</v>
      </c>
      <c r="F9" s="21" t="s">
        <v>409</v>
      </c>
      <c r="G9" s="22">
        <v>13.42</v>
      </c>
      <c r="H9" s="23" t="s">
        <v>650</v>
      </c>
      <c r="I9" s="22">
        <v>13.52</v>
      </c>
      <c r="J9" s="23" t="s">
        <v>658</v>
      </c>
      <c r="K9" s="106" t="str">
        <f t="shared" si="0"/>
        <v>II A</v>
      </c>
    </row>
    <row r="10" spans="1:11" ht="12.75">
      <c r="A10" s="17">
        <v>5</v>
      </c>
      <c r="B10" s="18" t="s">
        <v>252</v>
      </c>
      <c r="C10" s="19" t="s">
        <v>253</v>
      </c>
      <c r="D10" s="20">
        <v>39692</v>
      </c>
      <c r="E10" s="21" t="s">
        <v>228</v>
      </c>
      <c r="F10" s="21" t="s">
        <v>251</v>
      </c>
      <c r="G10" s="22">
        <v>13.58</v>
      </c>
      <c r="H10" s="23" t="s">
        <v>650</v>
      </c>
      <c r="I10" s="22">
        <v>13.65</v>
      </c>
      <c r="J10" s="23" t="s">
        <v>658</v>
      </c>
      <c r="K10" s="106" t="str">
        <f t="shared" si="0"/>
        <v>II A</v>
      </c>
    </row>
    <row r="11" spans="1:15" s="5" customFormat="1" ht="12.75">
      <c r="A11" s="17">
        <v>6</v>
      </c>
      <c r="B11" s="18" t="s">
        <v>259</v>
      </c>
      <c r="C11" s="19" t="s">
        <v>450</v>
      </c>
      <c r="D11" s="20" t="s">
        <v>451</v>
      </c>
      <c r="E11" s="21" t="s">
        <v>376</v>
      </c>
      <c r="F11" s="21" t="s">
        <v>449</v>
      </c>
      <c r="G11" s="22">
        <v>13.65</v>
      </c>
      <c r="H11" s="23" t="s">
        <v>645</v>
      </c>
      <c r="I11" s="22">
        <v>13.68</v>
      </c>
      <c r="J11" s="23" t="s">
        <v>658</v>
      </c>
      <c r="K11" s="104" t="str">
        <f t="shared" si="0"/>
        <v>II A</v>
      </c>
      <c r="N11" s="6"/>
      <c r="O11" s="2"/>
    </row>
    <row r="12" spans="1:15" s="6" customFormat="1" ht="12.75">
      <c r="A12" s="13" t="s">
        <v>644</v>
      </c>
      <c r="B12" s="14" t="s">
        <v>11</v>
      </c>
      <c r="C12" s="15" t="s">
        <v>12</v>
      </c>
      <c r="D12" s="13" t="s">
        <v>13</v>
      </c>
      <c r="E12" s="13" t="s">
        <v>14</v>
      </c>
      <c r="F12" s="13" t="s">
        <v>15</v>
      </c>
      <c r="G12" s="16" t="s">
        <v>16</v>
      </c>
      <c r="H12" s="16" t="s">
        <v>17</v>
      </c>
      <c r="I12" s="16" t="s">
        <v>18</v>
      </c>
      <c r="J12" s="16" t="s">
        <v>17</v>
      </c>
      <c r="K12" s="107" t="s">
        <v>44</v>
      </c>
      <c r="L12" s="5"/>
      <c r="M12" s="5"/>
      <c r="O12" s="2"/>
    </row>
    <row r="13" spans="1:15" s="5" customFormat="1" ht="12.75">
      <c r="A13" s="17">
        <v>7</v>
      </c>
      <c r="B13" s="18" t="s">
        <v>67</v>
      </c>
      <c r="C13" s="19" t="s">
        <v>68</v>
      </c>
      <c r="D13" s="20" t="s">
        <v>69</v>
      </c>
      <c r="E13" s="21" t="s">
        <v>59</v>
      </c>
      <c r="F13" s="21" t="s">
        <v>60</v>
      </c>
      <c r="G13" s="22">
        <v>13.71</v>
      </c>
      <c r="H13" s="23" t="s">
        <v>649</v>
      </c>
      <c r="I13" s="22"/>
      <c r="J13" s="23"/>
      <c r="K13" s="106" t="str">
        <f aca="true" t="shared" si="1" ref="K13:K29">IF(ISBLANK(G13),"",IF(G13&lt;=12.4,"KSM",IF(G13&lt;=13.04,"I A",IF(G13&lt;=13.84,"II A",IF(G13&lt;=14.94,"III A",IF(G13&lt;=15.94,"I JA",IF(G13&lt;=16.74,"II JA",IF(G13&lt;=17.44,"III JA"))))))))</f>
        <v>II A</v>
      </c>
      <c r="N13" s="6"/>
      <c r="O13" s="2"/>
    </row>
    <row r="14" spans="1:11" ht="12.75">
      <c r="A14" s="17">
        <v>8</v>
      </c>
      <c r="B14" s="18" t="s">
        <v>285</v>
      </c>
      <c r="C14" s="19" t="s">
        <v>286</v>
      </c>
      <c r="D14" s="20">
        <v>39430</v>
      </c>
      <c r="E14" s="21" t="s">
        <v>268</v>
      </c>
      <c r="F14" s="21" t="s">
        <v>287</v>
      </c>
      <c r="G14" s="22">
        <v>13.85</v>
      </c>
      <c r="H14" s="23" t="s">
        <v>650</v>
      </c>
      <c r="I14" s="22"/>
      <c r="J14" s="23"/>
      <c r="K14" s="106" t="str">
        <f t="shared" si="1"/>
        <v>III A</v>
      </c>
    </row>
    <row r="15" spans="1:15" s="5" customFormat="1" ht="12.75">
      <c r="A15" s="17">
        <v>9</v>
      </c>
      <c r="B15" s="18" t="s">
        <v>283</v>
      </c>
      <c r="C15" s="19" t="s">
        <v>447</v>
      </c>
      <c r="D15" s="20" t="s">
        <v>448</v>
      </c>
      <c r="E15" s="21" t="s">
        <v>376</v>
      </c>
      <c r="F15" s="21" t="s">
        <v>449</v>
      </c>
      <c r="G15" s="22">
        <v>14</v>
      </c>
      <c r="H15" s="23" t="s">
        <v>650</v>
      </c>
      <c r="I15" s="22"/>
      <c r="J15" s="23"/>
      <c r="K15" s="106" t="str">
        <f t="shared" si="1"/>
        <v>III A</v>
      </c>
      <c r="N15" s="6"/>
      <c r="O15" s="2"/>
    </row>
    <row r="16" spans="1:15" s="5" customFormat="1" ht="12.75">
      <c r="A16" s="17">
        <v>10</v>
      </c>
      <c r="B16" s="18" t="s">
        <v>104</v>
      </c>
      <c r="C16" s="19" t="s">
        <v>105</v>
      </c>
      <c r="D16" s="20" t="s">
        <v>106</v>
      </c>
      <c r="E16" s="21" t="s">
        <v>59</v>
      </c>
      <c r="F16" s="21" t="s">
        <v>60</v>
      </c>
      <c r="G16" s="22">
        <v>14.01</v>
      </c>
      <c r="H16" s="23" t="s">
        <v>648</v>
      </c>
      <c r="I16" s="22"/>
      <c r="J16" s="23"/>
      <c r="K16" s="106" t="str">
        <f t="shared" si="1"/>
        <v>III A</v>
      </c>
      <c r="N16" s="6"/>
      <c r="O16" s="2"/>
    </row>
    <row r="17" spans="1:15" s="5" customFormat="1" ht="12.75">
      <c r="A17" s="17">
        <v>11</v>
      </c>
      <c r="B17" s="18" t="s">
        <v>517</v>
      </c>
      <c r="C17" s="19" t="s">
        <v>518</v>
      </c>
      <c r="D17" s="20" t="s">
        <v>519</v>
      </c>
      <c r="E17" s="21" t="s">
        <v>504</v>
      </c>
      <c r="F17" s="21" t="s">
        <v>505</v>
      </c>
      <c r="G17" s="22">
        <v>14.06</v>
      </c>
      <c r="H17" s="23" t="s">
        <v>648</v>
      </c>
      <c r="I17" s="22"/>
      <c r="J17" s="23"/>
      <c r="K17" s="106" t="str">
        <f t="shared" si="1"/>
        <v>III A</v>
      </c>
      <c r="N17" s="6"/>
      <c r="O17" s="2"/>
    </row>
    <row r="18" spans="1:15" s="5" customFormat="1" ht="12.75">
      <c r="A18" s="17">
        <v>12</v>
      </c>
      <c r="B18" s="18" t="s">
        <v>76</v>
      </c>
      <c r="C18" s="19" t="s">
        <v>77</v>
      </c>
      <c r="D18" s="20" t="s">
        <v>78</v>
      </c>
      <c r="E18" s="21" t="s">
        <v>59</v>
      </c>
      <c r="F18" s="21" t="s">
        <v>60</v>
      </c>
      <c r="G18" s="22">
        <v>14.2</v>
      </c>
      <c r="H18" s="23" t="s">
        <v>646</v>
      </c>
      <c r="I18" s="22"/>
      <c r="J18" s="23"/>
      <c r="K18" s="106" t="str">
        <f t="shared" si="1"/>
        <v>III A</v>
      </c>
      <c r="N18" s="6"/>
      <c r="O18" s="2"/>
    </row>
    <row r="19" spans="1:15" s="5" customFormat="1" ht="12.75">
      <c r="A19" s="17">
        <v>13</v>
      </c>
      <c r="B19" s="18" t="s">
        <v>85</v>
      </c>
      <c r="C19" s="19" t="s">
        <v>86</v>
      </c>
      <c r="D19" s="20" t="s">
        <v>87</v>
      </c>
      <c r="E19" s="21" t="s">
        <v>59</v>
      </c>
      <c r="F19" s="21" t="s">
        <v>60</v>
      </c>
      <c r="G19" s="22">
        <v>14.42</v>
      </c>
      <c r="H19" s="23" t="s">
        <v>646</v>
      </c>
      <c r="I19" s="22"/>
      <c r="J19" s="23"/>
      <c r="K19" s="106" t="str">
        <f t="shared" si="1"/>
        <v>III A</v>
      </c>
      <c r="N19" s="6"/>
      <c r="O19" s="2"/>
    </row>
    <row r="20" spans="1:15" s="5" customFormat="1" ht="12.75">
      <c r="A20" s="17">
        <v>14</v>
      </c>
      <c r="B20" s="18" t="s">
        <v>95</v>
      </c>
      <c r="C20" s="19" t="s">
        <v>96</v>
      </c>
      <c r="D20" s="20" t="s">
        <v>97</v>
      </c>
      <c r="E20" s="21" t="s">
        <v>59</v>
      </c>
      <c r="F20" s="21" t="s">
        <v>94</v>
      </c>
      <c r="G20" s="22">
        <v>14.43</v>
      </c>
      <c r="H20" s="23" t="s">
        <v>645</v>
      </c>
      <c r="I20" s="22"/>
      <c r="J20" s="23"/>
      <c r="K20" s="106" t="str">
        <f t="shared" si="1"/>
        <v>III A</v>
      </c>
      <c r="N20" s="6"/>
      <c r="O20" s="2"/>
    </row>
    <row r="21" spans="1:15" s="5" customFormat="1" ht="12.75">
      <c r="A21" s="17">
        <v>15</v>
      </c>
      <c r="B21" s="18" t="s">
        <v>98</v>
      </c>
      <c r="C21" s="19" t="s">
        <v>99</v>
      </c>
      <c r="D21" s="20" t="s">
        <v>100</v>
      </c>
      <c r="E21" s="21" t="s">
        <v>59</v>
      </c>
      <c r="F21" s="21" t="s">
        <v>94</v>
      </c>
      <c r="G21" s="22">
        <v>14.72</v>
      </c>
      <c r="H21" s="23" t="s">
        <v>649</v>
      </c>
      <c r="I21" s="22"/>
      <c r="J21" s="23"/>
      <c r="K21" s="106" t="str">
        <f t="shared" si="1"/>
        <v>III A</v>
      </c>
      <c r="N21" s="6"/>
      <c r="O21" s="2"/>
    </row>
    <row r="22" spans="1:15" s="5" customFormat="1" ht="12.75">
      <c r="A22" s="17">
        <v>16</v>
      </c>
      <c r="B22" s="18" t="s">
        <v>384</v>
      </c>
      <c r="C22" s="19" t="s">
        <v>385</v>
      </c>
      <c r="D22" s="20" t="s">
        <v>386</v>
      </c>
      <c r="E22" s="21" t="s">
        <v>376</v>
      </c>
      <c r="F22" s="21" t="s">
        <v>387</v>
      </c>
      <c r="G22" s="22">
        <v>14.9</v>
      </c>
      <c r="H22" s="23" t="s">
        <v>645</v>
      </c>
      <c r="I22" s="22"/>
      <c r="J22" s="23"/>
      <c r="K22" s="106" t="str">
        <f t="shared" si="1"/>
        <v>III A</v>
      </c>
      <c r="N22" s="6"/>
      <c r="O22" s="2"/>
    </row>
    <row r="23" spans="1:11" ht="12.75">
      <c r="A23" s="17">
        <v>17</v>
      </c>
      <c r="B23" s="18" t="s">
        <v>434</v>
      </c>
      <c r="C23" s="19" t="s">
        <v>435</v>
      </c>
      <c r="D23" s="20" t="s">
        <v>436</v>
      </c>
      <c r="E23" s="21" t="s">
        <v>376</v>
      </c>
      <c r="F23" s="21" t="s">
        <v>428</v>
      </c>
      <c r="G23" s="22">
        <v>14.95</v>
      </c>
      <c r="H23" s="23" t="s">
        <v>649</v>
      </c>
      <c r="I23" s="22"/>
      <c r="J23" s="23"/>
      <c r="K23" s="106" t="str">
        <f t="shared" si="1"/>
        <v>I JA</v>
      </c>
    </row>
    <row r="24" spans="1:11" ht="12.75">
      <c r="A24" s="17">
        <v>18</v>
      </c>
      <c r="B24" s="18" t="s">
        <v>91</v>
      </c>
      <c r="C24" s="19" t="s">
        <v>92</v>
      </c>
      <c r="D24" s="20" t="s">
        <v>93</v>
      </c>
      <c r="E24" s="21" t="s">
        <v>59</v>
      </c>
      <c r="F24" s="21" t="s">
        <v>94</v>
      </c>
      <c r="G24" s="22">
        <v>15.3</v>
      </c>
      <c r="H24" s="23" t="s">
        <v>648</v>
      </c>
      <c r="I24" s="22"/>
      <c r="J24" s="23"/>
      <c r="K24" s="106" t="str">
        <f t="shared" si="1"/>
        <v>I JA</v>
      </c>
    </row>
    <row r="25" spans="1:11" ht="12.75">
      <c r="A25" s="17">
        <v>19</v>
      </c>
      <c r="B25" s="18" t="s">
        <v>236</v>
      </c>
      <c r="C25" s="19" t="s">
        <v>461</v>
      </c>
      <c r="D25" s="20">
        <v>39683</v>
      </c>
      <c r="E25" s="21" t="s">
        <v>376</v>
      </c>
      <c r="F25" s="21" t="s">
        <v>460</v>
      </c>
      <c r="G25" s="22">
        <v>15.47</v>
      </c>
      <c r="H25" s="23" t="s">
        <v>648</v>
      </c>
      <c r="I25" s="22"/>
      <c r="J25" s="23"/>
      <c r="K25" s="106" t="str">
        <f t="shared" si="1"/>
        <v>I JA</v>
      </c>
    </row>
    <row r="26" spans="1:11" ht="12.75">
      <c r="A26" s="17">
        <v>20</v>
      </c>
      <c r="B26" s="18" t="s">
        <v>329</v>
      </c>
      <c r="C26" s="19" t="s">
        <v>284</v>
      </c>
      <c r="D26" s="20">
        <v>39765</v>
      </c>
      <c r="E26" s="21" t="s">
        <v>376</v>
      </c>
      <c r="F26" s="21" t="s">
        <v>460</v>
      </c>
      <c r="G26" s="22">
        <v>15.59</v>
      </c>
      <c r="H26" s="23" t="s">
        <v>649</v>
      </c>
      <c r="I26" s="22"/>
      <c r="J26" s="23"/>
      <c r="K26" s="106" t="str">
        <f t="shared" si="1"/>
        <v>I JA</v>
      </c>
    </row>
    <row r="27" spans="1:11" ht="12.75">
      <c r="A27" s="17">
        <v>21</v>
      </c>
      <c r="B27" s="18" t="s">
        <v>405</v>
      </c>
      <c r="C27" s="19" t="s">
        <v>421</v>
      </c>
      <c r="D27" s="20" t="s">
        <v>422</v>
      </c>
      <c r="E27" s="21" t="s">
        <v>376</v>
      </c>
      <c r="F27" s="21" t="s">
        <v>409</v>
      </c>
      <c r="G27" s="22">
        <v>16.01</v>
      </c>
      <c r="H27" s="23" t="s">
        <v>645</v>
      </c>
      <c r="I27" s="22"/>
      <c r="J27" s="23"/>
      <c r="K27" s="106" t="str">
        <f t="shared" si="1"/>
        <v>II JA</v>
      </c>
    </row>
    <row r="28" spans="1:15" s="5" customFormat="1" ht="12.75">
      <c r="A28" s="17">
        <v>22</v>
      </c>
      <c r="B28" s="18" t="s">
        <v>88</v>
      </c>
      <c r="C28" s="19" t="s">
        <v>89</v>
      </c>
      <c r="D28" s="20" t="s">
        <v>90</v>
      </c>
      <c r="E28" s="21" t="s">
        <v>59</v>
      </c>
      <c r="F28" s="21" t="s">
        <v>60</v>
      </c>
      <c r="G28" s="22">
        <v>16.34</v>
      </c>
      <c r="H28" s="23" t="s">
        <v>645</v>
      </c>
      <c r="I28" s="22"/>
      <c r="J28" s="23"/>
      <c r="K28" s="106" t="str">
        <f t="shared" si="1"/>
        <v>II JA</v>
      </c>
      <c r="N28" s="6"/>
      <c r="O28" s="2"/>
    </row>
    <row r="29" spans="1:15" s="5" customFormat="1" ht="12.75">
      <c r="A29" s="17">
        <v>23</v>
      </c>
      <c r="B29" s="18" t="s">
        <v>79</v>
      </c>
      <c r="C29" s="19" t="s">
        <v>80</v>
      </c>
      <c r="D29" s="20" t="s">
        <v>81</v>
      </c>
      <c r="E29" s="21" t="s">
        <v>59</v>
      </c>
      <c r="F29" s="21" t="s">
        <v>60</v>
      </c>
      <c r="G29" s="22">
        <v>17.09</v>
      </c>
      <c r="H29" s="23" t="s">
        <v>649</v>
      </c>
      <c r="I29" s="22"/>
      <c r="J29" s="23"/>
      <c r="K29" s="106" t="str">
        <f t="shared" si="1"/>
        <v>III JA</v>
      </c>
      <c r="N29" s="6"/>
      <c r="O29" s="2"/>
    </row>
    <row r="30" spans="1:15" s="5" customFormat="1" ht="12.75">
      <c r="A30" s="17"/>
      <c r="B30" s="18" t="s">
        <v>61</v>
      </c>
      <c r="C30" s="19" t="s">
        <v>62</v>
      </c>
      <c r="D30" s="20" t="s">
        <v>63</v>
      </c>
      <c r="E30" s="21" t="s">
        <v>59</v>
      </c>
      <c r="F30" s="21" t="s">
        <v>60</v>
      </c>
      <c r="G30" s="22" t="s">
        <v>647</v>
      </c>
      <c r="H30" s="23"/>
      <c r="I30" s="22"/>
      <c r="J30" s="23"/>
      <c r="K30" s="106"/>
      <c r="N30" s="6"/>
      <c r="O30" s="2"/>
    </row>
    <row r="31" spans="1:15" s="5" customFormat="1" ht="12.75">
      <c r="A31" s="17"/>
      <c r="B31" s="18" t="s">
        <v>91</v>
      </c>
      <c r="C31" s="19" t="s">
        <v>117</v>
      </c>
      <c r="D31" s="20" t="s">
        <v>118</v>
      </c>
      <c r="E31" s="21" t="s">
        <v>59</v>
      </c>
      <c r="F31" s="21" t="s">
        <v>110</v>
      </c>
      <c r="G31" s="22" t="s">
        <v>647</v>
      </c>
      <c r="H31" s="23"/>
      <c r="I31" s="22"/>
      <c r="J31" s="23"/>
      <c r="K31" s="106"/>
      <c r="N31" s="6"/>
      <c r="O31" s="2"/>
    </row>
    <row r="32" spans="1:15" s="5" customFormat="1" ht="12.75">
      <c r="A32" s="17"/>
      <c r="B32" s="18" t="s">
        <v>122</v>
      </c>
      <c r="C32" s="19" t="s">
        <v>123</v>
      </c>
      <c r="D32" s="20" t="s">
        <v>124</v>
      </c>
      <c r="E32" s="21" t="s">
        <v>59</v>
      </c>
      <c r="F32" s="21" t="s">
        <v>110</v>
      </c>
      <c r="G32" s="22" t="s">
        <v>647</v>
      </c>
      <c r="H32" s="23"/>
      <c r="I32" s="22"/>
      <c r="J32" s="23"/>
      <c r="K32" s="106"/>
      <c r="N32" s="6"/>
      <c r="O32" s="2"/>
    </row>
    <row r="33" spans="1:15" s="5" customFormat="1" ht="12.75">
      <c r="A33" s="17"/>
      <c r="B33" s="18" t="s">
        <v>464</v>
      </c>
      <c r="C33" s="19" t="s">
        <v>465</v>
      </c>
      <c r="D33" s="20" t="s">
        <v>466</v>
      </c>
      <c r="E33" s="21" t="s">
        <v>376</v>
      </c>
      <c r="F33" s="21" t="s">
        <v>460</v>
      </c>
      <c r="G33" s="22" t="s">
        <v>647</v>
      </c>
      <c r="H33" s="23"/>
      <c r="I33" s="22"/>
      <c r="J33" s="23"/>
      <c r="K33" s="106"/>
      <c r="N33" s="6"/>
      <c r="O33" s="2"/>
    </row>
    <row r="34" spans="1:15" s="5" customFormat="1" ht="12.75">
      <c r="A34" s="17"/>
      <c r="B34" s="18" t="s">
        <v>626</v>
      </c>
      <c r="C34" s="19" t="s">
        <v>627</v>
      </c>
      <c r="D34" s="20" t="s">
        <v>628</v>
      </c>
      <c r="E34" s="21" t="s">
        <v>525</v>
      </c>
      <c r="F34" s="21" t="s">
        <v>613</v>
      </c>
      <c r="G34" s="22" t="s">
        <v>647</v>
      </c>
      <c r="H34" s="23"/>
      <c r="I34" s="22"/>
      <c r="J34" s="23"/>
      <c r="K34" s="106"/>
      <c r="N34" s="6"/>
      <c r="O34" s="2"/>
    </row>
    <row r="35" spans="1:15" s="5" customFormat="1" ht="12.75">
      <c r="A35" s="17"/>
      <c r="B35" s="18" t="s">
        <v>632</v>
      </c>
      <c r="C35" s="19" t="s">
        <v>633</v>
      </c>
      <c r="D35" s="20" t="s">
        <v>634</v>
      </c>
      <c r="E35" s="21" t="s">
        <v>525</v>
      </c>
      <c r="F35" s="21" t="s">
        <v>613</v>
      </c>
      <c r="G35" s="22" t="s">
        <v>647</v>
      </c>
      <c r="H35" s="23"/>
      <c r="I35" s="22"/>
      <c r="J35" s="23"/>
      <c r="K35" s="106"/>
      <c r="N35" s="6"/>
      <c r="O35" s="2"/>
    </row>
    <row r="36" spans="1:15" s="5" customFormat="1" ht="12.75">
      <c r="A36" s="17"/>
      <c r="B36" s="18" t="s">
        <v>82</v>
      </c>
      <c r="C36" s="19" t="s">
        <v>83</v>
      </c>
      <c r="D36" s="20" t="s">
        <v>84</v>
      </c>
      <c r="E36" s="21" t="s">
        <v>59</v>
      </c>
      <c r="F36" s="21" t="s">
        <v>60</v>
      </c>
      <c r="G36" s="22" t="s">
        <v>647</v>
      </c>
      <c r="H36" s="23"/>
      <c r="I36" s="22"/>
      <c r="J36" s="23"/>
      <c r="K36" s="106"/>
      <c r="N36" s="6"/>
      <c r="O36" s="2"/>
    </row>
  </sheetData>
  <sheetProtection/>
  <printOptions horizontalCentered="1"/>
  <pageMargins left="0.3937007874015748" right="0.3937007874015748" top="0.4" bottom="0.26" header="0.26" footer="0.21"/>
  <pageSetup fitToWidth="0" fitToHeight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PageLayoutView="0" workbookViewId="0" topLeftCell="A1">
      <selection activeCell="J17" sqref="J17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2.28125" style="2" customWidth="1"/>
    <col min="4" max="4" width="10.8515625" style="2" customWidth="1"/>
    <col min="5" max="5" width="15.57421875" style="2" bestFit="1" customWidth="1"/>
    <col min="6" max="6" width="30.28125" style="2" bestFit="1" customWidth="1"/>
    <col min="7" max="7" width="8.00390625" style="5" bestFit="1" customWidth="1"/>
    <col min="8" max="10" width="7.00390625" style="5" customWidth="1"/>
    <col min="11" max="11" width="7.57421875" style="6" customWidth="1"/>
    <col min="12" max="16384" width="9.140625" style="2" customWidth="1"/>
  </cols>
  <sheetData>
    <row r="1" spans="2:14" ht="18">
      <c r="B1" s="3"/>
      <c r="D1" s="26" t="s">
        <v>42</v>
      </c>
      <c r="E1" s="4"/>
      <c r="F1" s="3"/>
      <c r="H1" s="25" t="s">
        <v>43</v>
      </c>
      <c r="J1" s="2"/>
      <c r="K1" s="2"/>
      <c r="N1" s="6"/>
    </row>
    <row r="2" spans="2:5" s="7" customFormat="1" ht="3.75">
      <c r="B2" s="8"/>
      <c r="E2" s="9"/>
    </row>
    <row r="3" spans="1:12" s="6" customFormat="1" ht="12.75">
      <c r="A3" s="1"/>
      <c r="B3" s="10" t="s">
        <v>25</v>
      </c>
      <c r="C3" s="10"/>
      <c r="D3" s="10" t="s">
        <v>23</v>
      </c>
      <c r="E3" s="11"/>
      <c r="F3" s="12" t="s">
        <v>20</v>
      </c>
      <c r="G3" s="1"/>
      <c r="H3" s="1"/>
      <c r="I3" s="5"/>
      <c r="J3" s="5"/>
      <c r="L3" s="2"/>
    </row>
    <row r="4" spans="1:12" s="6" customFormat="1" ht="12.75">
      <c r="A4" s="1"/>
      <c r="B4" s="1"/>
      <c r="C4" s="1"/>
      <c r="D4" s="1"/>
      <c r="E4" s="11">
        <v>1</v>
      </c>
      <c r="F4" s="12" t="s">
        <v>9</v>
      </c>
      <c r="G4" s="1"/>
      <c r="H4" s="5"/>
      <c r="I4" s="5"/>
      <c r="J4" s="5"/>
      <c r="L4" s="2"/>
    </row>
    <row r="5" spans="1:12" s="6" customFormat="1" ht="12.75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07" t="s">
        <v>44</v>
      </c>
      <c r="I5" s="5"/>
      <c r="J5" s="5"/>
      <c r="L5" s="2"/>
    </row>
    <row r="6" spans="1:8" ht="12.75">
      <c r="A6" s="17">
        <v>1</v>
      </c>
      <c r="B6" s="18"/>
      <c r="C6" s="19"/>
      <c r="D6" s="20"/>
      <c r="E6" s="21"/>
      <c r="F6" s="21"/>
      <c r="G6" s="108"/>
      <c r="H6" s="104">
        <f aca="true" t="shared" si="0" ref="H6:H11">IF(ISBLANK(G6),"",IF(G6&lt;=0.000569444444444444,"KSM",IF(G6&lt;=0.00059837962962963,"I A",IF(G6&lt;=0.000652777777777778,"II A",IF(G6&lt;=0.000730787037037037,"III A",IF(G6&lt;=0.000811805555555556,"I JA",IF(G6&lt;=0.000892824074074074,"II JA",IF(G6&lt;=0.000950694444444444,"III JA"))))))))</f>
      </c>
    </row>
    <row r="7" spans="1:8" ht="12.75">
      <c r="A7" s="17">
        <v>2</v>
      </c>
      <c r="B7" s="18"/>
      <c r="C7" s="19"/>
      <c r="D7" s="20"/>
      <c r="E7" s="21"/>
      <c r="F7" s="21"/>
      <c r="G7" s="108"/>
      <c r="H7" s="104">
        <f t="shared" si="0"/>
      </c>
    </row>
    <row r="8" spans="1:8" ht="12.75">
      <c r="A8" s="17">
        <v>3</v>
      </c>
      <c r="B8" s="18" t="s">
        <v>240</v>
      </c>
      <c r="C8" s="19" t="s">
        <v>241</v>
      </c>
      <c r="D8" s="20">
        <v>38389</v>
      </c>
      <c r="E8" s="21" t="s">
        <v>228</v>
      </c>
      <c r="F8" s="21" t="s">
        <v>229</v>
      </c>
      <c r="G8" s="108">
        <v>0.0006496527777777778</v>
      </c>
      <c r="H8" s="104" t="str">
        <f t="shared" si="0"/>
        <v>II A</v>
      </c>
    </row>
    <row r="9" spans="1:8" ht="12.75">
      <c r="A9" s="17">
        <v>4</v>
      </c>
      <c r="B9" s="18" t="s">
        <v>315</v>
      </c>
      <c r="C9" s="19" t="s">
        <v>316</v>
      </c>
      <c r="D9" s="20">
        <v>38853</v>
      </c>
      <c r="E9" s="21" t="s">
        <v>268</v>
      </c>
      <c r="F9" s="21" t="s">
        <v>317</v>
      </c>
      <c r="G9" s="108">
        <v>0.0006688657407407407</v>
      </c>
      <c r="H9" s="104" t="str">
        <f t="shared" si="0"/>
        <v>III A</v>
      </c>
    </row>
    <row r="10" spans="1:12" s="6" customFormat="1" ht="12.75">
      <c r="A10" s="17">
        <v>5</v>
      </c>
      <c r="B10" s="18" t="s">
        <v>547</v>
      </c>
      <c r="C10" s="19" t="s">
        <v>548</v>
      </c>
      <c r="D10" s="20" t="s">
        <v>549</v>
      </c>
      <c r="E10" s="21" t="s">
        <v>525</v>
      </c>
      <c r="F10" s="21" t="s">
        <v>550</v>
      </c>
      <c r="G10" s="108">
        <v>0.0006527777777777777</v>
      </c>
      <c r="H10" s="104" t="str">
        <f t="shared" si="0"/>
        <v>II A</v>
      </c>
      <c r="I10" s="5"/>
      <c r="J10" s="5"/>
      <c r="L10" s="2"/>
    </row>
    <row r="11" spans="1:12" s="6" customFormat="1" ht="12.75">
      <c r="A11" s="17">
        <v>6</v>
      </c>
      <c r="B11" s="18"/>
      <c r="C11" s="19"/>
      <c r="D11" s="20"/>
      <c r="E11" s="21"/>
      <c r="F11" s="21"/>
      <c r="G11" s="108"/>
      <c r="H11" s="104">
        <f t="shared" si="0"/>
      </c>
      <c r="I11" s="5"/>
      <c r="J11" s="5"/>
      <c r="L11" s="2"/>
    </row>
    <row r="12" spans="5:6" ht="12.75">
      <c r="E12" s="11">
        <v>2</v>
      </c>
      <c r="F12" s="12" t="s">
        <v>9</v>
      </c>
    </row>
    <row r="13" spans="1:8" ht="12.75">
      <c r="A13" s="17">
        <v>1</v>
      </c>
      <c r="B13" s="18"/>
      <c r="C13" s="19"/>
      <c r="D13" s="20"/>
      <c r="E13" s="21"/>
      <c r="F13" s="21"/>
      <c r="G13" s="108"/>
      <c r="H13" s="104">
        <f aca="true" t="shared" si="1" ref="H13:H18">IF(ISBLANK(G13),"",IF(G13&lt;=0.000569444444444444,"KSM",IF(G13&lt;=0.00059837962962963,"I A",IF(G13&lt;=0.000652777777777778,"II A",IF(G13&lt;=0.000730787037037037,"III A",IF(G13&lt;=0.000811805555555556,"I JA",IF(G13&lt;=0.000892824074074074,"II JA",IF(G13&lt;=0.000950694444444444,"III JA"))))))))</f>
      </c>
    </row>
    <row r="14" spans="1:12" s="5" customFormat="1" ht="12.75">
      <c r="A14" s="17">
        <v>2</v>
      </c>
      <c r="B14" s="18"/>
      <c r="C14" s="19"/>
      <c r="D14" s="20"/>
      <c r="E14" s="21"/>
      <c r="F14" s="21"/>
      <c r="G14" s="108"/>
      <c r="H14" s="104">
        <f t="shared" si="1"/>
      </c>
      <c r="K14" s="6"/>
      <c r="L14" s="2"/>
    </row>
    <row r="15" spans="1:8" ht="12.75">
      <c r="A15" s="17">
        <v>3</v>
      </c>
      <c r="B15" s="18" t="s">
        <v>657</v>
      </c>
      <c r="C15" s="19" t="s">
        <v>412</v>
      </c>
      <c r="D15" s="20" t="s">
        <v>413</v>
      </c>
      <c r="E15" s="21" t="s">
        <v>376</v>
      </c>
      <c r="F15" s="21" t="s">
        <v>409</v>
      </c>
      <c r="G15" s="108">
        <v>0.0006405092592592593</v>
      </c>
      <c r="H15" s="104" t="str">
        <f t="shared" si="1"/>
        <v>II A</v>
      </c>
    </row>
    <row r="16" spans="1:8" ht="12.75">
      <c r="A16" s="17">
        <v>4</v>
      </c>
      <c r="B16" s="18" t="s">
        <v>486</v>
      </c>
      <c r="C16" s="19" t="s">
        <v>487</v>
      </c>
      <c r="D16" s="20" t="s">
        <v>488</v>
      </c>
      <c r="E16" s="21" t="s">
        <v>474</v>
      </c>
      <c r="F16" s="21" t="s">
        <v>489</v>
      </c>
      <c r="G16" s="108">
        <v>0.0006516203703703702</v>
      </c>
      <c r="H16" s="104" t="str">
        <f t="shared" si="1"/>
        <v>II A</v>
      </c>
    </row>
    <row r="17" spans="1:12" s="6" customFormat="1" ht="12.75">
      <c r="A17" s="17">
        <v>5</v>
      </c>
      <c r="B17" s="18" t="s">
        <v>585</v>
      </c>
      <c r="C17" s="19" t="s">
        <v>586</v>
      </c>
      <c r="D17" s="20" t="s">
        <v>587</v>
      </c>
      <c r="E17" s="21" t="s">
        <v>525</v>
      </c>
      <c r="F17" s="21" t="s">
        <v>578</v>
      </c>
      <c r="G17" s="108">
        <v>0.0006125</v>
      </c>
      <c r="H17" s="104" t="str">
        <f t="shared" si="1"/>
        <v>II A</v>
      </c>
      <c r="I17" s="5"/>
      <c r="J17" s="5"/>
      <c r="L17" s="2"/>
    </row>
    <row r="18" spans="1:12" s="5" customFormat="1" ht="12.75">
      <c r="A18" s="17">
        <v>6</v>
      </c>
      <c r="B18" s="18" t="s">
        <v>301</v>
      </c>
      <c r="C18" s="19" t="s">
        <v>302</v>
      </c>
      <c r="D18" s="20">
        <v>38633</v>
      </c>
      <c r="E18" s="21" t="s">
        <v>268</v>
      </c>
      <c r="F18" s="21" t="s">
        <v>303</v>
      </c>
      <c r="G18" s="108">
        <v>0.00066875</v>
      </c>
      <c r="H18" s="104" t="str">
        <f t="shared" si="1"/>
        <v>III A</v>
      </c>
      <c r="K18" s="6"/>
      <c r="L18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2.28125" style="2" customWidth="1"/>
    <col min="4" max="4" width="10.8515625" style="2" customWidth="1"/>
    <col min="5" max="5" width="15.57421875" style="2" bestFit="1" customWidth="1"/>
    <col min="6" max="6" width="30.28125" style="2" bestFit="1" customWidth="1"/>
    <col min="7" max="7" width="8.00390625" style="5" bestFit="1" customWidth="1"/>
    <col min="8" max="10" width="7.00390625" style="5" customWidth="1"/>
    <col min="11" max="11" width="7.57421875" style="6" customWidth="1"/>
    <col min="12" max="16384" width="9.140625" style="2" customWidth="1"/>
  </cols>
  <sheetData>
    <row r="1" spans="2:14" ht="18">
      <c r="B1" s="3"/>
      <c r="D1" s="26" t="s">
        <v>42</v>
      </c>
      <c r="E1" s="4"/>
      <c r="F1" s="3"/>
      <c r="H1" s="25" t="s">
        <v>43</v>
      </c>
      <c r="J1" s="2"/>
      <c r="K1" s="2"/>
      <c r="N1" s="6"/>
    </row>
    <row r="2" spans="2:5" s="7" customFormat="1" ht="3.75">
      <c r="B2" s="8"/>
      <c r="E2" s="9"/>
    </row>
    <row r="3" spans="1:12" s="6" customFormat="1" ht="12.75">
      <c r="A3" s="1"/>
      <c r="B3" s="10" t="s">
        <v>25</v>
      </c>
      <c r="C3" s="10"/>
      <c r="D3" s="10" t="s">
        <v>23</v>
      </c>
      <c r="E3" s="11"/>
      <c r="F3" s="12" t="s">
        <v>20</v>
      </c>
      <c r="G3" s="1"/>
      <c r="H3" s="1"/>
      <c r="I3" s="5"/>
      <c r="J3" s="5"/>
      <c r="L3" s="2"/>
    </row>
    <row r="4" spans="1:12" s="6" customFormat="1" ht="12.75">
      <c r="A4" s="1"/>
      <c r="B4" s="1"/>
      <c r="C4" s="1"/>
      <c r="D4" s="1"/>
      <c r="E4" s="11"/>
      <c r="F4" s="12"/>
      <c r="G4" s="1"/>
      <c r="H4" s="5"/>
      <c r="I4" s="5"/>
      <c r="J4" s="5"/>
      <c r="L4" s="2"/>
    </row>
    <row r="5" spans="1:12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07" t="s">
        <v>44</v>
      </c>
      <c r="I5" s="5"/>
      <c r="J5" s="5"/>
      <c r="L5" s="2"/>
    </row>
    <row r="6" spans="1:14" ht="12.75">
      <c r="A6" s="17">
        <v>1</v>
      </c>
      <c r="B6" s="18" t="s">
        <v>585</v>
      </c>
      <c r="C6" s="19" t="s">
        <v>586</v>
      </c>
      <c r="D6" s="20" t="s">
        <v>587</v>
      </c>
      <c r="E6" s="21" t="s">
        <v>525</v>
      </c>
      <c r="F6" s="21" t="s">
        <v>578</v>
      </c>
      <c r="G6" s="108">
        <v>0.0006125</v>
      </c>
      <c r="H6" s="104" t="str">
        <f aca="true" t="shared" si="0" ref="H6:H12">IF(ISBLANK(G6),"",IF(G6&lt;=0.000569444444444444,"KSM",IF(G6&lt;=0.00059837962962963,"I A",IF(G6&lt;=0.000652777777777778,"II A",IF(G6&lt;=0.000730787037037037,"III A",IF(G6&lt;=0.000811805555555556,"I JA",IF(G6&lt;=0.000892824074074074,"II JA",IF(G6&lt;=0.000950694444444444,"III JA"))))))))</f>
        <v>II A</v>
      </c>
      <c r="M6" s="6"/>
      <c r="N6" s="6"/>
    </row>
    <row r="7" spans="1:8" ht="12.75">
      <c r="A7" s="17">
        <v>2</v>
      </c>
      <c r="B7" s="18" t="s">
        <v>657</v>
      </c>
      <c r="C7" s="19" t="s">
        <v>412</v>
      </c>
      <c r="D7" s="20" t="s">
        <v>413</v>
      </c>
      <c r="E7" s="21" t="s">
        <v>376</v>
      </c>
      <c r="F7" s="21" t="s">
        <v>409</v>
      </c>
      <c r="G7" s="108">
        <v>0.0006405092592592593</v>
      </c>
      <c r="H7" s="104" t="str">
        <f t="shared" si="0"/>
        <v>II A</v>
      </c>
    </row>
    <row r="8" spans="1:14" s="6" customFormat="1" ht="12.75">
      <c r="A8" s="17">
        <v>3</v>
      </c>
      <c r="B8" s="18" t="s">
        <v>240</v>
      </c>
      <c r="C8" s="19" t="s">
        <v>241</v>
      </c>
      <c r="D8" s="20">
        <v>38389</v>
      </c>
      <c r="E8" s="21" t="s">
        <v>228</v>
      </c>
      <c r="F8" s="21" t="s">
        <v>229</v>
      </c>
      <c r="G8" s="108">
        <v>0.0006496527777777778</v>
      </c>
      <c r="H8" s="104" t="str">
        <f t="shared" si="0"/>
        <v>II A</v>
      </c>
      <c r="I8" s="5"/>
      <c r="J8" s="5"/>
      <c r="L8" s="2"/>
      <c r="M8" s="2"/>
      <c r="N8" s="2"/>
    </row>
    <row r="9" spans="1:8" ht="12.75">
      <c r="A9" s="17">
        <v>4</v>
      </c>
      <c r="B9" s="18" t="s">
        <v>486</v>
      </c>
      <c r="C9" s="19" t="s">
        <v>487</v>
      </c>
      <c r="D9" s="20" t="s">
        <v>488</v>
      </c>
      <c r="E9" s="21" t="s">
        <v>474</v>
      </c>
      <c r="F9" s="21" t="s">
        <v>489</v>
      </c>
      <c r="G9" s="108">
        <v>0.0006516203703703702</v>
      </c>
      <c r="H9" s="104" t="str">
        <f t="shared" si="0"/>
        <v>II A</v>
      </c>
    </row>
    <row r="10" spans="1:14" ht="12.75">
      <c r="A10" s="17">
        <v>5</v>
      </c>
      <c r="B10" s="18" t="s">
        <v>547</v>
      </c>
      <c r="C10" s="19" t="s">
        <v>548</v>
      </c>
      <c r="D10" s="20" t="s">
        <v>549</v>
      </c>
      <c r="E10" s="21" t="s">
        <v>525</v>
      </c>
      <c r="F10" s="21" t="s">
        <v>550</v>
      </c>
      <c r="G10" s="108">
        <v>0.0006527777777777777</v>
      </c>
      <c r="H10" s="104" t="str">
        <f t="shared" si="0"/>
        <v>II A</v>
      </c>
      <c r="M10" s="6"/>
      <c r="N10" s="6"/>
    </row>
    <row r="11" spans="1:14" s="6" customFormat="1" ht="12.75">
      <c r="A11" s="17">
        <v>6</v>
      </c>
      <c r="B11" s="18" t="s">
        <v>301</v>
      </c>
      <c r="C11" s="19" t="s">
        <v>302</v>
      </c>
      <c r="D11" s="20">
        <v>38633</v>
      </c>
      <c r="E11" s="21" t="s">
        <v>268</v>
      </c>
      <c r="F11" s="21" t="s">
        <v>303</v>
      </c>
      <c r="G11" s="108">
        <v>0.00066875</v>
      </c>
      <c r="H11" s="104" t="str">
        <f t="shared" si="0"/>
        <v>III A</v>
      </c>
      <c r="I11" s="5"/>
      <c r="J11" s="5"/>
      <c r="L11" s="2"/>
      <c r="M11" s="5"/>
      <c r="N11" s="5"/>
    </row>
    <row r="12" spans="1:14" s="5" customFormat="1" ht="12.75">
      <c r="A12" s="17">
        <v>7</v>
      </c>
      <c r="B12" s="18" t="s">
        <v>315</v>
      </c>
      <c r="C12" s="19" t="s">
        <v>316</v>
      </c>
      <c r="D12" s="20">
        <v>38853</v>
      </c>
      <c r="E12" s="21" t="s">
        <v>268</v>
      </c>
      <c r="F12" s="21" t="s">
        <v>317</v>
      </c>
      <c r="G12" s="108">
        <v>0.0006688657407407407</v>
      </c>
      <c r="H12" s="104" t="str">
        <f t="shared" si="0"/>
        <v>III A</v>
      </c>
      <c r="K12" s="6"/>
      <c r="L12" s="2"/>
      <c r="M12" s="2"/>
      <c r="N12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spans="1:14" s="5" customFormat="1" ht="12.75">
      <c r="A27" s="2"/>
      <c r="B27" s="2"/>
      <c r="C27" s="2"/>
      <c r="D27" s="2"/>
      <c r="E27" s="2"/>
      <c r="F27" s="2"/>
      <c r="G27" s="2"/>
      <c r="K27" s="6"/>
      <c r="L27" s="2"/>
      <c r="M27" s="2"/>
      <c r="N27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2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00390625" style="110" bestFit="1" customWidth="1"/>
    <col min="2" max="2" width="5.00390625" style="110" hidden="1" customWidth="1"/>
    <col min="3" max="3" width="5.00390625" style="110" customWidth="1"/>
    <col min="4" max="4" width="9.57421875" style="110" customWidth="1"/>
    <col min="5" max="5" width="14.00390625" style="110" bestFit="1" customWidth="1"/>
    <col min="6" max="6" width="10.00390625" style="110" customWidth="1"/>
    <col min="7" max="7" width="16.7109375" style="110" customWidth="1"/>
    <col min="8" max="8" width="26.7109375" style="110" bestFit="1" customWidth="1"/>
    <col min="9" max="9" width="7.00390625" style="132" customWidth="1"/>
    <col min="10" max="10" width="6.421875" style="110" bestFit="1" customWidth="1"/>
    <col min="11" max="25" width="3.421875" style="110" customWidth="1"/>
    <col min="26" max="26" width="6.421875" style="110" bestFit="1" customWidth="1"/>
    <col min="27" max="16384" width="9.140625" style="110" customWidth="1"/>
  </cols>
  <sheetData>
    <row r="1" spans="2:14" s="2" customFormat="1" ht="18">
      <c r="B1" s="3"/>
      <c r="D1" s="26" t="s">
        <v>42</v>
      </c>
      <c r="E1" s="4"/>
      <c r="F1" s="3"/>
      <c r="G1" s="5"/>
      <c r="H1" s="25" t="s">
        <v>43</v>
      </c>
      <c r="I1" s="5"/>
      <c r="N1" s="6"/>
    </row>
    <row r="2" spans="1:254" ht="12.75">
      <c r="A2" s="111"/>
      <c r="B2" s="111"/>
      <c r="C2" s="111"/>
      <c r="D2" s="112"/>
      <c r="E2" s="111"/>
      <c r="F2" s="111"/>
      <c r="G2" s="12" t="s">
        <v>20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</row>
    <row r="3" spans="1:254" ht="12.75">
      <c r="A3" s="114"/>
      <c r="B3" s="114"/>
      <c r="C3" s="114"/>
      <c r="D3" s="115" t="s">
        <v>45</v>
      </c>
      <c r="E3" s="115"/>
      <c r="F3" s="115" t="s">
        <v>19</v>
      </c>
      <c r="G3" s="116"/>
      <c r="H3" s="117"/>
      <c r="I3" s="114"/>
      <c r="J3" s="118"/>
      <c r="K3" s="118"/>
      <c r="L3" s="118"/>
      <c r="M3" s="119"/>
      <c r="N3" s="10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</row>
    <row r="4" spans="1:254" ht="13.5" thickBot="1">
      <c r="A4" s="114"/>
      <c r="B4" s="114"/>
      <c r="C4" s="114"/>
      <c r="D4" s="114"/>
      <c r="E4" s="114"/>
      <c r="F4" s="114"/>
      <c r="G4" s="11">
        <v>1</v>
      </c>
      <c r="H4" s="12" t="s">
        <v>9</v>
      </c>
      <c r="I4" s="114"/>
      <c r="J4" s="118"/>
      <c r="K4" s="118"/>
      <c r="L4" s="118"/>
      <c r="M4" s="119"/>
      <c r="N4" s="10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</row>
    <row r="5" spans="1:254" ht="13.5" thickBot="1">
      <c r="A5" s="120" t="s">
        <v>644</v>
      </c>
      <c r="B5" s="121" t="s">
        <v>46</v>
      </c>
      <c r="C5" s="121" t="s">
        <v>47</v>
      </c>
      <c r="D5" s="122" t="s">
        <v>11</v>
      </c>
      <c r="E5" s="123" t="s">
        <v>12</v>
      </c>
      <c r="F5" s="120" t="s">
        <v>13</v>
      </c>
      <c r="G5" s="120" t="s">
        <v>14</v>
      </c>
      <c r="H5" s="120" t="s">
        <v>15</v>
      </c>
      <c r="I5" s="124" t="s">
        <v>16</v>
      </c>
      <c r="J5" s="105" t="s">
        <v>44</v>
      </c>
      <c r="K5" s="118"/>
      <c r="L5" s="118"/>
      <c r="M5" s="119"/>
      <c r="N5" s="10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</row>
    <row r="6" spans="1:254" ht="12.75">
      <c r="A6" s="125">
        <v>1</v>
      </c>
      <c r="B6" s="126"/>
      <c r="C6" s="126">
        <v>177</v>
      </c>
      <c r="D6" s="127" t="s">
        <v>617</v>
      </c>
      <c r="E6" s="128" t="s">
        <v>618</v>
      </c>
      <c r="F6" s="129" t="s">
        <v>619</v>
      </c>
      <c r="G6" s="130" t="s">
        <v>525</v>
      </c>
      <c r="H6" s="130" t="s">
        <v>620</v>
      </c>
      <c r="I6" s="131">
        <v>0.0018325231481481482</v>
      </c>
      <c r="J6" s="106" t="str">
        <f aca="true" t="shared" si="0" ref="J6:J12">IF(ISBLANK(I6),"",IF(I6&lt;=0.00153935185185185,"KSM",IF(I6&lt;=0.00164351851851852,"I A",IF(I6&lt;=0.00179398148148148,"II A",IF(I6&lt;=0.00200393518518519,"III A",IF(I6&lt;=0.0021775462962963,"I JA",IF(I6&lt;=0.00231643518518518,"II JA",IF(I6&lt;=0.00243217592592593,"III JA"))))))))</f>
        <v>III A</v>
      </c>
      <c r="K6" s="118"/>
      <c r="L6" s="118"/>
      <c r="M6" s="119"/>
      <c r="N6" s="109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254" ht="12.75">
      <c r="A7" s="125">
        <v>2</v>
      </c>
      <c r="B7" s="126"/>
      <c r="C7" s="126">
        <v>144</v>
      </c>
      <c r="D7" s="127" t="s">
        <v>238</v>
      </c>
      <c r="E7" s="128" t="s">
        <v>239</v>
      </c>
      <c r="F7" s="129">
        <v>39745</v>
      </c>
      <c r="G7" s="130" t="s">
        <v>228</v>
      </c>
      <c r="H7" s="130" t="s">
        <v>229</v>
      </c>
      <c r="I7" s="131">
        <v>0.0018722222222222222</v>
      </c>
      <c r="J7" s="106" t="str">
        <f t="shared" si="0"/>
        <v>III A</v>
      </c>
      <c r="K7" s="118"/>
      <c r="L7" s="118"/>
      <c r="M7" s="11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</row>
    <row r="8" spans="1:254" ht="12.75">
      <c r="A8" s="125">
        <v>3</v>
      </c>
      <c r="B8" s="126"/>
      <c r="C8" s="126">
        <v>169</v>
      </c>
      <c r="D8" s="127" t="s">
        <v>506</v>
      </c>
      <c r="E8" s="128" t="s">
        <v>507</v>
      </c>
      <c r="F8" s="129" t="s">
        <v>508</v>
      </c>
      <c r="G8" s="130" t="s">
        <v>504</v>
      </c>
      <c r="H8" s="130" t="s">
        <v>505</v>
      </c>
      <c r="I8" s="131">
        <v>0.0018819444444444445</v>
      </c>
      <c r="J8" s="106" t="str">
        <f t="shared" si="0"/>
        <v>III A</v>
      </c>
      <c r="K8" s="118"/>
      <c r="L8" s="118"/>
      <c r="M8" s="119"/>
      <c r="N8" s="109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</row>
    <row r="9" spans="1:254" ht="12.75">
      <c r="A9" s="125">
        <v>4</v>
      </c>
      <c r="B9" s="141"/>
      <c r="C9" s="126">
        <v>161</v>
      </c>
      <c r="D9" s="127" t="s">
        <v>221</v>
      </c>
      <c r="E9" s="128" t="s">
        <v>473</v>
      </c>
      <c r="F9" s="129">
        <v>39138</v>
      </c>
      <c r="G9" s="130" t="s">
        <v>474</v>
      </c>
      <c r="H9" s="130" t="s">
        <v>475</v>
      </c>
      <c r="I9" s="131">
        <v>0.0019329861111111112</v>
      </c>
      <c r="J9" s="106" t="str">
        <f t="shared" si="0"/>
        <v>III A</v>
      </c>
      <c r="K9" s="118"/>
      <c r="L9" s="118"/>
      <c r="M9" s="11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pans="1:254" ht="12.75">
      <c r="A10" s="125">
        <v>5</v>
      </c>
      <c r="B10" s="141"/>
      <c r="C10" s="126">
        <v>173</v>
      </c>
      <c r="D10" s="127" t="s">
        <v>91</v>
      </c>
      <c r="E10" s="128" t="s">
        <v>515</v>
      </c>
      <c r="F10" s="129" t="s">
        <v>516</v>
      </c>
      <c r="G10" s="130" t="s">
        <v>504</v>
      </c>
      <c r="H10" s="130" t="s">
        <v>505</v>
      </c>
      <c r="I10" s="131">
        <v>0.0020230324074074074</v>
      </c>
      <c r="J10" s="106" t="str">
        <f t="shared" si="0"/>
        <v>I JA</v>
      </c>
      <c r="K10" s="118"/>
      <c r="L10" s="118"/>
      <c r="M10" s="119"/>
      <c r="N10" s="109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</row>
    <row r="11" spans="1:254" ht="12.75">
      <c r="A11" s="125">
        <v>6</v>
      </c>
      <c r="B11" s="141"/>
      <c r="C11" s="126">
        <v>136</v>
      </c>
      <c r="D11" s="127" t="s">
        <v>125</v>
      </c>
      <c r="E11" s="128" t="s">
        <v>126</v>
      </c>
      <c r="F11" s="129" t="s">
        <v>127</v>
      </c>
      <c r="G11" s="130" t="s">
        <v>59</v>
      </c>
      <c r="H11" s="130" t="s">
        <v>128</v>
      </c>
      <c r="I11" s="131">
        <v>0.0020944444444444443</v>
      </c>
      <c r="J11" s="106" t="str">
        <f t="shared" si="0"/>
        <v>I JA</v>
      </c>
      <c r="K11" s="118"/>
      <c r="L11" s="118"/>
      <c r="M11" s="119"/>
      <c r="N11" s="109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</row>
    <row r="12" spans="1:254" ht="12.75">
      <c r="A12" s="125">
        <v>7</v>
      </c>
      <c r="B12" s="141"/>
      <c r="C12" s="126">
        <v>137</v>
      </c>
      <c r="D12" s="127" t="s">
        <v>129</v>
      </c>
      <c r="E12" s="128" t="s">
        <v>130</v>
      </c>
      <c r="F12" s="129" t="s">
        <v>131</v>
      </c>
      <c r="G12" s="130" t="s">
        <v>59</v>
      </c>
      <c r="H12" s="130" t="s">
        <v>128</v>
      </c>
      <c r="I12" s="131">
        <v>0.002182638888888889</v>
      </c>
      <c r="J12" s="106" t="str">
        <f t="shared" si="0"/>
        <v>II JA</v>
      </c>
      <c r="K12" s="118"/>
      <c r="L12" s="118"/>
      <c r="M12" s="119"/>
      <c r="N12" s="109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</row>
    <row r="13" spans="1:254" ht="12.75">
      <c r="A13" s="141"/>
      <c r="B13" s="141"/>
      <c r="C13" s="141"/>
      <c r="D13" s="142"/>
      <c r="E13" s="143"/>
      <c r="F13" s="144"/>
      <c r="G13" s="11">
        <v>2</v>
      </c>
      <c r="H13" s="12" t="s">
        <v>9</v>
      </c>
      <c r="I13" s="145"/>
      <c r="J13" s="111"/>
      <c r="K13" s="118"/>
      <c r="L13" s="118"/>
      <c r="M13" s="119"/>
      <c r="N13" s="109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</row>
    <row r="14" spans="1:254" ht="12.75">
      <c r="A14" s="125">
        <v>1</v>
      </c>
      <c r="B14" s="141"/>
      <c r="C14" s="126">
        <v>158</v>
      </c>
      <c r="D14" s="127" t="s">
        <v>425</v>
      </c>
      <c r="E14" s="128" t="s">
        <v>426</v>
      </c>
      <c r="F14" s="129" t="s">
        <v>427</v>
      </c>
      <c r="G14" s="130" t="s">
        <v>376</v>
      </c>
      <c r="H14" s="130" t="s">
        <v>428</v>
      </c>
      <c r="I14" s="146">
        <v>0.0016502314814814815</v>
      </c>
      <c r="J14" s="104" t="str">
        <f aca="true" t="shared" si="1" ref="J14:J21">IF(ISBLANK(I14),"",IF(I14&lt;=0.00153935185185185,"KSM",IF(I14&lt;=0.00164351851851852,"I A",IF(I14&lt;=0.00179398148148148,"II A",IF(I14&lt;=0.00200393518518519,"III A",IF(I14&lt;=0.0021775462962963,"I JA",IF(I14&lt;=0.00231643518518518,"II JA",IF(I14&lt;=0.00243217592592593,"III JA"))))))))</f>
        <v>II A</v>
      </c>
      <c r="K14" s="118"/>
      <c r="L14" s="118"/>
      <c r="M14" s="119"/>
      <c r="N14" s="109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</row>
    <row r="15" spans="1:254" ht="12.75">
      <c r="A15" s="125">
        <v>2</v>
      </c>
      <c r="B15" s="126"/>
      <c r="C15" s="126">
        <v>160</v>
      </c>
      <c r="D15" s="127" t="s">
        <v>329</v>
      </c>
      <c r="E15" s="128" t="s">
        <v>457</v>
      </c>
      <c r="F15" s="129">
        <v>39493</v>
      </c>
      <c r="G15" s="130" t="s">
        <v>376</v>
      </c>
      <c r="H15" s="130" t="s">
        <v>458</v>
      </c>
      <c r="I15" s="146">
        <v>0.001674537037037037</v>
      </c>
      <c r="J15" s="104" t="str">
        <f t="shared" si="1"/>
        <v>II A</v>
      </c>
      <c r="K15" s="118"/>
      <c r="L15" s="118"/>
      <c r="M15" s="119"/>
      <c r="N15" s="109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</row>
    <row r="16" spans="1:254" ht="12.75">
      <c r="A16" s="125">
        <v>3</v>
      </c>
      <c r="B16" s="126"/>
      <c r="C16" s="126">
        <v>146</v>
      </c>
      <c r="D16" s="127" t="s">
        <v>245</v>
      </c>
      <c r="E16" s="128" t="s">
        <v>246</v>
      </c>
      <c r="F16" s="129">
        <v>39209</v>
      </c>
      <c r="G16" s="130" t="s">
        <v>228</v>
      </c>
      <c r="H16" s="130" t="s">
        <v>244</v>
      </c>
      <c r="I16" s="131">
        <v>0.001676273148148148</v>
      </c>
      <c r="J16" s="106" t="str">
        <f t="shared" si="1"/>
        <v>II A</v>
      </c>
      <c r="K16" s="118"/>
      <c r="L16" s="118"/>
      <c r="M16" s="11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pans="1:254" ht="12.75">
      <c r="A17" s="125">
        <v>4</v>
      </c>
      <c r="B17" s="126"/>
      <c r="C17" s="126">
        <v>142</v>
      </c>
      <c r="D17" s="127" t="s">
        <v>232</v>
      </c>
      <c r="E17" s="128" t="s">
        <v>233</v>
      </c>
      <c r="F17" s="129">
        <v>39758</v>
      </c>
      <c r="G17" s="130" t="s">
        <v>228</v>
      </c>
      <c r="H17" s="130" t="s">
        <v>229</v>
      </c>
      <c r="I17" s="131">
        <v>0.0016770833333333334</v>
      </c>
      <c r="J17" s="106" t="str">
        <f t="shared" si="1"/>
        <v>II A</v>
      </c>
      <c r="K17" s="118"/>
      <c r="L17" s="118"/>
      <c r="M17" s="11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</row>
    <row r="18" spans="1:254" ht="12.75">
      <c r="A18" s="125">
        <v>5</v>
      </c>
      <c r="B18" s="141"/>
      <c r="C18" s="126">
        <v>150</v>
      </c>
      <c r="D18" s="127" t="s">
        <v>306</v>
      </c>
      <c r="E18" s="128" t="s">
        <v>307</v>
      </c>
      <c r="F18" s="129">
        <v>39476</v>
      </c>
      <c r="G18" s="130" t="s">
        <v>268</v>
      </c>
      <c r="H18" s="130" t="s">
        <v>297</v>
      </c>
      <c r="I18" s="131">
        <v>0.0017152777777777776</v>
      </c>
      <c r="J18" s="106" t="str">
        <f t="shared" si="1"/>
        <v>II A</v>
      </c>
      <c r="K18" s="118"/>
      <c r="L18" s="118"/>
      <c r="M18" s="119"/>
      <c r="N18" s="109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</row>
    <row r="19" spans="1:254" ht="12.75">
      <c r="A19" s="125">
        <v>6</v>
      </c>
      <c r="B19" s="141"/>
      <c r="C19" s="126">
        <v>48</v>
      </c>
      <c r="D19" s="127" t="s">
        <v>581</v>
      </c>
      <c r="E19" s="128" t="s">
        <v>582</v>
      </c>
      <c r="F19" s="129" t="s">
        <v>583</v>
      </c>
      <c r="G19" s="130" t="s">
        <v>525</v>
      </c>
      <c r="H19" s="130" t="s">
        <v>584</v>
      </c>
      <c r="I19" s="131">
        <v>0.00180625</v>
      </c>
      <c r="J19" s="106" t="str">
        <f t="shared" si="1"/>
        <v>III A</v>
      </c>
      <c r="K19" s="118"/>
      <c r="L19" s="118"/>
      <c r="M19" s="119"/>
      <c r="N19" s="109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</row>
    <row r="20" spans="1:254" ht="12.75">
      <c r="A20" s="125">
        <v>7</v>
      </c>
      <c r="B20" s="141"/>
      <c r="C20" s="126">
        <v>151</v>
      </c>
      <c r="D20" s="127" t="s">
        <v>308</v>
      </c>
      <c r="E20" s="128" t="s">
        <v>309</v>
      </c>
      <c r="F20" s="129">
        <v>39792</v>
      </c>
      <c r="G20" s="130" t="s">
        <v>268</v>
      </c>
      <c r="H20" s="130" t="s">
        <v>310</v>
      </c>
      <c r="I20" s="131">
        <v>0.002051388888888889</v>
      </c>
      <c r="J20" s="106" t="str">
        <f t="shared" si="1"/>
        <v>I JA</v>
      </c>
      <c r="K20" s="118"/>
      <c r="L20" s="118"/>
      <c r="M20" s="119"/>
      <c r="N20" s="109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</row>
    <row r="21" spans="1:254" ht="12.75">
      <c r="A21" s="125">
        <v>8</v>
      </c>
      <c r="B21" s="141"/>
      <c r="C21" s="126">
        <v>168</v>
      </c>
      <c r="D21" s="127" t="s">
        <v>501</v>
      </c>
      <c r="E21" s="128" t="s">
        <v>502</v>
      </c>
      <c r="F21" s="129" t="s">
        <v>503</v>
      </c>
      <c r="G21" s="130" t="s">
        <v>504</v>
      </c>
      <c r="H21" s="130" t="s">
        <v>505</v>
      </c>
      <c r="I21" s="131">
        <v>0.002127199074074074</v>
      </c>
      <c r="J21" s="106" t="str">
        <f t="shared" si="1"/>
        <v>I JA</v>
      </c>
      <c r="K21" s="118"/>
      <c r="L21" s="118"/>
      <c r="M21" s="119"/>
      <c r="N21" s="109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</row>
    <row r="22" spans="1:254" ht="12.75">
      <c r="A22" s="111"/>
      <c r="B22" s="111"/>
      <c r="C22" s="111"/>
      <c r="D22" s="112"/>
      <c r="E22" s="111"/>
      <c r="F22" s="111"/>
      <c r="G22" s="113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</row>
    <row r="23" spans="1:254" ht="12.75">
      <c r="A23" s="114"/>
      <c r="B23" s="114"/>
      <c r="C23" s="114"/>
      <c r="D23" s="115" t="s">
        <v>45</v>
      </c>
      <c r="E23" s="115"/>
      <c r="F23" s="115" t="s">
        <v>21</v>
      </c>
      <c r="G23" s="116"/>
      <c r="H23" s="117"/>
      <c r="I23" s="114"/>
      <c r="J23" s="118"/>
      <c r="K23" s="118"/>
      <c r="L23" s="118"/>
      <c r="M23" s="119"/>
      <c r="N23" s="10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</row>
    <row r="24" spans="1:254" ht="13.5" thickBot="1">
      <c r="A24" s="114"/>
      <c r="B24" s="114"/>
      <c r="C24" s="114"/>
      <c r="D24" s="114"/>
      <c r="E24" s="114"/>
      <c r="F24" s="114"/>
      <c r="G24" s="116"/>
      <c r="H24" s="117"/>
      <c r="I24" s="114"/>
      <c r="J24" s="118"/>
      <c r="K24" s="118"/>
      <c r="L24" s="118"/>
      <c r="M24" s="119"/>
      <c r="N24" s="10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</row>
    <row r="25" spans="1:254" ht="13.5" thickBot="1">
      <c r="A25" s="120" t="s">
        <v>644</v>
      </c>
      <c r="B25" s="121" t="s">
        <v>46</v>
      </c>
      <c r="C25" s="121" t="s">
        <v>47</v>
      </c>
      <c r="D25" s="122" t="s">
        <v>11</v>
      </c>
      <c r="E25" s="123" t="s">
        <v>12</v>
      </c>
      <c r="F25" s="120" t="s">
        <v>13</v>
      </c>
      <c r="G25" s="120" t="s">
        <v>14</v>
      </c>
      <c r="H25" s="120" t="s">
        <v>15</v>
      </c>
      <c r="I25" s="124" t="s">
        <v>16</v>
      </c>
      <c r="J25" s="105" t="s">
        <v>44</v>
      </c>
      <c r="K25" s="118"/>
      <c r="L25" s="118"/>
      <c r="M25" s="119"/>
      <c r="N25" s="10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</row>
    <row r="26" spans="1:10" ht="12.75">
      <c r="A26" s="125">
        <v>1</v>
      </c>
      <c r="B26" s="156"/>
      <c r="C26" s="126">
        <v>174</v>
      </c>
      <c r="D26" s="127" t="s">
        <v>535</v>
      </c>
      <c r="E26" s="128" t="s">
        <v>536</v>
      </c>
      <c r="F26" s="129">
        <v>38506</v>
      </c>
      <c r="G26" s="130" t="s">
        <v>525</v>
      </c>
      <c r="H26" s="130" t="s">
        <v>526</v>
      </c>
      <c r="I26" s="131">
        <v>0.0017130787037037036</v>
      </c>
      <c r="J26" s="106" t="str">
        <f>IF(ISBLANK(I26),"",IF(I26&lt;=0.00153935185185185,"KSM",IF(I26&lt;=0.00164351851851852,"I A",IF(I26&lt;=0.00179398148148148,"II A",IF(I26&lt;=0.00200393518518519,"III A",IF(I26&lt;=0.0021775462962963,"I JA",IF(I26&lt;=0.00231643518518518,"II JA",IF(I26&lt;=0.00243217592592593,"III JA"))))))))</f>
        <v>II A</v>
      </c>
    </row>
    <row r="27" spans="1:10" ht="12.75">
      <c r="A27" s="125">
        <v>2</v>
      </c>
      <c r="C27" s="126">
        <v>159</v>
      </c>
      <c r="D27" s="127" t="s">
        <v>248</v>
      </c>
      <c r="E27" s="128" t="s">
        <v>429</v>
      </c>
      <c r="F27" s="129" t="s">
        <v>430</v>
      </c>
      <c r="G27" s="130" t="s">
        <v>376</v>
      </c>
      <c r="H27" s="130" t="s">
        <v>428</v>
      </c>
      <c r="I27" s="131">
        <v>0.0018967592592592595</v>
      </c>
      <c r="J27" s="106" t="str">
        <f>IF(ISBLANK(I27),"",IF(I27&lt;=0.00153935185185185,"KSM",IF(I27&lt;=0.00164351851851852,"I A",IF(I27&lt;=0.00179398148148148,"II A",IF(I27&lt;=0.00200393518518519,"III A",IF(I27&lt;=0.0021775462962963,"I JA",IF(I27&lt;=0.00231643518518518,"II JA",IF(I27&lt;=0.00243217592592593,"III JA"))))))))</f>
        <v>III A</v>
      </c>
    </row>
    <row r="28" spans="1:10" ht="12.75">
      <c r="A28" s="125">
        <v>3</v>
      </c>
      <c r="C28" s="126">
        <v>163</v>
      </c>
      <c r="D28" s="127" t="s">
        <v>482</v>
      </c>
      <c r="E28" s="128" t="s">
        <v>483</v>
      </c>
      <c r="F28" s="129" t="s">
        <v>484</v>
      </c>
      <c r="G28" s="130" t="s">
        <v>474</v>
      </c>
      <c r="H28" s="130" t="s">
        <v>485</v>
      </c>
      <c r="I28" s="131">
        <v>0.0019288194444444442</v>
      </c>
      <c r="J28" s="106" t="str">
        <f>IF(ISBLANK(I28),"",IF(I28&lt;=0.00153935185185185,"KSM",IF(I28&lt;=0.00164351851851852,"I A",IF(I28&lt;=0.00179398148148148,"II A",IF(I28&lt;=0.00200393518518519,"III A",IF(I28&lt;=0.0021775462962963,"I JA",IF(I28&lt;=0.00231643518518518,"II JA",IF(I28&lt;=0.00243217592592593,"III JA"))))))))</f>
        <v>III A</v>
      </c>
    </row>
    <row r="29" spans="1:254" ht="12.75">
      <c r="A29" s="125">
        <v>4</v>
      </c>
      <c r="B29" s="141"/>
      <c r="C29" s="126">
        <v>134</v>
      </c>
      <c r="D29" s="127" t="s">
        <v>166</v>
      </c>
      <c r="E29" s="128" t="s">
        <v>167</v>
      </c>
      <c r="F29" s="129" t="s">
        <v>168</v>
      </c>
      <c r="G29" s="130" t="s">
        <v>59</v>
      </c>
      <c r="H29" s="130" t="s">
        <v>128</v>
      </c>
      <c r="I29" s="131">
        <v>0.002000810185185185</v>
      </c>
      <c r="J29" s="106" t="str">
        <f>IF(ISBLANK(I29),"",IF(I29&lt;=0.00153935185185185,"KSM",IF(I29&lt;=0.00164351851851852,"I A",IF(I29&lt;=0.00179398148148148,"II A",IF(I29&lt;=0.00200393518518519,"III A",IF(I29&lt;=0.0021775462962963,"I JA",IF(I29&lt;=0.00231643518518518,"II JA",IF(I29&lt;=0.00243217592592593,"III JA"))))))))</f>
        <v>III A</v>
      </c>
      <c r="K29" s="118"/>
      <c r="L29" s="118"/>
      <c r="M29" s="11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5.00390625" style="110" bestFit="1" customWidth="1"/>
    <col min="2" max="2" width="5.00390625" style="110" hidden="1" customWidth="1"/>
    <col min="3" max="3" width="5.00390625" style="110" customWidth="1"/>
    <col min="4" max="4" width="9.57421875" style="110" customWidth="1"/>
    <col min="5" max="5" width="14.00390625" style="110" bestFit="1" customWidth="1"/>
    <col min="6" max="6" width="10.00390625" style="110" customWidth="1"/>
    <col min="7" max="7" width="16.7109375" style="110" customWidth="1"/>
    <col min="8" max="8" width="26.7109375" style="110" bestFit="1" customWidth="1"/>
    <col min="9" max="9" width="7.00390625" style="132" customWidth="1"/>
    <col min="10" max="10" width="6.421875" style="110" bestFit="1" customWidth="1"/>
    <col min="11" max="25" width="3.421875" style="110" customWidth="1"/>
    <col min="26" max="26" width="6.421875" style="110" bestFit="1" customWidth="1"/>
    <col min="27" max="16384" width="9.140625" style="110" customWidth="1"/>
  </cols>
  <sheetData>
    <row r="1" spans="2:14" s="2" customFormat="1" ht="18">
      <c r="B1" s="3"/>
      <c r="D1" s="26" t="s">
        <v>42</v>
      </c>
      <c r="E1" s="4"/>
      <c r="F1" s="3"/>
      <c r="G1" s="5"/>
      <c r="H1" s="25" t="s">
        <v>43</v>
      </c>
      <c r="I1" s="5"/>
      <c r="N1" s="6"/>
    </row>
    <row r="2" spans="1:254" ht="12.75">
      <c r="A2" s="111"/>
      <c r="B2" s="111"/>
      <c r="C2" s="111"/>
      <c r="D2" s="112"/>
      <c r="E2" s="111"/>
      <c r="F2" s="111"/>
      <c r="G2" s="12" t="s">
        <v>20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</row>
    <row r="3" spans="1:254" ht="12.75">
      <c r="A3" s="114"/>
      <c r="B3" s="114"/>
      <c r="C3" s="114"/>
      <c r="D3" s="115" t="s">
        <v>45</v>
      </c>
      <c r="E3" s="115"/>
      <c r="F3" s="115" t="s">
        <v>19</v>
      </c>
      <c r="G3" s="116"/>
      <c r="H3" s="117"/>
      <c r="I3" s="114"/>
      <c r="J3" s="118"/>
      <c r="K3" s="118"/>
      <c r="L3" s="118"/>
      <c r="M3" s="119"/>
      <c r="N3" s="10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</row>
    <row r="4" spans="1:254" ht="13.5" thickBot="1">
      <c r="A4" s="114"/>
      <c r="B4" s="114"/>
      <c r="C4" s="114"/>
      <c r="D4" s="114"/>
      <c r="E4" s="114"/>
      <c r="F4" s="114"/>
      <c r="G4" s="11"/>
      <c r="H4" s="12"/>
      <c r="I4" s="114"/>
      <c r="J4" s="118"/>
      <c r="K4" s="118"/>
      <c r="L4" s="118"/>
      <c r="M4" s="119"/>
      <c r="N4" s="10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</row>
    <row r="5" spans="1:254" ht="13.5" thickBot="1">
      <c r="A5" s="120" t="s">
        <v>644</v>
      </c>
      <c r="B5" s="121" t="s">
        <v>46</v>
      </c>
      <c r="C5" s="121" t="s">
        <v>47</v>
      </c>
      <c r="D5" s="122" t="s">
        <v>11</v>
      </c>
      <c r="E5" s="123" t="s">
        <v>12</v>
      </c>
      <c r="F5" s="120" t="s">
        <v>13</v>
      </c>
      <c r="G5" s="120" t="s">
        <v>14</v>
      </c>
      <c r="H5" s="120" t="s">
        <v>15</v>
      </c>
      <c r="I5" s="124" t="s">
        <v>16</v>
      </c>
      <c r="J5" s="105" t="s">
        <v>44</v>
      </c>
      <c r="K5" s="118"/>
      <c r="L5" s="118"/>
      <c r="M5" s="119"/>
      <c r="N5" s="10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</row>
    <row r="6" spans="1:254" ht="12.75">
      <c r="A6" s="125">
        <v>1</v>
      </c>
      <c r="B6" s="126"/>
      <c r="C6" s="126">
        <v>158</v>
      </c>
      <c r="D6" s="127" t="s">
        <v>425</v>
      </c>
      <c r="E6" s="128" t="s">
        <v>426</v>
      </c>
      <c r="F6" s="129" t="s">
        <v>427</v>
      </c>
      <c r="G6" s="130" t="s">
        <v>376</v>
      </c>
      <c r="H6" s="130" t="s">
        <v>428</v>
      </c>
      <c r="I6" s="131">
        <v>0.0016502314814814815</v>
      </c>
      <c r="J6" s="106" t="str">
        <f aca="true" t="shared" si="0" ref="J6:J20">IF(ISBLANK(I6),"",IF(I6&lt;=0.00153935185185185,"KSM",IF(I6&lt;=0.00164351851851852,"I A",IF(I6&lt;=0.00179398148148148,"II A",IF(I6&lt;=0.00200393518518519,"III A",IF(I6&lt;=0.0021775462962963,"I JA",IF(I6&lt;=0.00231643518518518,"II JA",IF(I6&lt;=0.00243217592592593,"III JA"))))))))</f>
        <v>II A</v>
      </c>
      <c r="K6" s="118"/>
      <c r="L6" s="118"/>
      <c r="M6" s="119"/>
      <c r="N6" s="109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254" ht="12.75">
      <c r="A7" s="125">
        <v>2</v>
      </c>
      <c r="B7" s="126"/>
      <c r="C7" s="126">
        <v>160</v>
      </c>
      <c r="D7" s="127" t="s">
        <v>329</v>
      </c>
      <c r="E7" s="128" t="s">
        <v>457</v>
      </c>
      <c r="F7" s="129">
        <v>39493</v>
      </c>
      <c r="G7" s="130" t="s">
        <v>376</v>
      </c>
      <c r="H7" s="130" t="s">
        <v>458</v>
      </c>
      <c r="I7" s="131">
        <v>0.001674537037037037</v>
      </c>
      <c r="J7" s="106" t="str">
        <f t="shared" si="0"/>
        <v>II A</v>
      </c>
      <c r="K7" s="118"/>
      <c r="L7" s="118"/>
      <c r="M7" s="119"/>
      <c r="N7" s="109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</row>
    <row r="8" spans="1:254" ht="12.75">
      <c r="A8" s="125">
        <v>3</v>
      </c>
      <c r="B8" s="126"/>
      <c r="C8" s="126">
        <v>146</v>
      </c>
      <c r="D8" s="127" t="s">
        <v>245</v>
      </c>
      <c r="E8" s="128" t="s">
        <v>246</v>
      </c>
      <c r="F8" s="129">
        <v>39209</v>
      </c>
      <c r="G8" s="130" t="s">
        <v>228</v>
      </c>
      <c r="H8" s="130" t="s">
        <v>244</v>
      </c>
      <c r="I8" s="131">
        <v>0.001676273148148148</v>
      </c>
      <c r="J8" s="106" t="str">
        <f t="shared" si="0"/>
        <v>II A</v>
      </c>
      <c r="K8" s="118"/>
      <c r="L8" s="118"/>
      <c r="M8" s="11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pans="1:254" ht="12.75">
      <c r="A9" s="125">
        <v>4</v>
      </c>
      <c r="B9" s="141"/>
      <c r="C9" s="126">
        <v>142</v>
      </c>
      <c r="D9" s="127" t="s">
        <v>232</v>
      </c>
      <c r="E9" s="128" t="s">
        <v>233</v>
      </c>
      <c r="F9" s="129">
        <v>39758</v>
      </c>
      <c r="G9" s="130" t="s">
        <v>228</v>
      </c>
      <c r="H9" s="130" t="s">
        <v>229</v>
      </c>
      <c r="I9" s="131">
        <v>0.0016770833333333334</v>
      </c>
      <c r="J9" s="106" t="str">
        <f t="shared" si="0"/>
        <v>II A</v>
      </c>
      <c r="K9" s="118"/>
      <c r="L9" s="118"/>
      <c r="M9" s="11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pans="1:254" ht="12.75">
      <c r="A10" s="125">
        <v>5</v>
      </c>
      <c r="B10" s="141"/>
      <c r="C10" s="126">
        <v>150</v>
      </c>
      <c r="D10" s="127" t="s">
        <v>306</v>
      </c>
      <c r="E10" s="128" t="s">
        <v>307</v>
      </c>
      <c r="F10" s="129">
        <v>39476</v>
      </c>
      <c r="G10" s="130" t="s">
        <v>268</v>
      </c>
      <c r="H10" s="130" t="s">
        <v>297</v>
      </c>
      <c r="I10" s="131">
        <v>0.0017152777777777776</v>
      </c>
      <c r="J10" s="106" t="str">
        <f t="shared" si="0"/>
        <v>II A</v>
      </c>
      <c r="K10" s="118"/>
      <c r="L10" s="118"/>
      <c r="M10" s="119"/>
      <c r="N10" s="109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</row>
    <row r="11" spans="1:254" ht="12.75">
      <c r="A11" s="125">
        <v>6</v>
      </c>
      <c r="B11" s="141"/>
      <c r="C11" s="126">
        <v>48</v>
      </c>
      <c r="D11" s="127" t="s">
        <v>581</v>
      </c>
      <c r="E11" s="128" t="s">
        <v>582</v>
      </c>
      <c r="F11" s="129" t="s">
        <v>583</v>
      </c>
      <c r="G11" s="130" t="s">
        <v>525</v>
      </c>
      <c r="H11" s="130" t="s">
        <v>584</v>
      </c>
      <c r="I11" s="131">
        <v>0.00180625</v>
      </c>
      <c r="J11" s="106" t="str">
        <f t="shared" si="0"/>
        <v>III A</v>
      </c>
      <c r="K11" s="118"/>
      <c r="L11" s="118"/>
      <c r="M11" s="119"/>
      <c r="N11" s="109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</row>
    <row r="12" spans="1:254" ht="12.75">
      <c r="A12" s="125">
        <v>7</v>
      </c>
      <c r="B12" s="141"/>
      <c r="C12" s="126">
        <v>177</v>
      </c>
      <c r="D12" s="127" t="s">
        <v>617</v>
      </c>
      <c r="E12" s="128" t="s">
        <v>618</v>
      </c>
      <c r="F12" s="129" t="s">
        <v>619</v>
      </c>
      <c r="G12" s="130" t="s">
        <v>525</v>
      </c>
      <c r="H12" s="130" t="s">
        <v>620</v>
      </c>
      <c r="I12" s="131">
        <v>0.0018325231481481482</v>
      </c>
      <c r="J12" s="106" t="str">
        <f t="shared" si="0"/>
        <v>III A</v>
      </c>
      <c r="K12" s="118"/>
      <c r="L12" s="118"/>
      <c r="M12" s="119"/>
      <c r="N12" s="109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</row>
    <row r="13" spans="1:254" ht="12.75">
      <c r="A13" s="125">
        <v>8</v>
      </c>
      <c r="B13" s="141"/>
      <c r="C13" s="126">
        <v>144</v>
      </c>
      <c r="D13" s="127" t="s">
        <v>238</v>
      </c>
      <c r="E13" s="128" t="s">
        <v>239</v>
      </c>
      <c r="F13" s="129">
        <v>39745</v>
      </c>
      <c r="G13" s="130" t="s">
        <v>228</v>
      </c>
      <c r="H13" s="130" t="s">
        <v>229</v>
      </c>
      <c r="I13" s="146">
        <v>0.0018722222222222222</v>
      </c>
      <c r="J13" s="104" t="str">
        <f t="shared" si="0"/>
        <v>III A</v>
      </c>
      <c r="K13" s="118"/>
      <c r="L13" s="118"/>
      <c r="M13" s="11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pans="1:254" ht="12.75">
      <c r="A14" s="125">
        <v>9</v>
      </c>
      <c r="B14" s="126"/>
      <c r="C14" s="126">
        <v>169</v>
      </c>
      <c r="D14" s="127" t="s">
        <v>506</v>
      </c>
      <c r="E14" s="128" t="s">
        <v>507</v>
      </c>
      <c r="F14" s="129" t="s">
        <v>508</v>
      </c>
      <c r="G14" s="130" t="s">
        <v>504</v>
      </c>
      <c r="H14" s="130" t="s">
        <v>505</v>
      </c>
      <c r="I14" s="146">
        <v>0.0018819444444444445</v>
      </c>
      <c r="J14" s="104" t="str">
        <f t="shared" si="0"/>
        <v>III A</v>
      </c>
      <c r="K14" s="118"/>
      <c r="L14" s="118"/>
      <c r="M14" s="119"/>
      <c r="N14" s="109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</row>
    <row r="15" spans="1:254" ht="12.75">
      <c r="A15" s="125">
        <v>10</v>
      </c>
      <c r="B15" s="126"/>
      <c r="C15" s="126">
        <v>161</v>
      </c>
      <c r="D15" s="127" t="s">
        <v>221</v>
      </c>
      <c r="E15" s="128" t="s">
        <v>473</v>
      </c>
      <c r="F15" s="129">
        <v>39138</v>
      </c>
      <c r="G15" s="130" t="s">
        <v>474</v>
      </c>
      <c r="H15" s="130" t="s">
        <v>475</v>
      </c>
      <c r="I15" s="131">
        <v>0.0019329861111111112</v>
      </c>
      <c r="J15" s="106" t="str">
        <f t="shared" si="0"/>
        <v>III A</v>
      </c>
      <c r="K15" s="118"/>
      <c r="L15" s="118"/>
      <c r="M15" s="11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pans="1:254" ht="12.75">
      <c r="A16" s="125">
        <v>11</v>
      </c>
      <c r="B16" s="126"/>
      <c r="C16" s="126">
        <v>173</v>
      </c>
      <c r="D16" s="127" t="s">
        <v>91</v>
      </c>
      <c r="E16" s="128" t="s">
        <v>515</v>
      </c>
      <c r="F16" s="129" t="s">
        <v>516</v>
      </c>
      <c r="G16" s="130" t="s">
        <v>504</v>
      </c>
      <c r="H16" s="130" t="s">
        <v>505</v>
      </c>
      <c r="I16" s="131">
        <v>0.0020230324074074074</v>
      </c>
      <c r="J16" s="106" t="str">
        <f t="shared" si="0"/>
        <v>I JA</v>
      </c>
      <c r="K16" s="118"/>
      <c r="L16" s="118"/>
      <c r="M16" s="119"/>
      <c r="N16" s="109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</row>
    <row r="17" spans="1:254" ht="12.75">
      <c r="A17" s="125">
        <v>12</v>
      </c>
      <c r="B17" s="141"/>
      <c r="C17" s="126">
        <v>151</v>
      </c>
      <c r="D17" s="127" t="s">
        <v>308</v>
      </c>
      <c r="E17" s="128" t="s">
        <v>309</v>
      </c>
      <c r="F17" s="129">
        <v>39792</v>
      </c>
      <c r="G17" s="130" t="s">
        <v>268</v>
      </c>
      <c r="H17" s="130" t="s">
        <v>310</v>
      </c>
      <c r="I17" s="131">
        <v>0.002051388888888889</v>
      </c>
      <c r="J17" s="106" t="str">
        <f t="shared" si="0"/>
        <v>I JA</v>
      </c>
      <c r="K17" s="118"/>
      <c r="L17" s="118"/>
      <c r="M17" s="119"/>
      <c r="N17" s="109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</row>
    <row r="18" spans="1:254" ht="12.75">
      <c r="A18" s="125">
        <v>13</v>
      </c>
      <c r="B18" s="141"/>
      <c r="C18" s="126">
        <v>136</v>
      </c>
      <c r="D18" s="127" t="s">
        <v>125</v>
      </c>
      <c r="E18" s="128" t="s">
        <v>126</v>
      </c>
      <c r="F18" s="129" t="s">
        <v>127</v>
      </c>
      <c r="G18" s="130" t="s">
        <v>59</v>
      </c>
      <c r="H18" s="130" t="s">
        <v>128</v>
      </c>
      <c r="I18" s="131">
        <v>0.0020944444444444443</v>
      </c>
      <c r="J18" s="106" t="str">
        <f t="shared" si="0"/>
        <v>I JA</v>
      </c>
      <c r="K18" s="118"/>
      <c r="L18" s="118"/>
      <c r="M18" s="119"/>
      <c r="N18" s="109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</row>
    <row r="19" spans="1:254" ht="12.75">
      <c r="A19" s="125">
        <v>14</v>
      </c>
      <c r="B19" s="141"/>
      <c r="C19" s="126">
        <v>168</v>
      </c>
      <c r="D19" s="127" t="s">
        <v>501</v>
      </c>
      <c r="E19" s="128" t="s">
        <v>502</v>
      </c>
      <c r="F19" s="129" t="s">
        <v>503</v>
      </c>
      <c r="G19" s="130" t="s">
        <v>504</v>
      </c>
      <c r="H19" s="130" t="s">
        <v>505</v>
      </c>
      <c r="I19" s="131">
        <v>0.002127199074074074</v>
      </c>
      <c r="J19" s="106" t="str">
        <f t="shared" si="0"/>
        <v>I JA</v>
      </c>
      <c r="K19" s="118"/>
      <c r="L19" s="118"/>
      <c r="M19" s="119"/>
      <c r="N19" s="109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</row>
    <row r="20" spans="1:254" ht="12.75">
      <c r="A20" s="125">
        <v>15</v>
      </c>
      <c r="B20" s="141"/>
      <c r="C20" s="126">
        <v>137</v>
      </c>
      <c r="D20" s="127" t="s">
        <v>129</v>
      </c>
      <c r="E20" s="128" t="s">
        <v>130</v>
      </c>
      <c r="F20" s="129" t="s">
        <v>131</v>
      </c>
      <c r="G20" s="130" t="s">
        <v>59</v>
      </c>
      <c r="H20" s="130" t="s">
        <v>128</v>
      </c>
      <c r="I20" s="131">
        <v>0.002182638888888889</v>
      </c>
      <c r="J20" s="106" t="str">
        <f t="shared" si="0"/>
        <v>II JA</v>
      </c>
      <c r="K20" s="118"/>
      <c r="L20" s="118"/>
      <c r="M20" s="119"/>
      <c r="N20" s="109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</row>
    <row r="21" spans="1:254" ht="12.75">
      <c r="A21" s="111"/>
      <c r="B21" s="111"/>
      <c r="C21" s="111"/>
      <c r="D21" s="112"/>
      <c r="E21" s="111"/>
      <c r="F21" s="111"/>
      <c r="G21" s="113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</row>
    <row r="22" spans="1:254" ht="12.75">
      <c r="A22" s="114"/>
      <c r="B22" s="114"/>
      <c r="C22" s="114"/>
      <c r="D22" s="115" t="s">
        <v>45</v>
      </c>
      <c r="E22" s="115"/>
      <c r="F22" s="115" t="s">
        <v>21</v>
      </c>
      <c r="G22" s="116"/>
      <c r="H22" s="117"/>
      <c r="I22" s="114"/>
      <c r="J22" s="118"/>
      <c r="K22" s="118"/>
      <c r="L22" s="118"/>
      <c r="M22" s="119"/>
      <c r="N22" s="10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</row>
    <row r="23" spans="1:254" ht="13.5" thickBot="1">
      <c r="A23" s="114"/>
      <c r="B23" s="114"/>
      <c r="C23" s="114"/>
      <c r="D23" s="114"/>
      <c r="E23" s="114"/>
      <c r="F23" s="114"/>
      <c r="G23" s="116"/>
      <c r="H23" s="117"/>
      <c r="I23" s="114"/>
      <c r="J23" s="118"/>
      <c r="K23" s="118"/>
      <c r="L23" s="118"/>
      <c r="M23" s="119"/>
      <c r="N23" s="10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</row>
    <row r="24" spans="1:254" ht="13.5" thickBot="1">
      <c r="A24" s="120" t="s">
        <v>644</v>
      </c>
      <c r="B24" s="121" t="s">
        <v>46</v>
      </c>
      <c r="C24" s="121" t="s">
        <v>47</v>
      </c>
      <c r="D24" s="122" t="s">
        <v>11</v>
      </c>
      <c r="E24" s="123" t="s">
        <v>12</v>
      </c>
      <c r="F24" s="120" t="s">
        <v>13</v>
      </c>
      <c r="G24" s="120" t="s">
        <v>14</v>
      </c>
      <c r="H24" s="120" t="s">
        <v>15</v>
      </c>
      <c r="I24" s="124" t="s">
        <v>16</v>
      </c>
      <c r="J24" s="105" t="s">
        <v>44</v>
      </c>
      <c r="K24" s="118"/>
      <c r="L24" s="118"/>
      <c r="M24" s="119"/>
      <c r="N24" s="10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</row>
    <row r="25" spans="1:10" ht="12.75">
      <c r="A25" s="125">
        <v>1</v>
      </c>
      <c r="B25" s="156"/>
      <c r="C25" s="126">
        <v>174</v>
      </c>
      <c r="D25" s="127" t="s">
        <v>535</v>
      </c>
      <c r="E25" s="128" t="s">
        <v>536</v>
      </c>
      <c r="F25" s="129">
        <v>38506</v>
      </c>
      <c r="G25" s="130" t="s">
        <v>525</v>
      </c>
      <c r="H25" s="130" t="s">
        <v>526</v>
      </c>
      <c r="I25" s="131">
        <v>0.0017130787037037036</v>
      </c>
      <c r="J25" s="106" t="str">
        <f>IF(ISBLANK(I25),"",IF(I25&lt;=0.00153935185185185,"KSM",IF(I25&lt;=0.00164351851851852,"I A",IF(I25&lt;=0.00179398148148148,"II A",IF(I25&lt;=0.00200393518518519,"III A",IF(I25&lt;=0.0021775462962963,"I JA",IF(I25&lt;=0.00231643518518518,"II JA",IF(I25&lt;=0.00243217592592593,"III JA"))))))))</f>
        <v>II A</v>
      </c>
    </row>
    <row r="26" spans="1:10" ht="12.75">
      <c r="A26" s="125">
        <v>2</v>
      </c>
      <c r="C26" s="126">
        <v>159</v>
      </c>
      <c r="D26" s="127" t="s">
        <v>248</v>
      </c>
      <c r="E26" s="128" t="s">
        <v>429</v>
      </c>
      <c r="F26" s="129" t="s">
        <v>430</v>
      </c>
      <c r="G26" s="130" t="s">
        <v>376</v>
      </c>
      <c r="H26" s="130" t="s">
        <v>428</v>
      </c>
      <c r="I26" s="131">
        <v>0.0018967592592592595</v>
      </c>
      <c r="J26" s="106" t="str">
        <f>IF(ISBLANK(I26),"",IF(I26&lt;=0.00153935185185185,"KSM",IF(I26&lt;=0.00164351851851852,"I A",IF(I26&lt;=0.00179398148148148,"II A",IF(I26&lt;=0.00200393518518519,"III A",IF(I26&lt;=0.0021775462962963,"I JA",IF(I26&lt;=0.00231643518518518,"II JA",IF(I26&lt;=0.00243217592592593,"III JA"))))))))</f>
        <v>III A</v>
      </c>
    </row>
    <row r="27" spans="1:10" ht="12.75">
      <c r="A27" s="125">
        <v>3</v>
      </c>
      <c r="C27" s="126">
        <v>163</v>
      </c>
      <c r="D27" s="127" t="s">
        <v>482</v>
      </c>
      <c r="E27" s="128" t="s">
        <v>483</v>
      </c>
      <c r="F27" s="129" t="s">
        <v>484</v>
      </c>
      <c r="G27" s="130" t="s">
        <v>474</v>
      </c>
      <c r="H27" s="130" t="s">
        <v>485</v>
      </c>
      <c r="I27" s="131">
        <v>0.0019288194444444442</v>
      </c>
      <c r="J27" s="106" t="str">
        <f>IF(ISBLANK(I27),"",IF(I27&lt;=0.00153935185185185,"KSM",IF(I27&lt;=0.00164351851851852,"I A",IF(I27&lt;=0.00179398148148148,"II A",IF(I27&lt;=0.00200393518518519,"III A",IF(I27&lt;=0.0021775462962963,"I JA",IF(I27&lt;=0.00231643518518518,"II JA",IF(I27&lt;=0.00243217592592593,"III JA"))))))))</f>
        <v>III A</v>
      </c>
    </row>
    <row r="28" spans="1:254" ht="12.75">
      <c r="A28" s="125">
        <v>4</v>
      </c>
      <c r="B28" s="141"/>
      <c r="C28" s="126">
        <v>134</v>
      </c>
      <c r="D28" s="127" t="s">
        <v>166</v>
      </c>
      <c r="E28" s="128" t="s">
        <v>167</v>
      </c>
      <c r="F28" s="129" t="s">
        <v>168</v>
      </c>
      <c r="G28" s="130" t="s">
        <v>59</v>
      </c>
      <c r="H28" s="130" t="s">
        <v>128</v>
      </c>
      <c r="I28" s="131">
        <v>0.002000810185185185</v>
      </c>
      <c r="J28" s="106" t="str">
        <f>IF(ISBLANK(I28),"",IF(I28&lt;=0.00153935185185185,"KSM",IF(I28&lt;=0.00164351851851852,"I A",IF(I28&lt;=0.00179398148148148,"II A",IF(I28&lt;=0.00200393518518519,"III A",IF(I28&lt;=0.0021775462962963,"I JA",IF(I28&lt;=0.00231643518518518,"II JA",IF(I28&lt;=0.00243217592592593,"III JA"))))))))</f>
        <v>III A</v>
      </c>
      <c r="K28" s="118"/>
      <c r="L28" s="118"/>
      <c r="M28" s="11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T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10" bestFit="1" customWidth="1"/>
    <col min="2" max="2" width="5.00390625" style="110" hidden="1" customWidth="1"/>
    <col min="3" max="3" width="5.00390625" style="110" customWidth="1"/>
    <col min="4" max="4" width="8.7109375" style="110" bestFit="1" customWidth="1"/>
    <col min="5" max="5" width="13.28125" style="110" bestFit="1" customWidth="1"/>
    <col min="6" max="6" width="9.8515625" style="110" customWidth="1"/>
    <col min="7" max="7" width="14.140625" style="110" bestFit="1" customWidth="1"/>
    <col min="8" max="8" width="24.8515625" style="110" bestFit="1" customWidth="1"/>
    <col min="9" max="9" width="7.00390625" style="132" customWidth="1"/>
    <col min="10" max="10" width="7.8515625" style="110" customWidth="1"/>
    <col min="11" max="25" width="3.421875" style="110" customWidth="1"/>
    <col min="26" max="26" width="6.421875" style="110" bestFit="1" customWidth="1"/>
    <col min="27" max="16384" width="9.140625" style="110" customWidth="1"/>
  </cols>
  <sheetData>
    <row r="1" spans="2:14" s="2" customFormat="1" ht="18">
      <c r="B1" s="3"/>
      <c r="D1" s="26" t="s">
        <v>42</v>
      </c>
      <c r="E1" s="4"/>
      <c r="F1" s="3"/>
      <c r="G1" s="5"/>
      <c r="H1" s="25" t="s">
        <v>43</v>
      </c>
      <c r="I1" s="5"/>
      <c r="N1" s="6"/>
    </row>
    <row r="2" spans="1:254" ht="12.75">
      <c r="A2" s="111"/>
      <c r="B2" s="111"/>
      <c r="C2" s="111"/>
      <c r="D2" s="112"/>
      <c r="E2" s="111"/>
      <c r="F2" s="111"/>
      <c r="G2" s="12" t="s">
        <v>20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</row>
    <row r="3" spans="1:254" ht="12.75">
      <c r="A3" s="114"/>
      <c r="B3" s="114"/>
      <c r="C3" s="114"/>
      <c r="D3" s="115" t="s">
        <v>45</v>
      </c>
      <c r="E3" s="115"/>
      <c r="F3" s="115" t="s">
        <v>22</v>
      </c>
      <c r="G3" s="116"/>
      <c r="H3" s="117"/>
      <c r="I3" s="114"/>
      <c r="J3" s="118"/>
      <c r="K3" s="118"/>
      <c r="L3" s="118"/>
      <c r="M3" s="119"/>
      <c r="N3" s="10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</row>
    <row r="4" spans="1:254" ht="13.5" thickBot="1">
      <c r="A4" s="114"/>
      <c r="B4" s="114"/>
      <c r="C4" s="114"/>
      <c r="D4" s="114"/>
      <c r="E4" s="114"/>
      <c r="F4" s="114"/>
      <c r="G4" s="11">
        <v>1</v>
      </c>
      <c r="H4" s="12" t="s">
        <v>9</v>
      </c>
      <c r="I4" s="114"/>
      <c r="J4" s="118"/>
      <c r="K4" s="118"/>
      <c r="L4" s="118"/>
      <c r="M4" s="119"/>
      <c r="N4" s="10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</row>
    <row r="5" spans="1:254" ht="13.5" thickBot="1">
      <c r="A5" s="120" t="s">
        <v>644</v>
      </c>
      <c r="B5" s="121" t="s">
        <v>46</v>
      </c>
      <c r="C5" s="121" t="s">
        <v>47</v>
      </c>
      <c r="D5" s="122" t="s">
        <v>11</v>
      </c>
      <c r="E5" s="123" t="s">
        <v>12</v>
      </c>
      <c r="F5" s="120" t="s">
        <v>13</v>
      </c>
      <c r="G5" s="120" t="s">
        <v>14</v>
      </c>
      <c r="H5" s="120" t="s">
        <v>15</v>
      </c>
      <c r="I5" s="124" t="s">
        <v>16</v>
      </c>
      <c r="J5" s="105" t="s">
        <v>44</v>
      </c>
      <c r="K5" s="118"/>
      <c r="L5" s="118"/>
      <c r="M5" s="119"/>
      <c r="N5" s="10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</row>
    <row r="6" spans="1:254" ht="12.75">
      <c r="A6" s="125">
        <v>1</v>
      </c>
      <c r="B6" s="126"/>
      <c r="C6" s="126">
        <v>152</v>
      </c>
      <c r="D6" s="127" t="s">
        <v>273</v>
      </c>
      <c r="E6" s="128" t="s">
        <v>313</v>
      </c>
      <c r="F6" s="129">
        <v>39303</v>
      </c>
      <c r="G6" s="130" t="s">
        <v>268</v>
      </c>
      <c r="H6" s="130" t="s">
        <v>314</v>
      </c>
      <c r="I6" s="131">
        <v>0.0015766203703703704</v>
      </c>
      <c r="J6" s="106" t="str">
        <f aca="true" t="shared" si="0" ref="J6:J11">IF(ISBLANK(I6),"",IF(I6&lt;=0.00131944444444444,"KSM",IF(I6&lt;=0.00140046296296296,"I A",IF(I6&lt;=0.00152777777777778,"II A",IF(I6&lt;=0.00174930555555556,"III A",IF(I6&lt;=0.00198078703703704,"I JA",IF(I6&lt;=0.0021775462962963,"II JA",IF(I6&lt;=0.00231643518518518,"III JA"))))))))</f>
        <v>III A</v>
      </c>
      <c r="K6" s="118"/>
      <c r="L6" s="118"/>
      <c r="M6" s="119"/>
      <c r="N6" s="109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254" ht="12.75">
      <c r="A7" s="125">
        <v>2</v>
      </c>
      <c r="B7" s="126"/>
      <c r="C7" s="126">
        <v>162</v>
      </c>
      <c r="D7" s="127" t="s">
        <v>476</v>
      </c>
      <c r="E7" s="128" t="s">
        <v>477</v>
      </c>
      <c r="F7" s="129">
        <v>39128</v>
      </c>
      <c r="G7" s="130" t="s">
        <v>474</v>
      </c>
      <c r="H7" s="130" t="s">
        <v>475</v>
      </c>
      <c r="I7" s="131">
        <v>0.0015917824074074074</v>
      </c>
      <c r="J7" s="106" t="str">
        <f t="shared" si="0"/>
        <v>III A</v>
      </c>
      <c r="K7" s="118"/>
      <c r="L7" s="118"/>
      <c r="M7" s="119"/>
      <c r="N7" s="109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</row>
    <row r="8" spans="1:254" ht="12.75">
      <c r="A8" s="125">
        <v>3</v>
      </c>
      <c r="B8" s="126"/>
      <c r="C8" s="126">
        <v>164</v>
      </c>
      <c r="D8" s="127" t="s">
        <v>490</v>
      </c>
      <c r="E8" s="128" t="s">
        <v>491</v>
      </c>
      <c r="F8" s="129" t="s">
        <v>492</v>
      </c>
      <c r="G8" s="130" t="s">
        <v>474</v>
      </c>
      <c r="H8" s="130" t="s">
        <v>489</v>
      </c>
      <c r="I8" s="131">
        <v>0.0016337962962962964</v>
      </c>
      <c r="J8" s="106" t="str">
        <f t="shared" si="0"/>
        <v>III A</v>
      </c>
      <c r="K8" s="118"/>
      <c r="L8" s="118"/>
      <c r="M8" s="119"/>
      <c r="N8" s="109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</row>
    <row r="9" spans="1:254" ht="12.75">
      <c r="A9" s="125">
        <v>4</v>
      </c>
      <c r="B9" s="126"/>
      <c r="C9" s="126">
        <v>180</v>
      </c>
      <c r="D9" s="18" t="s">
        <v>230</v>
      </c>
      <c r="E9" s="19" t="s">
        <v>231</v>
      </c>
      <c r="F9" s="20">
        <v>39232</v>
      </c>
      <c r="G9" s="21" t="s">
        <v>228</v>
      </c>
      <c r="H9" s="21" t="s">
        <v>229</v>
      </c>
      <c r="I9" s="131">
        <v>0.0016476851851851852</v>
      </c>
      <c r="J9" s="106" t="str">
        <f t="shared" si="0"/>
        <v>III A</v>
      </c>
      <c r="K9" s="118"/>
      <c r="L9" s="118"/>
      <c r="M9" s="11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pans="1:254" ht="12.75">
      <c r="A10" s="125">
        <v>5</v>
      </c>
      <c r="B10" s="126"/>
      <c r="C10" s="126">
        <v>167</v>
      </c>
      <c r="D10" s="127" t="s">
        <v>498</v>
      </c>
      <c r="E10" s="128" t="s">
        <v>499</v>
      </c>
      <c r="F10" s="129" t="s">
        <v>500</v>
      </c>
      <c r="G10" s="130" t="s">
        <v>474</v>
      </c>
      <c r="H10" s="130" t="s">
        <v>489</v>
      </c>
      <c r="I10" s="131">
        <v>0.001721064814814815</v>
      </c>
      <c r="J10" s="106" t="str">
        <f t="shared" si="0"/>
        <v>III A</v>
      </c>
      <c r="K10" s="118"/>
      <c r="L10" s="118"/>
      <c r="M10" s="11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pans="1:254" ht="12.75">
      <c r="A11" s="125">
        <v>6</v>
      </c>
      <c r="B11" s="126"/>
      <c r="C11" s="126">
        <v>143</v>
      </c>
      <c r="D11" s="127" t="s">
        <v>234</v>
      </c>
      <c r="E11" s="128" t="s">
        <v>235</v>
      </c>
      <c r="F11" s="129">
        <v>39456</v>
      </c>
      <c r="G11" s="130" t="s">
        <v>228</v>
      </c>
      <c r="H11" s="130" t="s">
        <v>229</v>
      </c>
      <c r="I11" s="131">
        <v>0.0017394675925925928</v>
      </c>
      <c r="J11" s="106" t="str">
        <f t="shared" si="0"/>
        <v>III A</v>
      </c>
      <c r="K11" s="118"/>
      <c r="L11" s="118"/>
      <c r="M11" s="11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pans="1:254" ht="12.75">
      <c r="A12" s="111"/>
      <c r="B12" s="111"/>
      <c r="C12" s="111"/>
      <c r="D12" s="112"/>
      <c r="E12" s="111"/>
      <c r="F12" s="111"/>
      <c r="G12" s="11">
        <v>2</v>
      </c>
      <c r="H12" s="12" t="s">
        <v>9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</row>
    <row r="13" spans="1:254" ht="12.75">
      <c r="A13" s="125">
        <v>1</v>
      </c>
      <c r="B13" s="126"/>
      <c r="C13" s="126">
        <v>172</v>
      </c>
      <c r="D13" s="127" t="s">
        <v>111</v>
      </c>
      <c r="E13" s="128" t="s">
        <v>513</v>
      </c>
      <c r="F13" s="129" t="s">
        <v>514</v>
      </c>
      <c r="G13" s="130" t="s">
        <v>504</v>
      </c>
      <c r="H13" s="130" t="s">
        <v>505</v>
      </c>
      <c r="I13" s="146">
        <v>0.0015579861111111113</v>
      </c>
      <c r="J13" s="104" t="str">
        <f aca="true" t="shared" si="1" ref="J13:J19">IF(ISBLANK(I13),"",IF(I13&lt;=0.00131944444444444,"KSM",IF(I13&lt;=0.00140046296296296,"I A",IF(I13&lt;=0.00152777777777778,"II A",IF(I13&lt;=0.00174930555555556,"III A",IF(I13&lt;=0.00198078703703704,"I JA",IF(I13&lt;=0.0021775462962963,"II JA",IF(I13&lt;=0.00231643518518518,"III JA"))))))))</f>
        <v>III A</v>
      </c>
      <c r="K13" s="118"/>
      <c r="L13" s="118"/>
      <c r="M13" s="119"/>
      <c r="N13" s="109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</row>
    <row r="14" spans="1:254" ht="12.75">
      <c r="A14" s="125">
        <v>2</v>
      </c>
      <c r="B14" s="126"/>
      <c r="C14" s="126">
        <v>178</v>
      </c>
      <c r="D14" s="127" t="s">
        <v>629</v>
      </c>
      <c r="E14" s="128" t="s">
        <v>630</v>
      </c>
      <c r="F14" s="129" t="s">
        <v>631</v>
      </c>
      <c r="G14" s="130" t="s">
        <v>525</v>
      </c>
      <c r="H14" s="130" t="s">
        <v>613</v>
      </c>
      <c r="I14" s="146">
        <v>0.001573726851851852</v>
      </c>
      <c r="J14" s="104" t="str">
        <f t="shared" si="1"/>
        <v>III A</v>
      </c>
      <c r="K14" s="118"/>
      <c r="L14" s="118"/>
      <c r="M14" s="119"/>
      <c r="N14" s="109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</row>
    <row r="15" spans="1:254" ht="12.75">
      <c r="A15" s="125">
        <v>3</v>
      </c>
      <c r="B15" s="126"/>
      <c r="C15" s="126">
        <v>145</v>
      </c>
      <c r="D15" s="127" t="s">
        <v>242</v>
      </c>
      <c r="E15" s="128" t="s">
        <v>243</v>
      </c>
      <c r="F15" s="129">
        <v>39203</v>
      </c>
      <c r="G15" s="130" t="s">
        <v>228</v>
      </c>
      <c r="H15" s="130" t="s">
        <v>244</v>
      </c>
      <c r="I15" s="131">
        <v>0.0015887731481481482</v>
      </c>
      <c r="J15" s="106" t="str">
        <f t="shared" si="1"/>
        <v>III A</v>
      </c>
      <c r="K15" s="118"/>
      <c r="L15" s="118"/>
      <c r="M15" s="119"/>
      <c r="N15" s="109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</row>
    <row r="16" spans="1:254" ht="12.75">
      <c r="A16" s="125">
        <v>4</v>
      </c>
      <c r="B16" s="126"/>
      <c r="C16" s="126">
        <v>148</v>
      </c>
      <c r="D16" s="127" t="s">
        <v>275</v>
      </c>
      <c r="E16" s="128" t="s">
        <v>300</v>
      </c>
      <c r="F16" s="129">
        <v>39311</v>
      </c>
      <c r="G16" s="130" t="s">
        <v>268</v>
      </c>
      <c r="H16" s="130" t="s">
        <v>297</v>
      </c>
      <c r="I16" s="131">
        <v>0.0015994212962962965</v>
      </c>
      <c r="J16" s="106" t="str">
        <f t="shared" si="1"/>
        <v>III A</v>
      </c>
      <c r="K16" s="118"/>
      <c r="L16" s="118"/>
      <c r="M16" s="11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pans="1:254" ht="12.75">
      <c r="A17" s="125">
        <v>5</v>
      </c>
      <c r="B17" s="126"/>
      <c r="C17" s="126">
        <v>149</v>
      </c>
      <c r="D17" s="127" t="s">
        <v>54</v>
      </c>
      <c r="E17" s="128" t="s">
        <v>304</v>
      </c>
      <c r="F17" s="129">
        <v>39230</v>
      </c>
      <c r="G17" s="130" t="s">
        <v>268</v>
      </c>
      <c r="H17" s="130" t="s">
        <v>305</v>
      </c>
      <c r="I17" s="131">
        <v>0.0016027777777777776</v>
      </c>
      <c r="J17" s="106" t="str">
        <f t="shared" si="1"/>
        <v>III A</v>
      </c>
      <c r="K17" s="118"/>
      <c r="L17" s="118"/>
      <c r="M17" s="119"/>
      <c r="N17" s="109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</row>
    <row r="18" spans="1:254" ht="12.75">
      <c r="A18" s="125">
        <v>6</v>
      </c>
      <c r="B18" s="126"/>
      <c r="C18" s="126">
        <v>165</v>
      </c>
      <c r="D18" s="127" t="s">
        <v>275</v>
      </c>
      <c r="E18" s="128" t="s">
        <v>493</v>
      </c>
      <c r="F18" s="129" t="s">
        <v>494</v>
      </c>
      <c r="G18" s="130" t="s">
        <v>474</v>
      </c>
      <c r="H18" s="130" t="s">
        <v>489</v>
      </c>
      <c r="I18" s="131">
        <v>0.0016392361111111113</v>
      </c>
      <c r="J18" s="106" t="str">
        <f t="shared" si="1"/>
        <v>III A</v>
      </c>
      <c r="K18" s="118"/>
      <c r="L18" s="118"/>
      <c r="M18" s="11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</row>
    <row r="19" spans="1:254" ht="12.75">
      <c r="A19" s="125">
        <v>7</v>
      </c>
      <c r="B19" s="126"/>
      <c r="C19" s="126">
        <v>166</v>
      </c>
      <c r="D19" s="127" t="s">
        <v>495</v>
      </c>
      <c r="E19" s="128" t="s">
        <v>496</v>
      </c>
      <c r="F19" s="129" t="s">
        <v>497</v>
      </c>
      <c r="G19" s="130" t="s">
        <v>474</v>
      </c>
      <c r="H19" s="130" t="s">
        <v>489</v>
      </c>
      <c r="I19" s="131">
        <v>0.0016953703703703705</v>
      </c>
      <c r="J19" s="106" t="str">
        <f t="shared" si="1"/>
        <v>III A</v>
      </c>
      <c r="K19" s="118"/>
      <c r="L19" s="118"/>
      <c r="M19" s="119"/>
      <c r="N19" s="109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</row>
    <row r="20" spans="1:254" ht="12.75">
      <c r="A20" s="111">
        <v>7</v>
      </c>
      <c r="B20" s="111"/>
      <c r="C20" s="111"/>
      <c r="D20" s="112"/>
      <c r="E20" s="111"/>
      <c r="F20" s="111"/>
      <c r="G20" s="113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</row>
    <row r="21" spans="1:254" ht="12.75">
      <c r="A21" s="114"/>
      <c r="B21" s="114"/>
      <c r="C21" s="114"/>
      <c r="D21" s="115" t="s">
        <v>45</v>
      </c>
      <c r="E21" s="115"/>
      <c r="F21" s="115" t="s">
        <v>23</v>
      </c>
      <c r="G21" s="116"/>
      <c r="H21" s="117"/>
      <c r="I21" s="114"/>
      <c r="J21" s="118"/>
      <c r="K21" s="118"/>
      <c r="L21" s="118"/>
      <c r="M21" s="119"/>
      <c r="N21" s="10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</row>
    <row r="22" spans="1:254" ht="13.5" thickBot="1">
      <c r="A22" s="114"/>
      <c r="B22" s="114"/>
      <c r="C22" s="114"/>
      <c r="D22" s="114"/>
      <c r="E22" s="114"/>
      <c r="F22" s="114"/>
      <c r="G22" s="116"/>
      <c r="H22" s="117"/>
      <c r="I22" s="114"/>
      <c r="J22" s="118"/>
      <c r="K22" s="118"/>
      <c r="L22" s="118"/>
      <c r="M22" s="119"/>
      <c r="N22" s="10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</row>
    <row r="23" spans="1:254" ht="13.5" thickBot="1">
      <c r="A23" s="120" t="s">
        <v>644</v>
      </c>
      <c r="B23" s="121" t="s">
        <v>46</v>
      </c>
      <c r="C23" s="121" t="s">
        <v>47</v>
      </c>
      <c r="D23" s="122" t="s">
        <v>11</v>
      </c>
      <c r="E23" s="123" t="s">
        <v>12</v>
      </c>
      <c r="F23" s="120" t="s">
        <v>13</v>
      </c>
      <c r="G23" s="120" t="s">
        <v>14</v>
      </c>
      <c r="H23" s="120" t="s">
        <v>15</v>
      </c>
      <c r="I23" s="124" t="s">
        <v>16</v>
      </c>
      <c r="J23" s="105" t="s">
        <v>44</v>
      </c>
      <c r="K23" s="118"/>
      <c r="L23" s="118"/>
      <c r="M23" s="119"/>
      <c r="N23" s="10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</row>
    <row r="24" spans="1:254" ht="12.75">
      <c r="A24" s="125">
        <v>1</v>
      </c>
      <c r="B24" s="126"/>
      <c r="C24" s="126">
        <v>175</v>
      </c>
      <c r="D24" s="127" t="s">
        <v>275</v>
      </c>
      <c r="E24" s="128" t="s">
        <v>537</v>
      </c>
      <c r="F24" s="129" t="s">
        <v>538</v>
      </c>
      <c r="G24" s="130" t="s">
        <v>525</v>
      </c>
      <c r="H24" s="130" t="s">
        <v>539</v>
      </c>
      <c r="I24" s="131">
        <v>0.0014077546296296295</v>
      </c>
      <c r="J24" s="106" t="str">
        <f>IF(ISBLANK(I24),"",IF(I24&lt;=0.00131944444444444,"KSM",IF(I24&lt;=0.00140046296296296,"I A",IF(I24&lt;=0.00152777777777778,"II A",IF(I24&lt;=0.00174930555555556,"III A",IF(I24&lt;=0.00198078703703704,"I JA",IF(I24&lt;=0.0021775462962963,"II JA",IF(I24&lt;=0.00231643518518518,"III JA"))))))))</f>
        <v>II A</v>
      </c>
      <c r="K24" s="118"/>
      <c r="L24" s="118"/>
      <c r="M24" s="119"/>
      <c r="N24" s="109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</row>
    <row r="25" spans="1:254" ht="12.75">
      <c r="A25" s="125">
        <v>2</v>
      </c>
      <c r="B25" s="126"/>
      <c r="C25" s="126">
        <v>135</v>
      </c>
      <c r="D25" s="127" t="s">
        <v>193</v>
      </c>
      <c r="E25" s="128" t="s">
        <v>194</v>
      </c>
      <c r="F25" s="129" t="s">
        <v>195</v>
      </c>
      <c r="G25" s="130" t="s">
        <v>59</v>
      </c>
      <c r="H25" s="130" t="s">
        <v>196</v>
      </c>
      <c r="I25" s="131">
        <v>0.001452314814814815</v>
      </c>
      <c r="J25" s="106" t="str">
        <f>IF(ISBLANK(I25),"",IF(I25&lt;=0.00131944444444444,"KSM",IF(I25&lt;=0.00140046296296296,"I A",IF(I25&lt;=0.00152777777777778,"II A",IF(I25&lt;=0.00174930555555556,"III A",IF(I25&lt;=0.00198078703703704,"I JA",IF(I25&lt;=0.0021775462962963,"II JA",IF(I25&lt;=0.00231643518518518,"III JA"))))))))</f>
        <v>II A</v>
      </c>
      <c r="K25" s="118"/>
      <c r="L25" s="118"/>
      <c r="M25" s="119"/>
      <c r="N25" s="109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</row>
    <row r="26" spans="1:254" ht="12.75">
      <c r="A26" s="125">
        <v>3</v>
      </c>
      <c r="B26" s="126"/>
      <c r="C26" s="126">
        <v>171</v>
      </c>
      <c r="D26" s="127" t="s">
        <v>261</v>
      </c>
      <c r="E26" s="128" t="s">
        <v>511</v>
      </c>
      <c r="F26" s="129" t="s">
        <v>512</v>
      </c>
      <c r="G26" s="130" t="s">
        <v>504</v>
      </c>
      <c r="H26" s="130" t="s">
        <v>505</v>
      </c>
      <c r="I26" s="131">
        <v>0.001455671296296296</v>
      </c>
      <c r="J26" s="106" t="str">
        <f>IF(ISBLANK(I26),"",IF(I26&lt;=0.00131944444444444,"KSM",IF(I26&lt;=0.00140046296296296,"I A",IF(I26&lt;=0.00152777777777778,"II A",IF(I26&lt;=0.00174930555555556,"III A",IF(I26&lt;=0.00198078703703704,"I JA",IF(I26&lt;=0.0021775462962963,"II JA",IF(I26&lt;=0.00231643518518518,"III JA"))))))))</f>
        <v>II A</v>
      </c>
      <c r="K26" s="118"/>
      <c r="L26" s="118"/>
      <c r="M26" s="119"/>
      <c r="N26" s="109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</row>
    <row r="27" spans="1:254" ht="12.75">
      <c r="A27" s="125">
        <v>4</v>
      </c>
      <c r="B27" s="126"/>
      <c r="C27" s="126">
        <v>170</v>
      </c>
      <c r="D27" s="127" t="s">
        <v>111</v>
      </c>
      <c r="E27" s="128" t="s">
        <v>509</v>
      </c>
      <c r="F27" s="129" t="s">
        <v>510</v>
      </c>
      <c r="G27" s="130" t="s">
        <v>504</v>
      </c>
      <c r="H27" s="130" t="s">
        <v>505</v>
      </c>
      <c r="I27" s="131">
        <v>0.0014642361111111108</v>
      </c>
      <c r="J27" s="106" t="str">
        <f>IF(ISBLANK(I27),"",IF(I27&lt;=0.00131944444444444,"KSM",IF(I27&lt;=0.00140046296296296,"I A",IF(I27&lt;=0.00152777777777778,"II A",IF(I27&lt;=0.00174930555555556,"III A",IF(I27&lt;=0.00198078703703704,"I JA",IF(I27&lt;=0.0021775462962963,"II JA",IF(I27&lt;=0.00231643518518518,"III JA"))))))))</f>
        <v>II A</v>
      </c>
      <c r="K27" s="118"/>
      <c r="L27" s="118"/>
      <c r="M27" s="119"/>
      <c r="N27" s="109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</row>
    <row r="28" spans="1:254" ht="12.75">
      <c r="A28" s="125">
        <v>5</v>
      </c>
      <c r="B28" s="126"/>
      <c r="C28" s="126">
        <v>147</v>
      </c>
      <c r="D28" s="127" t="s">
        <v>298</v>
      </c>
      <c r="E28" s="128" t="s">
        <v>299</v>
      </c>
      <c r="F28" s="129">
        <v>38952</v>
      </c>
      <c r="G28" s="130" t="s">
        <v>268</v>
      </c>
      <c r="H28" s="130" t="s">
        <v>297</v>
      </c>
      <c r="I28" s="131">
        <v>0.0015005787037037036</v>
      </c>
      <c r="J28" s="106" t="str">
        <f>IF(ISBLANK(I28),"",IF(I28&lt;=0.00131944444444444,"KSM",IF(I28&lt;=0.00140046296296296,"I A",IF(I28&lt;=0.00152777777777778,"II A",IF(I28&lt;=0.00174930555555556,"III A",IF(I28&lt;=0.00198078703703704,"I JA",IF(I28&lt;=0.0021775462962963,"II JA",IF(I28&lt;=0.00231643518518518,"III JA"))))))))</f>
        <v>II A</v>
      </c>
      <c r="K28" s="118"/>
      <c r="L28" s="118"/>
      <c r="M28" s="119"/>
      <c r="N28" s="109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</row>
    <row r="29" ht="12.75">
      <c r="I29" s="110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10" bestFit="1" customWidth="1"/>
    <col min="2" max="2" width="5.00390625" style="110" hidden="1" customWidth="1"/>
    <col min="3" max="3" width="5.00390625" style="110" customWidth="1"/>
    <col min="4" max="4" width="8.7109375" style="110" bestFit="1" customWidth="1"/>
    <col min="5" max="5" width="13.28125" style="110" bestFit="1" customWidth="1"/>
    <col min="6" max="6" width="9.8515625" style="110" customWidth="1"/>
    <col min="7" max="7" width="14.140625" style="110" bestFit="1" customWidth="1"/>
    <col min="8" max="8" width="24.8515625" style="110" bestFit="1" customWidth="1"/>
    <col min="9" max="9" width="7.00390625" style="132" customWidth="1"/>
    <col min="10" max="10" width="7.8515625" style="110" customWidth="1"/>
    <col min="11" max="25" width="3.421875" style="110" customWidth="1"/>
    <col min="26" max="26" width="6.421875" style="110" bestFit="1" customWidth="1"/>
    <col min="27" max="16384" width="9.140625" style="110" customWidth="1"/>
  </cols>
  <sheetData>
    <row r="1" spans="2:14" s="2" customFormat="1" ht="18">
      <c r="B1" s="3"/>
      <c r="D1" s="26" t="s">
        <v>42</v>
      </c>
      <c r="E1" s="4"/>
      <c r="F1" s="3"/>
      <c r="G1" s="5"/>
      <c r="H1" s="25" t="s">
        <v>43</v>
      </c>
      <c r="I1" s="5"/>
      <c r="N1" s="6"/>
    </row>
    <row r="2" spans="1:254" ht="12.75">
      <c r="A2" s="111"/>
      <c r="B2" s="111"/>
      <c r="C2" s="111"/>
      <c r="D2" s="112"/>
      <c r="E2" s="111"/>
      <c r="F2" s="111"/>
      <c r="G2" s="12" t="s">
        <v>20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</row>
    <row r="3" spans="1:254" ht="12.75">
      <c r="A3" s="114"/>
      <c r="B3" s="114"/>
      <c r="C3" s="114"/>
      <c r="D3" s="115" t="s">
        <v>45</v>
      </c>
      <c r="E3" s="115"/>
      <c r="F3" s="115" t="s">
        <v>22</v>
      </c>
      <c r="G3" s="116"/>
      <c r="H3" s="117"/>
      <c r="I3" s="114"/>
      <c r="J3" s="118"/>
      <c r="K3" s="118"/>
      <c r="L3" s="118"/>
      <c r="M3" s="119"/>
      <c r="N3" s="10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</row>
    <row r="4" spans="1:254" ht="13.5" thickBot="1">
      <c r="A4" s="114"/>
      <c r="B4" s="114"/>
      <c r="C4" s="114"/>
      <c r="D4" s="114"/>
      <c r="E4" s="114"/>
      <c r="F4" s="114"/>
      <c r="G4" s="11"/>
      <c r="H4" s="12"/>
      <c r="I4" s="114"/>
      <c r="J4" s="118"/>
      <c r="K4" s="118"/>
      <c r="L4" s="118"/>
      <c r="M4" s="119"/>
      <c r="N4" s="10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</row>
    <row r="5" spans="1:254" ht="13.5" thickBot="1">
      <c r="A5" s="120" t="s">
        <v>644</v>
      </c>
      <c r="B5" s="121" t="s">
        <v>46</v>
      </c>
      <c r="C5" s="121" t="s">
        <v>47</v>
      </c>
      <c r="D5" s="122" t="s">
        <v>11</v>
      </c>
      <c r="E5" s="123" t="s">
        <v>12</v>
      </c>
      <c r="F5" s="120" t="s">
        <v>13</v>
      </c>
      <c r="G5" s="120" t="s">
        <v>14</v>
      </c>
      <c r="H5" s="120" t="s">
        <v>15</v>
      </c>
      <c r="I5" s="124" t="s">
        <v>16</v>
      </c>
      <c r="J5" s="105" t="s">
        <v>44</v>
      </c>
      <c r="K5" s="118"/>
      <c r="L5" s="118"/>
      <c r="M5" s="119"/>
      <c r="N5" s="10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</row>
    <row r="6" spans="1:254" ht="12" customHeight="1">
      <c r="A6" s="125">
        <v>1</v>
      </c>
      <c r="B6" s="126"/>
      <c r="C6" s="126">
        <v>172</v>
      </c>
      <c r="D6" s="127" t="s">
        <v>111</v>
      </c>
      <c r="E6" s="128" t="s">
        <v>513</v>
      </c>
      <c r="F6" s="129" t="s">
        <v>514</v>
      </c>
      <c r="G6" s="130" t="s">
        <v>504</v>
      </c>
      <c r="H6" s="130" t="s">
        <v>505</v>
      </c>
      <c r="I6" s="131">
        <v>0.0015579861111111113</v>
      </c>
      <c r="J6" s="106" t="str">
        <f aca="true" t="shared" si="0" ref="J6:J18">IF(ISBLANK(I6),"",IF(I6&lt;=0.00131944444444444,"KSM",IF(I6&lt;=0.00140046296296296,"I A",IF(I6&lt;=0.00152777777777778,"II A",IF(I6&lt;=0.00174930555555556,"III A",IF(I6&lt;=0.00198078703703704,"I JA",IF(I6&lt;=0.0021775462962963,"II JA",IF(I6&lt;=0.00231643518518518,"III JA"))))))))</f>
        <v>III A</v>
      </c>
      <c r="K6" s="118"/>
      <c r="L6" s="118"/>
      <c r="M6" s="119"/>
      <c r="N6" s="109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254" ht="12" customHeight="1">
      <c r="A7" s="125">
        <v>2</v>
      </c>
      <c r="B7" s="126"/>
      <c r="C7" s="126">
        <v>178</v>
      </c>
      <c r="D7" s="127" t="s">
        <v>629</v>
      </c>
      <c r="E7" s="128" t="s">
        <v>630</v>
      </c>
      <c r="F7" s="129" t="s">
        <v>631</v>
      </c>
      <c r="G7" s="130" t="s">
        <v>525</v>
      </c>
      <c r="H7" s="130" t="s">
        <v>613</v>
      </c>
      <c r="I7" s="131">
        <v>0.001573726851851852</v>
      </c>
      <c r="J7" s="106" t="str">
        <f t="shared" si="0"/>
        <v>III A</v>
      </c>
      <c r="K7" s="118"/>
      <c r="L7" s="118"/>
      <c r="M7" s="119"/>
      <c r="N7" s="109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</row>
    <row r="8" spans="1:254" ht="12" customHeight="1">
      <c r="A8" s="125">
        <v>3</v>
      </c>
      <c r="B8" s="126"/>
      <c r="C8" s="126">
        <v>152</v>
      </c>
      <c r="D8" s="127" t="s">
        <v>273</v>
      </c>
      <c r="E8" s="128" t="s">
        <v>313</v>
      </c>
      <c r="F8" s="129">
        <v>39303</v>
      </c>
      <c r="G8" s="130" t="s">
        <v>268</v>
      </c>
      <c r="H8" s="130" t="s">
        <v>314</v>
      </c>
      <c r="I8" s="131">
        <v>0.0015766203703703704</v>
      </c>
      <c r="J8" s="106" t="str">
        <f t="shared" si="0"/>
        <v>III A</v>
      </c>
      <c r="K8" s="118"/>
      <c r="L8" s="118"/>
      <c r="M8" s="119"/>
      <c r="N8" s="109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</row>
    <row r="9" spans="1:254" ht="12" customHeight="1">
      <c r="A9" s="125">
        <v>4</v>
      </c>
      <c r="B9" s="126"/>
      <c r="C9" s="126">
        <v>145</v>
      </c>
      <c r="D9" s="127" t="s">
        <v>242</v>
      </c>
      <c r="E9" s="128" t="s">
        <v>243</v>
      </c>
      <c r="F9" s="129">
        <v>39203</v>
      </c>
      <c r="G9" s="130" t="s">
        <v>228</v>
      </c>
      <c r="H9" s="130" t="s">
        <v>244</v>
      </c>
      <c r="I9" s="131">
        <v>0.0015887731481481482</v>
      </c>
      <c r="J9" s="106" t="str">
        <f t="shared" si="0"/>
        <v>III A</v>
      </c>
      <c r="K9" s="118"/>
      <c r="L9" s="118"/>
      <c r="M9" s="119"/>
      <c r="N9" s="109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</row>
    <row r="10" spans="1:254" ht="12" customHeight="1">
      <c r="A10" s="125">
        <v>5</v>
      </c>
      <c r="B10" s="126"/>
      <c r="C10" s="126">
        <v>162</v>
      </c>
      <c r="D10" s="127" t="s">
        <v>476</v>
      </c>
      <c r="E10" s="128" t="s">
        <v>477</v>
      </c>
      <c r="F10" s="129">
        <v>39128</v>
      </c>
      <c r="G10" s="130" t="s">
        <v>474</v>
      </c>
      <c r="H10" s="130" t="s">
        <v>475</v>
      </c>
      <c r="I10" s="131">
        <v>0.0015917824074074074</v>
      </c>
      <c r="J10" s="106" t="str">
        <f t="shared" si="0"/>
        <v>III A</v>
      </c>
      <c r="K10" s="118"/>
      <c r="L10" s="118"/>
      <c r="M10" s="119"/>
      <c r="N10" s="109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</row>
    <row r="11" spans="1:254" ht="12" customHeight="1">
      <c r="A11" s="125">
        <v>6</v>
      </c>
      <c r="B11" s="126"/>
      <c r="C11" s="126">
        <v>148</v>
      </c>
      <c r="D11" s="127" t="s">
        <v>275</v>
      </c>
      <c r="E11" s="128" t="s">
        <v>300</v>
      </c>
      <c r="F11" s="129">
        <v>39311</v>
      </c>
      <c r="G11" s="130" t="s">
        <v>268</v>
      </c>
      <c r="H11" s="130" t="s">
        <v>297</v>
      </c>
      <c r="I11" s="131">
        <v>0.0015994212962962965</v>
      </c>
      <c r="J11" s="106" t="str">
        <f t="shared" si="0"/>
        <v>III A</v>
      </c>
      <c r="K11" s="118"/>
      <c r="L11" s="118"/>
      <c r="M11" s="11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pans="1:254" ht="12" customHeight="1">
      <c r="A12" s="125">
        <v>7</v>
      </c>
      <c r="B12" s="126"/>
      <c r="C12" s="126">
        <v>149</v>
      </c>
      <c r="D12" s="127" t="s">
        <v>54</v>
      </c>
      <c r="E12" s="128" t="s">
        <v>304</v>
      </c>
      <c r="F12" s="129">
        <v>39230</v>
      </c>
      <c r="G12" s="130" t="s">
        <v>268</v>
      </c>
      <c r="H12" s="130" t="s">
        <v>305</v>
      </c>
      <c r="I12" s="146">
        <v>0.0016027777777777776</v>
      </c>
      <c r="J12" s="104" t="str">
        <f t="shared" si="0"/>
        <v>III A</v>
      </c>
      <c r="K12" s="118"/>
      <c r="L12" s="118"/>
      <c r="M12" s="119"/>
      <c r="N12" s="109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</row>
    <row r="13" spans="1:254" ht="12" customHeight="1">
      <c r="A13" s="125">
        <v>8</v>
      </c>
      <c r="B13" s="126"/>
      <c r="C13" s="126">
        <v>164</v>
      </c>
      <c r="D13" s="127" t="s">
        <v>490</v>
      </c>
      <c r="E13" s="128" t="s">
        <v>491</v>
      </c>
      <c r="F13" s="129" t="s">
        <v>492</v>
      </c>
      <c r="G13" s="130" t="s">
        <v>474</v>
      </c>
      <c r="H13" s="130" t="s">
        <v>489</v>
      </c>
      <c r="I13" s="146">
        <v>0.0016337962962962964</v>
      </c>
      <c r="J13" s="104" t="str">
        <f t="shared" si="0"/>
        <v>III A</v>
      </c>
      <c r="K13" s="118"/>
      <c r="L13" s="118"/>
      <c r="M13" s="119"/>
      <c r="N13" s="109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</row>
    <row r="14" spans="1:254" ht="12" customHeight="1">
      <c r="A14" s="125">
        <v>9</v>
      </c>
      <c r="B14" s="126"/>
      <c r="C14" s="126">
        <v>165</v>
      </c>
      <c r="D14" s="127" t="s">
        <v>275</v>
      </c>
      <c r="E14" s="128" t="s">
        <v>493</v>
      </c>
      <c r="F14" s="129" t="s">
        <v>494</v>
      </c>
      <c r="G14" s="130" t="s">
        <v>474</v>
      </c>
      <c r="H14" s="130" t="s">
        <v>489</v>
      </c>
      <c r="I14" s="131">
        <v>0.0016392361111111113</v>
      </c>
      <c r="J14" s="106" t="str">
        <f t="shared" si="0"/>
        <v>III A</v>
      </c>
      <c r="K14" s="118"/>
      <c r="L14" s="118"/>
      <c r="M14" s="11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pans="1:254" ht="12" customHeight="1">
      <c r="A15" s="125">
        <v>10</v>
      </c>
      <c r="B15" s="126"/>
      <c r="C15" s="126">
        <v>180</v>
      </c>
      <c r="D15" s="18" t="s">
        <v>230</v>
      </c>
      <c r="E15" s="19" t="s">
        <v>231</v>
      </c>
      <c r="F15" s="20">
        <v>39232</v>
      </c>
      <c r="G15" s="21" t="s">
        <v>228</v>
      </c>
      <c r="H15" s="21" t="s">
        <v>229</v>
      </c>
      <c r="I15" s="131">
        <v>0.0016476851851851852</v>
      </c>
      <c r="J15" s="106" t="str">
        <f t="shared" si="0"/>
        <v>III A</v>
      </c>
      <c r="K15" s="118"/>
      <c r="L15" s="118"/>
      <c r="M15" s="11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pans="1:254" ht="12" customHeight="1">
      <c r="A16" s="125">
        <v>11</v>
      </c>
      <c r="B16" s="126"/>
      <c r="C16" s="126">
        <v>166</v>
      </c>
      <c r="D16" s="127" t="s">
        <v>495</v>
      </c>
      <c r="E16" s="128" t="s">
        <v>496</v>
      </c>
      <c r="F16" s="129" t="s">
        <v>497</v>
      </c>
      <c r="G16" s="130" t="s">
        <v>474</v>
      </c>
      <c r="H16" s="130" t="s">
        <v>489</v>
      </c>
      <c r="I16" s="131">
        <v>0.0016953703703703705</v>
      </c>
      <c r="J16" s="106" t="str">
        <f t="shared" si="0"/>
        <v>III A</v>
      </c>
      <c r="K16" s="118"/>
      <c r="L16" s="118"/>
      <c r="M16" s="119"/>
      <c r="N16" s="109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</row>
    <row r="17" spans="1:254" ht="12" customHeight="1">
      <c r="A17" s="125">
        <v>12</v>
      </c>
      <c r="B17" s="126"/>
      <c r="C17" s="126">
        <v>167</v>
      </c>
      <c r="D17" s="127" t="s">
        <v>498</v>
      </c>
      <c r="E17" s="128" t="s">
        <v>499</v>
      </c>
      <c r="F17" s="129" t="s">
        <v>500</v>
      </c>
      <c r="G17" s="130" t="s">
        <v>474</v>
      </c>
      <c r="H17" s="130" t="s">
        <v>489</v>
      </c>
      <c r="I17" s="131">
        <v>0.001721064814814815</v>
      </c>
      <c r="J17" s="106" t="str">
        <f t="shared" si="0"/>
        <v>III A</v>
      </c>
      <c r="K17" s="118"/>
      <c r="L17" s="118"/>
      <c r="M17" s="11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</row>
    <row r="18" spans="1:254" ht="12.75">
      <c r="A18" s="125">
        <v>13</v>
      </c>
      <c r="B18" s="126"/>
      <c r="C18" s="126">
        <v>143</v>
      </c>
      <c r="D18" s="127" t="s">
        <v>234</v>
      </c>
      <c r="E18" s="128" t="s">
        <v>235</v>
      </c>
      <c r="F18" s="129">
        <v>39456</v>
      </c>
      <c r="G18" s="130" t="s">
        <v>228</v>
      </c>
      <c r="H18" s="130" t="s">
        <v>229</v>
      </c>
      <c r="I18" s="131">
        <v>0.0017394675925925928</v>
      </c>
      <c r="J18" s="106" t="str">
        <f t="shared" si="0"/>
        <v>III A</v>
      </c>
      <c r="K18" s="118"/>
      <c r="L18" s="118"/>
      <c r="M18" s="11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</row>
    <row r="19" spans="1:254" ht="12.75">
      <c r="A19" s="111">
        <v>7</v>
      </c>
      <c r="B19" s="111"/>
      <c r="C19" s="111"/>
      <c r="D19" s="112"/>
      <c r="E19" s="111"/>
      <c r="F19" s="111"/>
      <c r="G19" s="113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</row>
    <row r="20" spans="1:254" ht="12.75">
      <c r="A20" s="114"/>
      <c r="B20" s="114"/>
      <c r="C20" s="114"/>
      <c r="D20" s="115" t="s">
        <v>45</v>
      </c>
      <c r="E20" s="115"/>
      <c r="F20" s="115" t="s">
        <v>23</v>
      </c>
      <c r="G20" s="116"/>
      <c r="H20" s="117"/>
      <c r="I20" s="114"/>
      <c r="J20" s="118"/>
      <c r="K20" s="118"/>
      <c r="L20" s="118"/>
      <c r="M20" s="119"/>
      <c r="N20" s="10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</row>
    <row r="21" spans="1:254" ht="13.5" thickBot="1">
      <c r="A21" s="114"/>
      <c r="B21" s="114"/>
      <c r="C21" s="114"/>
      <c r="D21" s="114"/>
      <c r="E21" s="114"/>
      <c r="F21" s="114"/>
      <c r="G21" s="116"/>
      <c r="H21" s="117"/>
      <c r="I21" s="114"/>
      <c r="J21" s="118"/>
      <c r="K21" s="118"/>
      <c r="L21" s="118"/>
      <c r="M21" s="119"/>
      <c r="N21" s="10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</row>
    <row r="22" spans="1:254" ht="13.5" thickBot="1">
      <c r="A22" s="120" t="s">
        <v>644</v>
      </c>
      <c r="B22" s="121" t="s">
        <v>46</v>
      </c>
      <c r="C22" s="121" t="s">
        <v>47</v>
      </c>
      <c r="D22" s="122" t="s">
        <v>11</v>
      </c>
      <c r="E22" s="123" t="s">
        <v>12</v>
      </c>
      <c r="F22" s="120" t="s">
        <v>13</v>
      </c>
      <c r="G22" s="120" t="s">
        <v>14</v>
      </c>
      <c r="H22" s="120" t="s">
        <v>15</v>
      </c>
      <c r="I22" s="124" t="s">
        <v>16</v>
      </c>
      <c r="J22" s="105" t="s">
        <v>44</v>
      </c>
      <c r="K22" s="118"/>
      <c r="L22" s="118"/>
      <c r="M22" s="119"/>
      <c r="N22" s="10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</row>
    <row r="23" spans="1:254" ht="12.75">
      <c r="A23" s="125">
        <v>1</v>
      </c>
      <c r="B23" s="126"/>
      <c r="C23" s="126">
        <v>175</v>
      </c>
      <c r="D23" s="127" t="s">
        <v>275</v>
      </c>
      <c r="E23" s="128" t="s">
        <v>537</v>
      </c>
      <c r="F23" s="129" t="s">
        <v>538</v>
      </c>
      <c r="G23" s="130" t="s">
        <v>525</v>
      </c>
      <c r="H23" s="130" t="s">
        <v>539</v>
      </c>
      <c r="I23" s="131">
        <v>0.0014077546296296295</v>
      </c>
      <c r="J23" s="106" t="str">
        <f>IF(ISBLANK(I23),"",IF(I23&lt;=0.00131944444444444,"KSM",IF(I23&lt;=0.00140046296296296,"I A",IF(I23&lt;=0.00152777777777778,"II A",IF(I23&lt;=0.00174930555555556,"III A",IF(I23&lt;=0.00198078703703704,"I JA",IF(I23&lt;=0.0021775462962963,"II JA",IF(I23&lt;=0.00231643518518518,"III JA"))))))))</f>
        <v>II A</v>
      </c>
      <c r="K23" s="118"/>
      <c r="L23" s="118"/>
      <c r="M23" s="119"/>
      <c r="N23" s="109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</row>
    <row r="24" spans="1:254" ht="12.75">
      <c r="A24" s="125">
        <v>2</v>
      </c>
      <c r="B24" s="126"/>
      <c r="C24" s="126">
        <v>135</v>
      </c>
      <c r="D24" s="127" t="s">
        <v>193</v>
      </c>
      <c r="E24" s="128" t="s">
        <v>194</v>
      </c>
      <c r="F24" s="129" t="s">
        <v>195</v>
      </c>
      <c r="G24" s="130" t="s">
        <v>59</v>
      </c>
      <c r="H24" s="130" t="s">
        <v>196</v>
      </c>
      <c r="I24" s="131">
        <v>0.001452314814814815</v>
      </c>
      <c r="J24" s="106" t="str">
        <f>IF(ISBLANK(I24),"",IF(I24&lt;=0.00131944444444444,"KSM",IF(I24&lt;=0.00140046296296296,"I A",IF(I24&lt;=0.00152777777777778,"II A",IF(I24&lt;=0.00174930555555556,"III A",IF(I24&lt;=0.00198078703703704,"I JA",IF(I24&lt;=0.0021775462962963,"II JA",IF(I24&lt;=0.00231643518518518,"III JA"))))))))</f>
        <v>II A</v>
      </c>
      <c r="K24" s="118"/>
      <c r="L24" s="118"/>
      <c r="M24" s="119"/>
      <c r="N24" s="109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</row>
    <row r="25" spans="1:254" ht="12.75">
      <c r="A25" s="125">
        <v>3</v>
      </c>
      <c r="B25" s="126"/>
      <c r="C25" s="126">
        <v>171</v>
      </c>
      <c r="D25" s="127" t="s">
        <v>261</v>
      </c>
      <c r="E25" s="128" t="s">
        <v>511</v>
      </c>
      <c r="F25" s="129" t="s">
        <v>512</v>
      </c>
      <c r="G25" s="130" t="s">
        <v>504</v>
      </c>
      <c r="H25" s="130" t="s">
        <v>505</v>
      </c>
      <c r="I25" s="131">
        <v>0.001455671296296296</v>
      </c>
      <c r="J25" s="106" t="str">
        <f>IF(ISBLANK(I25),"",IF(I25&lt;=0.00131944444444444,"KSM",IF(I25&lt;=0.00140046296296296,"I A",IF(I25&lt;=0.00152777777777778,"II A",IF(I25&lt;=0.00174930555555556,"III A",IF(I25&lt;=0.00198078703703704,"I JA",IF(I25&lt;=0.0021775462962963,"II JA",IF(I25&lt;=0.00231643518518518,"III JA"))))))))</f>
        <v>II A</v>
      </c>
      <c r="K25" s="118"/>
      <c r="L25" s="118"/>
      <c r="M25" s="119"/>
      <c r="N25" s="109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</row>
    <row r="26" spans="1:254" ht="12.75">
      <c r="A26" s="125">
        <v>4</v>
      </c>
      <c r="B26" s="126"/>
      <c r="C26" s="126">
        <v>170</v>
      </c>
      <c r="D26" s="127" t="s">
        <v>111</v>
      </c>
      <c r="E26" s="128" t="s">
        <v>509</v>
      </c>
      <c r="F26" s="129" t="s">
        <v>510</v>
      </c>
      <c r="G26" s="130" t="s">
        <v>504</v>
      </c>
      <c r="H26" s="130" t="s">
        <v>505</v>
      </c>
      <c r="I26" s="131">
        <v>0.0014642361111111108</v>
      </c>
      <c r="J26" s="106" t="str">
        <f>IF(ISBLANK(I26),"",IF(I26&lt;=0.00131944444444444,"KSM",IF(I26&lt;=0.00140046296296296,"I A",IF(I26&lt;=0.00152777777777778,"II A",IF(I26&lt;=0.00174930555555556,"III A",IF(I26&lt;=0.00198078703703704,"I JA",IF(I26&lt;=0.0021775462962963,"II JA",IF(I26&lt;=0.00231643518518518,"III JA"))))))))</f>
        <v>II A</v>
      </c>
      <c r="K26" s="118"/>
      <c r="L26" s="118"/>
      <c r="M26" s="119"/>
      <c r="N26" s="109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</row>
    <row r="27" spans="1:254" ht="12.75">
      <c r="A27" s="125">
        <v>5</v>
      </c>
      <c r="B27" s="126"/>
      <c r="C27" s="126">
        <v>147</v>
      </c>
      <c r="D27" s="127" t="s">
        <v>298</v>
      </c>
      <c r="E27" s="128" t="s">
        <v>299</v>
      </c>
      <c r="F27" s="129">
        <v>38952</v>
      </c>
      <c r="G27" s="130" t="s">
        <v>268</v>
      </c>
      <c r="H27" s="130" t="s">
        <v>297</v>
      </c>
      <c r="I27" s="131">
        <v>0.0015005787037037036</v>
      </c>
      <c r="J27" s="106" t="str">
        <f>IF(ISBLANK(I27),"",IF(I27&lt;=0.00131944444444444,"KSM",IF(I27&lt;=0.00140046296296296,"I A",IF(I27&lt;=0.00152777777777778,"II A",IF(I27&lt;=0.00174930555555556,"III A",IF(I27&lt;=0.00198078703703704,"I JA",IF(I27&lt;=0.0021775462962963,"II JA",IF(I27&lt;=0.00231643518518518,"III JA"))))))))</f>
        <v>II A</v>
      </c>
      <c r="K27" s="118"/>
      <c r="L27" s="118"/>
      <c r="M27" s="119"/>
      <c r="N27" s="109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</row>
    <row r="28" ht="12.75">
      <c r="I28" s="110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28125" style="44" customWidth="1"/>
    <col min="2" max="2" width="7.8515625" style="44" customWidth="1"/>
    <col min="3" max="3" width="12.57421875" style="44" customWidth="1"/>
    <col min="4" max="4" width="10.140625" style="44" customWidth="1"/>
    <col min="5" max="5" width="15.8515625" style="44" customWidth="1"/>
    <col min="6" max="6" width="24.57421875" style="44" bestFit="1" customWidth="1"/>
    <col min="7" max="18" width="4.00390625" style="44" customWidth="1"/>
    <col min="19" max="20" width="5.57421875" style="44" customWidth="1"/>
    <col min="21" max="16384" width="9.140625" style="44" customWidth="1"/>
  </cols>
  <sheetData>
    <row r="1" spans="2:14" s="2" customFormat="1" ht="18">
      <c r="B1" s="3"/>
      <c r="D1" s="26" t="s">
        <v>42</v>
      </c>
      <c r="E1" s="4"/>
      <c r="F1" s="3"/>
      <c r="G1" s="5"/>
      <c r="H1" s="25" t="s">
        <v>43</v>
      </c>
      <c r="I1" s="5"/>
      <c r="N1" s="6"/>
    </row>
    <row r="2" spans="2:6" s="7" customFormat="1" ht="3.75">
      <c r="B2" s="8"/>
      <c r="F2" s="9"/>
    </row>
    <row r="3" spans="2:15" s="2" customFormat="1" ht="15">
      <c r="B3" s="27" t="s">
        <v>26</v>
      </c>
      <c r="C3" s="28"/>
      <c r="E3" s="29"/>
      <c r="F3" s="30" t="s">
        <v>19</v>
      </c>
      <c r="O3" s="24"/>
    </row>
    <row r="4" spans="1:19" s="35" customFormat="1" ht="4.5" thickBot="1">
      <c r="A4" s="31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1"/>
    </row>
    <row r="5" spans="1:20" ht="13.5" thickBot="1">
      <c r="A5" s="36" t="s">
        <v>644</v>
      </c>
      <c r="B5" s="37" t="s">
        <v>11</v>
      </c>
      <c r="C5" s="38" t="s">
        <v>12</v>
      </c>
      <c r="D5" s="39" t="s">
        <v>13</v>
      </c>
      <c r="E5" s="40" t="s">
        <v>14</v>
      </c>
      <c r="F5" s="41" t="s">
        <v>15</v>
      </c>
      <c r="G5" s="42" t="s">
        <v>664</v>
      </c>
      <c r="H5" s="42" t="s">
        <v>665</v>
      </c>
      <c r="I5" s="42" t="s">
        <v>666</v>
      </c>
      <c r="J5" s="42" t="s">
        <v>667</v>
      </c>
      <c r="K5" s="42" t="s">
        <v>668</v>
      </c>
      <c r="L5" s="42" t="s">
        <v>669</v>
      </c>
      <c r="M5" s="42" t="s">
        <v>670</v>
      </c>
      <c r="N5" s="42" t="s">
        <v>671</v>
      </c>
      <c r="O5" s="42" t="s">
        <v>672</v>
      </c>
      <c r="P5" s="42" t="s">
        <v>673</v>
      </c>
      <c r="Q5" s="42" t="s">
        <v>674</v>
      </c>
      <c r="R5" s="42"/>
      <c r="S5" s="133" t="s">
        <v>27</v>
      </c>
      <c r="T5" s="105" t="s">
        <v>44</v>
      </c>
    </row>
    <row r="6" spans="1:20" ht="12.75">
      <c r="A6" s="45">
        <v>1</v>
      </c>
      <c r="B6" s="46" t="s">
        <v>248</v>
      </c>
      <c r="C6" s="47" t="s">
        <v>249</v>
      </c>
      <c r="D6" s="48">
        <v>39327</v>
      </c>
      <c r="E6" s="49" t="s">
        <v>228</v>
      </c>
      <c r="F6" s="50" t="s">
        <v>250</v>
      </c>
      <c r="G6" s="51"/>
      <c r="H6" s="51"/>
      <c r="I6" s="51"/>
      <c r="J6" s="51"/>
      <c r="K6" s="51" t="s">
        <v>675</v>
      </c>
      <c r="L6" s="51" t="s">
        <v>675</v>
      </c>
      <c r="M6" s="51" t="s">
        <v>675</v>
      </c>
      <c r="N6" s="51" t="s">
        <v>675</v>
      </c>
      <c r="O6" s="51" t="s">
        <v>676</v>
      </c>
      <c r="P6" s="52"/>
      <c r="Q6" s="52"/>
      <c r="R6" s="52"/>
      <c r="S6" s="134">
        <v>1.6</v>
      </c>
      <c r="T6" s="104" t="str">
        <f aca="true" t="shared" si="0" ref="T6:T11">IF(ISBLANK(S6),"",IF(S6&gt;=1.75,"KSM",IF(S6&gt;=1.65,"I A",IF(S6&gt;=1.5,"II A",IF(S6&gt;=1.39,"III A",IF(S6&gt;=1.3,"I JA",IF(S6&gt;=1.22,"II JA",IF(S6&gt;=1.15,"III JA"))))))))</f>
        <v>II A</v>
      </c>
    </row>
    <row r="7" spans="1:20" ht="12.75">
      <c r="A7" s="45">
        <v>2</v>
      </c>
      <c r="B7" s="46" t="s">
        <v>378</v>
      </c>
      <c r="C7" s="47" t="s">
        <v>379</v>
      </c>
      <c r="D7" s="48" t="s">
        <v>380</v>
      </c>
      <c r="E7" s="49" t="s">
        <v>376</v>
      </c>
      <c r="F7" s="50" t="s">
        <v>377</v>
      </c>
      <c r="G7" s="51"/>
      <c r="H7" s="51" t="s">
        <v>675</v>
      </c>
      <c r="I7" s="51" t="s">
        <v>675</v>
      </c>
      <c r="J7" s="51" t="s">
        <v>675</v>
      </c>
      <c r="K7" s="51" t="s">
        <v>678</v>
      </c>
      <c r="L7" s="51" t="s">
        <v>676</v>
      </c>
      <c r="M7" s="51"/>
      <c r="N7" s="51"/>
      <c r="O7" s="51"/>
      <c r="P7" s="52"/>
      <c r="Q7" s="52"/>
      <c r="R7" s="52"/>
      <c r="S7" s="134">
        <v>1.45</v>
      </c>
      <c r="T7" s="104" t="str">
        <f t="shared" si="0"/>
        <v>III A</v>
      </c>
    </row>
    <row r="8" spans="1:20" ht="12.75">
      <c r="A8" s="45">
        <v>3</v>
      </c>
      <c r="B8" s="46" t="s">
        <v>206</v>
      </c>
      <c r="C8" s="47" t="s">
        <v>207</v>
      </c>
      <c r="D8" s="48" t="s">
        <v>208</v>
      </c>
      <c r="E8" s="49" t="s">
        <v>202</v>
      </c>
      <c r="F8" s="50" t="s">
        <v>209</v>
      </c>
      <c r="G8" s="51"/>
      <c r="H8" s="51"/>
      <c r="I8" s="51" t="s">
        <v>675</v>
      </c>
      <c r="J8" s="51" t="s">
        <v>678</v>
      </c>
      <c r="K8" s="51" t="s">
        <v>677</v>
      </c>
      <c r="L8" s="51" t="s">
        <v>676</v>
      </c>
      <c r="M8" s="51"/>
      <c r="N8" s="51"/>
      <c r="O8" s="51"/>
      <c r="P8" s="52"/>
      <c r="Q8" s="52"/>
      <c r="R8" s="52"/>
      <c r="S8" s="134">
        <v>1.45</v>
      </c>
      <c r="T8" s="104" t="str">
        <f t="shared" si="0"/>
        <v>III A</v>
      </c>
    </row>
    <row r="9" spans="1:20" ht="12.75">
      <c r="A9" s="45">
        <v>4</v>
      </c>
      <c r="B9" s="46" t="s">
        <v>471</v>
      </c>
      <c r="C9" s="47" t="s">
        <v>472</v>
      </c>
      <c r="D9" s="48">
        <v>39340</v>
      </c>
      <c r="E9" s="49" t="s">
        <v>469</v>
      </c>
      <c r="F9" s="50" t="s">
        <v>470</v>
      </c>
      <c r="G9" s="51" t="s">
        <v>675</v>
      </c>
      <c r="H9" s="51" t="s">
        <v>675</v>
      </c>
      <c r="I9" s="51" t="s">
        <v>675</v>
      </c>
      <c r="J9" s="51" t="s">
        <v>677</v>
      </c>
      <c r="K9" s="51" t="s">
        <v>677</v>
      </c>
      <c r="L9" s="51" t="s">
        <v>676</v>
      </c>
      <c r="M9" s="51"/>
      <c r="N9" s="51"/>
      <c r="O9" s="51"/>
      <c r="P9" s="52"/>
      <c r="Q9" s="52"/>
      <c r="R9" s="52"/>
      <c r="S9" s="134">
        <v>1.45</v>
      </c>
      <c r="T9" s="104" t="str">
        <f t="shared" si="0"/>
        <v>III A</v>
      </c>
    </row>
    <row r="10" spans="1:20" ht="12.75">
      <c r="A10" s="45">
        <v>5</v>
      </c>
      <c r="B10" s="46" t="s">
        <v>467</v>
      </c>
      <c r="C10" s="47" t="s">
        <v>468</v>
      </c>
      <c r="D10" s="48">
        <v>39205</v>
      </c>
      <c r="E10" s="49" t="s">
        <v>469</v>
      </c>
      <c r="F10" s="50" t="s">
        <v>470</v>
      </c>
      <c r="G10" s="51" t="s">
        <v>675</v>
      </c>
      <c r="H10" s="51" t="s">
        <v>675</v>
      </c>
      <c r="I10" s="51" t="s">
        <v>675</v>
      </c>
      <c r="J10" s="51" t="s">
        <v>675</v>
      </c>
      <c r="K10" s="51" t="s">
        <v>676</v>
      </c>
      <c r="L10" s="51"/>
      <c r="M10" s="51"/>
      <c r="N10" s="51"/>
      <c r="O10" s="51"/>
      <c r="P10" s="52"/>
      <c r="Q10" s="52"/>
      <c r="R10" s="52"/>
      <c r="S10" s="134">
        <v>1.4</v>
      </c>
      <c r="T10" s="104" t="str">
        <f t="shared" si="0"/>
        <v>III A</v>
      </c>
    </row>
    <row r="11" spans="1:20" ht="12.75">
      <c r="A11" s="45">
        <v>6</v>
      </c>
      <c r="B11" s="46" t="s">
        <v>114</v>
      </c>
      <c r="C11" s="47" t="s">
        <v>115</v>
      </c>
      <c r="D11" s="48" t="s">
        <v>116</v>
      </c>
      <c r="E11" s="49" t="s">
        <v>59</v>
      </c>
      <c r="F11" s="50" t="s">
        <v>110</v>
      </c>
      <c r="G11" s="51" t="s">
        <v>675</v>
      </c>
      <c r="H11" s="51" t="s">
        <v>675</v>
      </c>
      <c r="I11" s="51" t="s">
        <v>678</v>
      </c>
      <c r="J11" s="51" t="s">
        <v>678</v>
      </c>
      <c r="K11" s="51" t="s">
        <v>676</v>
      </c>
      <c r="L11" s="51"/>
      <c r="M11" s="51"/>
      <c r="N11" s="51"/>
      <c r="O11" s="51"/>
      <c r="P11" s="52"/>
      <c r="Q11" s="52"/>
      <c r="R11" s="52"/>
      <c r="S11" s="134">
        <v>1.4</v>
      </c>
      <c r="T11" s="104" t="str">
        <f t="shared" si="0"/>
        <v>III A</v>
      </c>
    </row>
    <row r="12" s="7" customFormat="1" ht="3.75"/>
    <row r="13" spans="2:15" s="2" customFormat="1" ht="15">
      <c r="B13" s="27" t="s">
        <v>26</v>
      </c>
      <c r="C13" s="28"/>
      <c r="D13" s="29"/>
      <c r="E13" s="29"/>
      <c r="F13" s="30" t="s">
        <v>21</v>
      </c>
      <c r="O13" s="24"/>
    </row>
    <row r="14" spans="1:19" s="35" customFormat="1" ht="4.5" thickBot="1">
      <c r="A14" s="31"/>
      <c r="B14" s="32"/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1"/>
    </row>
    <row r="15" spans="1:20" ht="13.5" thickBot="1">
      <c r="A15" s="36" t="s">
        <v>644</v>
      </c>
      <c r="B15" s="37" t="s">
        <v>11</v>
      </c>
      <c r="C15" s="38" t="s">
        <v>12</v>
      </c>
      <c r="D15" s="39" t="s">
        <v>13</v>
      </c>
      <c r="E15" s="40" t="s">
        <v>28</v>
      </c>
      <c r="F15" s="41" t="s">
        <v>15</v>
      </c>
      <c r="G15" s="42" t="s">
        <v>664</v>
      </c>
      <c r="H15" s="42" t="s">
        <v>665</v>
      </c>
      <c r="I15" s="42" t="s">
        <v>666</v>
      </c>
      <c r="J15" s="42" t="s">
        <v>667</v>
      </c>
      <c r="K15" s="42" t="s">
        <v>668</v>
      </c>
      <c r="L15" s="42" t="s">
        <v>669</v>
      </c>
      <c r="M15" s="42" t="s">
        <v>670</v>
      </c>
      <c r="N15" s="42" t="s">
        <v>671</v>
      </c>
      <c r="O15" s="42" t="s">
        <v>672</v>
      </c>
      <c r="P15" s="42" t="s">
        <v>673</v>
      </c>
      <c r="Q15" s="42" t="s">
        <v>674</v>
      </c>
      <c r="R15" s="42" t="s">
        <v>679</v>
      </c>
      <c r="S15" s="133" t="s">
        <v>27</v>
      </c>
      <c r="T15" s="105" t="s">
        <v>44</v>
      </c>
    </row>
    <row r="16" spans="1:20" ht="12.75">
      <c r="A16" s="45">
        <v>1</v>
      </c>
      <c r="B16" s="46" t="s">
        <v>248</v>
      </c>
      <c r="C16" s="47" t="s">
        <v>596</v>
      </c>
      <c r="D16" s="48" t="s">
        <v>597</v>
      </c>
      <c r="E16" s="49" t="s">
        <v>525</v>
      </c>
      <c r="F16" s="50" t="s">
        <v>598</v>
      </c>
      <c r="G16" s="51"/>
      <c r="H16" s="51"/>
      <c r="I16" s="51"/>
      <c r="J16" s="51"/>
      <c r="K16" s="51"/>
      <c r="L16" s="51"/>
      <c r="M16" s="51" t="s">
        <v>675</v>
      </c>
      <c r="N16" s="51" t="s">
        <v>675</v>
      </c>
      <c r="O16" s="51" t="s">
        <v>675</v>
      </c>
      <c r="P16" s="52" t="s">
        <v>675</v>
      </c>
      <c r="Q16" s="52" t="s">
        <v>675</v>
      </c>
      <c r="R16" s="52" t="s">
        <v>676</v>
      </c>
      <c r="S16" s="134">
        <v>1.75</v>
      </c>
      <c r="T16" s="104" t="str">
        <f>IF(ISBLANK(S16),"",IF(S16&gt;=1.75,"KSM",IF(S16&gt;=1.65,"I A",IF(S16&gt;=1.5,"II A",IF(S16&gt;=1.39,"III A",IF(S16&gt;=1.3,"I JA",IF(S16&gt;=1.22,"II JA",IF(S16&gt;=1.15,"III JA"))))))))</f>
        <v>KSM</v>
      </c>
    </row>
    <row r="17" spans="1:20" ht="12.75">
      <c r="A17" s="45">
        <v>2</v>
      </c>
      <c r="B17" s="46" t="s">
        <v>259</v>
      </c>
      <c r="C17" s="47" t="s">
        <v>568</v>
      </c>
      <c r="D17" s="48" t="s">
        <v>569</v>
      </c>
      <c r="E17" s="49" t="s">
        <v>525</v>
      </c>
      <c r="F17" s="50" t="s">
        <v>570</v>
      </c>
      <c r="G17" s="51"/>
      <c r="H17" s="51"/>
      <c r="I17" s="51"/>
      <c r="J17" s="51"/>
      <c r="K17" s="51"/>
      <c r="L17" s="51"/>
      <c r="M17" s="51" t="s">
        <v>675</v>
      </c>
      <c r="N17" s="51" t="s">
        <v>678</v>
      </c>
      <c r="O17" s="51" t="s">
        <v>678</v>
      </c>
      <c r="P17" s="52" t="s">
        <v>676</v>
      </c>
      <c r="Q17" s="52"/>
      <c r="R17" s="52"/>
      <c r="S17" s="134">
        <v>1.65</v>
      </c>
      <c r="T17" s="104" t="str">
        <f>IF(ISBLANK(S17),"",IF(S17&gt;=1.75,"KSM",IF(S17&gt;=1.65,"I A",IF(S17&gt;=1.5,"II A",IF(S17&gt;=1.39,"III A",IF(S17&gt;=1.3,"I JA",IF(S17&gt;=1.22,"II JA",IF(S17&gt;=1.15,"III JA"))))))))</f>
        <v>I A</v>
      </c>
    </row>
    <row r="18" spans="1:20" ht="12.75">
      <c r="A18" s="45">
        <v>3</v>
      </c>
      <c r="B18" s="46" t="s">
        <v>329</v>
      </c>
      <c r="C18" s="47" t="s">
        <v>663</v>
      </c>
      <c r="D18" s="48" t="s">
        <v>401</v>
      </c>
      <c r="E18" s="49" t="s">
        <v>376</v>
      </c>
      <c r="F18" s="50" t="s">
        <v>377</v>
      </c>
      <c r="G18" s="51" t="s">
        <v>675</v>
      </c>
      <c r="H18" s="51" t="s">
        <v>675</v>
      </c>
      <c r="I18" s="51" t="s">
        <v>676</v>
      </c>
      <c r="J18" s="51"/>
      <c r="K18" s="51"/>
      <c r="L18" s="51"/>
      <c r="M18" s="51"/>
      <c r="N18" s="51"/>
      <c r="O18" s="51"/>
      <c r="P18" s="52"/>
      <c r="Q18" s="52"/>
      <c r="R18" s="52"/>
      <c r="S18" s="134">
        <v>1.3</v>
      </c>
      <c r="T18" s="104" t="str">
        <f>IF(ISBLANK(S18),"",IF(S18&gt;=1.75,"KSM",IF(S18&gt;=1.65,"I A",IF(S18&gt;=1.5,"II A",IF(S18&gt;=1.39,"III A",IF(S18&gt;=1.3,"I JA",IF(S18&gt;=1.22,"II JA",IF(S18&gt;=1.15,"III JA"))))))))</f>
        <v>I JA</v>
      </c>
    </row>
    <row r="19" ht="15">
      <c r="B19" s="98"/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44" customWidth="1"/>
    <col min="2" max="2" width="9.8515625" style="44" customWidth="1"/>
    <col min="3" max="3" width="12.28125" style="44" customWidth="1"/>
    <col min="4" max="4" width="10.140625" style="44" customWidth="1"/>
    <col min="5" max="5" width="15.57421875" style="44" bestFit="1" customWidth="1"/>
    <col min="6" max="6" width="13.140625" style="44" bestFit="1" customWidth="1"/>
    <col min="7" max="17" width="4.00390625" style="44" customWidth="1"/>
    <col min="18" max="20" width="4.00390625" style="44" hidden="1" customWidth="1"/>
    <col min="21" max="22" width="5.8515625" style="44" customWidth="1"/>
    <col min="23" max="16384" width="9.140625" style="44" customWidth="1"/>
  </cols>
  <sheetData>
    <row r="1" spans="2:14" s="2" customFormat="1" ht="18">
      <c r="B1" s="3"/>
      <c r="D1" s="26" t="s">
        <v>42</v>
      </c>
      <c r="E1" s="4"/>
      <c r="F1" s="3"/>
      <c r="G1" s="5"/>
      <c r="H1" s="25" t="s">
        <v>43</v>
      </c>
      <c r="I1" s="5"/>
      <c r="N1" s="6"/>
    </row>
    <row r="2" spans="2:6" s="7" customFormat="1" ht="3.75">
      <c r="B2" s="8"/>
      <c r="F2" s="9"/>
    </row>
    <row r="3" spans="2:15" s="2" customFormat="1" ht="15">
      <c r="B3" s="27" t="s">
        <v>26</v>
      </c>
      <c r="C3" s="28"/>
      <c r="E3" s="29"/>
      <c r="F3" s="30" t="s">
        <v>22</v>
      </c>
      <c r="O3" s="24"/>
    </row>
    <row r="4" spans="1:21" s="35" customFormat="1" ht="4.5" thickBot="1">
      <c r="A4" s="31"/>
      <c r="B4" s="32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1"/>
    </row>
    <row r="5" spans="1:22" ht="13.5" thickBot="1">
      <c r="A5" s="36" t="s">
        <v>644</v>
      </c>
      <c r="B5" s="37" t="s">
        <v>11</v>
      </c>
      <c r="C5" s="38" t="s">
        <v>12</v>
      </c>
      <c r="D5" s="39" t="s">
        <v>13</v>
      </c>
      <c r="E5" s="40" t="s">
        <v>14</v>
      </c>
      <c r="F5" s="41" t="s">
        <v>15</v>
      </c>
      <c r="G5" s="42" t="s">
        <v>664</v>
      </c>
      <c r="H5" s="42" t="s">
        <v>665</v>
      </c>
      <c r="I5" s="42" t="s">
        <v>666</v>
      </c>
      <c r="J5" s="42" t="s">
        <v>667</v>
      </c>
      <c r="K5" s="42" t="s">
        <v>668</v>
      </c>
      <c r="L5" s="42" t="s">
        <v>669</v>
      </c>
      <c r="M5" s="42" t="s">
        <v>670</v>
      </c>
      <c r="N5" s="42" t="s">
        <v>671</v>
      </c>
      <c r="O5" s="42" t="s">
        <v>672</v>
      </c>
      <c r="P5" s="42" t="s">
        <v>673</v>
      </c>
      <c r="Q5" s="42" t="s">
        <v>674</v>
      </c>
      <c r="R5" s="42"/>
      <c r="S5" s="42"/>
      <c r="T5" s="42"/>
      <c r="U5" s="133" t="s">
        <v>27</v>
      </c>
      <c r="V5" s="105" t="s">
        <v>44</v>
      </c>
    </row>
    <row r="6" spans="1:22" ht="12.75">
      <c r="A6" s="45">
        <v>1</v>
      </c>
      <c r="B6" s="46" t="s">
        <v>254</v>
      </c>
      <c r="C6" s="47" t="s">
        <v>255</v>
      </c>
      <c r="D6" s="48">
        <v>39524</v>
      </c>
      <c r="E6" s="49" t="s">
        <v>228</v>
      </c>
      <c r="F6" s="50" t="s">
        <v>251</v>
      </c>
      <c r="G6" s="51"/>
      <c r="H6" s="51"/>
      <c r="I6" s="51"/>
      <c r="J6" s="51"/>
      <c r="K6" s="51" t="s">
        <v>675</v>
      </c>
      <c r="L6" s="51" t="s">
        <v>675</v>
      </c>
      <c r="M6" s="51" t="s">
        <v>675</v>
      </c>
      <c r="N6" s="51" t="s">
        <v>675</v>
      </c>
      <c r="O6" s="51" t="s">
        <v>675</v>
      </c>
      <c r="P6" s="52" t="s">
        <v>675</v>
      </c>
      <c r="Q6" s="52" t="s">
        <v>676</v>
      </c>
      <c r="R6" s="52"/>
      <c r="S6" s="52"/>
      <c r="T6" s="52"/>
      <c r="U6" s="134">
        <v>1.7</v>
      </c>
      <c r="V6" s="104" t="str">
        <f>IF(ISBLANK(U6),"",IF(U6&gt;=2.03,"KSM",IF(U6&gt;=1.9,"I A",IF(U6&gt;=1.75,"II A",IF(U6&gt;=1.6,"III A",IF(U6&gt;=1.47,"I JA",IF(U6&gt;=1.35,"II JA",IF(U6&gt;=1.25,"III JA"))))))))</f>
        <v>III A</v>
      </c>
    </row>
    <row r="7" spans="1:22" ht="12.75">
      <c r="A7" s="45">
        <v>2</v>
      </c>
      <c r="B7" s="46" t="s">
        <v>381</v>
      </c>
      <c r="C7" s="47" t="s">
        <v>382</v>
      </c>
      <c r="D7" s="48" t="s">
        <v>383</v>
      </c>
      <c r="E7" s="49" t="s">
        <v>376</v>
      </c>
      <c r="F7" s="50" t="s">
        <v>377</v>
      </c>
      <c r="G7" s="51"/>
      <c r="H7" s="51"/>
      <c r="I7" s="51"/>
      <c r="J7" s="51"/>
      <c r="K7" s="51" t="s">
        <v>675</v>
      </c>
      <c r="L7" s="51" t="s">
        <v>675</v>
      </c>
      <c r="M7" s="51" t="s">
        <v>675</v>
      </c>
      <c r="N7" s="51" t="s">
        <v>675</v>
      </c>
      <c r="O7" s="51" t="s">
        <v>675</v>
      </c>
      <c r="P7" s="52" t="s">
        <v>676</v>
      </c>
      <c r="Q7" s="52"/>
      <c r="R7" s="52"/>
      <c r="S7" s="52"/>
      <c r="T7" s="52"/>
      <c r="U7" s="134">
        <v>1.65</v>
      </c>
      <c r="V7" s="104" t="str">
        <f>IF(ISBLANK(U7),"",IF(U7&gt;=2.03,"KSM",IF(U7&gt;=1.9,"I A",IF(U7&gt;=1.75,"II A",IF(U7&gt;=1.6,"III A",IF(U7&gt;=1.47,"I JA",IF(U7&gt;=1.35,"II JA",IF(U7&gt;=1.25,"III JA"))))))))</f>
        <v>III A</v>
      </c>
    </row>
    <row r="8" spans="1:22" ht="12.75">
      <c r="A8" s="45">
        <v>3</v>
      </c>
      <c r="B8" s="46" t="s">
        <v>414</v>
      </c>
      <c r="C8" s="47" t="s">
        <v>415</v>
      </c>
      <c r="D8" s="48" t="s">
        <v>416</v>
      </c>
      <c r="E8" s="49" t="s">
        <v>376</v>
      </c>
      <c r="F8" s="50" t="s">
        <v>409</v>
      </c>
      <c r="G8" s="51"/>
      <c r="H8" s="51"/>
      <c r="I8" s="51"/>
      <c r="J8" s="51" t="s">
        <v>675</v>
      </c>
      <c r="K8" s="51" t="s">
        <v>675</v>
      </c>
      <c r="L8" s="51" t="s">
        <v>675</v>
      </c>
      <c r="M8" s="51" t="s">
        <v>677</v>
      </c>
      <c r="N8" s="51" t="s">
        <v>676</v>
      </c>
      <c r="O8" s="51"/>
      <c r="P8" s="52"/>
      <c r="Q8" s="52"/>
      <c r="R8" s="52"/>
      <c r="S8" s="52"/>
      <c r="T8" s="52"/>
      <c r="U8" s="134">
        <v>1.55</v>
      </c>
      <c r="V8" s="104" t="str">
        <f>IF(ISBLANK(U8),"",IF(U8&gt;=2.03,"KSM",IF(U8&gt;=1.9,"I A",IF(U8&gt;=1.75,"II A",IF(U8&gt;=1.6,"III A",IF(U8&gt;=1.47,"I JA",IF(U8&gt;=1.35,"II JA",IF(U8&gt;=1.25,"III JA"))))))))</f>
        <v>I JA</v>
      </c>
    </row>
    <row r="9" spans="1:22" ht="12.75">
      <c r="A9" s="45">
        <v>4</v>
      </c>
      <c r="B9" s="46" t="s">
        <v>54</v>
      </c>
      <c r="C9" s="47" t="s">
        <v>240</v>
      </c>
      <c r="D9" s="48" t="s">
        <v>397</v>
      </c>
      <c r="E9" s="49" t="s">
        <v>376</v>
      </c>
      <c r="F9" s="50" t="s">
        <v>377</v>
      </c>
      <c r="G9" s="51" t="s">
        <v>675</v>
      </c>
      <c r="H9" s="51" t="s">
        <v>675</v>
      </c>
      <c r="I9" s="51" t="s">
        <v>675</v>
      </c>
      <c r="J9" s="51" t="s">
        <v>675</v>
      </c>
      <c r="K9" s="51" t="s">
        <v>675</v>
      </c>
      <c r="L9" s="51" t="s">
        <v>676</v>
      </c>
      <c r="M9" s="51"/>
      <c r="N9" s="51"/>
      <c r="O9" s="51"/>
      <c r="P9" s="52"/>
      <c r="Q9" s="52"/>
      <c r="R9" s="52"/>
      <c r="S9" s="52"/>
      <c r="T9" s="52"/>
      <c r="U9" s="134">
        <v>1.45</v>
      </c>
      <c r="V9" s="104" t="str">
        <f>IF(ISBLANK(U9),"",IF(U9&gt;=2.03,"KSM",IF(U9&gt;=1.9,"I A",IF(U9&gt;=1.75,"II A",IF(U9&gt;=1.6,"III A",IF(U9&gt;=1.47,"I JA",IF(U9&gt;=1.35,"II JA",IF(U9&gt;=1.25,"III JA"))))))))</f>
        <v>II JA</v>
      </c>
    </row>
    <row r="10" spans="1:22" ht="12.75">
      <c r="A10" s="45">
        <v>5</v>
      </c>
      <c r="B10" s="46" t="s">
        <v>111</v>
      </c>
      <c r="C10" s="47" t="s">
        <v>112</v>
      </c>
      <c r="D10" s="48" t="s">
        <v>113</v>
      </c>
      <c r="E10" s="49" t="s">
        <v>59</v>
      </c>
      <c r="F10" s="50" t="s">
        <v>110</v>
      </c>
      <c r="G10" s="51" t="s">
        <v>675</v>
      </c>
      <c r="H10" s="51" t="s">
        <v>675</v>
      </c>
      <c r="I10" s="51" t="s">
        <v>675</v>
      </c>
      <c r="J10" s="51" t="s">
        <v>675</v>
      </c>
      <c r="K10" s="51" t="s">
        <v>676</v>
      </c>
      <c r="L10" s="51"/>
      <c r="M10" s="51"/>
      <c r="N10" s="51"/>
      <c r="O10" s="51"/>
      <c r="P10" s="52"/>
      <c r="Q10" s="52"/>
      <c r="R10" s="52"/>
      <c r="S10" s="52"/>
      <c r="T10" s="52"/>
      <c r="U10" s="134">
        <v>1.4</v>
      </c>
      <c r="V10" s="104" t="str">
        <f>IF(ISBLANK(U10),"",IF(U10&gt;=2.03,"KSM",IF(U10&gt;=1.9,"I A",IF(U10&gt;=1.75,"II A",IF(U10&gt;=1.6,"III A",IF(U10&gt;=1.47,"I JA",IF(U10&gt;=1.35,"II JA",IF(U10&gt;=1.25,"III JA"))))))))</f>
        <v>II JA</v>
      </c>
    </row>
    <row r="11" spans="2:6" s="7" customFormat="1" ht="3.75">
      <c r="B11" s="8"/>
      <c r="F11" s="9"/>
    </row>
    <row r="12" spans="2:15" s="2" customFormat="1" ht="15">
      <c r="B12" s="27" t="s">
        <v>26</v>
      </c>
      <c r="C12" s="28"/>
      <c r="E12" s="29"/>
      <c r="F12" s="30" t="s">
        <v>23</v>
      </c>
      <c r="O12" s="24"/>
    </row>
    <row r="13" spans="1:21" s="35" customFormat="1" ht="4.5" thickBot="1">
      <c r="A13" s="31"/>
      <c r="B13" s="32"/>
      <c r="C13" s="33"/>
      <c r="D13" s="33"/>
      <c r="E13" s="33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1"/>
    </row>
    <row r="14" spans="1:22" ht="13.5" thickBot="1">
      <c r="A14" s="36" t="s">
        <v>644</v>
      </c>
      <c r="B14" s="37" t="s">
        <v>11</v>
      </c>
      <c r="C14" s="38" t="s">
        <v>12</v>
      </c>
      <c r="D14" s="39" t="s">
        <v>13</v>
      </c>
      <c r="E14" s="40" t="s">
        <v>14</v>
      </c>
      <c r="F14" s="41" t="s">
        <v>15</v>
      </c>
      <c r="G14" s="42" t="s">
        <v>673</v>
      </c>
      <c r="H14" s="42" t="s">
        <v>674</v>
      </c>
      <c r="I14" s="42" t="s">
        <v>679</v>
      </c>
      <c r="J14" s="42" t="s">
        <v>680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 t="s">
        <v>27</v>
      </c>
      <c r="V14" s="105" t="s">
        <v>44</v>
      </c>
    </row>
    <row r="15" spans="1:22" ht="12.75">
      <c r="A15" s="45">
        <v>1</v>
      </c>
      <c r="B15" s="46" t="s">
        <v>136</v>
      </c>
      <c r="C15" s="47" t="s">
        <v>571</v>
      </c>
      <c r="D15" s="48" t="s">
        <v>572</v>
      </c>
      <c r="E15" s="49" t="s">
        <v>525</v>
      </c>
      <c r="F15" s="50" t="s">
        <v>573</v>
      </c>
      <c r="G15" s="51" t="s">
        <v>675</v>
      </c>
      <c r="H15" s="51" t="s">
        <v>675</v>
      </c>
      <c r="I15" s="51" t="s">
        <v>678</v>
      </c>
      <c r="J15" s="51" t="s">
        <v>676</v>
      </c>
      <c r="K15" s="51"/>
      <c r="L15" s="51"/>
      <c r="M15" s="51"/>
      <c r="N15" s="51"/>
      <c r="O15" s="51"/>
      <c r="P15" s="52"/>
      <c r="Q15" s="52"/>
      <c r="R15" s="52"/>
      <c r="S15" s="52"/>
      <c r="T15" s="52"/>
      <c r="U15" s="134">
        <v>1.8</v>
      </c>
      <c r="V15" s="104" t="str">
        <f>IF(ISBLANK(U15),"",IF(U15&gt;=2.03,"KSM",IF(U15&gt;=1.9,"I A",IF(U15&gt;=1.75,"II A",IF(U15&gt;=1.6,"III A",IF(U15&gt;=1.47,"I JA",IF(U15&gt;=1.35,"II JA",IF(U15&gt;=1.25,"III JA"))))))))</f>
        <v>II A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PageLayoutView="0" workbookViewId="0" topLeftCell="A1">
      <selection activeCell="O8" sqref="O8:O9"/>
    </sheetView>
  </sheetViews>
  <sheetFormatPr defaultColWidth="9.140625" defaultRowHeight="12.75"/>
  <cols>
    <col min="1" max="1" width="5.421875" style="2" customWidth="1"/>
    <col min="2" max="2" width="8.57421875" style="2" customWidth="1"/>
    <col min="3" max="3" width="14.7109375" style="2" customWidth="1"/>
    <col min="4" max="4" width="10.00390625" style="2" customWidth="1"/>
    <col min="5" max="5" width="15.57421875" style="2" bestFit="1" customWidth="1"/>
    <col min="6" max="6" width="23.57421875" style="2" customWidth="1"/>
    <col min="7" max="9" width="7.00390625" style="5" customWidth="1"/>
    <col min="10" max="10" width="7.00390625" style="5" hidden="1" customWidth="1"/>
    <col min="11" max="13" width="7.00390625" style="5" customWidth="1"/>
    <col min="14" max="14" width="6.140625" style="6" customWidth="1"/>
    <col min="15" max="15" width="6.140625" style="2" customWidth="1"/>
    <col min="16" max="16384" width="9.140625" style="2" customWidth="1"/>
  </cols>
  <sheetData>
    <row r="1" spans="2:16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  <c r="N1" s="2"/>
      <c r="P1" s="6"/>
    </row>
    <row r="2" spans="2:5" s="7" customFormat="1" ht="3.75">
      <c r="B2" s="8"/>
      <c r="E2" s="9"/>
    </row>
    <row r="3" spans="2:16" ht="15.75" thickBot="1">
      <c r="B3" s="27" t="s">
        <v>30</v>
      </c>
      <c r="C3" s="28"/>
      <c r="D3" s="29"/>
      <c r="E3" s="30" t="s">
        <v>19</v>
      </c>
      <c r="F3" s="29"/>
      <c r="G3" s="2"/>
      <c r="H3" s="2"/>
      <c r="I3" s="2"/>
      <c r="J3" s="2"/>
      <c r="K3" s="2"/>
      <c r="L3" s="2"/>
      <c r="M3" s="2"/>
      <c r="N3" s="2"/>
      <c r="P3" s="24"/>
    </row>
    <row r="4" spans="7:13" ht="13.5" thickBot="1">
      <c r="G4" s="160" t="s">
        <v>31</v>
      </c>
      <c r="H4" s="161"/>
      <c r="I4" s="161"/>
      <c r="J4" s="161"/>
      <c r="K4" s="161"/>
      <c r="L4" s="161"/>
      <c r="M4" s="162"/>
    </row>
    <row r="5" spans="1:15" ht="13.5" thickBot="1">
      <c r="A5" s="36" t="s">
        <v>644</v>
      </c>
      <c r="B5" s="56" t="s">
        <v>11</v>
      </c>
      <c r="C5" s="57" t="s">
        <v>12</v>
      </c>
      <c r="D5" s="40" t="s">
        <v>13</v>
      </c>
      <c r="E5" s="58" t="s">
        <v>14</v>
      </c>
      <c r="F5" s="59" t="s">
        <v>15</v>
      </c>
      <c r="G5" s="99">
        <v>1</v>
      </c>
      <c r="H5" s="100">
        <v>2</v>
      </c>
      <c r="I5" s="100">
        <v>3</v>
      </c>
      <c r="J5" s="100" t="s">
        <v>29</v>
      </c>
      <c r="K5" s="100" t="s">
        <v>4</v>
      </c>
      <c r="L5" s="100" t="s">
        <v>5</v>
      </c>
      <c r="M5" s="100" t="s">
        <v>6</v>
      </c>
      <c r="N5" s="135" t="s">
        <v>16</v>
      </c>
      <c r="O5" s="157" t="s">
        <v>44</v>
      </c>
    </row>
    <row r="6" spans="1:15" ht="12.75">
      <c r="A6" s="163" t="s">
        <v>1</v>
      </c>
      <c r="B6" s="64" t="s">
        <v>270</v>
      </c>
      <c r="C6" s="65" t="s">
        <v>271</v>
      </c>
      <c r="D6" s="66">
        <v>39617</v>
      </c>
      <c r="E6" s="67" t="s">
        <v>268</v>
      </c>
      <c r="F6" s="68" t="s">
        <v>272</v>
      </c>
      <c r="G6" s="69">
        <v>4.54</v>
      </c>
      <c r="H6" s="69">
        <v>4.45</v>
      </c>
      <c r="I6" s="69">
        <v>4.26</v>
      </c>
      <c r="J6" s="70"/>
      <c r="K6" s="69">
        <v>4.44</v>
      </c>
      <c r="L6" s="69">
        <v>4.4</v>
      </c>
      <c r="M6" s="69">
        <v>4.16</v>
      </c>
      <c r="N6" s="165">
        <f>MAX(G6:I6,K6:M6)</f>
        <v>4.54</v>
      </c>
      <c r="O6" s="167" t="str">
        <f>IF(ISBLANK(N6),"",IF(N6&gt;=6,"KSM",IF(N6&gt;=5.6,"I A",IF(N6&gt;=5.15,"II A",IF(N6&gt;=4.6,"III A",IF(N6&gt;=4.2,"I JA",IF(N6&gt;=3.85,"II JA",IF(N6&gt;=3.6,"III JA"))))))))</f>
        <v>I JA</v>
      </c>
    </row>
    <row r="7" spans="1:15" ht="13.5" thickBot="1">
      <c r="A7" s="164"/>
      <c r="B7" s="64"/>
      <c r="C7" s="65"/>
      <c r="D7" s="66"/>
      <c r="E7" s="67"/>
      <c r="F7" s="68"/>
      <c r="G7" s="72" t="s">
        <v>649</v>
      </c>
      <c r="H7" s="72" t="s">
        <v>649</v>
      </c>
      <c r="I7" s="72" t="s">
        <v>649</v>
      </c>
      <c r="J7" s="72" t="s">
        <v>649</v>
      </c>
      <c r="K7" s="72" t="s">
        <v>649</v>
      </c>
      <c r="L7" s="72" t="s">
        <v>649</v>
      </c>
      <c r="M7" s="72" t="s">
        <v>655</v>
      </c>
      <c r="N7" s="166"/>
      <c r="O7" s="168"/>
    </row>
    <row r="8" spans="1:15" ht="12.75">
      <c r="A8" s="163" t="s">
        <v>2</v>
      </c>
      <c r="B8" s="64" t="s">
        <v>266</v>
      </c>
      <c r="C8" s="65" t="s">
        <v>267</v>
      </c>
      <c r="D8" s="66">
        <v>39272</v>
      </c>
      <c r="E8" s="67" t="s">
        <v>268</v>
      </c>
      <c r="F8" s="68" t="s">
        <v>269</v>
      </c>
      <c r="G8" s="69">
        <v>4.39</v>
      </c>
      <c r="H8" s="69" t="s">
        <v>681</v>
      </c>
      <c r="I8" s="69">
        <v>4.26</v>
      </c>
      <c r="J8" s="70"/>
      <c r="K8" s="69">
        <v>4.07</v>
      </c>
      <c r="L8" s="69">
        <v>3.95</v>
      </c>
      <c r="M8" s="69" t="s">
        <v>681</v>
      </c>
      <c r="N8" s="165">
        <f>MAX(G8:I8,K8:M8)</f>
        <v>4.39</v>
      </c>
      <c r="O8" s="167" t="str">
        <f>IF(ISBLANK(N8),"",IF(N8&gt;=6,"KSM",IF(N8&gt;=5.6,"I A",IF(N8&gt;=5.15,"II A",IF(N8&gt;=4.6,"III A",IF(N8&gt;=4.2,"I JA",IF(N8&gt;=3.85,"II JA",IF(N8&gt;=3.6,"III JA"))))))))</f>
        <v>I JA</v>
      </c>
    </row>
    <row r="9" spans="1:15" ht="13.5" thickBot="1">
      <c r="A9" s="164"/>
      <c r="B9" s="64"/>
      <c r="C9" s="65"/>
      <c r="D9" s="66"/>
      <c r="E9" s="67"/>
      <c r="F9" s="68"/>
      <c r="G9" s="72" t="s">
        <v>649</v>
      </c>
      <c r="H9" s="72" t="s">
        <v>685</v>
      </c>
      <c r="I9" s="72" t="s">
        <v>662</v>
      </c>
      <c r="J9" s="72"/>
      <c r="K9" s="72" t="s">
        <v>684</v>
      </c>
      <c r="L9" s="72" t="s">
        <v>650</v>
      </c>
      <c r="M9" s="72" t="s">
        <v>683</v>
      </c>
      <c r="N9" s="166"/>
      <c r="O9" s="168"/>
    </row>
    <row r="10" spans="1:15" ht="12.75">
      <c r="A10" s="163" t="s">
        <v>3</v>
      </c>
      <c r="B10" s="64" t="s">
        <v>384</v>
      </c>
      <c r="C10" s="65" t="s">
        <v>385</v>
      </c>
      <c r="D10" s="66" t="s">
        <v>386</v>
      </c>
      <c r="E10" s="67" t="s">
        <v>376</v>
      </c>
      <c r="F10" s="68" t="s">
        <v>387</v>
      </c>
      <c r="G10" s="69">
        <v>3.6</v>
      </c>
      <c r="H10" s="69">
        <v>3.54</v>
      </c>
      <c r="I10" s="69">
        <v>3.89</v>
      </c>
      <c r="J10" s="70"/>
      <c r="K10" s="69">
        <v>3.84</v>
      </c>
      <c r="L10" s="69">
        <v>3.73</v>
      </c>
      <c r="M10" s="69" t="s">
        <v>686</v>
      </c>
      <c r="N10" s="165">
        <f>MAX(G10:I10,K10:M10)</f>
        <v>3.89</v>
      </c>
      <c r="O10" s="167" t="str">
        <f>IF(ISBLANK(N10),"",IF(N10&gt;=6,"KSM",IF(N10&gt;=5.6,"I A",IF(N10&gt;=5.15,"II A",IF(N10&gt;=4.6,"III A",IF(N10&gt;=4.2,"I JA",IF(N10&gt;=3.85,"II JA",IF(N10&gt;=3.6,"III JA"))))))))</f>
        <v>II JA</v>
      </c>
    </row>
    <row r="11" spans="1:15" ht="13.5" thickBot="1">
      <c r="A11" s="164"/>
      <c r="B11" s="64"/>
      <c r="C11" s="65"/>
      <c r="D11" s="66"/>
      <c r="E11" s="67"/>
      <c r="F11" s="68"/>
      <c r="G11" s="72" t="s">
        <v>649</v>
      </c>
      <c r="H11" s="72" t="s">
        <v>649</v>
      </c>
      <c r="I11" s="72" t="s">
        <v>645</v>
      </c>
      <c r="J11" s="72"/>
      <c r="K11" s="72" t="s">
        <v>649</v>
      </c>
      <c r="L11" s="72" t="s">
        <v>649</v>
      </c>
      <c r="M11" s="72"/>
      <c r="N11" s="166"/>
      <c r="O11" s="168"/>
    </row>
    <row r="12" spans="1:15" ht="12.75">
      <c r="A12" s="163" t="s">
        <v>4</v>
      </c>
      <c r="B12" s="64" t="s">
        <v>212</v>
      </c>
      <c r="C12" s="65" t="s">
        <v>213</v>
      </c>
      <c r="D12" s="66">
        <v>39621</v>
      </c>
      <c r="E12" s="67" t="s">
        <v>202</v>
      </c>
      <c r="F12" s="68" t="s">
        <v>209</v>
      </c>
      <c r="G12" s="69" t="s">
        <v>681</v>
      </c>
      <c r="H12" s="69" t="s">
        <v>681</v>
      </c>
      <c r="I12" s="69">
        <v>3.45</v>
      </c>
      <c r="J12" s="70"/>
      <c r="K12" s="69">
        <v>3.03</v>
      </c>
      <c r="L12" s="69">
        <v>3.51</v>
      </c>
      <c r="M12" s="69">
        <v>3.5</v>
      </c>
      <c r="N12" s="165">
        <f>MAX(G12:I12,K12:M12)</f>
        <v>3.51</v>
      </c>
      <c r="O12" s="167"/>
    </row>
    <row r="13" spans="1:15" ht="13.5" thickBot="1">
      <c r="A13" s="164"/>
      <c r="B13" s="64"/>
      <c r="C13" s="65"/>
      <c r="D13" s="66"/>
      <c r="E13" s="67"/>
      <c r="F13" s="68"/>
      <c r="G13" s="72" t="s">
        <v>659</v>
      </c>
      <c r="H13" s="72" t="s">
        <v>649</v>
      </c>
      <c r="I13" s="72" t="s">
        <v>649</v>
      </c>
      <c r="J13" s="72"/>
      <c r="K13" s="72" t="s">
        <v>649</v>
      </c>
      <c r="L13" s="72" t="s">
        <v>658</v>
      </c>
      <c r="M13" s="72" t="s">
        <v>687</v>
      </c>
      <c r="N13" s="166"/>
      <c r="O13" s="168"/>
    </row>
    <row r="14" spans="1:15" ht="12.75">
      <c r="A14" s="163" t="s">
        <v>5</v>
      </c>
      <c r="B14" s="64" t="s">
        <v>119</v>
      </c>
      <c r="C14" s="65" t="s">
        <v>120</v>
      </c>
      <c r="D14" s="66" t="s">
        <v>121</v>
      </c>
      <c r="E14" s="67" t="s">
        <v>59</v>
      </c>
      <c r="F14" s="68" t="s">
        <v>110</v>
      </c>
      <c r="G14" s="69">
        <v>3.24</v>
      </c>
      <c r="H14" s="69" t="s">
        <v>681</v>
      </c>
      <c r="I14" s="69">
        <v>3.46</v>
      </c>
      <c r="J14" s="70"/>
      <c r="K14" s="69">
        <v>3.47</v>
      </c>
      <c r="L14" s="69">
        <v>3.17</v>
      </c>
      <c r="M14" s="69">
        <v>3.09</v>
      </c>
      <c r="N14" s="165">
        <f>MAX(G14:I14,K14:M14)</f>
        <v>3.47</v>
      </c>
      <c r="O14" s="167"/>
    </row>
    <row r="15" spans="1:15" ht="13.5" thickBot="1">
      <c r="A15" s="164"/>
      <c r="B15" s="64"/>
      <c r="C15" s="65"/>
      <c r="D15" s="66"/>
      <c r="E15" s="67"/>
      <c r="F15" s="68"/>
      <c r="G15" s="72" t="s">
        <v>649</v>
      </c>
      <c r="H15" s="72" t="s">
        <v>649</v>
      </c>
      <c r="I15" s="72" t="s">
        <v>649</v>
      </c>
      <c r="J15" s="72"/>
      <c r="K15" s="72" t="s">
        <v>649</v>
      </c>
      <c r="L15" s="72" t="s">
        <v>649</v>
      </c>
      <c r="M15" s="72" t="s">
        <v>651</v>
      </c>
      <c r="N15" s="166"/>
      <c r="O15" s="168"/>
    </row>
    <row r="16" spans="1:15" ht="12.75">
      <c r="A16" s="163"/>
      <c r="B16" s="64" t="s">
        <v>393</v>
      </c>
      <c r="C16" s="65" t="s">
        <v>394</v>
      </c>
      <c r="D16" s="66" t="s">
        <v>395</v>
      </c>
      <c r="E16" s="67" t="s">
        <v>376</v>
      </c>
      <c r="F16" s="68" t="s">
        <v>377</v>
      </c>
      <c r="G16" s="69"/>
      <c r="H16" s="69"/>
      <c r="I16" s="69"/>
      <c r="J16" s="70"/>
      <c r="K16" s="69"/>
      <c r="L16" s="69"/>
      <c r="M16" s="69"/>
      <c r="N16" s="165" t="s">
        <v>647</v>
      </c>
      <c r="O16" s="167"/>
    </row>
    <row r="17" spans="1:15" ht="12.75">
      <c r="A17" s="164"/>
      <c r="B17" s="64"/>
      <c r="C17" s="65"/>
      <c r="D17" s="66"/>
      <c r="E17" s="67"/>
      <c r="F17" s="68"/>
      <c r="G17" s="72"/>
      <c r="H17" s="72"/>
      <c r="I17" s="72"/>
      <c r="J17" s="72"/>
      <c r="K17" s="72"/>
      <c r="L17" s="72"/>
      <c r="M17" s="72"/>
      <c r="N17" s="166"/>
      <c r="O17" s="168"/>
    </row>
    <row r="18" spans="1:14" ht="6" customHeight="1">
      <c r="A18" s="73"/>
      <c r="B18" s="74"/>
      <c r="C18" s="75"/>
      <c r="D18" s="76"/>
      <c r="E18" s="77"/>
      <c r="F18" s="78"/>
      <c r="G18" s="79"/>
      <c r="H18" s="79"/>
      <c r="I18" s="79"/>
      <c r="J18" s="79"/>
      <c r="K18" s="79"/>
      <c r="L18" s="79"/>
      <c r="M18" s="79"/>
      <c r="N18" s="80"/>
    </row>
    <row r="19" spans="2:16" ht="15.75" thickBot="1">
      <c r="B19" s="27" t="s">
        <v>30</v>
      </c>
      <c r="C19" s="28"/>
      <c r="D19" s="29"/>
      <c r="E19" s="30" t="s">
        <v>21</v>
      </c>
      <c r="F19" s="29"/>
      <c r="G19" s="2"/>
      <c r="H19" s="2"/>
      <c r="I19" s="2"/>
      <c r="J19" s="2"/>
      <c r="K19" s="2"/>
      <c r="L19" s="2"/>
      <c r="M19" s="2"/>
      <c r="N19" s="2"/>
      <c r="P19" s="24"/>
    </row>
    <row r="20" spans="7:13" ht="13.5" thickBot="1">
      <c r="G20" s="160" t="s">
        <v>31</v>
      </c>
      <c r="H20" s="161"/>
      <c r="I20" s="161"/>
      <c r="J20" s="161"/>
      <c r="K20" s="161"/>
      <c r="L20" s="161"/>
      <c r="M20" s="162"/>
    </row>
    <row r="21" spans="1:15" ht="12.75" customHeight="1" thickBot="1">
      <c r="A21" s="36" t="s">
        <v>644</v>
      </c>
      <c r="B21" s="56" t="s">
        <v>11</v>
      </c>
      <c r="C21" s="57" t="s">
        <v>12</v>
      </c>
      <c r="D21" s="40" t="s">
        <v>13</v>
      </c>
      <c r="E21" s="58" t="s">
        <v>14</v>
      </c>
      <c r="F21" s="59" t="s">
        <v>15</v>
      </c>
      <c r="G21" s="99">
        <v>1</v>
      </c>
      <c r="H21" s="100">
        <v>2</v>
      </c>
      <c r="I21" s="100">
        <v>3</v>
      </c>
      <c r="J21" s="100" t="s">
        <v>29</v>
      </c>
      <c r="K21" s="100" t="s">
        <v>4</v>
      </c>
      <c r="L21" s="100" t="s">
        <v>5</v>
      </c>
      <c r="M21" s="100" t="s">
        <v>6</v>
      </c>
      <c r="N21" s="63" t="s">
        <v>16</v>
      </c>
      <c r="O21" s="157" t="s">
        <v>44</v>
      </c>
    </row>
    <row r="22" spans="1:15" ht="12.75">
      <c r="A22" s="163" t="s">
        <v>1</v>
      </c>
      <c r="B22" s="64" t="s">
        <v>471</v>
      </c>
      <c r="C22" s="65" t="s">
        <v>635</v>
      </c>
      <c r="D22" s="66" t="s">
        <v>636</v>
      </c>
      <c r="E22" s="67" t="s">
        <v>525</v>
      </c>
      <c r="F22" s="68" t="s">
        <v>613</v>
      </c>
      <c r="G22" s="69" t="s">
        <v>681</v>
      </c>
      <c r="H22" s="69">
        <v>4.94</v>
      </c>
      <c r="I22" s="69">
        <v>4.96</v>
      </c>
      <c r="J22" s="70"/>
      <c r="K22" s="70">
        <v>4.8</v>
      </c>
      <c r="L22" s="70">
        <v>4.75</v>
      </c>
      <c r="M22" s="69">
        <v>4.86</v>
      </c>
      <c r="N22" s="165">
        <f>MAX(G22:I22,K22:M22)</f>
        <v>4.96</v>
      </c>
      <c r="O22" s="167" t="str">
        <f>IF(ISBLANK(N22),"",IF(N22&gt;=6,"KSM",IF(N22&gt;=5.6,"I A",IF(N22&gt;=5.15,"II A",IF(N22&gt;=4.6,"III A",IF(N22&gt;=4.2,"I JA",IF(N22&gt;=3.85,"II JA",IF(N22&gt;=3.6,"III JA"))))))))</f>
        <v>III A</v>
      </c>
    </row>
    <row r="23" spans="1:15" ht="13.5" thickBot="1">
      <c r="A23" s="164"/>
      <c r="B23" s="64"/>
      <c r="C23" s="65"/>
      <c r="D23" s="66"/>
      <c r="E23" s="67"/>
      <c r="F23" s="68"/>
      <c r="G23" s="72" t="s">
        <v>659</v>
      </c>
      <c r="H23" s="72" t="s">
        <v>649</v>
      </c>
      <c r="I23" s="72" t="s">
        <v>682</v>
      </c>
      <c r="J23" s="72"/>
      <c r="K23" s="72" t="s">
        <v>649</v>
      </c>
      <c r="L23" s="72" t="s">
        <v>658</v>
      </c>
      <c r="M23" s="72" t="s">
        <v>649</v>
      </c>
      <c r="N23" s="166"/>
      <c r="O23" s="168"/>
    </row>
    <row r="24" spans="1:15" ht="12.75">
      <c r="A24" s="163" t="s">
        <v>2</v>
      </c>
      <c r="B24" s="64" t="s">
        <v>210</v>
      </c>
      <c r="C24" s="65" t="s">
        <v>211</v>
      </c>
      <c r="D24" s="66">
        <v>38632</v>
      </c>
      <c r="E24" s="67" t="s">
        <v>202</v>
      </c>
      <c r="F24" s="68" t="s">
        <v>209</v>
      </c>
      <c r="G24" s="69">
        <v>3.9</v>
      </c>
      <c r="H24" s="69">
        <v>4.01</v>
      </c>
      <c r="I24" s="69">
        <v>4.02</v>
      </c>
      <c r="J24" s="70"/>
      <c r="K24" s="70">
        <v>4.14</v>
      </c>
      <c r="L24" s="70">
        <v>4.2</v>
      </c>
      <c r="M24" s="69">
        <v>4.25</v>
      </c>
      <c r="N24" s="165">
        <f>MAX(G24:I24,K24:M24)</f>
        <v>4.25</v>
      </c>
      <c r="O24" s="167" t="str">
        <f>IF(ISBLANK(N24),"",IF(N24&gt;=6,"KSM",IF(N24&gt;=5.6,"I A",IF(N24&gt;=5.15,"II A",IF(N24&gt;=4.6,"III A",IF(N24&gt;=4.2,"I JA",IF(N24&gt;=3.85,"II JA",IF(N24&gt;=3.6,"III JA"))))))))</f>
        <v>I JA</v>
      </c>
    </row>
    <row r="25" spans="1:15" ht="13.5" thickBot="1">
      <c r="A25" s="164"/>
      <c r="B25" s="64"/>
      <c r="C25" s="65"/>
      <c r="D25" s="66"/>
      <c r="E25" s="67"/>
      <c r="F25" s="68"/>
      <c r="G25" s="72" t="s">
        <v>649</v>
      </c>
      <c r="H25" s="72" t="s">
        <v>649</v>
      </c>
      <c r="I25" s="72" t="s">
        <v>649</v>
      </c>
      <c r="J25" s="72"/>
      <c r="K25" s="72" t="s">
        <v>649</v>
      </c>
      <c r="L25" s="72" t="s">
        <v>655</v>
      </c>
      <c r="M25" s="72" t="s">
        <v>649</v>
      </c>
      <c r="N25" s="166"/>
      <c r="O25" s="168"/>
    </row>
    <row r="26" spans="1:15" ht="12.75">
      <c r="A26" s="163" t="s">
        <v>3</v>
      </c>
      <c r="B26" s="64" t="s">
        <v>151</v>
      </c>
      <c r="C26" s="65" t="s">
        <v>152</v>
      </c>
      <c r="D26" s="66" t="s">
        <v>153</v>
      </c>
      <c r="E26" s="67" t="s">
        <v>59</v>
      </c>
      <c r="F26" s="68" t="s">
        <v>110</v>
      </c>
      <c r="G26" s="69">
        <v>3.96</v>
      </c>
      <c r="H26" s="69">
        <v>4.11</v>
      </c>
      <c r="I26" s="69">
        <v>3.98</v>
      </c>
      <c r="J26" s="70"/>
      <c r="K26" s="70">
        <v>3.63</v>
      </c>
      <c r="L26" s="70">
        <v>3.84</v>
      </c>
      <c r="M26" s="69">
        <v>3.73</v>
      </c>
      <c r="N26" s="165">
        <f>MAX(G26:I26,K26:M26)</f>
        <v>4.11</v>
      </c>
      <c r="O26" s="167" t="str">
        <f>IF(ISBLANK(N26),"",IF(N26&gt;=6,"KSM",IF(N26&gt;=5.6,"I A",IF(N26&gt;=5.15,"II A",IF(N26&gt;=4.6,"III A",IF(N26&gt;=4.2,"I JA",IF(N26&gt;=3.85,"II JA",IF(N26&gt;=3.6,"III JA"))))))))</f>
        <v>II JA</v>
      </c>
    </row>
    <row r="27" spans="1:15" ht="13.5" thickBot="1">
      <c r="A27" s="164"/>
      <c r="B27" s="64"/>
      <c r="C27" s="65"/>
      <c r="D27" s="66"/>
      <c r="E27" s="67"/>
      <c r="F27" s="68"/>
      <c r="G27" s="72" t="s">
        <v>683</v>
      </c>
      <c r="H27" s="72" t="s">
        <v>649</v>
      </c>
      <c r="I27" s="72" t="s">
        <v>649</v>
      </c>
      <c r="J27" s="72"/>
      <c r="K27" s="72" t="s">
        <v>659</v>
      </c>
      <c r="L27" s="72" t="s">
        <v>649</v>
      </c>
      <c r="M27" s="72" t="s">
        <v>684</v>
      </c>
      <c r="N27" s="166"/>
      <c r="O27" s="168"/>
    </row>
    <row r="28" spans="1:15" ht="12.75">
      <c r="A28" s="163" t="s">
        <v>4</v>
      </c>
      <c r="B28" s="64" t="s">
        <v>402</v>
      </c>
      <c r="C28" s="65" t="s">
        <v>403</v>
      </c>
      <c r="D28" s="66" t="s">
        <v>404</v>
      </c>
      <c r="E28" s="67" t="s">
        <v>376</v>
      </c>
      <c r="F28" s="68" t="s">
        <v>377</v>
      </c>
      <c r="G28" s="69" t="s">
        <v>681</v>
      </c>
      <c r="H28" s="69">
        <v>3.55</v>
      </c>
      <c r="I28" s="69" t="s">
        <v>681</v>
      </c>
      <c r="J28" s="70"/>
      <c r="K28" s="70">
        <v>3.39</v>
      </c>
      <c r="L28" s="70" t="s">
        <v>681</v>
      </c>
      <c r="M28" s="69">
        <v>3.57</v>
      </c>
      <c r="N28" s="165">
        <f>MAX(G28:I28,K28:M28)</f>
        <v>3.57</v>
      </c>
      <c r="O28" s="167"/>
    </row>
    <row r="29" spans="1:15" ht="12.75">
      <c r="A29" s="164"/>
      <c r="B29" s="64"/>
      <c r="C29" s="65"/>
      <c r="D29" s="66"/>
      <c r="E29" s="67"/>
      <c r="F29" s="68"/>
      <c r="G29" s="72" t="s">
        <v>649</v>
      </c>
      <c r="H29" s="72" t="s">
        <v>649</v>
      </c>
      <c r="I29" s="72" t="s">
        <v>651</v>
      </c>
      <c r="J29" s="72"/>
      <c r="K29" s="72" t="s">
        <v>649</v>
      </c>
      <c r="L29" s="72" t="s">
        <v>649</v>
      </c>
      <c r="M29" s="72" t="s">
        <v>649</v>
      </c>
      <c r="N29" s="166"/>
      <c r="O29" s="168"/>
    </row>
  </sheetData>
  <sheetProtection/>
  <mergeCells count="32">
    <mergeCell ref="A28:A29"/>
    <mergeCell ref="N28:N29"/>
    <mergeCell ref="A12:A13"/>
    <mergeCell ref="O26:O27"/>
    <mergeCell ref="O6:O7"/>
    <mergeCell ref="O16:O17"/>
    <mergeCell ref="O10:O11"/>
    <mergeCell ref="O24:O25"/>
    <mergeCell ref="O28:O29"/>
    <mergeCell ref="O8:O9"/>
    <mergeCell ref="O12:O13"/>
    <mergeCell ref="O14:O15"/>
    <mergeCell ref="A22:A23"/>
    <mergeCell ref="N22:N23"/>
    <mergeCell ref="A24:A25"/>
    <mergeCell ref="O22:O23"/>
    <mergeCell ref="N12:N13"/>
    <mergeCell ref="G20:M20"/>
    <mergeCell ref="A6:A7"/>
    <mergeCell ref="N6:N7"/>
    <mergeCell ref="A16:A17"/>
    <mergeCell ref="N16:N17"/>
    <mergeCell ref="G4:M4"/>
    <mergeCell ref="A14:A15"/>
    <mergeCell ref="N14:N15"/>
    <mergeCell ref="A26:A27"/>
    <mergeCell ref="N26:N27"/>
    <mergeCell ref="A10:A11"/>
    <mergeCell ref="N10:N11"/>
    <mergeCell ref="N24:N25"/>
    <mergeCell ref="A8:A9"/>
    <mergeCell ref="N8:N9"/>
  </mergeCells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5"/>
  <sheetViews>
    <sheetView showZeros="0" zoomScalePageLayoutView="0" workbookViewId="0" topLeftCell="A4">
      <selection activeCell="A7" sqref="A7:A16"/>
    </sheetView>
  </sheetViews>
  <sheetFormatPr defaultColWidth="9.140625" defaultRowHeight="12.75"/>
  <cols>
    <col min="1" max="1" width="5.421875" style="2" customWidth="1"/>
    <col min="2" max="2" width="11.421875" style="2" customWidth="1"/>
    <col min="3" max="3" width="14.57421875" style="2" customWidth="1"/>
    <col min="4" max="4" width="10.00390625" style="2" customWidth="1"/>
    <col min="5" max="5" width="15.8515625" style="2" customWidth="1"/>
    <col min="6" max="6" width="22.28125" style="2" customWidth="1"/>
    <col min="7" max="9" width="7.00390625" style="5" customWidth="1"/>
    <col min="10" max="10" width="7.00390625" style="5" hidden="1" customWidth="1"/>
    <col min="11" max="13" width="7.00390625" style="5" customWidth="1"/>
    <col min="14" max="14" width="5.7109375" style="6" customWidth="1"/>
    <col min="15" max="15" width="6.421875" style="2" bestFit="1" customWidth="1"/>
    <col min="16" max="16384" width="9.140625" style="2" customWidth="1"/>
  </cols>
  <sheetData>
    <row r="1" spans="2:16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  <c r="N1" s="2"/>
      <c r="P1" s="6"/>
    </row>
    <row r="2" spans="2:5" s="7" customFormat="1" ht="3.75">
      <c r="B2" s="8"/>
      <c r="E2" s="9"/>
    </row>
    <row r="3" spans="2:16" ht="15">
      <c r="B3" s="27" t="s">
        <v>30</v>
      </c>
      <c r="C3" s="28"/>
      <c r="D3" s="29"/>
      <c r="E3" s="30" t="s">
        <v>22</v>
      </c>
      <c r="F3" s="29"/>
      <c r="G3" s="2"/>
      <c r="H3" s="2"/>
      <c r="I3" s="2"/>
      <c r="J3" s="2"/>
      <c r="K3" s="2"/>
      <c r="L3" s="2"/>
      <c r="M3" s="2"/>
      <c r="N3" s="2"/>
      <c r="P3" s="24"/>
    </row>
    <row r="4" spans="2:6" s="7" customFormat="1" ht="12.75" customHeight="1" thickBot="1">
      <c r="B4" s="53"/>
      <c r="D4" s="54"/>
      <c r="E4" s="55"/>
      <c r="F4" s="54"/>
    </row>
    <row r="5" spans="7:13" ht="13.5" thickBot="1">
      <c r="G5" s="160" t="s">
        <v>31</v>
      </c>
      <c r="H5" s="161"/>
      <c r="I5" s="161"/>
      <c r="J5" s="161"/>
      <c r="K5" s="161"/>
      <c r="L5" s="161"/>
      <c r="M5" s="162"/>
    </row>
    <row r="6" spans="1:15" ht="13.5" thickBot="1">
      <c r="A6" s="36" t="s">
        <v>644</v>
      </c>
      <c r="B6" s="56" t="s">
        <v>11</v>
      </c>
      <c r="C6" s="57" t="s">
        <v>12</v>
      </c>
      <c r="D6" s="40" t="s">
        <v>13</v>
      </c>
      <c r="E6" s="58" t="s">
        <v>14</v>
      </c>
      <c r="F6" s="59" t="s">
        <v>15</v>
      </c>
      <c r="G6" s="99">
        <v>1</v>
      </c>
      <c r="H6" s="100">
        <v>2</v>
      </c>
      <c r="I6" s="100">
        <v>3</v>
      </c>
      <c r="J6" s="100" t="s">
        <v>29</v>
      </c>
      <c r="K6" s="100" t="s">
        <v>4</v>
      </c>
      <c r="L6" s="100" t="s">
        <v>5</v>
      </c>
      <c r="M6" s="100" t="s">
        <v>6</v>
      </c>
      <c r="N6" s="135" t="s">
        <v>16</v>
      </c>
      <c r="O6" s="157" t="s">
        <v>44</v>
      </c>
    </row>
    <row r="7" spans="1:15" ht="12.75">
      <c r="A7" s="163" t="s">
        <v>1</v>
      </c>
      <c r="B7" s="64" t="s">
        <v>478</v>
      </c>
      <c r="C7" s="65" t="s">
        <v>479</v>
      </c>
      <c r="D7" s="66">
        <v>39526</v>
      </c>
      <c r="E7" s="67" t="s">
        <v>474</v>
      </c>
      <c r="F7" s="68" t="s">
        <v>475</v>
      </c>
      <c r="G7" s="69">
        <v>5</v>
      </c>
      <c r="H7" s="69">
        <v>5.06</v>
      </c>
      <c r="I7" s="69">
        <v>5.18</v>
      </c>
      <c r="J7" s="70"/>
      <c r="K7" s="69">
        <v>4.95</v>
      </c>
      <c r="L7" s="69">
        <v>5.08</v>
      </c>
      <c r="M7" s="69">
        <v>5.11</v>
      </c>
      <c r="N7" s="165">
        <f>MAX(G7:I7,K7:M7)</f>
        <v>5.18</v>
      </c>
      <c r="O7" s="167" t="str">
        <f>IF(ISBLANK(N7),"",IF(N7&gt;=7.2,"KSM",IF(N7&gt;=6.7,"I A",IF(N7&gt;=6.2,"II A",IF(N7&gt;=5.6,"III A",IF(N7&gt;=5,"I JA",IF(N7&gt;=4.45,"II JA",IF(N7&gt;=4,"III JA"))))))))</f>
        <v>I JA</v>
      </c>
    </row>
    <row r="8" spans="1:15" ht="13.5" thickBot="1">
      <c r="A8" s="164"/>
      <c r="B8" s="64"/>
      <c r="C8" s="65"/>
      <c r="D8" s="66"/>
      <c r="E8" s="67"/>
      <c r="F8" s="68"/>
      <c r="G8" s="72" t="s">
        <v>649</v>
      </c>
      <c r="H8" s="72" t="s">
        <v>690</v>
      </c>
      <c r="I8" s="72" t="s">
        <v>649</v>
      </c>
      <c r="J8" s="72"/>
      <c r="K8" s="72" t="s">
        <v>649</v>
      </c>
      <c r="L8" s="72" t="s">
        <v>649</v>
      </c>
      <c r="M8" s="72" t="s">
        <v>649</v>
      </c>
      <c r="N8" s="166"/>
      <c r="O8" s="168"/>
    </row>
    <row r="9" spans="1:15" ht="12.75">
      <c r="A9" s="163" t="s">
        <v>2</v>
      </c>
      <c r="B9" s="64" t="s">
        <v>592</v>
      </c>
      <c r="C9" s="65" t="s">
        <v>593</v>
      </c>
      <c r="D9" s="66" t="s">
        <v>594</v>
      </c>
      <c r="E9" s="67" t="s">
        <v>525</v>
      </c>
      <c r="F9" s="68" t="s">
        <v>595</v>
      </c>
      <c r="G9" s="69">
        <v>4.98</v>
      </c>
      <c r="H9" s="69">
        <v>4.86</v>
      </c>
      <c r="I9" s="69">
        <v>4.96</v>
      </c>
      <c r="J9" s="70"/>
      <c r="K9" s="69">
        <v>5.1</v>
      </c>
      <c r="L9" s="69">
        <v>4.93</v>
      </c>
      <c r="M9" s="69">
        <v>5.1</v>
      </c>
      <c r="N9" s="165">
        <f>MAX(G9:I9,K9:M9)</f>
        <v>5.1</v>
      </c>
      <c r="O9" s="167" t="str">
        <f>IF(ISBLANK(N9),"",IF(N9&gt;=7.2,"KSM",IF(N9&gt;=6.7,"I A",IF(N9&gt;=6.2,"II A",IF(N9&gt;=5.6,"III A",IF(N9&gt;=5,"I JA",IF(N9&gt;=4.45,"II JA",IF(N9&gt;=4,"III JA"))))))))</f>
        <v>I JA</v>
      </c>
    </row>
    <row r="10" spans="1:15" ht="13.5" thickBot="1">
      <c r="A10" s="164"/>
      <c r="B10" s="64"/>
      <c r="C10" s="65"/>
      <c r="D10" s="66"/>
      <c r="E10" s="67"/>
      <c r="F10" s="68"/>
      <c r="G10" s="72" t="s">
        <v>649</v>
      </c>
      <c r="H10" s="72" t="s">
        <v>685</v>
      </c>
      <c r="I10" s="72" t="s">
        <v>649</v>
      </c>
      <c r="J10" s="72"/>
      <c r="K10" s="72" t="s">
        <v>690</v>
      </c>
      <c r="L10" s="72" t="s">
        <v>649</v>
      </c>
      <c r="M10" s="72" t="s">
        <v>691</v>
      </c>
      <c r="N10" s="166"/>
      <c r="O10" s="168"/>
    </row>
    <row r="11" spans="1:15" ht="12.75">
      <c r="A11" s="163" t="s">
        <v>3</v>
      </c>
      <c r="B11" s="64" t="s">
        <v>256</v>
      </c>
      <c r="C11" s="65" t="s">
        <v>257</v>
      </c>
      <c r="D11" s="66">
        <v>39767</v>
      </c>
      <c r="E11" s="67" t="s">
        <v>228</v>
      </c>
      <c r="F11" s="68" t="s">
        <v>251</v>
      </c>
      <c r="G11" s="69">
        <v>4.99</v>
      </c>
      <c r="H11" s="69">
        <v>4.9</v>
      </c>
      <c r="I11" s="69">
        <v>4.81</v>
      </c>
      <c r="J11" s="70"/>
      <c r="K11" s="69">
        <v>4.42</v>
      </c>
      <c r="L11" s="69">
        <v>4.64</v>
      </c>
      <c r="M11" s="69">
        <v>4.73</v>
      </c>
      <c r="N11" s="165">
        <f>MAX(G11:I11,K11:M11)</f>
        <v>4.99</v>
      </c>
      <c r="O11" s="167" t="str">
        <f>IF(ISBLANK(N11),"",IF(N11&gt;=7.2,"KSM",IF(N11&gt;=6.7,"I A",IF(N11&gt;=6.2,"II A",IF(N11&gt;=5.6,"III A",IF(N11&gt;=5,"I JA",IF(N11&gt;=4.45,"II JA",IF(N11&gt;=4,"III JA"))))))))</f>
        <v>II JA</v>
      </c>
    </row>
    <row r="12" spans="1:15" ht="13.5" thickBot="1">
      <c r="A12" s="164"/>
      <c r="B12" s="64"/>
      <c r="C12" s="65"/>
      <c r="D12" s="66"/>
      <c r="E12" s="67"/>
      <c r="F12" s="68"/>
      <c r="G12" s="72" t="s">
        <v>649</v>
      </c>
      <c r="H12" s="72" t="s">
        <v>693</v>
      </c>
      <c r="I12" s="72" t="s">
        <v>649</v>
      </c>
      <c r="J12" s="72"/>
      <c r="K12" s="72" t="s">
        <v>649</v>
      </c>
      <c r="L12" s="72" t="s">
        <v>649</v>
      </c>
      <c r="M12" s="72" t="s">
        <v>649</v>
      </c>
      <c r="N12" s="166"/>
      <c r="O12" s="168"/>
    </row>
    <row r="13" spans="1:15" ht="12.75">
      <c r="A13" s="163" t="s">
        <v>4</v>
      </c>
      <c r="B13" s="64" t="s">
        <v>390</v>
      </c>
      <c r="C13" s="65" t="s">
        <v>391</v>
      </c>
      <c r="D13" s="66" t="s">
        <v>392</v>
      </c>
      <c r="E13" s="67" t="s">
        <v>376</v>
      </c>
      <c r="F13" s="68" t="s">
        <v>387</v>
      </c>
      <c r="G13" s="69" t="s">
        <v>681</v>
      </c>
      <c r="H13" s="69" t="s">
        <v>681</v>
      </c>
      <c r="I13" s="69">
        <v>4.45</v>
      </c>
      <c r="J13" s="70"/>
      <c r="K13" s="69">
        <v>4.23</v>
      </c>
      <c r="L13" s="69">
        <v>4.56</v>
      </c>
      <c r="M13" s="69">
        <v>4.65</v>
      </c>
      <c r="N13" s="165">
        <f>MAX(G13:I13,K13:M13)</f>
        <v>4.65</v>
      </c>
      <c r="O13" s="167" t="str">
        <f>IF(ISBLANK(N13),"",IF(N13&gt;=7.2,"KSM",IF(N13&gt;=6.7,"I A",IF(N13&gt;=6.2,"II A",IF(N13&gt;=5.6,"III A",IF(N13&gt;=5,"I JA",IF(N13&gt;=4.45,"II JA",IF(N13&gt;=4,"III JA"))))))))</f>
        <v>II JA</v>
      </c>
    </row>
    <row r="14" spans="1:15" ht="13.5" thickBot="1">
      <c r="A14" s="164"/>
      <c r="B14" s="64"/>
      <c r="C14" s="65"/>
      <c r="D14" s="66"/>
      <c r="E14" s="67"/>
      <c r="F14" s="68"/>
      <c r="G14" s="72" t="s">
        <v>649</v>
      </c>
      <c r="H14" s="72" t="s">
        <v>649</v>
      </c>
      <c r="I14" s="72" t="s">
        <v>649</v>
      </c>
      <c r="J14" s="72"/>
      <c r="K14" s="72" t="s">
        <v>692</v>
      </c>
      <c r="L14" s="72" t="s">
        <v>649</v>
      </c>
      <c r="M14" s="72" t="s">
        <v>649</v>
      </c>
      <c r="N14" s="166"/>
      <c r="O14" s="168"/>
    </row>
    <row r="15" spans="1:15" ht="12.75">
      <c r="A15" s="163" t="s">
        <v>5</v>
      </c>
      <c r="B15" s="64" t="s">
        <v>107</v>
      </c>
      <c r="C15" s="65" t="s">
        <v>108</v>
      </c>
      <c r="D15" s="66" t="s">
        <v>109</v>
      </c>
      <c r="E15" s="67" t="s">
        <v>59</v>
      </c>
      <c r="F15" s="68" t="s">
        <v>110</v>
      </c>
      <c r="G15" s="69">
        <v>3.94</v>
      </c>
      <c r="H15" s="69">
        <v>3.56</v>
      </c>
      <c r="I15" s="69">
        <v>4.05</v>
      </c>
      <c r="J15" s="70"/>
      <c r="K15" s="69">
        <v>3.71</v>
      </c>
      <c r="L15" s="69">
        <v>3.82</v>
      </c>
      <c r="M15" s="69">
        <v>3.95</v>
      </c>
      <c r="N15" s="165">
        <f>MAX(G15:I15,K15:M15)</f>
        <v>4.05</v>
      </c>
      <c r="O15" s="167" t="str">
        <f>IF(ISBLANK(N15),"",IF(N15&gt;=7.2,"KSM",IF(N15&gt;=6.7,"I A",IF(N15&gt;=6.2,"II A",IF(N15&gt;=5.6,"III A",IF(N15&gt;=5,"I JA",IF(N15&gt;=4.45,"II JA",IF(N15&gt;=4,"III JA"))))))))</f>
        <v>III JA</v>
      </c>
    </row>
    <row r="16" spans="1:15" ht="12.75">
      <c r="A16" s="164"/>
      <c r="B16" s="64"/>
      <c r="C16" s="65"/>
      <c r="D16" s="66"/>
      <c r="E16" s="67"/>
      <c r="F16" s="68"/>
      <c r="G16" s="72" t="s">
        <v>649</v>
      </c>
      <c r="H16" s="72" t="s">
        <v>649</v>
      </c>
      <c r="I16" s="72" t="s">
        <v>688</v>
      </c>
      <c r="J16" s="72"/>
      <c r="K16" s="72" t="s">
        <v>649</v>
      </c>
      <c r="L16" s="72" t="s">
        <v>649</v>
      </c>
      <c r="M16" s="72" t="s">
        <v>689</v>
      </c>
      <c r="N16" s="166"/>
      <c r="O16" s="168"/>
    </row>
    <row r="17" spans="1:14" ht="12.75">
      <c r="A17" s="73"/>
      <c r="B17" s="74"/>
      <c r="C17" s="75"/>
      <c r="D17" s="76"/>
      <c r="E17" s="77"/>
      <c r="F17" s="78"/>
      <c r="G17" s="79"/>
      <c r="H17" s="79"/>
      <c r="I17" s="79"/>
      <c r="J17" s="79"/>
      <c r="K17" s="79"/>
      <c r="L17" s="79"/>
      <c r="M17" s="79"/>
      <c r="N17" s="80"/>
    </row>
    <row r="18" spans="2:16" ht="15">
      <c r="B18" s="27" t="s">
        <v>30</v>
      </c>
      <c r="C18" s="28"/>
      <c r="D18" s="29"/>
      <c r="E18" s="30" t="s">
        <v>23</v>
      </c>
      <c r="F18" s="29"/>
      <c r="G18" s="2"/>
      <c r="H18" s="2"/>
      <c r="I18" s="2"/>
      <c r="J18" s="2"/>
      <c r="K18" s="2"/>
      <c r="L18" s="2"/>
      <c r="M18" s="2"/>
      <c r="N18" s="2"/>
      <c r="P18" s="24"/>
    </row>
    <row r="19" spans="2:6" s="7" customFormat="1" ht="12.75" customHeight="1" thickBot="1">
      <c r="B19" s="53"/>
      <c r="D19" s="54"/>
      <c r="E19" s="55"/>
      <c r="F19" s="54"/>
    </row>
    <row r="20" spans="7:13" ht="13.5" thickBot="1">
      <c r="G20" s="160" t="s">
        <v>31</v>
      </c>
      <c r="H20" s="161"/>
      <c r="I20" s="161"/>
      <c r="J20" s="161"/>
      <c r="K20" s="161"/>
      <c r="L20" s="161"/>
      <c r="M20" s="162"/>
    </row>
    <row r="21" spans="1:15" ht="13.5" thickBot="1">
      <c r="A21" s="36" t="s">
        <v>644</v>
      </c>
      <c r="B21" s="56" t="s">
        <v>11</v>
      </c>
      <c r="C21" s="57" t="s">
        <v>12</v>
      </c>
      <c r="D21" s="40" t="s">
        <v>13</v>
      </c>
      <c r="E21" s="58" t="s">
        <v>14</v>
      </c>
      <c r="F21" s="59" t="s">
        <v>15</v>
      </c>
      <c r="G21" s="99">
        <v>1</v>
      </c>
      <c r="H21" s="100">
        <v>2</v>
      </c>
      <c r="I21" s="100">
        <v>3</v>
      </c>
      <c r="J21" s="100" t="s">
        <v>29</v>
      </c>
      <c r="K21" s="100" t="s">
        <v>4</v>
      </c>
      <c r="L21" s="100" t="s">
        <v>5</v>
      </c>
      <c r="M21" s="100" t="s">
        <v>6</v>
      </c>
      <c r="N21" s="135" t="s">
        <v>16</v>
      </c>
      <c r="O21" s="157" t="s">
        <v>44</v>
      </c>
    </row>
    <row r="22" spans="1:15" ht="12.75">
      <c r="A22" s="163" t="s">
        <v>1</v>
      </c>
      <c r="B22" s="64" t="s">
        <v>154</v>
      </c>
      <c r="C22" s="65" t="s">
        <v>155</v>
      </c>
      <c r="D22" s="66" t="s">
        <v>156</v>
      </c>
      <c r="E22" s="67" t="s">
        <v>59</v>
      </c>
      <c r="F22" s="68" t="s">
        <v>110</v>
      </c>
      <c r="G22" s="69" t="s">
        <v>681</v>
      </c>
      <c r="H22" s="69" t="s">
        <v>681</v>
      </c>
      <c r="I22" s="69" t="s">
        <v>681</v>
      </c>
      <c r="J22" s="70"/>
      <c r="K22" s="69">
        <v>4.63</v>
      </c>
      <c r="L22" s="69" t="s">
        <v>681</v>
      </c>
      <c r="M22" s="69" t="s">
        <v>681</v>
      </c>
      <c r="N22" s="165">
        <f>MAX(G22:I22,K22:M22)</f>
        <v>4.63</v>
      </c>
      <c r="O22" s="167" t="str">
        <f>IF(ISBLANK(N22),"",IF(N22&gt;=7.2,"KSM",IF(N22&gt;=6.7,"I A",IF(N22&gt;=6.2,"II A",IF(N22&gt;=5.6,"III A",IF(N22&gt;=5,"I JA",IF(N22&gt;=4.45,"II JA",IF(N22&gt;=4,"III JA"))))))))</f>
        <v>II JA</v>
      </c>
    </row>
    <row r="23" spans="1:15" ht="13.5" thickBot="1">
      <c r="A23" s="164"/>
      <c r="B23" s="64"/>
      <c r="C23" s="65"/>
      <c r="D23" s="66"/>
      <c r="E23" s="67"/>
      <c r="F23" s="68"/>
      <c r="G23" s="72" t="s">
        <v>649</v>
      </c>
      <c r="H23" s="72" t="s">
        <v>656</v>
      </c>
      <c r="I23" s="72" t="s">
        <v>649</v>
      </c>
      <c r="J23" s="71"/>
      <c r="K23" s="72" t="s">
        <v>649</v>
      </c>
      <c r="L23" s="72" t="s">
        <v>649</v>
      </c>
      <c r="M23" s="72" t="s">
        <v>649</v>
      </c>
      <c r="N23" s="166"/>
      <c r="O23" s="168"/>
    </row>
    <row r="24" spans="1:15" ht="12.75">
      <c r="A24" s="163" t="s">
        <v>2</v>
      </c>
      <c r="B24" s="64" t="s">
        <v>290</v>
      </c>
      <c r="C24" s="65" t="s">
        <v>291</v>
      </c>
      <c r="D24" s="66">
        <v>38705</v>
      </c>
      <c r="E24" s="67" t="s">
        <v>268</v>
      </c>
      <c r="F24" s="68" t="s">
        <v>287</v>
      </c>
      <c r="G24" s="69" t="s">
        <v>681</v>
      </c>
      <c r="H24" s="69">
        <v>3.88</v>
      </c>
      <c r="I24" s="69">
        <v>3.8</v>
      </c>
      <c r="J24" s="70"/>
      <c r="K24" s="69" t="s">
        <v>681</v>
      </c>
      <c r="L24" s="69">
        <v>3.94</v>
      </c>
      <c r="M24" s="69">
        <v>4.06</v>
      </c>
      <c r="N24" s="165">
        <f>MAX(G24:I24,K24:M24)</f>
        <v>4.06</v>
      </c>
      <c r="O24" s="167" t="str">
        <f>IF(ISBLANK(N24),"",IF(N24&gt;=7.2,"KSM",IF(N24&gt;=6.7,"I A",IF(N24&gt;=6.2,"II A",IF(N24&gt;=5.6,"III A",IF(N24&gt;=5,"I JA",IF(N24&gt;=4.45,"II JA",IF(N24&gt;=4,"III JA"))))))))</f>
        <v>III JA</v>
      </c>
    </row>
    <row r="25" spans="1:15" ht="12.75">
      <c r="A25" s="164"/>
      <c r="B25" s="64"/>
      <c r="C25" s="65"/>
      <c r="D25" s="66"/>
      <c r="E25" s="67"/>
      <c r="F25" s="68"/>
      <c r="G25" s="72" t="s">
        <v>649</v>
      </c>
      <c r="H25" s="72">
        <v>1.3</v>
      </c>
      <c r="I25" s="72" t="s">
        <v>649</v>
      </c>
      <c r="J25" s="71"/>
      <c r="K25" s="72" t="s">
        <v>649</v>
      </c>
      <c r="L25" s="72" t="s">
        <v>649</v>
      </c>
      <c r="M25" s="72" t="s">
        <v>688</v>
      </c>
      <c r="N25" s="166"/>
      <c r="O25" s="168"/>
    </row>
  </sheetData>
  <sheetProtection/>
  <mergeCells count="23">
    <mergeCell ref="O9:O10"/>
    <mergeCell ref="O7:O8"/>
    <mergeCell ref="O13:O14"/>
    <mergeCell ref="O11:O12"/>
    <mergeCell ref="A24:A25"/>
    <mergeCell ref="N24:N25"/>
    <mergeCell ref="G20:M20"/>
    <mergeCell ref="O24:O25"/>
    <mergeCell ref="O22:O23"/>
    <mergeCell ref="O15:O16"/>
    <mergeCell ref="A15:A16"/>
    <mergeCell ref="N15:N16"/>
    <mergeCell ref="A11:A12"/>
    <mergeCell ref="N11:N12"/>
    <mergeCell ref="A22:A23"/>
    <mergeCell ref="N22:N23"/>
    <mergeCell ref="G5:M5"/>
    <mergeCell ref="A9:A10"/>
    <mergeCell ref="N9:N10"/>
    <mergeCell ref="A7:A8"/>
    <mergeCell ref="N7:N8"/>
    <mergeCell ref="A13:A14"/>
    <mergeCell ref="N13:N14"/>
  </mergeCells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Zeros="0" zoomScalePageLayoutView="0" workbookViewId="0" topLeftCell="A1">
      <selection activeCell="A5" sqref="A5"/>
    </sheetView>
  </sheetViews>
  <sheetFormatPr defaultColWidth="9.140625" defaultRowHeight="12.75"/>
  <cols>
    <col min="1" max="1" width="5.421875" style="2" customWidth="1"/>
    <col min="2" max="2" width="7.140625" style="2" bestFit="1" customWidth="1"/>
    <col min="3" max="3" width="12.140625" style="2" customWidth="1"/>
    <col min="4" max="4" width="10.8515625" style="2" customWidth="1"/>
    <col min="5" max="5" width="19.00390625" style="2" bestFit="1" customWidth="1"/>
    <col min="6" max="6" width="18.421875" style="2" customWidth="1"/>
    <col min="7" max="8" width="6.421875" style="5" customWidth="1"/>
    <col min="9" max="10" width="6.421875" style="5" hidden="1" customWidth="1"/>
    <col min="11" max="13" width="7.00390625" style="5" customWidth="1"/>
    <col min="14" max="14" width="7.57421875" style="6" customWidth="1"/>
    <col min="15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1:15" s="6" customFormat="1" ht="12.75">
      <c r="A3" s="1"/>
      <c r="B3" s="10" t="s">
        <v>0</v>
      </c>
      <c r="C3" s="10"/>
      <c r="D3" s="10" t="s">
        <v>21</v>
      </c>
      <c r="E3" s="11"/>
      <c r="F3" s="12" t="s">
        <v>20</v>
      </c>
      <c r="G3" s="1"/>
      <c r="H3" s="1"/>
      <c r="I3" s="1"/>
      <c r="J3" s="1"/>
      <c r="K3" s="5"/>
      <c r="L3" s="5"/>
      <c r="M3" s="5"/>
      <c r="O3" s="2"/>
    </row>
    <row r="4" spans="1:15" s="6" customFormat="1" ht="12.75">
      <c r="A4" s="1"/>
      <c r="B4" s="1"/>
      <c r="C4" s="1"/>
      <c r="D4" s="1"/>
      <c r="E4" s="11"/>
      <c r="F4" s="12"/>
      <c r="G4" s="1"/>
      <c r="H4" s="1"/>
      <c r="I4" s="1"/>
      <c r="J4" s="1"/>
      <c r="K4" s="5"/>
      <c r="L4" s="5"/>
      <c r="M4" s="5"/>
      <c r="O4" s="2"/>
    </row>
    <row r="5" spans="1:15" s="6" customFormat="1" ht="15" customHeight="1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6" t="s">
        <v>18</v>
      </c>
      <c r="J5" s="16" t="s">
        <v>17</v>
      </c>
      <c r="K5" s="107" t="s">
        <v>44</v>
      </c>
      <c r="L5" s="5"/>
      <c r="M5" s="5"/>
      <c r="O5" s="2"/>
    </row>
    <row r="6" spans="1:11" ht="12.75">
      <c r="A6" s="17">
        <v>1</v>
      </c>
      <c r="B6" s="18" t="s">
        <v>259</v>
      </c>
      <c r="C6" s="19" t="s">
        <v>454</v>
      </c>
      <c r="D6" s="20">
        <v>38562</v>
      </c>
      <c r="E6" s="21" t="s">
        <v>455</v>
      </c>
      <c r="F6" s="21" t="s">
        <v>456</v>
      </c>
      <c r="G6" s="22">
        <v>12.37</v>
      </c>
      <c r="H6" s="23" t="s">
        <v>654</v>
      </c>
      <c r="I6" s="22"/>
      <c r="J6" s="23"/>
      <c r="K6" s="104" t="str">
        <f aca="true" t="shared" si="0" ref="K6:K11">IF(ISBLANK(G6),"",IF(G6&lt;=12.4,"KSM",IF(G6&lt;=13.04,"I A",IF(G6&lt;=13.84,"II A",IF(G6&lt;=14.94,"III A",IF(G6&lt;=15.94,"I JA",IF(G6&lt;=16.74,"II JA",IF(G6&lt;=17.44,"III JA"))))))))</f>
        <v>KSM</v>
      </c>
    </row>
    <row r="7" spans="1:11" ht="12.75">
      <c r="A7" s="17">
        <v>2</v>
      </c>
      <c r="B7" s="18" t="s">
        <v>640</v>
      </c>
      <c r="C7" s="19" t="s">
        <v>147</v>
      </c>
      <c r="D7" s="20">
        <v>38421</v>
      </c>
      <c r="E7" s="21" t="s">
        <v>59</v>
      </c>
      <c r="F7" s="21" t="s">
        <v>60</v>
      </c>
      <c r="G7" s="22">
        <v>12.89</v>
      </c>
      <c r="H7" s="23" t="s">
        <v>654</v>
      </c>
      <c r="I7" s="22"/>
      <c r="J7" s="23"/>
      <c r="K7" s="106" t="str">
        <f t="shared" si="0"/>
        <v>I A</v>
      </c>
    </row>
    <row r="8" spans="1:11" ht="12.75">
      <c r="A8" s="17">
        <v>3</v>
      </c>
      <c r="B8" s="18" t="s">
        <v>471</v>
      </c>
      <c r="C8" s="19" t="s">
        <v>635</v>
      </c>
      <c r="D8" s="20" t="s">
        <v>636</v>
      </c>
      <c r="E8" s="21" t="s">
        <v>525</v>
      </c>
      <c r="F8" s="21" t="s">
        <v>613</v>
      </c>
      <c r="G8" s="22">
        <v>13.4</v>
      </c>
      <c r="H8" s="23" t="s">
        <v>654</v>
      </c>
      <c r="I8" s="22"/>
      <c r="J8" s="23"/>
      <c r="K8" s="106" t="str">
        <f t="shared" si="0"/>
        <v>II A</v>
      </c>
    </row>
    <row r="9" spans="1:11" ht="12.75">
      <c r="A9" s="17">
        <v>4</v>
      </c>
      <c r="B9" s="18" t="s">
        <v>306</v>
      </c>
      <c r="C9" s="19" t="s">
        <v>410</v>
      </c>
      <c r="D9" s="20" t="s">
        <v>411</v>
      </c>
      <c r="E9" s="21" t="s">
        <v>376</v>
      </c>
      <c r="F9" s="21" t="s">
        <v>409</v>
      </c>
      <c r="G9" s="22">
        <v>13.78</v>
      </c>
      <c r="H9" s="23" t="s">
        <v>654</v>
      </c>
      <c r="I9" s="22"/>
      <c r="J9" s="23"/>
      <c r="K9" s="106" t="str">
        <f t="shared" si="0"/>
        <v>II A</v>
      </c>
    </row>
    <row r="10" spans="1:11" ht="12.75">
      <c r="A10" s="17">
        <v>5</v>
      </c>
      <c r="B10" s="18" t="s">
        <v>544</v>
      </c>
      <c r="C10" s="19" t="s">
        <v>545</v>
      </c>
      <c r="D10" s="20" t="s">
        <v>546</v>
      </c>
      <c r="E10" s="21" t="s">
        <v>525</v>
      </c>
      <c r="F10" s="21" t="s">
        <v>539</v>
      </c>
      <c r="G10" s="22">
        <v>14.02</v>
      </c>
      <c r="H10" s="23" t="s">
        <v>654</v>
      </c>
      <c r="I10" s="22"/>
      <c r="J10" s="23"/>
      <c r="K10" s="106" t="str">
        <f t="shared" si="0"/>
        <v>III A</v>
      </c>
    </row>
    <row r="11" spans="1:11" ht="12.75">
      <c r="A11" s="17">
        <v>6</v>
      </c>
      <c r="B11" s="18" t="s">
        <v>288</v>
      </c>
      <c r="C11" s="19" t="s">
        <v>289</v>
      </c>
      <c r="D11" s="20">
        <v>38550</v>
      </c>
      <c r="E11" s="21" t="s">
        <v>268</v>
      </c>
      <c r="F11" s="21" t="s">
        <v>287</v>
      </c>
      <c r="G11" s="22">
        <v>14.47</v>
      </c>
      <c r="H11" s="23" t="s">
        <v>654</v>
      </c>
      <c r="I11" s="22"/>
      <c r="J11" s="23"/>
      <c r="K11" s="106" t="str">
        <f t="shared" si="0"/>
        <v>III A</v>
      </c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3"/>
  <sheetViews>
    <sheetView showZeros="0" zoomScale="90" zoomScaleNormal="90" zoomScalePageLayoutView="0" workbookViewId="0" topLeftCell="A1">
      <selection activeCell="S15" sqref="S15"/>
    </sheetView>
  </sheetViews>
  <sheetFormatPr defaultColWidth="9.140625" defaultRowHeight="12.75"/>
  <cols>
    <col min="1" max="1" width="6.00390625" style="2" customWidth="1"/>
    <col min="2" max="2" width="7.8515625" style="2" customWidth="1"/>
    <col min="3" max="3" width="14.00390625" style="2" bestFit="1" customWidth="1"/>
    <col min="4" max="4" width="10.8515625" style="2" customWidth="1"/>
    <col min="5" max="5" width="11.57421875" style="2" customWidth="1"/>
    <col min="6" max="6" width="18.7109375" style="2" customWidth="1"/>
    <col min="7" max="9" width="7.00390625" style="5" customWidth="1"/>
    <col min="10" max="10" width="5.7109375" style="5" hidden="1" customWidth="1"/>
    <col min="11" max="13" width="7.00390625" style="5" customWidth="1"/>
    <col min="14" max="14" width="7.57421875" style="6" customWidth="1"/>
    <col min="15" max="15" width="6.00390625" style="2" customWidth="1"/>
    <col min="16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2:14" ht="15">
      <c r="B3" s="27" t="s">
        <v>36</v>
      </c>
      <c r="C3" s="28"/>
      <c r="D3" s="81" t="s">
        <v>40</v>
      </c>
      <c r="E3" s="30" t="s">
        <v>22</v>
      </c>
      <c r="F3" s="29"/>
      <c r="G3" s="2"/>
      <c r="H3" s="2"/>
      <c r="I3" s="2"/>
      <c r="J3" s="2"/>
      <c r="K3" s="2"/>
      <c r="L3" s="2"/>
      <c r="M3" s="2"/>
      <c r="N3" s="2"/>
    </row>
    <row r="4" spans="2:6" s="7" customFormat="1" ht="4.5" thickBot="1">
      <c r="B4" s="53"/>
      <c r="D4" s="54"/>
      <c r="E4" s="55"/>
      <c r="F4" s="54"/>
    </row>
    <row r="5" spans="7:13" ht="13.5" thickBot="1">
      <c r="G5" s="169" t="s">
        <v>31</v>
      </c>
      <c r="H5" s="170"/>
      <c r="I5" s="170"/>
      <c r="J5" s="170"/>
      <c r="K5" s="170"/>
      <c r="L5" s="170"/>
      <c r="M5" s="171"/>
    </row>
    <row r="6" spans="1:15" ht="13.5" thickBot="1">
      <c r="A6" s="36" t="s">
        <v>644</v>
      </c>
      <c r="B6" s="56" t="s">
        <v>11</v>
      </c>
      <c r="C6" s="57" t="s">
        <v>12</v>
      </c>
      <c r="D6" s="40" t="s">
        <v>13</v>
      </c>
      <c r="E6" s="58" t="s">
        <v>14</v>
      </c>
      <c r="F6" s="59" t="s">
        <v>15</v>
      </c>
      <c r="G6" s="60">
        <v>1</v>
      </c>
      <c r="H6" s="61">
        <v>2</v>
      </c>
      <c r="I6" s="61">
        <v>3</v>
      </c>
      <c r="J6" s="61" t="s">
        <v>29</v>
      </c>
      <c r="K6" s="61">
        <v>4</v>
      </c>
      <c r="L6" s="61">
        <v>5</v>
      </c>
      <c r="M6" s="62">
        <v>6</v>
      </c>
      <c r="N6" s="63" t="s">
        <v>16</v>
      </c>
      <c r="O6" s="136" t="s">
        <v>44</v>
      </c>
    </row>
    <row r="7" spans="1:15" ht="19.5" customHeight="1">
      <c r="A7" s="82" t="s">
        <v>1</v>
      </c>
      <c r="B7" s="83" t="s">
        <v>332</v>
      </c>
      <c r="C7" s="84" t="s">
        <v>333</v>
      </c>
      <c r="D7" s="85" t="s">
        <v>334</v>
      </c>
      <c r="E7" s="86" t="s">
        <v>324</v>
      </c>
      <c r="F7" s="87" t="s">
        <v>335</v>
      </c>
      <c r="G7" s="69">
        <v>14.81</v>
      </c>
      <c r="H7" s="69">
        <v>14.82</v>
      </c>
      <c r="I7" s="69" t="s">
        <v>681</v>
      </c>
      <c r="J7" s="70"/>
      <c r="K7" s="69" t="s">
        <v>681</v>
      </c>
      <c r="L7" s="69" t="s">
        <v>681</v>
      </c>
      <c r="M7" s="69" t="s">
        <v>681</v>
      </c>
      <c r="N7" s="88">
        <f>MAX(G7:I7,K7:M7)</f>
        <v>14.82</v>
      </c>
      <c r="O7" s="104" t="str">
        <f>IF(ISBLANK(N7),"",IF(N7&lt;9,"",IF(N7&gt;=17,"I A",IF(N7&gt;=14.9,"II A",IF(N7&gt;=13.2,"III A",IF(N7&gt;=11.4,"I JA",IF(N7&gt;=10,"II JA",IF(N7&gt;=9,"III JA"))))))))</f>
        <v>III A</v>
      </c>
    </row>
    <row r="8" spans="1:15" ht="19.5" customHeight="1">
      <c r="A8" s="82" t="s">
        <v>2</v>
      </c>
      <c r="B8" s="83" t="s">
        <v>136</v>
      </c>
      <c r="C8" s="84" t="s">
        <v>137</v>
      </c>
      <c r="D8" s="85" t="s">
        <v>138</v>
      </c>
      <c r="E8" s="86" t="s">
        <v>59</v>
      </c>
      <c r="F8" s="87" t="s">
        <v>135</v>
      </c>
      <c r="G8" s="69">
        <v>13.44</v>
      </c>
      <c r="H8" s="69" t="s">
        <v>681</v>
      </c>
      <c r="I8" s="69">
        <v>13.22</v>
      </c>
      <c r="J8" s="70"/>
      <c r="K8" s="69">
        <v>13.02</v>
      </c>
      <c r="L8" s="69" t="s">
        <v>681</v>
      </c>
      <c r="M8" s="69">
        <v>12.82</v>
      </c>
      <c r="N8" s="88">
        <f>MAX(G8:I8,K8:M8)</f>
        <v>13.44</v>
      </c>
      <c r="O8" s="104" t="str">
        <f>IF(ISBLANK(N8),"",IF(N8&lt;9,"",IF(N8&gt;=17,"I A",IF(N8&gt;=14.9,"II A",IF(N8&gt;=13.2,"III A",IF(N8&gt;=11.4,"I JA",IF(N8&gt;=10,"II JA",IF(N8&gt;=9,"III JA"))))))))</f>
        <v>III A</v>
      </c>
    </row>
    <row r="9" spans="1:15" ht="19.5" customHeight="1">
      <c r="A9" s="82" t="s">
        <v>3</v>
      </c>
      <c r="B9" s="83" t="s">
        <v>132</v>
      </c>
      <c r="C9" s="84" t="s">
        <v>133</v>
      </c>
      <c r="D9" s="85" t="s">
        <v>134</v>
      </c>
      <c r="E9" s="86" t="s">
        <v>59</v>
      </c>
      <c r="F9" s="87" t="s">
        <v>135</v>
      </c>
      <c r="G9" s="69">
        <v>11.06</v>
      </c>
      <c r="H9" s="69">
        <v>11.33</v>
      </c>
      <c r="I9" s="69" t="s">
        <v>681</v>
      </c>
      <c r="J9" s="70"/>
      <c r="K9" s="69" t="s">
        <v>681</v>
      </c>
      <c r="L9" s="69" t="s">
        <v>681</v>
      </c>
      <c r="M9" s="69" t="s">
        <v>681</v>
      </c>
      <c r="N9" s="88">
        <f>MAX(G9:I9,K9:M9)</f>
        <v>11.33</v>
      </c>
      <c r="O9" s="104" t="str">
        <f>IF(ISBLANK(N9),"",IF(N9&lt;9,"",IF(N9&gt;=17,"I A",IF(N9&gt;=14.9,"II A",IF(N9&gt;=13.2,"III A",IF(N9&gt;=11.4,"I JA",IF(N9&gt;=10,"II JA",IF(N9&gt;=9,"III JA"))))))))</f>
        <v>II JA</v>
      </c>
    </row>
    <row r="10" spans="2:5" s="7" customFormat="1" ht="3.75">
      <c r="B10" s="8"/>
      <c r="E10" s="9"/>
    </row>
    <row r="11" spans="2:14" ht="15">
      <c r="B11" s="27" t="s">
        <v>36</v>
      </c>
      <c r="C11" s="28"/>
      <c r="D11" s="81" t="s">
        <v>41</v>
      </c>
      <c r="E11" s="30" t="s">
        <v>23</v>
      </c>
      <c r="F11" s="29"/>
      <c r="G11" s="2"/>
      <c r="H11" s="2"/>
      <c r="I11" s="2"/>
      <c r="J11" s="2"/>
      <c r="K11" s="2"/>
      <c r="L11" s="2"/>
      <c r="M11" s="2"/>
      <c r="N11" s="2"/>
    </row>
    <row r="12" spans="2:6" s="7" customFormat="1" ht="4.5" thickBot="1">
      <c r="B12" s="53"/>
      <c r="D12" s="54"/>
      <c r="E12" s="55"/>
      <c r="F12" s="54"/>
    </row>
    <row r="13" spans="7:13" ht="13.5" thickBot="1">
      <c r="G13" s="169" t="s">
        <v>31</v>
      </c>
      <c r="H13" s="170"/>
      <c r="I13" s="170"/>
      <c r="J13" s="170"/>
      <c r="K13" s="170"/>
      <c r="L13" s="170"/>
      <c r="M13" s="171"/>
    </row>
    <row r="14" spans="1:15" ht="13.5" thickBot="1">
      <c r="A14" s="36" t="s">
        <v>644</v>
      </c>
      <c r="B14" s="56" t="s">
        <v>11</v>
      </c>
      <c r="C14" s="57" t="s">
        <v>12</v>
      </c>
      <c r="D14" s="40" t="s">
        <v>13</v>
      </c>
      <c r="E14" s="58" t="s">
        <v>14</v>
      </c>
      <c r="F14" s="59" t="s">
        <v>15</v>
      </c>
      <c r="G14" s="60">
        <v>1</v>
      </c>
      <c r="H14" s="61">
        <v>2</v>
      </c>
      <c r="I14" s="61">
        <v>3</v>
      </c>
      <c r="J14" s="61" t="s">
        <v>29</v>
      </c>
      <c r="K14" s="61">
        <v>4</v>
      </c>
      <c r="L14" s="61">
        <v>5</v>
      </c>
      <c r="M14" s="62">
        <v>6</v>
      </c>
      <c r="N14" s="63" t="s">
        <v>16</v>
      </c>
      <c r="O14" s="136" t="s">
        <v>44</v>
      </c>
    </row>
    <row r="15" spans="1:15" ht="19.5" customHeight="1">
      <c r="A15" s="82" t="s">
        <v>1</v>
      </c>
      <c r="B15" s="83" t="s">
        <v>322</v>
      </c>
      <c r="C15" s="84" t="s">
        <v>323</v>
      </c>
      <c r="D15" s="85">
        <v>38600</v>
      </c>
      <c r="E15" s="86" t="s">
        <v>324</v>
      </c>
      <c r="F15" s="87" t="s">
        <v>325</v>
      </c>
      <c r="G15" s="69">
        <v>16.39</v>
      </c>
      <c r="H15" s="69" t="s">
        <v>681</v>
      </c>
      <c r="I15" s="69" t="s">
        <v>681</v>
      </c>
      <c r="J15" s="70"/>
      <c r="K15" s="69">
        <v>15.75</v>
      </c>
      <c r="L15" s="69" t="s">
        <v>681</v>
      </c>
      <c r="M15" s="69">
        <v>15.66</v>
      </c>
      <c r="N15" s="88">
        <f>MAX(G15:I15,K15:M15)</f>
        <v>16.39</v>
      </c>
      <c r="O15" s="104" t="str">
        <f>IF(ISBLANK(N15),"",IF(N15&lt;9.5,"",IF(N15&gt;=18.2,"KSM",IF(N15&gt;=16.5,"I A",IF(N15&gt;=14.4,"II A",IF(N15&gt;=12.3,"III A",IF(N15&gt;=10.7,"I JA",IF(N15&gt;=9.5,"II JA"))))))))</f>
        <v>II A</v>
      </c>
    </row>
    <row r="16" spans="1:15" ht="19.5" customHeight="1">
      <c r="A16" s="82" t="s">
        <v>2</v>
      </c>
      <c r="B16" s="83" t="s">
        <v>326</v>
      </c>
      <c r="C16" s="84" t="s">
        <v>327</v>
      </c>
      <c r="D16" s="85">
        <v>38855</v>
      </c>
      <c r="E16" s="86" t="s">
        <v>324</v>
      </c>
      <c r="F16" s="87" t="s">
        <v>328</v>
      </c>
      <c r="G16" s="69" t="s">
        <v>681</v>
      </c>
      <c r="H16" s="69" t="s">
        <v>681</v>
      </c>
      <c r="I16" s="69">
        <v>14.15</v>
      </c>
      <c r="J16" s="70"/>
      <c r="K16" s="69" t="s">
        <v>681</v>
      </c>
      <c r="L16" s="69">
        <v>15.55</v>
      </c>
      <c r="M16" s="69">
        <v>15.08</v>
      </c>
      <c r="N16" s="88">
        <f>MAX(G16:I16,K16:M16)</f>
        <v>15.55</v>
      </c>
      <c r="O16" s="104" t="str">
        <f>IF(ISBLANK(N16),"",IF(N16&lt;9.5,"",IF(N16&gt;=18.2,"KSM",IF(N16&gt;=16.5,"I A",IF(N16&gt;=14.4,"II A",IF(N16&gt;=12.3,"III A",IF(N16&gt;=10.7,"I JA",IF(N16&gt;=9.5,"II JA"))))))))</f>
        <v>II A</v>
      </c>
    </row>
    <row r="17" spans="1:15" ht="19.5" customHeight="1">
      <c r="A17" s="82" t="s">
        <v>3</v>
      </c>
      <c r="B17" s="83" t="s">
        <v>56</v>
      </c>
      <c r="C17" s="84" t="s">
        <v>164</v>
      </c>
      <c r="D17" s="85">
        <v>38787</v>
      </c>
      <c r="E17" s="86" t="s">
        <v>59</v>
      </c>
      <c r="F17" s="87" t="s">
        <v>135</v>
      </c>
      <c r="G17" s="69" t="s">
        <v>681</v>
      </c>
      <c r="H17" s="69" t="s">
        <v>681</v>
      </c>
      <c r="I17" s="69" t="s">
        <v>681</v>
      </c>
      <c r="J17" s="70"/>
      <c r="K17" s="69" t="s">
        <v>681</v>
      </c>
      <c r="L17" s="69">
        <v>14.83</v>
      </c>
      <c r="M17" s="69" t="s">
        <v>681</v>
      </c>
      <c r="N17" s="88">
        <f>MAX(G17:I17,K17:M17)</f>
        <v>14.83</v>
      </c>
      <c r="O17" s="104" t="str">
        <f>IF(ISBLANK(N17),"",IF(N17&lt;9.5,"",IF(N17&gt;=18.2,"KSM",IF(N17&gt;=16.5,"I A",IF(N17&gt;=14.4,"II A",IF(N17&gt;=12.3,"III A",IF(N17&gt;=10.7,"I JA",IF(N17&gt;=9.5,"II JA"))))))))</f>
        <v>II A</v>
      </c>
    </row>
    <row r="18" s="97" customFormat="1" ht="15">
      <c r="N18" s="158"/>
    </row>
    <row r="19" spans="1:14" ht="19.5" customHeight="1">
      <c r="A19" s="89"/>
      <c r="G19" s="94"/>
      <c r="H19" s="94"/>
      <c r="I19" s="94"/>
      <c r="J19" s="95"/>
      <c r="K19" s="94"/>
      <c r="L19" s="94"/>
      <c r="M19" s="94"/>
      <c r="N19" s="96"/>
    </row>
    <row r="20" spans="1:14" ht="19.5" customHeight="1">
      <c r="A20" s="89"/>
      <c r="G20" s="94"/>
      <c r="H20" s="94"/>
      <c r="I20" s="94"/>
      <c r="J20" s="95"/>
      <c r="K20" s="94"/>
      <c r="L20" s="94"/>
      <c r="M20" s="94"/>
      <c r="N20" s="96"/>
    </row>
    <row r="21" spans="1:14" ht="19.5" customHeight="1">
      <c r="A21" s="89"/>
      <c r="G21" s="94"/>
      <c r="H21" s="94"/>
      <c r="I21" s="94"/>
      <c r="J21" s="95"/>
      <c r="K21" s="94"/>
      <c r="L21" s="94"/>
      <c r="M21" s="94"/>
      <c r="N21" s="96"/>
    </row>
    <row r="22" spans="1:14" ht="19.5" customHeight="1">
      <c r="A22" s="89"/>
      <c r="G22" s="94"/>
      <c r="H22" s="94"/>
      <c r="I22" s="94"/>
      <c r="J22" s="95"/>
      <c r="K22" s="94"/>
      <c r="L22" s="94"/>
      <c r="M22" s="94"/>
      <c r="N22" s="96"/>
    </row>
    <row r="23" spans="1:14" ht="19.5" customHeight="1">
      <c r="A23" s="89"/>
      <c r="B23" s="90"/>
      <c r="C23" s="91"/>
      <c r="D23" s="92"/>
      <c r="E23" s="93"/>
      <c r="F23" s="78"/>
      <c r="G23" s="94"/>
      <c r="H23" s="94"/>
      <c r="I23" s="94"/>
      <c r="J23" s="95"/>
      <c r="K23" s="94"/>
      <c r="L23" s="94"/>
      <c r="M23" s="94"/>
      <c r="N23" s="96"/>
    </row>
  </sheetData>
  <sheetProtection/>
  <mergeCells count="2">
    <mergeCell ref="G5:M5"/>
    <mergeCell ref="G13:M13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7"/>
  <sheetViews>
    <sheetView showZeros="0" zoomScale="90" zoomScaleNormal="90" zoomScalePageLayoutView="0" workbookViewId="0" topLeftCell="A1">
      <selection activeCell="A17" sqref="A17:A22"/>
    </sheetView>
  </sheetViews>
  <sheetFormatPr defaultColWidth="9.140625" defaultRowHeight="12.75"/>
  <cols>
    <col min="1" max="1" width="6.00390625" style="2" customWidth="1"/>
    <col min="2" max="2" width="10.8515625" style="2" customWidth="1"/>
    <col min="3" max="3" width="14.421875" style="2" customWidth="1"/>
    <col min="4" max="4" width="10.8515625" style="2" customWidth="1"/>
    <col min="5" max="5" width="14.28125" style="2" customWidth="1"/>
    <col min="6" max="6" width="21.00390625" style="2" bestFit="1" customWidth="1"/>
    <col min="7" max="9" width="6.00390625" style="5" customWidth="1"/>
    <col min="10" max="10" width="6.00390625" style="5" hidden="1" customWidth="1"/>
    <col min="11" max="13" width="6.00390625" style="5" customWidth="1"/>
    <col min="14" max="14" width="6.00390625" style="6" customWidth="1"/>
    <col min="15" max="15" width="7.7109375" style="2" customWidth="1"/>
    <col min="16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2:14" ht="15">
      <c r="B3" s="27" t="s">
        <v>32</v>
      </c>
      <c r="C3" s="28"/>
      <c r="D3" s="81" t="s">
        <v>33</v>
      </c>
      <c r="E3" s="30" t="s">
        <v>19</v>
      </c>
      <c r="F3" s="29"/>
      <c r="G3" s="2"/>
      <c r="H3" s="2"/>
      <c r="I3" s="2"/>
      <c r="J3" s="2"/>
      <c r="K3" s="2"/>
      <c r="L3" s="2"/>
      <c r="M3" s="2"/>
      <c r="N3" s="2"/>
    </row>
    <row r="4" spans="2:6" s="7" customFormat="1" ht="4.5" thickBot="1">
      <c r="B4" s="53"/>
      <c r="D4" s="54"/>
      <c r="E4" s="55"/>
      <c r="F4" s="54"/>
    </row>
    <row r="5" spans="7:13" ht="13.5" thickBot="1">
      <c r="G5" s="169" t="s">
        <v>31</v>
      </c>
      <c r="H5" s="170"/>
      <c r="I5" s="170"/>
      <c r="J5" s="170"/>
      <c r="K5" s="170"/>
      <c r="L5" s="170"/>
      <c r="M5" s="171"/>
    </row>
    <row r="6" spans="1:15" ht="13.5" thickBot="1">
      <c r="A6" s="36" t="s">
        <v>644</v>
      </c>
      <c r="B6" s="56" t="s">
        <v>11</v>
      </c>
      <c r="C6" s="57" t="s">
        <v>12</v>
      </c>
      <c r="D6" s="40" t="s">
        <v>13</v>
      </c>
      <c r="E6" s="58" t="s">
        <v>14</v>
      </c>
      <c r="F6" s="59" t="s">
        <v>15</v>
      </c>
      <c r="G6" s="60">
        <v>1</v>
      </c>
      <c r="H6" s="61">
        <v>2</v>
      </c>
      <c r="I6" s="61">
        <v>3</v>
      </c>
      <c r="J6" s="61" t="s">
        <v>29</v>
      </c>
      <c r="K6" s="61">
        <v>4</v>
      </c>
      <c r="L6" s="61">
        <v>5</v>
      </c>
      <c r="M6" s="62">
        <v>6</v>
      </c>
      <c r="N6" s="135" t="s">
        <v>16</v>
      </c>
      <c r="O6" s="157" t="s">
        <v>44</v>
      </c>
    </row>
    <row r="7" spans="1:15" ht="19.5" customHeight="1">
      <c r="A7" s="82" t="s">
        <v>1</v>
      </c>
      <c r="B7" s="83" t="s">
        <v>354</v>
      </c>
      <c r="C7" s="84" t="s">
        <v>355</v>
      </c>
      <c r="D7" s="85" t="s">
        <v>356</v>
      </c>
      <c r="E7" s="86" t="s">
        <v>344</v>
      </c>
      <c r="F7" s="87" t="s">
        <v>345</v>
      </c>
      <c r="G7" s="69" t="s">
        <v>681</v>
      </c>
      <c r="H7" s="69" t="s">
        <v>681</v>
      </c>
      <c r="I7" s="69">
        <v>29.57</v>
      </c>
      <c r="J7" s="70"/>
      <c r="K7" s="69">
        <v>30.44</v>
      </c>
      <c r="L7" s="69">
        <v>28.58</v>
      </c>
      <c r="M7" s="69">
        <v>28.8</v>
      </c>
      <c r="N7" s="88">
        <f>MAX(G7:I7,K7:M7)</f>
        <v>30.44</v>
      </c>
      <c r="O7" s="104" t="str">
        <f>IF(ISBLANK(N7),"",IF(N7&gt;=50,"KSM",IF(N7&gt;=44.5,"I A",IF(N7&gt;=38,"II A",IF(N7&gt;=32,"III A",IF(N7&gt;=27,"I JA",IF(N7&gt;=23,"II JA",IF(N7&gt;=20,"III JA"))))))))</f>
        <v>I JA</v>
      </c>
    </row>
    <row r="8" spans="1:15" ht="19.5" customHeight="1">
      <c r="A8" s="82" t="s">
        <v>2</v>
      </c>
      <c r="B8" s="83" t="s">
        <v>283</v>
      </c>
      <c r="C8" s="84" t="s">
        <v>452</v>
      </c>
      <c r="D8" s="85" t="s">
        <v>453</v>
      </c>
      <c r="E8" s="86" t="s">
        <v>376</v>
      </c>
      <c r="F8" s="87" t="s">
        <v>449</v>
      </c>
      <c r="G8" s="69">
        <v>23.15</v>
      </c>
      <c r="H8" s="69" t="s">
        <v>681</v>
      </c>
      <c r="I8" s="69">
        <v>21.8</v>
      </c>
      <c r="J8" s="69"/>
      <c r="K8" s="69">
        <v>25.19</v>
      </c>
      <c r="L8" s="69" t="s">
        <v>681</v>
      </c>
      <c r="M8" s="69">
        <v>25.19</v>
      </c>
      <c r="N8" s="88">
        <f>MAX(G8:I8,K8:M8)</f>
        <v>25.19</v>
      </c>
      <c r="O8" s="104" t="str">
        <f>IF(ISBLANK(N8),"",IF(N8&gt;=50,"KSM",IF(N8&gt;=44.5,"I A",IF(N8&gt;=38,"II A",IF(N8&gt;=32,"III A",IF(N8&gt;=27,"I JA",IF(N8&gt;=23,"II JA",IF(N8&gt;=20,"III JA"))))))))</f>
        <v>II JA</v>
      </c>
    </row>
    <row r="9" spans="1:15" ht="19.5" customHeight="1">
      <c r="A9" s="82" t="s">
        <v>3</v>
      </c>
      <c r="B9" s="83" t="s">
        <v>364</v>
      </c>
      <c r="C9" s="84" t="s">
        <v>365</v>
      </c>
      <c r="D9" s="85">
        <v>40186</v>
      </c>
      <c r="E9" s="86" t="s">
        <v>344</v>
      </c>
      <c r="F9" s="87" t="s">
        <v>345</v>
      </c>
      <c r="G9" s="69">
        <v>20.47</v>
      </c>
      <c r="H9" s="69">
        <v>20.76</v>
      </c>
      <c r="I9" s="69">
        <v>21.7</v>
      </c>
      <c r="J9" s="69"/>
      <c r="K9" s="69" t="s">
        <v>681</v>
      </c>
      <c r="L9" s="69" t="s">
        <v>681</v>
      </c>
      <c r="M9" s="69">
        <v>23.21</v>
      </c>
      <c r="N9" s="88">
        <f>MAX(G9:I9,K9:M9)</f>
        <v>23.21</v>
      </c>
      <c r="O9" s="104" t="str">
        <f>IF(ISBLANK(N9),"",IF(N9&gt;=50,"KSM",IF(N9&gt;=44.5,"I A",IF(N9&gt;=38,"II A",IF(N9&gt;=32,"III A",IF(N9&gt;=27,"I JA",IF(N9&gt;=23,"II JA",IF(N9&gt;=20,"III JA"))))))))</f>
        <v>II JA</v>
      </c>
    </row>
    <row r="10" spans="1:15" ht="19.5" customHeight="1">
      <c r="A10" s="82" t="s">
        <v>4</v>
      </c>
      <c r="B10" s="83" t="s">
        <v>206</v>
      </c>
      <c r="C10" s="84" t="s">
        <v>443</v>
      </c>
      <c r="D10" s="85" t="s">
        <v>444</v>
      </c>
      <c r="E10" s="86" t="s">
        <v>376</v>
      </c>
      <c r="F10" s="87" t="s">
        <v>439</v>
      </c>
      <c r="G10" s="69" t="s">
        <v>681</v>
      </c>
      <c r="H10" s="69">
        <v>16.05</v>
      </c>
      <c r="I10" s="69" t="s">
        <v>681</v>
      </c>
      <c r="J10" s="70"/>
      <c r="K10" s="69">
        <v>18.17</v>
      </c>
      <c r="L10" s="69">
        <v>19.96</v>
      </c>
      <c r="M10" s="69">
        <v>21.15</v>
      </c>
      <c r="N10" s="88">
        <f>MAX(G10:I10,K10:M10)</f>
        <v>21.15</v>
      </c>
      <c r="O10" s="104" t="str">
        <f>IF(ISBLANK(N10),"",IF(N10&gt;=50,"KSM",IF(N10&gt;=44.5,"I A",IF(N10&gt;=38,"II A",IF(N10&gt;=32,"III A",IF(N10&gt;=27,"I JA",IF(N10&gt;=23,"II JA",IF(N10&gt;=20,"III JA"))))))))</f>
        <v>III JA</v>
      </c>
    </row>
    <row r="11" spans="1:15" ht="19.5" customHeight="1">
      <c r="A11" s="82"/>
      <c r="B11" s="83" t="s">
        <v>151</v>
      </c>
      <c r="C11" s="84" t="s">
        <v>366</v>
      </c>
      <c r="D11" s="85">
        <v>40539</v>
      </c>
      <c r="E11" s="86" t="s">
        <v>344</v>
      </c>
      <c r="F11" s="87" t="s">
        <v>345</v>
      </c>
      <c r="G11" s="69"/>
      <c r="H11" s="69"/>
      <c r="I11" s="69"/>
      <c r="J11" s="70"/>
      <c r="K11" s="69"/>
      <c r="L11" s="69"/>
      <c r="M11" s="69"/>
      <c r="N11" s="88" t="s">
        <v>647</v>
      </c>
      <c r="O11" s="104"/>
    </row>
    <row r="12" spans="2:5" s="7" customFormat="1" ht="3.75">
      <c r="B12" s="8"/>
      <c r="E12" s="9"/>
    </row>
    <row r="13" spans="2:14" ht="15">
      <c r="B13" s="27" t="s">
        <v>32</v>
      </c>
      <c r="C13" s="28"/>
      <c r="D13" s="81"/>
      <c r="E13" s="30" t="s">
        <v>21</v>
      </c>
      <c r="F13" s="29"/>
      <c r="G13" s="2"/>
      <c r="H13" s="2"/>
      <c r="I13" s="2"/>
      <c r="J13" s="2"/>
      <c r="K13" s="2"/>
      <c r="L13" s="2"/>
      <c r="M13" s="2"/>
      <c r="N13" s="2"/>
    </row>
    <row r="14" spans="2:6" s="7" customFormat="1" ht="4.5" thickBot="1">
      <c r="B14" s="53"/>
      <c r="D14" s="54"/>
      <c r="E14" s="55"/>
      <c r="F14" s="54"/>
    </row>
    <row r="15" spans="7:13" ht="13.5" thickBot="1">
      <c r="G15" s="169" t="s">
        <v>31</v>
      </c>
      <c r="H15" s="170"/>
      <c r="I15" s="170"/>
      <c r="J15" s="170"/>
      <c r="K15" s="170"/>
      <c r="L15" s="170"/>
      <c r="M15" s="171"/>
    </row>
    <row r="16" spans="1:15" ht="13.5" thickBot="1">
      <c r="A16" s="36" t="s">
        <v>644</v>
      </c>
      <c r="B16" s="56" t="s">
        <v>11</v>
      </c>
      <c r="C16" s="57" t="s">
        <v>12</v>
      </c>
      <c r="D16" s="40" t="s">
        <v>13</v>
      </c>
      <c r="E16" s="58" t="s">
        <v>14</v>
      </c>
      <c r="F16" s="59" t="s">
        <v>15</v>
      </c>
      <c r="G16" s="60">
        <v>1</v>
      </c>
      <c r="H16" s="61">
        <v>2</v>
      </c>
      <c r="I16" s="61">
        <v>3</v>
      </c>
      <c r="J16" s="61" t="s">
        <v>29</v>
      </c>
      <c r="K16" s="61">
        <v>4</v>
      </c>
      <c r="L16" s="61">
        <v>5</v>
      </c>
      <c r="M16" s="62">
        <v>6</v>
      </c>
      <c r="N16" s="135" t="s">
        <v>16</v>
      </c>
      <c r="O16" s="157" t="s">
        <v>44</v>
      </c>
    </row>
    <row r="17" spans="1:15" ht="19.5" customHeight="1">
      <c r="A17" s="82" t="s">
        <v>1</v>
      </c>
      <c r="B17" s="83" t="s">
        <v>347</v>
      </c>
      <c r="C17" s="84" t="s">
        <v>348</v>
      </c>
      <c r="D17" s="85" t="s">
        <v>349</v>
      </c>
      <c r="E17" s="86" t="s">
        <v>344</v>
      </c>
      <c r="F17" s="87" t="s">
        <v>350</v>
      </c>
      <c r="G17" s="69">
        <v>33.68</v>
      </c>
      <c r="H17" s="69">
        <v>30.3</v>
      </c>
      <c r="I17" s="69" t="s">
        <v>681</v>
      </c>
      <c r="J17" s="70"/>
      <c r="K17" s="69">
        <v>33.65</v>
      </c>
      <c r="L17" s="69">
        <v>34.18</v>
      </c>
      <c r="M17" s="69">
        <v>32.42</v>
      </c>
      <c r="N17" s="88">
        <f aca="true" t="shared" si="0" ref="N17:N22">MAX(G17:I17,K17:M17)</f>
        <v>34.18</v>
      </c>
      <c r="O17" s="104" t="str">
        <f>IF(ISBLANK(N17),"",IF(N17&gt;=50,"KSM",IF(N17&gt;=44.5,"I A",IF(N17&gt;=38,"II A",IF(N17&gt;=32,"III A",IF(N17&gt;=27,"I JA",IF(N17&gt;=23,"II JA",IF(N17&gt;=20,"III JA"))))))))</f>
        <v>III A</v>
      </c>
    </row>
    <row r="18" spans="1:15" ht="19.5" customHeight="1">
      <c r="A18" s="82" t="s">
        <v>2</v>
      </c>
      <c r="B18" s="83" t="s">
        <v>151</v>
      </c>
      <c r="C18" s="84" t="s">
        <v>346</v>
      </c>
      <c r="D18" s="85">
        <v>38857</v>
      </c>
      <c r="E18" s="86" t="s">
        <v>344</v>
      </c>
      <c r="F18" s="87" t="s">
        <v>345</v>
      </c>
      <c r="G18" s="69">
        <v>32.21</v>
      </c>
      <c r="H18" s="69" t="s">
        <v>681</v>
      </c>
      <c r="I18" s="69" t="s">
        <v>681</v>
      </c>
      <c r="J18" s="70"/>
      <c r="K18" s="69" t="s">
        <v>681</v>
      </c>
      <c r="L18" s="69">
        <v>31.15</v>
      </c>
      <c r="M18" s="69">
        <v>31.71</v>
      </c>
      <c r="N18" s="159">
        <f t="shared" si="0"/>
        <v>32.21</v>
      </c>
      <c r="O18" s="104" t="str">
        <f>IF(ISBLANK(N18),"",IF(N18&gt;=48,"KSM",IF(N18&gt;=42,"I A",IF(N18&gt;=35,"II A",IF(N18&gt;=29,"III A",IF(N18&gt;=24,"I JA",IF(N18&gt;=20,"II JA",IF(N18&gt;=17,"III JA"))))))))</f>
        <v>III A</v>
      </c>
    </row>
    <row r="19" spans="1:15" ht="19.5" customHeight="1">
      <c r="A19" s="82" t="s">
        <v>3</v>
      </c>
      <c r="B19" s="83" t="s">
        <v>329</v>
      </c>
      <c r="C19" s="84" t="s">
        <v>330</v>
      </c>
      <c r="D19" s="85">
        <v>38628</v>
      </c>
      <c r="E19" s="86" t="s">
        <v>324</v>
      </c>
      <c r="F19" s="87" t="s">
        <v>331</v>
      </c>
      <c r="G19" s="69">
        <v>29.29</v>
      </c>
      <c r="H19" s="69">
        <v>29.31</v>
      </c>
      <c r="I19" s="69">
        <v>29.82</v>
      </c>
      <c r="J19" s="70"/>
      <c r="K19" s="69">
        <v>29.38</v>
      </c>
      <c r="L19" s="69">
        <v>30.08</v>
      </c>
      <c r="M19" s="69">
        <v>29</v>
      </c>
      <c r="N19" s="88">
        <f t="shared" si="0"/>
        <v>30.08</v>
      </c>
      <c r="O19" s="104" t="str">
        <f>IF(ISBLANK(N19),"",IF(N19&gt;=50,"KSM",IF(N19&gt;=44.5,"I A",IF(N19&gt;=38,"II A",IF(N19&gt;=32,"III A",IF(N19&gt;=27,"I JA",IF(N19&gt;=23,"II JA",IF(N19&gt;=20,"III JA"))))))))</f>
        <v>I JA</v>
      </c>
    </row>
    <row r="20" spans="1:15" ht="19.5" customHeight="1">
      <c r="A20" s="82" t="s">
        <v>4</v>
      </c>
      <c r="B20" s="83" t="s">
        <v>221</v>
      </c>
      <c r="C20" s="84" t="s">
        <v>222</v>
      </c>
      <c r="D20" s="85">
        <v>38369</v>
      </c>
      <c r="E20" s="86" t="s">
        <v>202</v>
      </c>
      <c r="F20" s="87" t="s">
        <v>223</v>
      </c>
      <c r="G20" s="69">
        <v>23.91</v>
      </c>
      <c r="H20" s="69">
        <v>23.02</v>
      </c>
      <c r="I20" s="69">
        <v>23.98</v>
      </c>
      <c r="J20" s="70"/>
      <c r="K20" s="69">
        <v>25.74</v>
      </c>
      <c r="L20" s="69">
        <v>24.49</v>
      </c>
      <c r="M20" s="69">
        <v>26.6</v>
      </c>
      <c r="N20" s="159">
        <f t="shared" si="0"/>
        <v>26.6</v>
      </c>
      <c r="O20" s="104" t="str">
        <f>IF(ISBLANK(N20),"",IF(N20&gt;=48,"KSM",IF(N20&gt;=42,"I A",IF(N20&gt;=35,"II A",IF(N20&gt;=29,"III A",IF(N20&gt;=24,"I JA",IF(N20&gt;=20,"II JA",IF(N20&gt;=17,"III JA"))))))))</f>
        <v>I JA</v>
      </c>
    </row>
    <row r="21" spans="1:15" ht="19.5" customHeight="1">
      <c r="A21" s="82" t="s">
        <v>5</v>
      </c>
      <c r="B21" s="83" t="s">
        <v>437</v>
      </c>
      <c r="C21" s="84" t="s">
        <v>438</v>
      </c>
      <c r="D21" s="85" t="s">
        <v>418</v>
      </c>
      <c r="E21" s="86" t="s">
        <v>376</v>
      </c>
      <c r="F21" s="87" t="s">
        <v>439</v>
      </c>
      <c r="G21" s="69">
        <v>17.84</v>
      </c>
      <c r="H21" s="69">
        <v>23.72</v>
      </c>
      <c r="I21" s="69" t="s">
        <v>681</v>
      </c>
      <c r="J21" s="70"/>
      <c r="K21" s="69" t="s">
        <v>681</v>
      </c>
      <c r="L21" s="69">
        <v>19.15</v>
      </c>
      <c r="M21" s="69">
        <v>17.77</v>
      </c>
      <c r="N21" s="159">
        <f t="shared" si="0"/>
        <v>23.72</v>
      </c>
      <c r="O21" s="104" t="str">
        <f>IF(ISBLANK(N21),"",IF(N21&gt;=48,"KSM",IF(N21&gt;=42,"I A",IF(N21&gt;=35,"II A",IF(N21&gt;=29,"III A",IF(N21&gt;=24,"I JA",IF(N21&gt;=20,"II JA",IF(N21&gt;=17,"III JA"))))))))</f>
        <v>II JA</v>
      </c>
    </row>
    <row r="22" spans="1:15" ht="19.5" customHeight="1">
      <c r="A22" s="82" t="s">
        <v>6</v>
      </c>
      <c r="B22" s="83" t="s">
        <v>160</v>
      </c>
      <c r="C22" s="84" t="s">
        <v>161</v>
      </c>
      <c r="D22" s="85" t="s">
        <v>162</v>
      </c>
      <c r="E22" s="86" t="s">
        <v>59</v>
      </c>
      <c r="F22" s="87" t="s">
        <v>163</v>
      </c>
      <c r="G22" s="69" t="s">
        <v>681</v>
      </c>
      <c r="H22" s="69" t="s">
        <v>681</v>
      </c>
      <c r="I22" s="69">
        <v>19.3</v>
      </c>
      <c r="J22" s="70"/>
      <c r="K22" s="69" t="s">
        <v>681</v>
      </c>
      <c r="L22" s="69" t="s">
        <v>681</v>
      </c>
      <c r="M22" s="69">
        <v>22.94</v>
      </c>
      <c r="N22" s="159">
        <f t="shared" si="0"/>
        <v>22.94</v>
      </c>
      <c r="O22" s="104" t="str">
        <f>IF(ISBLANK(N22),"",IF(N22&gt;=48,"KSM",IF(N22&gt;=42,"I A",IF(N22&gt;=35,"II A",IF(N22&gt;=29,"III A",IF(N22&gt;=24,"I JA",IF(N22&gt;=20,"II JA",IF(N22&gt;=17,"III JA"))))))))</f>
        <v>II JA</v>
      </c>
    </row>
    <row r="23" spans="14:15" s="97" customFormat="1" ht="15">
      <c r="N23" s="158"/>
      <c r="O23" s="158"/>
    </row>
    <row r="24" spans="1:14" ht="19.5" customHeight="1">
      <c r="A24" s="89"/>
      <c r="B24" s="90"/>
      <c r="C24" s="91"/>
      <c r="D24" s="92"/>
      <c r="E24" s="93"/>
      <c r="F24" s="78"/>
      <c r="G24" s="94"/>
      <c r="H24" s="94"/>
      <c r="I24" s="94"/>
      <c r="J24" s="95"/>
      <c r="K24" s="94"/>
      <c r="L24" s="94"/>
      <c r="M24" s="94"/>
      <c r="N24" s="96"/>
    </row>
    <row r="25" spans="1:14" ht="12.75">
      <c r="A25" s="89"/>
      <c r="G25" s="94"/>
      <c r="H25" s="94"/>
      <c r="I25" s="94"/>
      <c r="J25" s="95"/>
      <c r="K25" s="94"/>
      <c r="L25" s="94"/>
      <c r="M25" s="94"/>
      <c r="N25" s="96"/>
    </row>
    <row r="26" spans="1:14" ht="12.75">
      <c r="A26" s="89"/>
      <c r="G26" s="94"/>
      <c r="H26" s="94"/>
      <c r="I26" s="94"/>
      <c r="J26" s="95"/>
      <c r="K26" s="94"/>
      <c r="L26" s="94"/>
      <c r="M26" s="94"/>
      <c r="N26" s="96"/>
    </row>
    <row r="27" spans="1:14" ht="12.75">
      <c r="A27" s="89"/>
      <c r="G27" s="94"/>
      <c r="H27" s="94"/>
      <c r="I27" s="94"/>
      <c r="J27" s="95"/>
      <c r="K27" s="94"/>
      <c r="L27" s="94"/>
      <c r="M27" s="94"/>
      <c r="N27" s="96"/>
    </row>
  </sheetData>
  <sheetProtection/>
  <mergeCells count="2">
    <mergeCell ref="G5:M5"/>
    <mergeCell ref="G15:M15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6.00390625" style="2" customWidth="1"/>
    <col min="2" max="2" width="10.8515625" style="2" customWidth="1"/>
    <col min="3" max="3" width="14.421875" style="2" customWidth="1"/>
    <col min="4" max="4" width="10.8515625" style="2" customWidth="1"/>
    <col min="5" max="5" width="11.7109375" style="2" bestFit="1" customWidth="1"/>
    <col min="6" max="6" width="18.421875" style="2" bestFit="1" customWidth="1"/>
    <col min="7" max="9" width="7.00390625" style="5" customWidth="1"/>
    <col min="10" max="10" width="5.7109375" style="5" hidden="1" customWidth="1"/>
    <col min="11" max="13" width="7.00390625" style="5" customWidth="1"/>
    <col min="14" max="14" width="7.57421875" style="6" customWidth="1"/>
    <col min="15" max="15" width="7.57421875" style="2" customWidth="1"/>
    <col min="16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2:14" ht="15">
      <c r="B3" s="27" t="s">
        <v>32</v>
      </c>
      <c r="C3" s="28"/>
      <c r="D3" s="81" t="s">
        <v>38</v>
      </c>
      <c r="E3" s="30" t="s">
        <v>37</v>
      </c>
      <c r="F3" s="29"/>
      <c r="G3" s="2"/>
      <c r="H3" s="2"/>
      <c r="I3" s="2"/>
      <c r="J3" s="2"/>
      <c r="K3" s="2"/>
      <c r="L3" s="2"/>
      <c r="M3" s="2"/>
      <c r="N3" s="2"/>
    </row>
    <row r="4" spans="2:6" s="7" customFormat="1" ht="4.5" thickBot="1">
      <c r="B4" s="53"/>
      <c r="D4" s="54"/>
      <c r="E4" s="55"/>
      <c r="F4" s="54"/>
    </row>
    <row r="5" spans="7:13" ht="13.5" thickBot="1">
      <c r="G5" s="169" t="s">
        <v>31</v>
      </c>
      <c r="H5" s="170"/>
      <c r="I5" s="170"/>
      <c r="J5" s="170"/>
      <c r="K5" s="170"/>
      <c r="L5" s="170"/>
      <c r="M5" s="171"/>
    </row>
    <row r="6" spans="1:15" ht="13.5" thickBot="1">
      <c r="A6" s="36" t="s">
        <v>644</v>
      </c>
      <c r="B6" s="56" t="s">
        <v>11</v>
      </c>
      <c r="C6" s="57" t="s">
        <v>12</v>
      </c>
      <c r="D6" s="40" t="s">
        <v>13</v>
      </c>
      <c r="E6" s="58" t="s">
        <v>14</v>
      </c>
      <c r="F6" s="59" t="s">
        <v>15</v>
      </c>
      <c r="G6" s="60">
        <v>1</v>
      </c>
      <c r="H6" s="61">
        <v>2</v>
      </c>
      <c r="I6" s="61">
        <v>3</v>
      </c>
      <c r="J6" s="61" t="s">
        <v>29</v>
      </c>
      <c r="K6" s="61">
        <v>4</v>
      </c>
      <c r="L6" s="61">
        <v>5</v>
      </c>
      <c r="M6" s="62">
        <v>6</v>
      </c>
      <c r="N6" s="135" t="s">
        <v>16</v>
      </c>
      <c r="O6" s="157" t="s">
        <v>44</v>
      </c>
    </row>
    <row r="7" spans="1:15" ht="19.5" customHeight="1">
      <c r="A7" s="82" t="s">
        <v>1</v>
      </c>
      <c r="B7" s="83" t="s">
        <v>332</v>
      </c>
      <c r="C7" s="84" t="s">
        <v>333</v>
      </c>
      <c r="D7" s="85" t="s">
        <v>334</v>
      </c>
      <c r="E7" s="86" t="s">
        <v>324</v>
      </c>
      <c r="F7" s="87" t="s">
        <v>335</v>
      </c>
      <c r="G7" s="69">
        <v>52.42</v>
      </c>
      <c r="H7" s="69" t="s">
        <v>681</v>
      </c>
      <c r="I7" s="69">
        <v>46.69</v>
      </c>
      <c r="J7" s="69"/>
      <c r="K7" s="69">
        <v>47.1</v>
      </c>
      <c r="L7" s="69" t="s">
        <v>681</v>
      </c>
      <c r="M7" s="69" t="s">
        <v>681</v>
      </c>
      <c r="N7" s="88">
        <f>MAX(G7:I7,K7:M7)</f>
        <v>52.42</v>
      </c>
      <c r="O7" s="104" t="str">
        <f>IF(ISBLANK(N7),"",IF(N7&gt;=90,"KSM",IF(N7&gt;=56,"I A",IF(N7&gt;=48,"II A",IF(N7&gt;=41,"III A",IF(N7&gt;=35,"I JA",IF(N7&gt;=30,"II JA",IF(N7&gt;=26,"III JA"))))))))</f>
        <v>II A</v>
      </c>
    </row>
    <row r="8" spans="1:15" ht="19.5" customHeight="1">
      <c r="A8" s="82" t="s">
        <v>2</v>
      </c>
      <c r="B8" s="83" t="s">
        <v>148</v>
      </c>
      <c r="C8" s="84" t="s">
        <v>351</v>
      </c>
      <c r="D8" s="85">
        <v>39086</v>
      </c>
      <c r="E8" s="86" t="s">
        <v>344</v>
      </c>
      <c r="F8" s="87" t="s">
        <v>350</v>
      </c>
      <c r="G8" s="69">
        <v>38.66</v>
      </c>
      <c r="H8" s="69" t="s">
        <v>681</v>
      </c>
      <c r="I8" s="69">
        <v>40.27</v>
      </c>
      <c r="J8" s="69"/>
      <c r="K8" s="69">
        <v>41.71</v>
      </c>
      <c r="L8" s="69">
        <v>38.01</v>
      </c>
      <c r="M8" s="69">
        <v>40.1</v>
      </c>
      <c r="N8" s="88">
        <f>MAX(G8:I8,K8:M8)</f>
        <v>41.71</v>
      </c>
      <c r="O8" s="104" t="str">
        <f>IF(ISBLANK(N8),"",IF(N8&gt;=90,"KSM",IF(N8&gt;=56,"I A",IF(N8&gt;=48,"II A",IF(N8&gt;=41,"III A",IF(N8&gt;=35,"I JA",IF(N8&gt;=30,"II JA",IF(N8&gt;=26,"III JA"))))))))</f>
        <v>III A</v>
      </c>
    </row>
    <row r="9" spans="1:15" ht="19.5" customHeight="1">
      <c r="A9" s="82" t="s">
        <v>3</v>
      </c>
      <c r="B9" s="83" t="s">
        <v>352</v>
      </c>
      <c r="C9" s="84" t="s">
        <v>353</v>
      </c>
      <c r="D9" s="85">
        <v>39462</v>
      </c>
      <c r="E9" s="86" t="s">
        <v>344</v>
      </c>
      <c r="F9" s="87" t="s">
        <v>345</v>
      </c>
      <c r="G9" s="69">
        <v>40.8</v>
      </c>
      <c r="H9" s="69">
        <v>38.73</v>
      </c>
      <c r="I9" s="69" t="s">
        <v>681</v>
      </c>
      <c r="J9" s="70"/>
      <c r="K9" s="69" t="s">
        <v>681</v>
      </c>
      <c r="L9" s="69" t="s">
        <v>681</v>
      </c>
      <c r="M9" s="69">
        <v>39.39</v>
      </c>
      <c r="N9" s="88">
        <f>MAX(G9:I9,K9:M9)</f>
        <v>40.8</v>
      </c>
      <c r="O9" s="104" t="str">
        <f>IF(ISBLANK(N9),"",IF(N9&gt;=90,"KSM",IF(N9&gt;=56,"I A",IF(N9&gt;=48,"II A",IF(N9&gt;=41,"III A",IF(N9&gt;=35,"I JA",IF(N9&gt;=30,"II JA",IF(N9&gt;=26,"III JA"))))))))</f>
        <v>I JA</v>
      </c>
    </row>
    <row r="10" spans="1:15" ht="19.5" customHeight="1">
      <c r="A10" s="82" t="s">
        <v>4</v>
      </c>
      <c r="B10" s="83" t="s">
        <v>132</v>
      </c>
      <c r="C10" s="84" t="s">
        <v>133</v>
      </c>
      <c r="D10" s="85" t="s">
        <v>134</v>
      </c>
      <c r="E10" s="86" t="s">
        <v>59</v>
      </c>
      <c r="F10" s="87" t="s">
        <v>135</v>
      </c>
      <c r="G10" s="69" t="s">
        <v>681</v>
      </c>
      <c r="H10" s="69">
        <v>34.47</v>
      </c>
      <c r="I10" s="69">
        <v>39.35</v>
      </c>
      <c r="J10" s="70"/>
      <c r="K10" s="69">
        <v>32.35</v>
      </c>
      <c r="L10" s="69">
        <v>37.88</v>
      </c>
      <c r="M10" s="69" t="s">
        <v>681</v>
      </c>
      <c r="N10" s="88">
        <f>MAX(G10:I10,K10:M10)</f>
        <v>39.35</v>
      </c>
      <c r="O10" s="104" t="str">
        <f>IF(ISBLANK(N10),"",IF(N10&gt;=90,"KSM",IF(N10&gt;=56,"I A",IF(N10&gt;=48,"II A",IF(N10&gt;=41,"III A",IF(N10&gt;=35,"I JA",IF(N10&gt;=30,"II JA",IF(N10&gt;=26,"III JA"))))))))</f>
        <v>I JA</v>
      </c>
    </row>
    <row r="11" spans="1:15" ht="19.5" customHeight="1">
      <c r="A11" s="82" t="s">
        <v>5</v>
      </c>
      <c r="B11" s="83" t="s">
        <v>136</v>
      </c>
      <c r="C11" s="84" t="s">
        <v>137</v>
      </c>
      <c r="D11" s="85" t="s">
        <v>138</v>
      </c>
      <c r="E11" s="86" t="s">
        <v>59</v>
      </c>
      <c r="F11" s="87" t="s">
        <v>135</v>
      </c>
      <c r="G11" s="69">
        <v>33.47</v>
      </c>
      <c r="H11" s="69" t="s">
        <v>681</v>
      </c>
      <c r="I11" s="69">
        <v>37.98</v>
      </c>
      <c r="J11" s="70"/>
      <c r="K11" s="69" t="s">
        <v>681</v>
      </c>
      <c r="L11" s="69" t="s">
        <v>681</v>
      </c>
      <c r="M11" s="69" t="s">
        <v>681</v>
      </c>
      <c r="N11" s="88">
        <f>MAX(G11:I11,K11:M11)</f>
        <v>37.98</v>
      </c>
      <c r="O11" s="104" t="str">
        <f>IF(ISBLANK(N11),"",IF(N11&gt;=90,"KSM",IF(N11&gt;=56,"I A",IF(N11&gt;=48,"II A",IF(N11&gt;=41,"III A",IF(N11&gt;=35,"I JA",IF(N11&gt;=30,"II JA",IF(N11&gt;=26,"III JA"))))))))</f>
        <v>I JA</v>
      </c>
    </row>
    <row r="12" spans="1:15" ht="19.5" customHeight="1">
      <c r="A12" s="82"/>
      <c r="B12" s="83" t="s">
        <v>360</v>
      </c>
      <c r="C12" s="84" t="s">
        <v>361</v>
      </c>
      <c r="D12" s="85">
        <v>39429</v>
      </c>
      <c r="E12" s="86" t="s">
        <v>344</v>
      </c>
      <c r="F12" s="87" t="s">
        <v>345</v>
      </c>
      <c r="G12" s="69"/>
      <c r="H12" s="69"/>
      <c r="I12" s="69"/>
      <c r="J12" s="70"/>
      <c r="K12" s="69"/>
      <c r="L12" s="69"/>
      <c r="M12" s="69"/>
      <c r="N12" s="88" t="s">
        <v>647</v>
      </c>
      <c r="O12" s="104"/>
    </row>
    <row r="13" spans="2:5" s="7" customFormat="1" ht="3.75">
      <c r="B13" s="8"/>
      <c r="E13" s="9"/>
    </row>
    <row r="14" spans="2:14" ht="15">
      <c r="B14" s="27" t="s">
        <v>32</v>
      </c>
      <c r="C14" s="28"/>
      <c r="D14" s="81" t="s">
        <v>39</v>
      </c>
      <c r="E14" s="30" t="s">
        <v>23</v>
      </c>
      <c r="F14" s="29"/>
      <c r="G14" s="2"/>
      <c r="H14" s="2"/>
      <c r="I14" s="2"/>
      <c r="J14" s="2"/>
      <c r="K14" s="2"/>
      <c r="L14" s="2"/>
      <c r="M14" s="2"/>
      <c r="N14" s="2"/>
    </row>
    <row r="15" spans="2:6" s="7" customFormat="1" ht="4.5" thickBot="1">
      <c r="B15" s="53"/>
      <c r="D15" s="54"/>
      <c r="E15" s="55"/>
      <c r="F15" s="54"/>
    </row>
    <row r="16" spans="7:13" ht="13.5" thickBot="1">
      <c r="G16" s="169" t="s">
        <v>31</v>
      </c>
      <c r="H16" s="170"/>
      <c r="I16" s="170"/>
      <c r="J16" s="170"/>
      <c r="K16" s="170"/>
      <c r="L16" s="170"/>
      <c r="M16" s="171"/>
    </row>
    <row r="17" spans="1:15" ht="13.5" thickBot="1">
      <c r="A17" s="36" t="s">
        <v>644</v>
      </c>
      <c r="B17" s="56" t="s">
        <v>11</v>
      </c>
      <c r="C17" s="57" t="s">
        <v>12</v>
      </c>
      <c r="D17" s="40" t="s">
        <v>13</v>
      </c>
      <c r="E17" s="58" t="s">
        <v>14</v>
      </c>
      <c r="F17" s="59" t="s">
        <v>15</v>
      </c>
      <c r="G17" s="101">
        <v>1</v>
      </c>
      <c r="H17" s="102">
        <v>2</v>
      </c>
      <c r="I17" s="102">
        <v>3</v>
      </c>
      <c r="J17" s="102" t="s">
        <v>29</v>
      </c>
      <c r="K17" s="102">
        <v>4</v>
      </c>
      <c r="L17" s="102">
        <v>5</v>
      </c>
      <c r="M17" s="103">
        <v>6</v>
      </c>
      <c r="N17" s="135" t="s">
        <v>16</v>
      </c>
      <c r="O17" s="157" t="s">
        <v>44</v>
      </c>
    </row>
    <row r="18" spans="1:15" ht="19.5" customHeight="1">
      <c r="A18" s="82" t="s">
        <v>1</v>
      </c>
      <c r="B18" s="83" t="s">
        <v>322</v>
      </c>
      <c r="C18" s="84" t="s">
        <v>323</v>
      </c>
      <c r="D18" s="85">
        <v>38600</v>
      </c>
      <c r="E18" s="86" t="s">
        <v>324</v>
      </c>
      <c r="F18" s="87" t="s">
        <v>325</v>
      </c>
      <c r="G18" s="69" t="s">
        <v>681</v>
      </c>
      <c r="H18" s="69">
        <v>47.87</v>
      </c>
      <c r="I18" s="69">
        <v>47.84</v>
      </c>
      <c r="J18" s="70"/>
      <c r="K18" s="69">
        <v>51.7</v>
      </c>
      <c r="L18" s="69">
        <v>52.4</v>
      </c>
      <c r="M18" s="72" t="s">
        <v>681</v>
      </c>
      <c r="N18" s="159">
        <f>MAX(G18:I18,K18:M18)</f>
        <v>52.4</v>
      </c>
      <c r="O18" s="104" t="str">
        <f>IF(ISBLANK(N18),"",IF(N18&gt;=59,"KSM",IF(N18&gt;=52,"I A",IF(N18&gt;=44,"II A",IF(N18&gt;=37,"III A",IF(N18&gt;=32,"I JA",IF(N18&gt;=27.5,"II JA",IF(N18&gt;=24,"III JA"))))))))</f>
        <v>I A</v>
      </c>
    </row>
    <row r="19" spans="1:15" ht="19.5" customHeight="1">
      <c r="A19" s="82" t="s">
        <v>2</v>
      </c>
      <c r="B19" s="83" t="s">
        <v>326</v>
      </c>
      <c r="C19" s="84" t="s">
        <v>327</v>
      </c>
      <c r="D19" s="85">
        <v>38855</v>
      </c>
      <c r="E19" s="86" t="s">
        <v>324</v>
      </c>
      <c r="F19" s="87" t="s">
        <v>328</v>
      </c>
      <c r="G19" s="69" t="s">
        <v>681</v>
      </c>
      <c r="H19" s="72" t="s">
        <v>681</v>
      </c>
      <c r="I19" s="69">
        <v>41.35</v>
      </c>
      <c r="J19" s="70"/>
      <c r="K19" s="69" t="s">
        <v>681</v>
      </c>
      <c r="L19" s="69" t="s">
        <v>681</v>
      </c>
      <c r="M19" s="69">
        <v>41.96</v>
      </c>
      <c r="N19" s="159">
        <f>MAX(G19:I19,K19:M19)</f>
        <v>41.96</v>
      </c>
      <c r="O19" s="104" t="str">
        <f>IF(ISBLANK(N19),"",IF(N19&gt;=59,"KSM",IF(N19&gt;=52,"I A",IF(N19&gt;=44,"II A",IF(N19&gt;=37,"III A",IF(N19&gt;=32,"I JA",IF(N19&gt;=27.5,"II JA",IF(N19&gt;=24,"III JA"))))))))</f>
        <v>III A</v>
      </c>
    </row>
    <row r="20" spans="1:15" ht="19.5" customHeight="1">
      <c r="A20" s="82" t="s">
        <v>3</v>
      </c>
      <c r="B20" s="83" t="s">
        <v>154</v>
      </c>
      <c r="C20" s="84" t="s">
        <v>164</v>
      </c>
      <c r="D20" s="85" t="s">
        <v>165</v>
      </c>
      <c r="E20" s="86" t="s">
        <v>59</v>
      </c>
      <c r="F20" s="87" t="s">
        <v>163</v>
      </c>
      <c r="G20" s="69">
        <v>41.05</v>
      </c>
      <c r="H20" s="69" t="s">
        <v>681</v>
      </c>
      <c r="I20" s="69" t="s">
        <v>681</v>
      </c>
      <c r="J20" s="70"/>
      <c r="K20" s="69" t="s">
        <v>681</v>
      </c>
      <c r="L20" s="69" t="s">
        <v>681</v>
      </c>
      <c r="M20" s="69">
        <v>39.95</v>
      </c>
      <c r="N20" s="159">
        <f>MAX(G20:I20,K20:M20)</f>
        <v>41.05</v>
      </c>
      <c r="O20" s="104" t="str">
        <f>IF(ISBLANK(N20),"",IF(N20&gt;=59,"KSM",IF(N20&gt;=52,"I A",IF(N20&gt;=44,"II A",IF(N20&gt;=37,"III A",IF(N20&gt;=32,"I JA",IF(N20&gt;=27.5,"II JA",IF(N20&gt;=24,"III JA"))))))))</f>
        <v>III A</v>
      </c>
    </row>
    <row r="21" spans="1:14" ht="19.5" customHeight="1">
      <c r="A21" s="89"/>
      <c r="B21" s="90"/>
      <c r="C21" s="91"/>
      <c r="D21" s="92"/>
      <c r="E21" s="93"/>
      <c r="F21" s="78"/>
      <c r="G21" s="94"/>
      <c r="H21" s="94"/>
      <c r="I21" s="94"/>
      <c r="J21" s="95"/>
      <c r="K21" s="94"/>
      <c r="L21" s="94"/>
      <c r="M21" s="94"/>
      <c r="N21" s="96"/>
    </row>
    <row r="22" spans="14:15" s="97" customFormat="1" ht="15">
      <c r="N22" s="158"/>
      <c r="O22" s="158"/>
    </row>
    <row r="23" spans="1:14" ht="19.5" customHeight="1">
      <c r="A23" s="89"/>
      <c r="B23" s="90"/>
      <c r="C23" s="91"/>
      <c r="D23" s="92"/>
      <c r="E23" s="93"/>
      <c r="F23" s="78"/>
      <c r="G23" s="94"/>
      <c r="H23" s="94"/>
      <c r="I23" s="94"/>
      <c r="J23" s="95"/>
      <c r="K23" s="94"/>
      <c r="L23" s="94"/>
      <c r="M23" s="94"/>
      <c r="N23" s="96"/>
    </row>
    <row r="24" spans="1:14" ht="19.5" customHeight="1">
      <c r="A24" s="89"/>
      <c r="B24" s="90"/>
      <c r="C24" s="91"/>
      <c r="D24" s="92"/>
      <c r="E24" s="93"/>
      <c r="F24" s="78"/>
      <c r="G24" s="94"/>
      <c r="H24" s="94"/>
      <c r="I24" s="94"/>
      <c r="J24" s="95"/>
      <c r="K24" s="94"/>
      <c r="L24" s="94"/>
      <c r="M24" s="94"/>
      <c r="N24" s="96"/>
    </row>
    <row r="25" spans="1:14" ht="19.5" customHeight="1">
      <c r="A25" s="89"/>
      <c r="G25" s="94"/>
      <c r="H25" s="94"/>
      <c r="I25" s="94"/>
      <c r="J25" s="95"/>
      <c r="K25" s="94"/>
      <c r="L25" s="94"/>
      <c r="M25" s="94"/>
      <c r="N25" s="96"/>
    </row>
  </sheetData>
  <sheetProtection/>
  <mergeCells count="2">
    <mergeCell ref="G5:M5"/>
    <mergeCell ref="G16:M1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showZeros="0" zoomScale="90" zoomScaleNormal="90" zoomScalePageLayoutView="0" workbookViewId="0" topLeftCell="A1">
      <selection activeCell="O8" sqref="O8"/>
    </sheetView>
  </sheetViews>
  <sheetFormatPr defaultColWidth="9.140625" defaultRowHeight="12.75"/>
  <cols>
    <col min="1" max="1" width="6.00390625" style="2" customWidth="1"/>
    <col min="2" max="2" width="7.8515625" style="2" customWidth="1"/>
    <col min="3" max="3" width="11.7109375" style="2" customWidth="1"/>
    <col min="4" max="4" width="10.8515625" style="2" customWidth="1"/>
    <col min="5" max="5" width="23.57421875" style="2" customWidth="1"/>
    <col min="6" max="6" width="11.140625" style="2" customWidth="1"/>
    <col min="7" max="9" width="7.00390625" style="5" customWidth="1"/>
    <col min="10" max="10" width="5.7109375" style="5" hidden="1" customWidth="1"/>
    <col min="11" max="13" width="7.00390625" style="5" customWidth="1"/>
    <col min="14" max="14" width="7.57421875" style="6" customWidth="1"/>
    <col min="15" max="15" width="6.28125" style="2" customWidth="1"/>
    <col min="16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2:14" ht="15">
      <c r="B3" s="27" t="s">
        <v>34</v>
      </c>
      <c r="C3" s="28"/>
      <c r="D3" s="81" t="s">
        <v>35</v>
      </c>
      <c r="E3" s="30" t="s">
        <v>19</v>
      </c>
      <c r="F3" s="29"/>
      <c r="G3" s="2"/>
      <c r="H3" s="2"/>
      <c r="I3" s="2"/>
      <c r="J3" s="2"/>
      <c r="K3" s="2"/>
      <c r="L3" s="2"/>
      <c r="M3" s="2"/>
      <c r="N3" s="2"/>
    </row>
    <row r="4" spans="2:6" s="7" customFormat="1" ht="4.5" thickBot="1">
      <c r="B4" s="53"/>
      <c r="D4" s="54"/>
      <c r="E4" s="55"/>
      <c r="F4" s="54"/>
    </row>
    <row r="5" spans="7:13" ht="13.5" thickBot="1">
      <c r="G5" s="169" t="s">
        <v>31</v>
      </c>
      <c r="H5" s="170"/>
      <c r="I5" s="170"/>
      <c r="J5" s="170"/>
      <c r="K5" s="170"/>
      <c r="L5" s="170"/>
      <c r="M5" s="171"/>
    </row>
    <row r="6" spans="1:15" ht="13.5" thickBot="1">
      <c r="A6" s="36" t="s">
        <v>644</v>
      </c>
      <c r="B6" s="56" t="s">
        <v>11</v>
      </c>
      <c r="C6" s="57" t="s">
        <v>12</v>
      </c>
      <c r="D6" s="40" t="s">
        <v>13</v>
      </c>
      <c r="E6" s="58" t="s">
        <v>14</v>
      </c>
      <c r="F6" s="59" t="s">
        <v>15</v>
      </c>
      <c r="G6" s="60">
        <v>1</v>
      </c>
      <c r="H6" s="61">
        <v>2</v>
      </c>
      <c r="I6" s="61">
        <v>3</v>
      </c>
      <c r="J6" s="61" t="s">
        <v>29</v>
      </c>
      <c r="K6" s="61">
        <v>4</v>
      </c>
      <c r="L6" s="61">
        <v>5</v>
      </c>
      <c r="M6" s="62">
        <v>6</v>
      </c>
      <c r="N6" s="63" t="s">
        <v>16</v>
      </c>
      <c r="O6" s="136" t="s">
        <v>44</v>
      </c>
    </row>
    <row r="7" spans="1:15" ht="19.5" customHeight="1">
      <c r="A7" s="82" t="s">
        <v>1</v>
      </c>
      <c r="B7" s="83" t="s">
        <v>354</v>
      </c>
      <c r="C7" s="84" t="s">
        <v>355</v>
      </c>
      <c r="D7" s="85" t="s">
        <v>356</v>
      </c>
      <c r="E7" s="86" t="s">
        <v>344</v>
      </c>
      <c r="F7" s="87" t="s">
        <v>345</v>
      </c>
      <c r="G7" s="69" t="s">
        <v>681</v>
      </c>
      <c r="H7" s="69">
        <v>39.2</v>
      </c>
      <c r="I7" s="69">
        <v>34.51</v>
      </c>
      <c r="J7" s="70"/>
      <c r="K7" s="69">
        <v>37</v>
      </c>
      <c r="L7" s="69">
        <v>38.8</v>
      </c>
      <c r="M7" s="69" t="s">
        <v>681</v>
      </c>
      <c r="N7" s="88">
        <f>MAX(G7:I7,K7:M7)</f>
        <v>39.2</v>
      </c>
      <c r="O7" s="104" t="str">
        <f>IF(ISBLANK(N7),"",IF(N7&gt;=54,"KSM",IF(N7&gt;=46,"I A",IF(N7&gt;=39,"II A",IF(N7&gt;=33,"III A",IF(N7&gt;=28,"I JA",IF(N7&gt;=24,"II JA",IF(N7&gt;=21,"III JA"))))))))</f>
        <v>II A</v>
      </c>
    </row>
    <row r="8" spans="1:15" ht="19.5" customHeight="1">
      <c r="A8" s="82" t="s">
        <v>2</v>
      </c>
      <c r="B8" s="83" t="s">
        <v>283</v>
      </c>
      <c r="C8" s="84" t="s">
        <v>284</v>
      </c>
      <c r="D8" s="85">
        <v>39878</v>
      </c>
      <c r="E8" s="86" t="s">
        <v>268</v>
      </c>
      <c r="F8" s="87" t="s">
        <v>277</v>
      </c>
      <c r="G8" s="69" t="s">
        <v>681</v>
      </c>
      <c r="H8" s="69">
        <v>24.24</v>
      </c>
      <c r="I8" s="69">
        <v>30.65</v>
      </c>
      <c r="J8" s="70"/>
      <c r="K8" s="69" t="s">
        <v>681</v>
      </c>
      <c r="L8" s="69" t="s">
        <v>681</v>
      </c>
      <c r="M8" s="69" t="s">
        <v>681</v>
      </c>
      <c r="N8" s="88">
        <f>MAX(G8:I8,K8:M8)</f>
        <v>30.65</v>
      </c>
      <c r="O8" s="104" t="str">
        <f>IF(ISBLANK(N8),"",IF(N8&gt;=54,"KSM",IF(N8&gt;=46,"I A",IF(N8&gt;=39,"II A",IF(N8&gt;=33,"III A",IF(N8&gt;=28,"I JA",IF(N8&gt;=24,"II JA",IF(N8&gt;=21,"III JA"))))))))</f>
        <v>I JA</v>
      </c>
    </row>
    <row r="9" spans="1:15" ht="19.5" customHeight="1">
      <c r="A9" s="82" t="s">
        <v>3</v>
      </c>
      <c r="B9" s="83" t="s">
        <v>364</v>
      </c>
      <c r="C9" s="84" t="s">
        <v>365</v>
      </c>
      <c r="D9" s="85">
        <v>40186</v>
      </c>
      <c r="E9" s="86" t="s">
        <v>344</v>
      </c>
      <c r="F9" s="87" t="s">
        <v>345</v>
      </c>
      <c r="G9" s="69" t="s">
        <v>681</v>
      </c>
      <c r="H9" s="69">
        <v>20.71</v>
      </c>
      <c r="I9" s="69" t="s">
        <v>681</v>
      </c>
      <c r="J9" s="70"/>
      <c r="K9" s="69" t="s">
        <v>681</v>
      </c>
      <c r="L9" s="69" t="s">
        <v>681</v>
      </c>
      <c r="M9" s="69">
        <v>29.76</v>
      </c>
      <c r="N9" s="88">
        <f>MAX(G9:I9,K9:M9)</f>
        <v>29.76</v>
      </c>
      <c r="O9" s="104" t="str">
        <f>IF(ISBLANK(N9),"",IF(N9&gt;=54,"KSM",IF(N9&gt;=46,"I A",IF(N9&gt;=39,"II A",IF(N9&gt;=33,"III A",IF(N9&gt;=28,"I JA",IF(N9&gt;=24,"II JA",IF(N9&gt;=21,"III JA"))))))))</f>
        <v>I JA</v>
      </c>
    </row>
    <row r="10" spans="1:15" ht="19.5" customHeight="1">
      <c r="A10" s="82"/>
      <c r="B10" s="83" t="s">
        <v>151</v>
      </c>
      <c r="C10" s="84" t="s">
        <v>366</v>
      </c>
      <c r="D10" s="85">
        <v>40539</v>
      </c>
      <c r="E10" s="86" t="s">
        <v>344</v>
      </c>
      <c r="F10" s="87" t="s">
        <v>345</v>
      </c>
      <c r="G10" s="69"/>
      <c r="H10" s="69"/>
      <c r="I10" s="69"/>
      <c r="J10" s="70"/>
      <c r="K10" s="69"/>
      <c r="L10" s="69"/>
      <c r="M10" s="69"/>
      <c r="N10" s="88" t="s">
        <v>647</v>
      </c>
      <c r="O10" s="104"/>
    </row>
    <row r="11" spans="2:5" s="7" customFormat="1" ht="3.75">
      <c r="B11" s="8"/>
      <c r="E11" s="9"/>
    </row>
    <row r="12" spans="2:14" ht="15">
      <c r="B12" s="27" t="s">
        <v>34</v>
      </c>
      <c r="C12" s="28"/>
      <c r="D12" s="81" t="s">
        <v>35</v>
      </c>
      <c r="E12" s="30" t="s">
        <v>21</v>
      </c>
      <c r="F12" s="29"/>
      <c r="G12" s="2"/>
      <c r="H12" s="2"/>
      <c r="I12" s="2"/>
      <c r="J12" s="2"/>
      <c r="K12" s="2"/>
      <c r="L12" s="2"/>
      <c r="M12" s="2"/>
      <c r="N12" s="2"/>
    </row>
    <row r="13" spans="2:6" s="7" customFormat="1" ht="4.5" thickBot="1">
      <c r="B13" s="53"/>
      <c r="D13" s="54"/>
      <c r="E13" s="55"/>
      <c r="F13" s="54"/>
    </row>
    <row r="14" spans="7:13" ht="13.5" thickBot="1">
      <c r="G14" s="169" t="s">
        <v>31</v>
      </c>
      <c r="H14" s="170"/>
      <c r="I14" s="170"/>
      <c r="J14" s="170"/>
      <c r="K14" s="170"/>
      <c r="L14" s="170"/>
      <c r="M14" s="171"/>
    </row>
    <row r="15" spans="1:15" ht="13.5" thickBot="1">
      <c r="A15" s="36" t="s">
        <v>644</v>
      </c>
      <c r="B15" s="56" t="s">
        <v>11</v>
      </c>
      <c r="C15" s="57" t="s">
        <v>12</v>
      </c>
      <c r="D15" s="40" t="s">
        <v>13</v>
      </c>
      <c r="E15" s="58" t="s">
        <v>14</v>
      </c>
      <c r="F15" s="59" t="s">
        <v>15</v>
      </c>
      <c r="G15" s="60">
        <v>1</v>
      </c>
      <c r="H15" s="61">
        <v>2</v>
      </c>
      <c r="I15" s="61">
        <v>3</v>
      </c>
      <c r="J15" s="61" t="s">
        <v>29</v>
      </c>
      <c r="K15" s="61">
        <v>4</v>
      </c>
      <c r="L15" s="61">
        <v>5</v>
      </c>
      <c r="M15" s="62">
        <v>6</v>
      </c>
      <c r="N15" s="63" t="s">
        <v>16</v>
      </c>
      <c r="O15" s="136" t="s">
        <v>44</v>
      </c>
    </row>
    <row r="16" spans="1:15" ht="19.5" customHeight="1">
      <c r="A16" s="82" t="s">
        <v>1</v>
      </c>
      <c r="B16" s="83" t="s">
        <v>151</v>
      </c>
      <c r="C16" s="84" t="s">
        <v>346</v>
      </c>
      <c r="D16" s="85">
        <v>38857</v>
      </c>
      <c r="E16" s="86" t="s">
        <v>344</v>
      </c>
      <c r="F16" s="87" t="s">
        <v>345</v>
      </c>
      <c r="G16" s="69">
        <v>37.1</v>
      </c>
      <c r="H16" s="69">
        <v>42.08</v>
      </c>
      <c r="I16" s="69" t="s">
        <v>681</v>
      </c>
      <c r="J16" s="70"/>
      <c r="K16" s="69">
        <v>38.08</v>
      </c>
      <c r="L16" s="69">
        <v>43.92</v>
      </c>
      <c r="M16" s="69">
        <v>45.87</v>
      </c>
      <c r="N16" s="88">
        <f>MAX(G16:I16,K16:M16)</f>
        <v>45.87</v>
      </c>
      <c r="O16" s="104" t="str">
        <f>IF(ISBLANK(N16),"",IF(N16&gt;=54,"KSM",IF(N16&gt;=46,"I A",IF(N16&gt;=39,"II A",IF(N16&gt;=33,"III A",IF(N16&gt;=28,"I JA",IF(N16&gt;=24,"II JA",IF(N16&gt;=21,"III JA"))))))))</f>
        <v>II A</v>
      </c>
    </row>
    <row r="17" spans="1:15" ht="19.5" customHeight="1">
      <c r="A17" s="82" t="s">
        <v>2</v>
      </c>
      <c r="B17" s="83" t="s">
        <v>176</v>
      </c>
      <c r="C17" s="84" t="s">
        <v>177</v>
      </c>
      <c r="D17" s="85" t="s">
        <v>178</v>
      </c>
      <c r="E17" s="86" t="s">
        <v>59</v>
      </c>
      <c r="F17" s="87" t="s">
        <v>142</v>
      </c>
      <c r="G17" s="69">
        <v>39.32</v>
      </c>
      <c r="H17" s="69">
        <v>38.53</v>
      </c>
      <c r="I17" s="69">
        <v>36.98</v>
      </c>
      <c r="J17" s="70"/>
      <c r="K17" s="69">
        <v>39.4</v>
      </c>
      <c r="L17" s="69">
        <v>38.1</v>
      </c>
      <c r="M17" s="69" t="s">
        <v>681</v>
      </c>
      <c r="N17" s="88">
        <f>MAX(G17:I17,K17:M17)</f>
        <v>39.4</v>
      </c>
      <c r="O17" s="104" t="str">
        <f>IF(ISBLANK(N17),"",IF(N17&gt;=54,"KSM",IF(N17&gt;=46,"I A",IF(N17&gt;=39,"II A",IF(N17&gt;=33,"III A",IF(N17&gt;=28,"I JA",IF(N17&gt;=24,"II JA",IF(N17&gt;=21,"III JA"))))))))</f>
        <v>II A</v>
      </c>
    </row>
    <row r="18" spans="1:14" ht="19.5" customHeight="1">
      <c r="A18" s="89"/>
      <c r="B18" s="90"/>
      <c r="C18" s="91"/>
      <c r="D18" s="92"/>
      <c r="E18" s="93"/>
      <c r="F18" s="78"/>
      <c r="G18" s="94"/>
      <c r="H18" s="94"/>
      <c r="I18" s="94"/>
      <c r="J18" s="95"/>
      <c r="K18" s="94"/>
      <c r="L18" s="94"/>
      <c r="M18" s="94"/>
      <c r="N18" s="96"/>
    </row>
    <row r="19" s="97" customFormat="1" ht="15"/>
    <row r="20" spans="1:14" ht="12.75">
      <c r="A20" s="89"/>
      <c r="G20" s="94"/>
      <c r="H20" s="94"/>
      <c r="I20" s="94"/>
      <c r="J20" s="95"/>
      <c r="K20" s="94"/>
      <c r="L20" s="94"/>
      <c r="M20" s="94"/>
      <c r="N20" s="96"/>
    </row>
    <row r="21" spans="1:14" ht="12.75">
      <c r="A21" s="89"/>
      <c r="G21" s="94"/>
      <c r="H21" s="94"/>
      <c r="I21" s="94"/>
      <c r="J21" s="95"/>
      <c r="K21" s="94"/>
      <c r="L21" s="94"/>
      <c r="M21" s="94"/>
      <c r="N21" s="96"/>
    </row>
    <row r="22" spans="1:14" ht="12.75">
      <c r="A22" s="89"/>
      <c r="G22" s="94"/>
      <c r="H22" s="94"/>
      <c r="I22" s="94"/>
      <c r="J22" s="95"/>
      <c r="K22" s="94"/>
      <c r="L22" s="94"/>
      <c r="M22" s="94"/>
      <c r="N22" s="96"/>
    </row>
  </sheetData>
  <sheetProtection/>
  <mergeCells count="2">
    <mergeCell ref="G5:M5"/>
    <mergeCell ref="G14:M14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2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14.8515625" style="2" bestFit="1" customWidth="1"/>
    <col min="3" max="3" width="11.7109375" style="2" customWidth="1"/>
    <col min="4" max="4" width="10.8515625" style="2" customWidth="1"/>
    <col min="5" max="5" width="12.421875" style="2" bestFit="1" customWidth="1"/>
    <col min="6" max="6" width="13.140625" style="2" bestFit="1" customWidth="1"/>
    <col min="7" max="9" width="7.00390625" style="5" customWidth="1"/>
    <col min="10" max="10" width="5.7109375" style="5" hidden="1" customWidth="1"/>
    <col min="11" max="13" width="7.00390625" style="5" customWidth="1"/>
    <col min="14" max="14" width="7.57421875" style="6" customWidth="1"/>
    <col min="15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2:14" ht="15">
      <c r="B3" s="27" t="s">
        <v>34</v>
      </c>
      <c r="C3" s="28"/>
      <c r="D3" s="81" t="s">
        <v>40</v>
      </c>
      <c r="E3" s="30" t="s">
        <v>22</v>
      </c>
      <c r="F3" s="29"/>
      <c r="G3" s="2"/>
      <c r="H3" s="2"/>
      <c r="I3" s="2"/>
      <c r="J3" s="2"/>
      <c r="K3" s="2"/>
      <c r="L3" s="2"/>
      <c r="M3" s="2"/>
      <c r="N3" s="2"/>
    </row>
    <row r="4" spans="2:6" s="7" customFormat="1" ht="4.5" thickBot="1">
      <c r="B4" s="53"/>
      <c r="D4" s="54"/>
      <c r="E4" s="55"/>
      <c r="F4" s="54"/>
    </row>
    <row r="5" spans="7:13" ht="13.5" thickBot="1">
      <c r="G5" s="169" t="s">
        <v>31</v>
      </c>
      <c r="H5" s="170"/>
      <c r="I5" s="170"/>
      <c r="J5" s="170"/>
      <c r="K5" s="170"/>
      <c r="L5" s="170"/>
      <c r="M5" s="171"/>
    </row>
    <row r="6" spans="1:15" ht="13.5" thickBot="1">
      <c r="A6" s="36" t="s">
        <v>644</v>
      </c>
      <c r="B6" s="56" t="s">
        <v>11</v>
      </c>
      <c r="C6" s="57" t="s">
        <v>12</v>
      </c>
      <c r="D6" s="40" t="s">
        <v>13</v>
      </c>
      <c r="E6" s="58" t="s">
        <v>14</v>
      </c>
      <c r="F6" s="59" t="s">
        <v>15</v>
      </c>
      <c r="G6" s="60">
        <v>1</v>
      </c>
      <c r="H6" s="61">
        <v>2</v>
      </c>
      <c r="I6" s="61">
        <v>3</v>
      </c>
      <c r="J6" s="61" t="s">
        <v>29</v>
      </c>
      <c r="K6" s="61">
        <v>4</v>
      </c>
      <c r="L6" s="61">
        <v>5</v>
      </c>
      <c r="M6" s="62">
        <v>6</v>
      </c>
      <c r="N6" s="63" t="s">
        <v>16</v>
      </c>
      <c r="O6" s="136" t="s">
        <v>44</v>
      </c>
    </row>
    <row r="7" spans="1:15" ht="19.5" customHeight="1">
      <c r="A7" s="82" t="s">
        <v>1</v>
      </c>
      <c r="B7" s="83" t="s">
        <v>352</v>
      </c>
      <c r="C7" s="84" t="s">
        <v>353</v>
      </c>
      <c r="D7" s="85">
        <v>39462</v>
      </c>
      <c r="E7" s="86" t="s">
        <v>344</v>
      </c>
      <c r="F7" s="87" t="s">
        <v>345</v>
      </c>
      <c r="G7" s="69">
        <v>44.74</v>
      </c>
      <c r="H7" s="69" t="s">
        <v>681</v>
      </c>
      <c r="I7" s="69">
        <v>44.24</v>
      </c>
      <c r="J7" s="70"/>
      <c r="K7" s="69">
        <v>41.7</v>
      </c>
      <c r="L7" s="69" t="s">
        <v>681</v>
      </c>
      <c r="M7" s="69" t="s">
        <v>681</v>
      </c>
      <c r="N7" s="88">
        <f aca="true" t="shared" si="0" ref="N7:N14">MAX(G7:I7,K7:M7)</f>
        <v>44.74</v>
      </c>
      <c r="O7" s="104" t="str">
        <f>IF(ISBLANK(N7),"",IF(N7&gt;=99,"KSM",IF(N7&gt;=64.5,"I A",IF(N7&gt;=55,"II A",IF(N7&gt;=46,"III A",IF(N7&gt;=38,"I JA",IF(N7&gt;=32,"II JA",IF(N7&gt;=28,"III JA"))))))))</f>
        <v>I JA</v>
      </c>
    </row>
    <row r="8" spans="1:15" ht="19.5" customHeight="1">
      <c r="A8" s="82" t="s">
        <v>2</v>
      </c>
      <c r="B8" s="83" t="s">
        <v>143</v>
      </c>
      <c r="C8" s="84" t="s">
        <v>144</v>
      </c>
      <c r="D8" s="85" t="s">
        <v>145</v>
      </c>
      <c r="E8" s="86" t="s">
        <v>59</v>
      </c>
      <c r="F8" s="87" t="s">
        <v>142</v>
      </c>
      <c r="G8" s="69">
        <v>42.95</v>
      </c>
      <c r="H8" s="69" t="s">
        <v>681</v>
      </c>
      <c r="I8" s="69" t="s">
        <v>681</v>
      </c>
      <c r="J8" s="70"/>
      <c r="K8" s="69">
        <v>40.7</v>
      </c>
      <c r="L8" s="69">
        <v>40.8</v>
      </c>
      <c r="M8" s="69" t="s">
        <v>681</v>
      </c>
      <c r="N8" s="88">
        <f t="shared" si="0"/>
        <v>42.95</v>
      </c>
      <c r="O8" s="104" t="str">
        <f aca="true" t="shared" si="1" ref="O8:O13">IF(ISBLANK(N8),"",IF(N8&gt;=99,"KSM",IF(N8&gt;=64.5,"I A",IF(N8&gt;=55,"II A",IF(N8&gt;=46,"III A",IF(N8&gt;=38,"I JA",IF(N8&gt;=32,"II JA",IF(N8&gt;=28,"III JA"))))))))</f>
        <v>I JA</v>
      </c>
    </row>
    <row r="9" spans="1:15" ht="19.5" customHeight="1">
      <c r="A9" s="82" t="s">
        <v>3</v>
      </c>
      <c r="B9" s="83" t="s">
        <v>197</v>
      </c>
      <c r="C9" s="84" t="s">
        <v>359</v>
      </c>
      <c r="D9" s="85">
        <v>39479</v>
      </c>
      <c r="E9" s="86" t="s">
        <v>344</v>
      </c>
      <c r="F9" s="87" t="s">
        <v>345</v>
      </c>
      <c r="G9" s="69">
        <v>31.71</v>
      </c>
      <c r="H9" s="69">
        <v>32.1</v>
      </c>
      <c r="I9" s="69">
        <v>30.88</v>
      </c>
      <c r="J9" s="70"/>
      <c r="K9" s="69">
        <v>30.8</v>
      </c>
      <c r="L9" s="69">
        <v>30.86</v>
      </c>
      <c r="M9" s="69">
        <v>32.06</v>
      </c>
      <c r="N9" s="88">
        <f t="shared" si="0"/>
        <v>32.1</v>
      </c>
      <c r="O9" s="104" t="str">
        <f t="shared" si="1"/>
        <v>II JA</v>
      </c>
    </row>
    <row r="10" spans="1:15" ht="19.5" customHeight="1">
      <c r="A10" s="82" t="s">
        <v>4</v>
      </c>
      <c r="B10" s="83" t="s">
        <v>360</v>
      </c>
      <c r="C10" s="84" t="s">
        <v>361</v>
      </c>
      <c r="D10" s="85">
        <v>39429</v>
      </c>
      <c r="E10" s="86" t="s">
        <v>344</v>
      </c>
      <c r="F10" s="87" t="s">
        <v>345</v>
      </c>
      <c r="G10" s="69">
        <v>26</v>
      </c>
      <c r="H10" s="69">
        <v>31.05</v>
      </c>
      <c r="I10" s="69" t="s">
        <v>681</v>
      </c>
      <c r="J10" s="70"/>
      <c r="K10" s="69">
        <v>29</v>
      </c>
      <c r="L10" s="69">
        <v>31.7</v>
      </c>
      <c r="M10" s="69">
        <v>25.45</v>
      </c>
      <c r="N10" s="88">
        <f t="shared" si="0"/>
        <v>31.7</v>
      </c>
      <c r="O10" s="104" t="str">
        <f t="shared" si="1"/>
        <v>III JA</v>
      </c>
    </row>
    <row r="11" spans="1:15" ht="19.5" customHeight="1">
      <c r="A11" s="82" t="s">
        <v>5</v>
      </c>
      <c r="B11" s="83" t="s">
        <v>279</v>
      </c>
      <c r="C11" s="84" t="s">
        <v>280</v>
      </c>
      <c r="D11" s="85">
        <v>39104</v>
      </c>
      <c r="E11" s="86" t="s">
        <v>268</v>
      </c>
      <c r="F11" s="87" t="s">
        <v>277</v>
      </c>
      <c r="G11" s="69">
        <v>26.97</v>
      </c>
      <c r="H11" s="69">
        <v>24.72</v>
      </c>
      <c r="I11" s="69" t="s">
        <v>681</v>
      </c>
      <c r="J11" s="70"/>
      <c r="K11" s="69" t="s">
        <v>681</v>
      </c>
      <c r="L11" s="69">
        <v>22.58</v>
      </c>
      <c r="M11" s="69">
        <v>30.42</v>
      </c>
      <c r="N11" s="88">
        <f t="shared" si="0"/>
        <v>30.42</v>
      </c>
      <c r="O11" s="104" t="str">
        <f t="shared" si="1"/>
        <v>III JA</v>
      </c>
    </row>
    <row r="12" spans="1:15" ht="19.5" customHeight="1">
      <c r="A12" s="82" t="s">
        <v>6</v>
      </c>
      <c r="B12" s="83" t="s">
        <v>357</v>
      </c>
      <c r="C12" s="84" t="s">
        <v>358</v>
      </c>
      <c r="D12" s="85">
        <v>39633</v>
      </c>
      <c r="E12" s="86" t="s">
        <v>344</v>
      </c>
      <c r="F12" s="87" t="s">
        <v>345</v>
      </c>
      <c r="G12" s="69">
        <v>28.22</v>
      </c>
      <c r="H12" s="69">
        <v>26.18</v>
      </c>
      <c r="I12" s="69" t="s">
        <v>681</v>
      </c>
      <c r="J12" s="70"/>
      <c r="K12" s="69" t="s">
        <v>681</v>
      </c>
      <c r="L12" s="69">
        <v>30.24</v>
      </c>
      <c r="M12" s="69">
        <v>28.73</v>
      </c>
      <c r="N12" s="88">
        <f t="shared" si="0"/>
        <v>30.24</v>
      </c>
      <c r="O12" s="104" t="str">
        <f t="shared" si="1"/>
        <v>III JA</v>
      </c>
    </row>
    <row r="13" spans="1:15" ht="19.5" customHeight="1">
      <c r="A13" s="82" t="s">
        <v>7</v>
      </c>
      <c r="B13" s="83" t="s">
        <v>362</v>
      </c>
      <c r="C13" s="84" t="s">
        <v>363</v>
      </c>
      <c r="D13" s="85">
        <v>40325</v>
      </c>
      <c r="E13" s="86" t="s">
        <v>344</v>
      </c>
      <c r="F13" s="87" t="s">
        <v>345</v>
      </c>
      <c r="G13" s="69">
        <v>27.35</v>
      </c>
      <c r="H13" s="69">
        <v>26.1</v>
      </c>
      <c r="I13" s="69">
        <v>27.06</v>
      </c>
      <c r="J13" s="70"/>
      <c r="K13" s="69" t="s">
        <v>681</v>
      </c>
      <c r="L13" s="69">
        <v>29.54</v>
      </c>
      <c r="M13" s="69">
        <v>24.9</v>
      </c>
      <c r="N13" s="88">
        <f t="shared" si="0"/>
        <v>29.54</v>
      </c>
      <c r="O13" s="104" t="str">
        <f t="shared" si="1"/>
        <v>III JA</v>
      </c>
    </row>
    <row r="14" spans="1:15" ht="19.5" customHeight="1">
      <c r="A14" s="82" t="s">
        <v>8</v>
      </c>
      <c r="B14" s="83" t="s">
        <v>281</v>
      </c>
      <c r="C14" s="84" t="s">
        <v>282</v>
      </c>
      <c r="D14" s="85">
        <v>40128</v>
      </c>
      <c r="E14" s="86" t="s">
        <v>268</v>
      </c>
      <c r="F14" s="87" t="s">
        <v>277</v>
      </c>
      <c r="G14" s="69">
        <v>23.64</v>
      </c>
      <c r="H14" s="69">
        <v>23.35</v>
      </c>
      <c r="I14" s="69">
        <v>20.84</v>
      </c>
      <c r="J14" s="70"/>
      <c r="K14" s="69">
        <v>23.6</v>
      </c>
      <c r="L14" s="69">
        <v>24.4</v>
      </c>
      <c r="M14" s="69">
        <v>23.8</v>
      </c>
      <c r="N14" s="88">
        <f t="shared" si="0"/>
        <v>24.4</v>
      </c>
      <c r="O14" s="104"/>
    </row>
    <row r="15" spans="1:15" ht="19.5" customHeight="1">
      <c r="A15" s="82"/>
      <c r="B15" s="83" t="s">
        <v>139</v>
      </c>
      <c r="C15" s="84" t="s">
        <v>140</v>
      </c>
      <c r="D15" s="85" t="s">
        <v>141</v>
      </c>
      <c r="E15" s="86" t="s">
        <v>59</v>
      </c>
      <c r="F15" s="87" t="s">
        <v>142</v>
      </c>
      <c r="G15" s="69"/>
      <c r="H15" s="69"/>
      <c r="I15" s="69"/>
      <c r="J15" s="70"/>
      <c r="K15" s="69"/>
      <c r="L15" s="69"/>
      <c r="M15" s="69"/>
      <c r="N15" s="88" t="s">
        <v>647</v>
      </c>
      <c r="O15" s="104"/>
    </row>
    <row r="16" spans="2:5" s="7" customFormat="1" ht="3.75">
      <c r="B16" s="8"/>
      <c r="E16" s="9"/>
    </row>
    <row r="17" spans="2:14" ht="15">
      <c r="B17" s="27" t="s">
        <v>34</v>
      </c>
      <c r="C17" s="28"/>
      <c r="D17" s="81" t="s">
        <v>41</v>
      </c>
      <c r="E17" s="30" t="s">
        <v>23</v>
      </c>
      <c r="F17" s="29"/>
      <c r="G17" s="2"/>
      <c r="H17" s="2"/>
      <c r="I17" s="2"/>
      <c r="J17" s="2"/>
      <c r="K17" s="2"/>
      <c r="L17" s="2"/>
      <c r="M17" s="2"/>
      <c r="N17" s="2"/>
    </row>
    <row r="18" spans="2:6" s="7" customFormat="1" ht="4.5" thickBot="1">
      <c r="B18" s="53"/>
      <c r="D18" s="54"/>
      <c r="E18" s="55"/>
      <c r="F18" s="54"/>
    </row>
    <row r="19" spans="7:13" ht="13.5" thickBot="1">
      <c r="G19" s="169" t="s">
        <v>31</v>
      </c>
      <c r="H19" s="170"/>
      <c r="I19" s="170"/>
      <c r="J19" s="170"/>
      <c r="K19" s="170"/>
      <c r="L19" s="170"/>
      <c r="M19" s="171"/>
    </row>
    <row r="20" spans="1:15" ht="13.5" thickBot="1">
      <c r="A20" s="36" t="s">
        <v>644</v>
      </c>
      <c r="B20" s="56" t="s">
        <v>11</v>
      </c>
      <c r="C20" s="57" t="s">
        <v>12</v>
      </c>
      <c r="D20" s="40" t="s">
        <v>13</v>
      </c>
      <c r="E20" s="58" t="s">
        <v>14</v>
      </c>
      <c r="F20" s="59" t="s">
        <v>15</v>
      </c>
      <c r="G20" s="60">
        <v>1</v>
      </c>
      <c r="H20" s="61">
        <v>2</v>
      </c>
      <c r="I20" s="61">
        <v>3</v>
      </c>
      <c r="J20" s="61" t="s">
        <v>29</v>
      </c>
      <c r="K20" s="61">
        <v>4</v>
      </c>
      <c r="L20" s="61">
        <v>5</v>
      </c>
      <c r="M20" s="62">
        <v>6</v>
      </c>
      <c r="N20" s="63" t="s">
        <v>16</v>
      </c>
      <c r="O20" s="136" t="s">
        <v>44</v>
      </c>
    </row>
    <row r="21" spans="1:15" ht="19.5" customHeight="1">
      <c r="A21" s="82" t="s">
        <v>1</v>
      </c>
      <c r="B21" s="83" t="s">
        <v>342</v>
      </c>
      <c r="C21" s="84" t="s">
        <v>343</v>
      </c>
      <c r="D21" s="85">
        <v>38379</v>
      </c>
      <c r="E21" s="86" t="s">
        <v>344</v>
      </c>
      <c r="F21" s="87" t="s">
        <v>345</v>
      </c>
      <c r="G21" s="69" t="s">
        <v>681</v>
      </c>
      <c r="H21" s="69" t="s">
        <v>681</v>
      </c>
      <c r="I21" s="69">
        <v>50.7</v>
      </c>
      <c r="J21" s="70"/>
      <c r="K21" s="69" t="s">
        <v>681</v>
      </c>
      <c r="L21" s="69">
        <v>52.01</v>
      </c>
      <c r="M21" s="69">
        <v>51.84</v>
      </c>
      <c r="N21" s="88">
        <f aca="true" t="shared" si="2" ref="N21:N27">MAX(G21:I21,K21:M21)</f>
        <v>52.01</v>
      </c>
      <c r="O21" s="104" t="str">
        <f aca="true" t="shared" si="3" ref="O21:O27">IF(ISBLANK(N21),"",IF(N21&gt;=69,"KSM",IF(N21&gt;=62,"I A",IF(N21&gt;=53,"II A",IF(N21&gt;=44,"III A",IF(N21&gt;=36,"I JA",IF(N21&gt;=30,"II JA",IF(N21&gt;=26,"III JA"))))))))</f>
        <v>III A</v>
      </c>
    </row>
    <row r="22" spans="1:15" ht="19.5" customHeight="1">
      <c r="A22" s="82" t="s">
        <v>2</v>
      </c>
      <c r="B22" s="83" t="s">
        <v>157</v>
      </c>
      <c r="C22" s="84" t="s">
        <v>182</v>
      </c>
      <c r="D22" s="85" t="s">
        <v>183</v>
      </c>
      <c r="E22" s="86" t="s">
        <v>59</v>
      </c>
      <c r="F22" s="87" t="s">
        <v>142</v>
      </c>
      <c r="G22" s="69">
        <v>47.6</v>
      </c>
      <c r="H22" s="69">
        <v>47.05</v>
      </c>
      <c r="I22" s="69" t="s">
        <v>681</v>
      </c>
      <c r="J22" s="70"/>
      <c r="K22" s="69">
        <v>50.95</v>
      </c>
      <c r="L22" s="69">
        <v>51.2</v>
      </c>
      <c r="M22" s="69" t="s">
        <v>681</v>
      </c>
      <c r="N22" s="88">
        <f t="shared" si="2"/>
        <v>51.2</v>
      </c>
      <c r="O22" s="104" t="str">
        <f t="shared" si="3"/>
        <v>III A</v>
      </c>
    </row>
    <row r="23" spans="1:15" ht="19.5" customHeight="1">
      <c r="A23" s="82" t="s">
        <v>3</v>
      </c>
      <c r="B23" s="83" t="s">
        <v>179</v>
      </c>
      <c r="C23" s="84" t="s">
        <v>180</v>
      </c>
      <c r="D23" s="85" t="s">
        <v>181</v>
      </c>
      <c r="E23" s="86" t="s">
        <v>59</v>
      </c>
      <c r="F23" s="87" t="s">
        <v>142</v>
      </c>
      <c r="G23" s="69" t="s">
        <v>681</v>
      </c>
      <c r="H23" s="69" t="s">
        <v>681</v>
      </c>
      <c r="I23" s="69" t="s">
        <v>681</v>
      </c>
      <c r="J23" s="70"/>
      <c r="K23" s="69" t="s">
        <v>681</v>
      </c>
      <c r="L23" s="69">
        <v>47.32</v>
      </c>
      <c r="M23" s="69" t="s">
        <v>681</v>
      </c>
      <c r="N23" s="88">
        <f t="shared" si="2"/>
        <v>47.32</v>
      </c>
      <c r="O23" s="104" t="str">
        <f t="shared" si="3"/>
        <v>III A</v>
      </c>
    </row>
    <row r="24" spans="1:15" ht="19.5" customHeight="1">
      <c r="A24" s="82" t="s">
        <v>4</v>
      </c>
      <c r="B24" s="83" t="s">
        <v>184</v>
      </c>
      <c r="C24" s="84" t="s">
        <v>185</v>
      </c>
      <c r="D24" s="85" t="s">
        <v>186</v>
      </c>
      <c r="E24" s="86" t="s">
        <v>59</v>
      </c>
      <c r="F24" s="87" t="s">
        <v>142</v>
      </c>
      <c r="G24" s="69">
        <v>44.27</v>
      </c>
      <c r="H24" s="69">
        <v>46.08</v>
      </c>
      <c r="I24" s="69">
        <v>45.32</v>
      </c>
      <c r="J24" s="70"/>
      <c r="K24" s="69" t="s">
        <v>681</v>
      </c>
      <c r="L24" s="69" t="s">
        <v>681</v>
      </c>
      <c r="M24" s="69" t="s">
        <v>681</v>
      </c>
      <c r="N24" s="88">
        <f t="shared" si="2"/>
        <v>46.08</v>
      </c>
      <c r="O24" s="104" t="str">
        <f t="shared" si="3"/>
        <v>III A</v>
      </c>
    </row>
    <row r="25" spans="1:15" ht="19.5" customHeight="1">
      <c r="A25" s="82" t="s">
        <v>5</v>
      </c>
      <c r="B25" s="83" t="s">
        <v>275</v>
      </c>
      <c r="C25" s="84" t="s">
        <v>276</v>
      </c>
      <c r="D25" s="85">
        <v>38874</v>
      </c>
      <c r="E25" s="86" t="s">
        <v>268</v>
      </c>
      <c r="F25" s="87" t="s">
        <v>277</v>
      </c>
      <c r="G25" s="69" t="s">
        <v>681</v>
      </c>
      <c r="H25" s="69">
        <v>40.52</v>
      </c>
      <c r="I25" s="69" t="s">
        <v>681</v>
      </c>
      <c r="J25" s="70"/>
      <c r="K25" s="69">
        <v>39.95</v>
      </c>
      <c r="L25" s="69">
        <v>43.5</v>
      </c>
      <c r="M25" s="69">
        <v>39</v>
      </c>
      <c r="N25" s="88">
        <f t="shared" si="2"/>
        <v>43.5</v>
      </c>
      <c r="O25" s="104" t="str">
        <f t="shared" si="3"/>
        <v>I JA</v>
      </c>
    </row>
    <row r="26" spans="1:15" ht="19.5" customHeight="1">
      <c r="A26" s="82" t="s">
        <v>6</v>
      </c>
      <c r="B26" s="83" t="s">
        <v>187</v>
      </c>
      <c r="C26" s="84" t="s">
        <v>188</v>
      </c>
      <c r="D26" s="85" t="s">
        <v>189</v>
      </c>
      <c r="E26" s="86" t="s">
        <v>59</v>
      </c>
      <c r="F26" s="87" t="s">
        <v>142</v>
      </c>
      <c r="G26" s="69">
        <v>38.9</v>
      </c>
      <c r="H26" s="69">
        <v>40.65</v>
      </c>
      <c r="I26" s="69">
        <v>40.05</v>
      </c>
      <c r="J26" s="70"/>
      <c r="K26" s="69">
        <v>37.9</v>
      </c>
      <c r="L26" s="69">
        <v>38.38</v>
      </c>
      <c r="M26" s="69" t="s">
        <v>681</v>
      </c>
      <c r="N26" s="88">
        <f t="shared" si="2"/>
        <v>40.65</v>
      </c>
      <c r="O26" s="104" t="str">
        <f t="shared" si="3"/>
        <v>I JA</v>
      </c>
    </row>
    <row r="27" spans="1:15" ht="19.5" customHeight="1">
      <c r="A27" s="82" t="s">
        <v>7</v>
      </c>
      <c r="B27" s="83" t="s">
        <v>218</v>
      </c>
      <c r="C27" s="84" t="s">
        <v>278</v>
      </c>
      <c r="D27" s="85">
        <v>39029</v>
      </c>
      <c r="E27" s="86" t="s">
        <v>268</v>
      </c>
      <c r="F27" s="87" t="s">
        <v>277</v>
      </c>
      <c r="G27" s="69" t="s">
        <v>681</v>
      </c>
      <c r="H27" s="69" t="s">
        <v>681</v>
      </c>
      <c r="I27" s="69">
        <v>33.55</v>
      </c>
      <c r="J27" s="70"/>
      <c r="K27" s="69" t="s">
        <v>681</v>
      </c>
      <c r="L27" s="69" t="s">
        <v>681</v>
      </c>
      <c r="M27" s="69" t="s">
        <v>681</v>
      </c>
      <c r="N27" s="88">
        <f t="shared" si="2"/>
        <v>33.55</v>
      </c>
      <c r="O27" s="104" t="str">
        <f t="shared" si="3"/>
        <v>II JA</v>
      </c>
    </row>
    <row r="28" spans="1:15" ht="19.5" customHeight="1">
      <c r="A28" s="82"/>
      <c r="B28" s="83" t="s">
        <v>190</v>
      </c>
      <c r="C28" s="84" t="s">
        <v>191</v>
      </c>
      <c r="D28" s="85" t="s">
        <v>192</v>
      </c>
      <c r="E28" s="86" t="s">
        <v>59</v>
      </c>
      <c r="F28" s="87" t="s">
        <v>142</v>
      </c>
      <c r="G28" s="69"/>
      <c r="H28" s="69"/>
      <c r="I28" s="69"/>
      <c r="J28" s="70"/>
      <c r="K28" s="69"/>
      <c r="L28" s="69"/>
      <c r="M28" s="69"/>
      <c r="N28" s="88" t="s">
        <v>647</v>
      </c>
      <c r="O28" s="104"/>
    </row>
    <row r="29" spans="2:14" ht="15">
      <c r="B29" s="27"/>
      <c r="C29" s="28"/>
      <c r="D29" s="81" t="s">
        <v>695</v>
      </c>
      <c r="E29" s="30"/>
      <c r="F29" s="29"/>
      <c r="G29" s="2"/>
      <c r="H29" s="2"/>
      <c r="I29" s="2"/>
      <c r="J29" s="2"/>
      <c r="K29" s="2"/>
      <c r="L29" s="2"/>
      <c r="M29" s="2"/>
      <c r="N29" s="2"/>
    </row>
    <row r="30" spans="1:15" ht="19.5" customHeight="1">
      <c r="A30" s="82"/>
      <c r="B30" s="83" t="s">
        <v>261</v>
      </c>
      <c r="C30" s="84" t="s">
        <v>262</v>
      </c>
      <c r="D30" s="85" t="s">
        <v>263</v>
      </c>
      <c r="E30" s="86" t="s">
        <v>264</v>
      </c>
      <c r="F30" s="87" t="s">
        <v>265</v>
      </c>
      <c r="G30" s="69" t="s">
        <v>681</v>
      </c>
      <c r="H30" s="69">
        <v>62.85</v>
      </c>
      <c r="I30" s="69">
        <v>65.28</v>
      </c>
      <c r="J30" s="70" t="s">
        <v>369</v>
      </c>
      <c r="K30" s="69"/>
      <c r="L30" s="69"/>
      <c r="M30" s="69"/>
      <c r="N30" s="88">
        <f>MAX(G30:I30,K30:M30)</f>
        <v>65.28</v>
      </c>
      <c r="O30" s="104" t="s">
        <v>660</v>
      </c>
    </row>
    <row r="31" spans="2:14" ht="15">
      <c r="B31" s="27"/>
      <c r="C31" s="28"/>
      <c r="D31" s="81" t="s">
        <v>694</v>
      </c>
      <c r="E31" s="30"/>
      <c r="F31" s="29"/>
      <c r="G31" s="2"/>
      <c r="H31" s="2"/>
      <c r="I31" s="2"/>
      <c r="J31" s="2"/>
      <c r="K31" s="2"/>
      <c r="L31" s="2"/>
      <c r="M31" s="2"/>
      <c r="N31" s="2"/>
    </row>
    <row r="32" spans="1:15" ht="19.5" customHeight="1">
      <c r="A32" s="82"/>
      <c r="B32" s="83" t="s">
        <v>367</v>
      </c>
      <c r="C32" s="84" t="s">
        <v>368</v>
      </c>
      <c r="D32" s="85">
        <v>38257</v>
      </c>
      <c r="E32" s="86" t="s">
        <v>344</v>
      </c>
      <c r="F32" s="87" t="s">
        <v>345</v>
      </c>
      <c r="G32" s="69">
        <v>44.1</v>
      </c>
      <c r="H32" s="69">
        <v>38.54</v>
      </c>
      <c r="I32" s="69" t="s">
        <v>681</v>
      </c>
      <c r="J32" s="70" t="s">
        <v>369</v>
      </c>
      <c r="K32" s="69"/>
      <c r="L32" s="69"/>
      <c r="M32" s="69"/>
      <c r="N32" s="88">
        <f>MAX(G32:I32,K32:M32)</f>
        <v>44.1</v>
      </c>
      <c r="O32" s="104" t="s">
        <v>696</v>
      </c>
    </row>
  </sheetData>
  <sheetProtection/>
  <mergeCells count="2">
    <mergeCell ref="G5:M5"/>
    <mergeCell ref="G19:M19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T19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5.00390625" style="110" bestFit="1" customWidth="1"/>
    <col min="2" max="2" width="5.00390625" style="110" hidden="1" customWidth="1"/>
    <col min="3" max="3" width="5.00390625" style="110" customWidth="1"/>
    <col min="4" max="4" width="9.57421875" style="110" customWidth="1"/>
    <col min="5" max="5" width="14.00390625" style="110" bestFit="1" customWidth="1"/>
    <col min="6" max="6" width="10.00390625" style="110" customWidth="1"/>
    <col min="7" max="7" width="16.7109375" style="110" customWidth="1"/>
    <col min="8" max="8" width="26.7109375" style="110" bestFit="1" customWidth="1"/>
    <col min="9" max="9" width="8.00390625" style="132" bestFit="1" customWidth="1"/>
    <col min="10" max="10" width="6.421875" style="110" hidden="1" customWidth="1"/>
    <col min="11" max="25" width="3.421875" style="110" customWidth="1"/>
    <col min="26" max="26" width="6.421875" style="110" bestFit="1" customWidth="1"/>
    <col min="27" max="16384" width="9.140625" style="110" customWidth="1"/>
  </cols>
  <sheetData>
    <row r="1" spans="2:14" s="2" customFormat="1" ht="18">
      <c r="B1" s="3"/>
      <c r="D1" s="26" t="s">
        <v>42</v>
      </c>
      <c r="E1" s="4"/>
      <c r="F1" s="3"/>
      <c r="G1" s="5"/>
      <c r="H1" s="25" t="s">
        <v>43</v>
      </c>
      <c r="I1" s="5"/>
      <c r="N1" s="6"/>
    </row>
    <row r="2" spans="1:254" ht="12.75">
      <c r="A2" s="111"/>
      <c r="B2" s="111"/>
      <c r="C2" s="111"/>
      <c r="D2" s="112"/>
      <c r="E2" s="111"/>
      <c r="F2" s="111"/>
      <c r="G2" s="12" t="s">
        <v>20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</row>
    <row r="3" spans="1:254" ht="12.75">
      <c r="A3" s="114"/>
      <c r="B3" s="114"/>
      <c r="C3" s="114"/>
      <c r="D3" s="115" t="s">
        <v>642</v>
      </c>
      <c r="E3" s="115"/>
      <c r="F3" s="115" t="s">
        <v>19</v>
      </c>
      <c r="G3" s="116"/>
      <c r="H3" s="117"/>
      <c r="I3" s="114"/>
      <c r="J3" s="118"/>
      <c r="K3" s="118"/>
      <c r="L3" s="118"/>
      <c r="M3" s="119"/>
      <c r="N3" s="10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</row>
    <row r="4" spans="1:254" ht="13.5" thickBot="1">
      <c r="A4" s="114"/>
      <c r="B4" s="114"/>
      <c r="C4" s="114"/>
      <c r="D4" s="114"/>
      <c r="E4" s="114"/>
      <c r="F4" s="114"/>
      <c r="G4" s="11">
        <v>1</v>
      </c>
      <c r="H4" s="12" t="s">
        <v>9</v>
      </c>
      <c r="I4" s="114"/>
      <c r="J4" s="118"/>
      <c r="K4" s="118"/>
      <c r="L4" s="118"/>
      <c r="M4" s="119"/>
      <c r="N4" s="10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</row>
    <row r="5" spans="1:254" ht="13.5" thickBot="1">
      <c r="A5" s="120" t="s">
        <v>644</v>
      </c>
      <c r="B5" s="121" t="s">
        <v>46</v>
      </c>
      <c r="C5" s="121" t="s">
        <v>47</v>
      </c>
      <c r="D5" s="122" t="s">
        <v>11</v>
      </c>
      <c r="E5" s="123" t="s">
        <v>12</v>
      </c>
      <c r="F5" s="120" t="s">
        <v>13</v>
      </c>
      <c r="G5" s="120" t="s">
        <v>14</v>
      </c>
      <c r="H5" s="120" t="s">
        <v>15</v>
      </c>
      <c r="I5" s="124" t="s">
        <v>16</v>
      </c>
      <c r="J5" s="105" t="s">
        <v>44</v>
      </c>
      <c r="K5" s="118"/>
      <c r="L5" s="118"/>
      <c r="M5" s="119"/>
      <c r="N5" s="10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</row>
    <row r="6" spans="1:254" ht="12.75">
      <c r="A6" s="125">
        <v>1</v>
      </c>
      <c r="B6" s="141"/>
      <c r="C6" s="126">
        <v>156</v>
      </c>
      <c r="D6" s="127" t="s">
        <v>374</v>
      </c>
      <c r="E6" s="128" t="s">
        <v>375</v>
      </c>
      <c r="F6" s="129">
        <v>39140</v>
      </c>
      <c r="G6" s="130" t="s">
        <v>324</v>
      </c>
      <c r="H6" s="130" t="s">
        <v>371</v>
      </c>
      <c r="I6" s="131">
        <v>0.00769537037037037</v>
      </c>
      <c r="J6" s="106"/>
      <c r="K6" s="118"/>
      <c r="L6" s="118"/>
      <c r="M6" s="119"/>
      <c r="N6" s="109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</row>
    <row r="7" spans="1:254" ht="12.75">
      <c r="A7" s="125">
        <v>2</v>
      </c>
      <c r="B7" s="141"/>
      <c r="C7" s="126">
        <v>153</v>
      </c>
      <c r="D7" s="127" t="s">
        <v>336</v>
      </c>
      <c r="E7" s="128" t="s">
        <v>337</v>
      </c>
      <c r="F7" s="129">
        <v>39187</v>
      </c>
      <c r="G7" s="130" t="s">
        <v>338</v>
      </c>
      <c r="H7" s="130" t="s">
        <v>339</v>
      </c>
      <c r="I7" s="131">
        <v>0.007928703703703703</v>
      </c>
      <c r="J7" s="106"/>
      <c r="K7" s="118"/>
      <c r="L7" s="118"/>
      <c r="M7" s="119"/>
      <c r="N7" s="109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</row>
    <row r="8" spans="1:254" ht="9" customHeight="1">
      <c r="A8" s="111"/>
      <c r="B8" s="111"/>
      <c r="C8" s="111"/>
      <c r="D8" s="112"/>
      <c r="E8" s="111"/>
      <c r="F8" s="111"/>
      <c r="G8" s="113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</row>
    <row r="9" spans="1:254" ht="12.75">
      <c r="A9" s="114"/>
      <c r="B9" s="114"/>
      <c r="C9" s="114"/>
      <c r="D9" s="115" t="s">
        <v>643</v>
      </c>
      <c r="E9" s="115"/>
      <c r="F9" s="115" t="s">
        <v>21</v>
      </c>
      <c r="G9" s="116"/>
      <c r="H9" s="117"/>
      <c r="I9" s="114"/>
      <c r="J9" s="118"/>
      <c r="K9" s="118"/>
      <c r="L9" s="118"/>
      <c r="M9" s="119"/>
      <c r="N9" s="10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</row>
    <row r="10" spans="1:254" ht="2.25" customHeight="1" thickBot="1">
      <c r="A10" s="114"/>
      <c r="B10" s="114"/>
      <c r="C10" s="114"/>
      <c r="D10" s="114"/>
      <c r="E10" s="114"/>
      <c r="F10" s="114"/>
      <c r="G10" s="116"/>
      <c r="H10" s="117"/>
      <c r="I10" s="114"/>
      <c r="J10" s="118"/>
      <c r="K10" s="118"/>
      <c r="L10" s="118"/>
      <c r="M10" s="119"/>
      <c r="N10" s="10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</row>
    <row r="11" spans="1:254" ht="13.5" thickBot="1">
      <c r="A11" s="120" t="s">
        <v>644</v>
      </c>
      <c r="B11" s="121" t="s">
        <v>46</v>
      </c>
      <c r="C11" s="121" t="s">
        <v>47</v>
      </c>
      <c r="D11" s="122" t="s">
        <v>11</v>
      </c>
      <c r="E11" s="123" t="s">
        <v>12</v>
      </c>
      <c r="F11" s="120" t="s">
        <v>13</v>
      </c>
      <c r="G11" s="120" t="s">
        <v>14</v>
      </c>
      <c r="H11" s="120" t="s">
        <v>15</v>
      </c>
      <c r="I11" s="124" t="s">
        <v>16</v>
      </c>
      <c r="J11" s="105" t="s">
        <v>44</v>
      </c>
      <c r="K11" s="118"/>
      <c r="L11" s="118"/>
      <c r="M11" s="119"/>
      <c r="N11" s="10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</row>
    <row r="12" spans="1:254" ht="12.75">
      <c r="A12" s="125">
        <v>1</v>
      </c>
      <c r="B12" s="141"/>
      <c r="C12" s="126">
        <v>139</v>
      </c>
      <c r="D12" s="127" t="s">
        <v>52</v>
      </c>
      <c r="E12" s="128" t="s">
        <v>53</v>
      </c>
      <c r="F12" s="129">
        <v>38477</v>
      </c>
      <c r="G12" s="130" t="s">
        <v>50</v>
      </c>
      <c r="H12" s="130" t="s">
        <v>51</v>
      </c>
      <c r="I12" s="131">
        <v>0.010308217592592593</v>
      </c>
      <c r="J12" s="106"/>
      <c r="K12" s="118"/>
      <c r="L12" s="118"/>
      <c r="M12" s="119"/>
      <c r="N12" s="109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</row>
    <row r="13" spans="1:254" ht="12.75">
      <c r="A13" s="125">
        <v>2</v>
      </c>
      <c r="B13" s="141"/>
      <c r="C13" s="126">
        <v>155</v>
      </c>
      <c r="D13" s="127" t="s">
        <v>372</v>
      </c>
      <c r="E13" s="128" t="s">
        <v>373</v>
      </c>
      <c r="F13" s="129">
        <v>38368</v>
      </c>
      <c r="G13" s="130" t="s">
        <v>324</v>
      </c>
      <c r="H13" s="130" t="s">
        <v>371</v>
      </c>
      <c r="I13" s="131">
        <v>0.010918287037037037</v>
      </c>
      <c r="J13" s="106"/>
      <c r="K13" s="118"/>
      <c r="L13" s="118"/>
      <c r="M13" s="119"/>
      <c r="N13" s="109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</row>
    <row r="14" spans="1:254" ht="12.75">
      <c r="A14" s="125">
        <v>3</v>
      </c>
      <c r="B14" s="141"/>
      <c r="C14" s="126">
        <v>154</v>
      </c>
      <c r="D14" s="127" t="s">
        <v>206</v>
      </c>
      <c r="E14" s="128" t="s">
        <v>370</v>
      </c>
      <c r="F14" s="129">
        <v>38484</v>
      </c>
      <c r="G14" s="130" t="s">
        <v>324</v>
      </c>
      <c r="H14" s="130" t="s">
        <v>371</v>
      </c>
      <c r="I14" s="131">
        <v>0.013199537037037036</v>
      </c>
      <c r="J14" s="106"/>
      <c r="K14" s="118"/>
      <c r="L14" s="118"/>
      <c r="M14" s="119"/>
      <c r="N14" s="109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</row>
    <row r="15" spans="1:254" ht="12.75">
      <c r="A15" s="111"/>
      <c r="B15" s="111"/>
      <c r="C15" s="111"/>
      <c r="D15" s="112"/>
      <c r="E15" s="111"/>
      <c r="F15" s="111"/>
      <c r="G15" s="113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</row>
    <row r="16" spans="1:254" ht="12.75">
      <c r="A16" s="114"/>
      <c r="B16" s="114"/>
      <c r="C16" s="114"/>
      <c r="D16" s="115" t="s">
        <v>643</v>
      </c>
      <c r="E16" s="115"/>
      <c r="F16" s="115" t="s">
        <v>22</v>
      </c>
      <c r="G16" s="116"/>
      <c r="H16" s="117"/>
      <c r="I16" s="114"/>
      <c r="J16" s="118"/>
      <c r="K16" s="118"/>
      <c r="L16" s="118"/>
      <c r="M16" s="119"/>
      <c r="N16" s="10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</row>
    <row r="17" spans="1:254" ht="13.5" thickBot="1">
      <c r="A17" s="114"/>
      <c r="B17" s="114"/>
      <c r="C17" s="114"/>
      <c r="D17" s="114"/>
      <c r="E17" s="114"/>
      <c r="F17" s="114"/>
      <c r="G17" s="116"/>
      <c r="H17" s="117"/>
      <c r="I17" s="114"/>
      <c r="J17" s="118"/>
      <c r="K17" s="118"/>
      <c r="L17" s="118"/>
      <c r="M17" s="119"/>
      <c r="N17" s="10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</row>
    <row r="18" spans="1:254" ht="13.5" thickBot="1">
      <c r="A18" s="120" t="s">
        <v>644</v>
      </c>
      <c r="B18" s="121" t="s">
        <v>46</v>
      </c>
      <c r="C18" s="121" t="s">
        <v>47</v>
      </c>
      <c r="D18" s="122" t="s">
        <v>11</v>
      </c>
      <c r="E18" s="123" t="s">
        <v>12</v>
      </c>
      <c r="F18" s="120" t="s">
        <v>13</v>
      </c>
      <c r="G18" s="120" t="s">
        <v>14</v>
      </c>
      <c r="H18" s="120" t="s">
        <v>15</v>
      </c>
      <c r="I18" s="124" t="s">
        <v>16</v>
      </c>
      <c r="J18" s="105" t="s">
        <v>44</v>
      </c>
      <c r="K18" s="118"/>
      <c r="L18" s="118"/>
      <c r="M18" s="119"/>
      <c r="N18" s="10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</row>
    <row r="19" spans="1:254" ht="12.75">
      <c r="A19" s="125">
        <v>1</v>
      </c>
      <c r="B19" s="126"/>
      <c r="C19" s="138">
        <v>141</v>
      </c>
      <c r="D19" s="137" t="s">
        <v>54</v>
      </c>
      <c r="E19" s="139" t="s">
        <v>55</v>
      </c>
      <c r="F19" s="140">
        <v>39423</v>
      </c>
      <c r="G19" s="137" t="s">
        <v>50</v>
      </c>
      <c r="H19" s="137" t="s">
        <v>51</v>
      </c>
      <c r="I19" s="131">
        <v>0.014369097222222224</v>
      </c>
      <c r="J19" s="106"/>
      <c r="K19" s="118"/>
      <c r="L19" s="118"/>
      <c r="M19" s="11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</row>
  </sheetData>
  <sheetProtection/>
  <printOptions horizontalCentered="1"/>
  <pageMargins left="0.15748031496062992" right="0.1968503937007874" top="0.7480314960629921" bottom="0.6299212598425197" header="0.3937007874015748" footer="0.27559055118110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PageLayoutView="0" workbookViewId="0" topLeftCell="A1">
      <selection activeCell="H28" sqref="H28:I28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2.7109375" style="2" customWidth="1"/>
    <col min="4" max="4" width="10.8515625" style="2" customWidth="1"/>
    <col min="5" max="5" width="16.421875" style="2" customWidth="1"/>
    <col min="6" max="6" width="24.8515625" style="2" customWidth="1"/>
    <col min="7" max="10" width="6.421875" style="5" customWidth="1"/>
    <col min="11" max="13" width="7.00390625" style="5" customWidth="1"/>
    <col min="14" max="14" width="7.57421875" style="6" customWidth="1"/>
    <col min="15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1:15" s="6" customFormat="1" ht="12.75">
      <c r="A3" s="1"/>
      <c r="B3" s="10" t="s">
        <v>0</v>
      </c>
      <c r="C3" s="10"/>
      <c r="D3" s="10" t="s">
        <v>22</v>
      </c>
      <c r="E3" s="11"/>
      <c r="F3" s="12" t="s">
        <v>20</v>
      </c>
      <c r="G3" s="1"/>
      <c r="H3" s="1"/>
      <c r="I3" s="1"/>
      <c r="J3" s="1"/>
      <c r="K3" s="5"/>
      <c r="L3" s="5"/>
      <c r="M3" s="5"/>
      <c r="O3" s="2"/>
    </row>
    <row r="4" spans="1:15" s="6" customFormat="1" ht="12.75">
      <c r="A4" s="1"/>
      <c r="B4" s="1"/>
      <c r="C4" s="1"/>
      <c r="D4" s="1"/>
      <c r="E4" s="11">
        <v>1</v>
      </c>
      <c r="F4" s="12" t="s">
        <v>9</v>
      </c>
      <c r="G4" s="1"/>
      <c r="H4" s="1"/>
      <c r="I4" s="1"/>
      <c r="J4" s="1"/>
      <c r="K4" s="5"/>
      <c r="L4" s="5"/>
      <c r="M4" s="5"/>
      <c r="O4" s="2"/>
    </row>
    <row r="5" spans="1:15" s="6" customFormat="1" ht="12.75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6" t="s">
        <v>18</v>
      </c>
      <c r="J5" s="16" t="s">
        <v>17</v>
      </c>
      <c r="K5" s="107" t="s">
        <v>44</v>
      </c>
      <c r="L5" s="5"/>
      <c r="M5" s="5"/>
      <c r="O5" s="2"/>
    </row>
    <row r="6" spans="1:11" ht="12.75">
      <c r="A6" s="17">
        <v>1</v>
      </c>
      <c r="B6" s="18" t="s">
        <v>256</v>
      </c>
      <c r="C6" s="19" t="s">
        <v>257</v>
      </c>
      <c r="D6" s="20">
        <v>39767</v>
      </c>
      <c r="E6" s="21" t="s">
        <v>228</v>
      </c>
      <c r="F6" s="21" t="s">
        <v>251</v>
      </c>
      <c r="G6" s="22">
        <v>12.35</v>
      </c>
      <c r="H6" s="23" t="s">
        <v>652</v>
      </c>
      <c r="I6" s="22"/>
      <c r="J6" s="23"/>
      <c r="K6" s="104" t="str">
        <f aca="true" t="shared" si="0" ref="K6:K11">IF(ISBLANK(G6),"",IF(G6&lt;=10.9,"KSM",IF(G6&lt;=11.35,"I A",IF(G6&lt;=12,"II A",IF(G6&lt;=13.14,"III A",IF(G6&lt;=14.74,"I JA",IF(G6&lt;=15.94,"II JA",IF(G6&lt;=16.74,"III JA"))))))))</f>
        <v>III A</v>
      </c>
    </row>
    <row r="7" spans="1:11" ht="12.75">
      <c r="A7" s="17">
        <v>2</v>
      </c>
      <c r="B7" s="18" t="s">
        <v>540</v>
      </c>
      <c r="C7" s="19" t="s">
        <v>541</v>
      </c>
      <c r="D7" s="20" t="s">
        <v>538</v>
      </c>
      <c r="E7" s="21" t="s">
        <v>525</v>
      </c>
      <c r="F7" s="21" t="s">
        <v>539</v>
      </c>
      <c r="G7" s="22">
        <v>12.01</v>
      </c>
      <c r="H7" s="23" t="s">
        <v>652</v>
      </c>
      <c r="I7" s="22"/>
      <c r="J7" s="23"/>
      <c r="K7" s="104" t="str">
        <f t="shared" si="0"/>
        <v>III A</v>
      </c>
    </row>
    <row r="8" spans="1:11" ht="12.75">
      <c r="A8" s="17">
        <v>3</v>
      </c>
      <c r="B8" s="18" t="s">
        <v>398</v>
      </c>
      <c r="C8" s="19" t="s">
        <v>399</v>
      </c>
      <c r="D8" s="20" t="s">
        <v>400</v>
      </c>
      <c r="E8" s="21" t="s">
        <v>376</v>
      </c>
      <c r="F8" s="21" t="s">
        <v>387</v>
      </c>
      <c r="G8" s="22">
        <v>14.14</v>
      </c>
      <c r="H8" s="23" t="s">
        <v>652</v>
      </c>
      <c r="I8" s="22"/>
      <c r="J8" s="23"/>
      <c r="K8" s="104" t="str">
        <f t="shared" si="0"/>
        <v>I JA</v>
      </c>
    </row>
    <row r="9" spans="1:11" ht="12.75">
      <c r="A9" s="17">
        <v>4</v>
      </c>
      <c r="B9" s="18" t="s">
        <v>318</v>
      </c>
      <c r="C9" s="19" t="s">
        <v>319</v>
      </c>
      <c r="D9" s="20">
        <v>39462</v>
      </c>
      <c r="E9" s="21" t="s">
        <v>268</v>
      </c>
      <c r="F9" s="21" t="s">
        <v>320</v>
      </c>
      <c r="G9" s="22">
        <v>13.59</v>
      </c>
      <c r="H9" s="23" t="s">
        <v>652</v>
      </c>
      <c r="I9" s="22"/>
      <c r="J9" s="23"/>
      <c r="K9" s="104" t="str">
        <f t="shared" si="0"/>
        <v>I JA</v>
      </c>
    </row>
    <row r="10" spans="1:11" ht="12.75">
      <c r="A10" s="17">
        <v>5</v>
      </c>
      <c r="B10" s="18" t="s">
        <v>215</v>
      </c>
      <c r="C10" s="19" t="s">
        <v>216</v>
      </c>
      <c r="D10" s="20" t="s">
        <v>217</v>
      </c>
      <c r="E10" s="21" t="s">
        <v>202</v>
      </c>
      <c r="F10" s="21" t="s">
        <v>209</v>
      </c>
      <c r="G10" s="22">
        <v>14.49</v>
      </c>
      <c r="H10" s="23" t="s">
        <v>652</v>
      </c>
      <c r="I10" s="22"/>
      <c r="J10" s="23"/>
      <c r="K10" s="104" t="str">
        <f t="shared" si="0"/>
        <v>I JA</v>
      </c>
    </row>
    <row r="11" spans="1:11" ht="12.75">
      <c r="A11" s="17">
        <v>6</v>
      </c>
      <c r="B11" s="18" t="s">
        <v>390</v>
      </c>
      <c r="C11" s="19" t="s">
        <v>391</v>
      </c>
      <c r="D11" s="20" t="s">
        <v>392</v>
      </c>
      <c r="E11" s="21" t="s">
        <v>376</v>
      </c>
      <c r="F11" s="21" t="s">
        <v>387</v>
      </c>
      <c r="G11" s="22">
        <v>13.74</v>
      </c>
      <c r="H11" s="23" t="s">
        <v>652</v>
      </c>
      <c r="I11" s="22"/>
      <c r="J11" s="23"/>
      <c r="K11" s="104" t="str">
        <f t="shared" si="0"/>
        <v>I JA</v>
      </c>
    </row>
    <row r="12" spans="5:6" ht="12.75">
      <c r="E12" s="11">
        <v>2</v>
      </c>
      <c r="F12" s="12" t="s">
        <v>9</v>
      </c>
    </row>
    <row r="13" spans="1:15" s="5" customFormat="1" ht="12.75">
      <c r="A13" s="17">
        <v>1</v>
      </c>
      <c r="B13" s="18"/>
      <c r="C13" s="19"/>
      <c r="D13" s="20"/>
      <c r="E13" s="21"/>
      <c r="F13" s="21"/>
      <c r="G13" s="22"/>
      <c r="H13" s="23"/>
      <c r="I13" s="22"/>
      <c r="J13" s="23"/>
      <c r="K13" s="104">
        <f aca="true" t="shared" si="1" ref="K13:K18">IF(ISBLANK(G13),"",IF(G13&lt;=10.9,"KSM",IF(G13&lt;=11.35,"I A",IF(G13&lt;=12,"II A",IF(G13&lt;=13.14,"III A",IF(G13&lt;=14.74,"I JA",IF(G13&lt;=15.94,"II JA",IF(G13&lt;=16.74,"III JA"))))))))</f>
      </c>
      <c r="N13" s="6"/>
      <c r="O13" s="2"/>
    </row>
    <row r="14" spans="1:15" s="5" customFormat="1" ht="12.75">
      <c r="A14" s="17">
        <v>2</v>
      </c>
      <c r="B14" s="18" t="s">
        <v>56</v>
      </c>
      <c r="C14" s="19" t="s">
        <v>57</v>
      </c>
      <c r="D14" s="20" t="s">
        <v>58</v>
      </c>
      <c r="E14" s="21" t="s">
        <v>59</v>
      </c>
      <c r="F14" s="21" t="s">
        <v>60</v>
      </c>
      <c r="G14" s="22">
        <v>13.68</v>
      </c>
      <c r="H14" s="23" t="s">
        <v>653</v>
      </c>
      <c r="I14" s="22"/>
      <c r="J14" s="23"/>
      <c r="K14" s="104" t="str">
        <f t="shared" si="1"/>
        <v>I JA</v>
      </c>
      <c r="N14" s="6"/>
      <c r="O14" s="2"/>
    </row>
    <row r="15" spans="1:15" s="5" customFormat="1" ht="12.75">
      <c r="A15" s="17">
        <v>3</v>
      </c>
      <c r="B15" s="18" t="s">
        <v>214</v>
      </c>
      <c r="C15" s="19" t="s">
        <v>388</v>
      </c>
      <c r="D15" s="20" t="s">
        <v>389</v>
      </c>
      <c r="E15" s="21" t="s">
        <v>376</v>
      </c>
      <c r="F15" s="21" t="s">
        <v>377</v>
      </c>
      <c r="G15" s="22">
        <v>14.42</v>
      </c>
      <c r="H15" s="23" t="s">
        <v>653</v>
      </c>
      <c r="I15" s="22"/>
      <c r="J15" s="23"/>
      <c r="K15" s="104" t="str">
        <f t="shared" si="1"/>
        <v>I JA</v>
      </c>
      <c r="N15" s="6"/>
      <c r="O15" s="2"/>
    </row>
    <row r="16" spans="1:15" s="5" customFormat="1" ht="12.75">
      <c r="A16" s="17">
        <v>4</v>
      </c>
      <c r="B16" s="18" t="s">
        <v>279</v>
      </c>
      <c r="C16" s="19" t="s">
        <v>423</v>
      </c>
      <c r="D16" s="20" t="s">
        <v>424</v>
      </c>
      <c r="E16" s="21" t="s">
        <v>376</v>
      </c>
      <c r="F16" s="21" t="s">
        <v>409</v>
      </c>
      <c r="G16" s="22">
        <v>14.64</v>
      </c>
      <c r="H16" s="23" t="s">
        <v>653</v>
      </c>
      <c r="I16" s="22"/>
      <c r="J16" s="23"/>
      <c r="K16" s="104" t="str">
        <f t="shared" si="1"/>
        <v>I JA</v>
      </c>
      <c r="N16" s="6"/>
      <c r="O16" s="2"/>
    </row>
    <row r="17" spans="1:15" s="5" customFormat="1" ht="12.75">
      <c r="A17" s="17">
        <v>5</v>
      </c>
      <c r="B17" s="18" t="s">
        <v>273</v>
      </c>
      <c r="C17" s="19" t="s">
        <v>274</v>
      </c>
      <c r="D17" s="20">
        <v>39789</v>
      </c>
      <c r="E17" s="21" t="s">
        <v>268</v>
      </c>
      <c r="F17" s="21" t="s">
        <v>272</v>
      </c>
      <c r="G17" s="22">
        <v>13.78</v>
      </c>
      <c r="H17" s="23" t="s">
        <v>653</v>
      </c>
      <c r="I17" s="22"/>
      <c r="J17" s="23"/>
      <c r="K17" s="104" t="str">
        <f t="shared" si="1"/>
        <v>I JA</v>
      </c>
      <c r="N17" s="6"/>
      <c r="O17" s="2"/>
    </row>
    <row r="18" spans="1:15" s="5" customFormat="1" ht="12.75">
      <c r="A18" s="17">
        <v>6</v>
      </c>
      <c r="B18" s="18" t="s">
        <v>419</v>
      </c>
      <c r="C18" s="19" t="s">
        <v>420</v>
      </c>
      <c r="D18" s="20" t="s">
        <v>386</v>
      </c>
      <c r="E18" s="21" t="s">
        <v>376</v>
      </c>
      <c r="F18" s="21" t="s">
        <v>409</v>
      </c>
      <c r="G18" s="22">
        <v>12.95</v>
      </c>
      <c r="H18" s="23" t="s">
        <v>653</v>
      </c>
      <c r="I18" s="22"/>
      <c r="J18" s="23"/>
      <c r="K18" s="104" t="str">
        <f t="shared" si="1"/>
        <v>III A</v>
      </c>
      <c r="N18" s="6"/>
      <c r="O18" s="2"/>
    </row>
    <row r="19" spans="1:15" s="5" customFormat="1" ht="12.75">
      <c r="A19" s="2"/>
      <c r="B19" s="2"/>
      <c r="C19" s="2"/>
      <c r="D19" s="2"/>
      <c r="E19" s="11">
        <v>3</v>
      </c>
      <c r="F19" s="12" t="s">
        <v>9</v>
      </c>
      <c r="N19" s="6"/>
      <c r="O19" s="2"/>
    </row>
    <row r="20" spans="1:15" s="5" customFormat="1" ht="12.75">
      <c r="A20" s="17">
        <v>1</v>
      </c>
      <c r="B20" s="18"/>
      <c r="C20" s="19"/>
      <c r="D20" s="20"/>
      <c r="E20" s="21"/>
      <c r="F20" s="21"/>
      <c r="G20" s="22"/>
      <c r="H20" s="23"/>
      <c r="I20" s="22"/>
      <c r="J20" s="23"/>
      <c r="K20" s="104">
        <f aca="true" t="shared" si="2" ref="K20:K25">IF(ISBLANK(G20),"",IF(G20&lt;=10.9,"KSM",IF(G20&lt;=11.35,"I A",IF(G20&lt;=12,"II A",IF(G20&lt;=13.14,"III A",IF(G20&lt;=14.74,"I JA",IF(G20&lt;=15.94,"II JA",IF(G20&lt;=16.74,"III JA"))))))))</f>
      </c>
      <c r="N20" s="6"/>
      <c r="O20" s="2"/>
    </row>
    <row r="21" spans="1:15" s="5" customFormat="1" ht="12.75">
      <c r="A21" s="17">
        <v>2</v>
      </c>
      <c r="B21" s="18" t="s">
        <v>73</v>
      </c>
      <c r="C21" s="19" t="s">
        <v>74</v>
      </c>
      <c r="D21" s="20" t="s">
        <v>75</v>
      </c>
      <c r="E21" s="21" t="s">
        <v>59</v>
      </c>
      <c r="F21" s="21" t="s">
        <v>60</v>
      </c>
      <c r="G21" s="22">
        <v>15</v>
      </c>
      <c r="H21" s="23" t="s">
        <v>654</v>
      </c>
      <c r="I21" s="22"/>
      <c r="J21" s="23"/>
      <c r="K21" s="104" t="str">
        <f t="shared" si="2"/>
        <v>II JA</v>
      </c>
      <c r="N21" s="6"/>
      <c r="O21" s="2"/>
    </row>
    <row r="22" spans="1:15" s="5" customFormat="1" ht="12.75">
      <c r="A22" s="17">
        <v>3</v>
      </c>
      <c r="B22" s="18" t="s">
        <v>70</v>
      </c>
      <c r="C22" s="19" t="s">
        <v>71</v>
      </c>
      <c r="D22" s="20" t="s">
        <v>72</v>
      </c>
      <c r="E22" s="21" t="s">
        <v>59</v>
      </c>
      <c r="F22" s="21" t="s">
        <v>60</v>
      </c>
      <c r="G22" s="22">
        <v>14.57</v>
      </c>
      <c r="H22" s="23" t="s">
        <v>654</v>
      </c>
      <c r="I22" s="22"/>
      <c r="J22" s="23"/>
      <c r="K22" s="104" t="str">
        <f t="shared" si="2"/>
        <v>I JA</v>
      </c>
      <c r="N22" s="6"/>
      <c r="O22" s="2"/>
    </row>
    <row r="23" spans="1:15" s="5" customFormat="1" ht="12.75">
      <c r="A23" s="17">
        <v>4</v>
      </c>
      <c r="B23" s="18" t="s">
        <v>462</v>
      </c>
      <c r="C23" s="19" t="s">
        <v>463</v>
      </c>
      <c r="D23" s="20">
        <v>39578</v>
      </c>
      <c r="E23" s="21" t="s">
        <v>376</v>
      </c>
      <c r="F23" s="21" t="s">
        <v>460</v>
      </c>
      <c r="G23" s="22">
        <v>14.25</v>
      </c>
      <c r="H23" s="23" t="s">
        <v>654</v>
      </c>
      <c r="I23" s="22"/>
      <c r="J23" s="23"/>
      <c r="K23" s="104" t="str">
        <f t="shared" si="2"/>
        <v>I JA</v>
      </c>
      <c r="N23" s="6"/>
      <c r="O23" s="2"/>
    </row>
    <row r="24" spans="1:15" s="5" customFormat="1" ht="12.75">
      <c r="A24" s="17">
        <v>5</v>
      </c>
      <c r="B24" s="18" t="s">
        <v>101</v>
      </c>
      <c r="C24" s="19" t="s">
        <v>102</v>
      </c>
      <c r="D24" s="20" t="s">
        <v>103</v>
      </c>
      <c r="E24" s="21" t="s">
        <v>59</v>
      </c>
      <c r="F24" s="21" t="s">
        <v>94</v>
      </c>
      <c r="G24" s="22">
        <v>12.73</v>
      </c>
      <c r="H24" s="23" t="s">
        <v>654</v>
      </c>
      <c r="I24" s="22"/>
      <c r="J24" s="23"/>
      <c r="K24" s="104" t="str">
        <f t="shared" si="2"/>
        <v>III A</v>
      </c>
      <c r="N24" s="6"/>
      <c r="O24" s="2"/>
    </row>
    <row r="25" spans="1:15" s="5" customFormat="1" ht="12.75">
      <c r="A25" s="17">
        <v>6</v>
      </c>
      <c r="B25" s="18" t="s">
        <v>462</v>
      </c>
      <c r="C25" s="19" t="s">
        <v>562</v>
      </c>
      <c r="D25" s="20" t="s">
        <v>514</v>
      </c>
      <c r="E25" s="21" t="s">
        <v>525</v>
      </c>
      <c r="F25" s="21" t="s">
        <v>553</v>
      </c>
      <c r="G25" s="22">
        <v>12.63</v>
      </c>
      <c r="H25" s="23" t="s">
        <v>654</v>
      </c>
      <c r="I25" s="22"/>
      <c r="J25" s="23"/>
      <c r="K25" s="104" t="str">
        <f t="shared" si="2"/>
        <v>III A</v>
      </c>
      <c r="N25" s="6"/>
      <c r="O25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Zeros="0" zoomScalePageLayoutView="0" workbookViewId="0" topLeftCell="A1">
      <selection activeCell="A1" sqref="A1:K11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2.7109375" style="2" customWidth="1"/>
    <col min="4" max="4" width="10.8515625" style="2" customWidth="1"/>
    <col min="5" max="5" width="16.421875" style="2" customWidth="1"/>
    <col min="6" max="6" width="24.8515625" style="2" customWidth="1"/>
    <col min="7" max="10" width="6.421875" style="5" customWidth="1"/>
    <col min="11" max="13" width="7.00390625" style="5" customWidth="1"/>
    <col min="14" max="14" width="7.57421875" style="6" customWidth="1"/>
    <col min="15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1:15" s="6" customFormat="1" ht="12.75">
      <c r="A3" s="1"/>
      <c r="B3" s="10" t="s">
        <v>0</v>
      </c>
      <c r="C3" s="10"/>
      <c r="D3" s="10" t="s">
        <v>22</v>
      </c>
      <c r="E3" s="11"/>
      <c r="F3" s="12" t="s">
        <v>20</v>
      </c>
      <c r="G3" s="1"/>
      <c r="H3" s="1"/>
      <c r="I3" s="1"/>
      <c r="J3" s="1"/>
      <c r="K3" s="5"/>
      <c r="L3" s="5"/>
      <c r="M3" s="5"/>
      <c r="O3" s="2"/>
    </row>
    <row r="4" spans="1:15" s="6" customFormat="1" ht="12.75">
      <c r="A4" s="1"/>
      <c r="B4" s="1"/>
      <c r="C4" s="1"/>
      <c r="D4" s="1"/>
      <c r="E4" s="11"/>
      <c r="F4" s="12"/>
      <c r="G4" s="1"/>
      <c r="H4" s="1"/>
      <c r="I4" s="1"/>
      <c r="J4" s="1"/>
      <c r="K4" s="5"/>
      <c r="L4" s="5"/>
      <c r="M4" s="5"/>
      <c r="O4" s="2"/>
    </row>
    <row r="5" spans="1:15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6" t="s">
        <v>18</v>
      </c>
      <c r="J5" s="16" t="s">
        <v>17</v>
      </c>
      <c r="K5" s="107" t="s">
        <v>44</v>
      </c>
      <c r="L5" s="5"/>
      <c r="M5" s="5"/>
      <c r="O5" s="2"/>
    </row>
    <row r="6" spans="1:11" ht="12.75">
      <c r="A6" s="17">
        <v>1</v>
      </c>
      <c r="B6" s="18" t="s">
        <v>540</v>
      </c>
      <c r="C6" s="19" t="s">
        <v>541</v>
      </c>
      <c r="D6" s="20" t="s">
        <v>538</v>
      </c>
      <c r="E6" s="21" t="s">
        <v>525</v>
      </c>
      <c r="F6" s="21" t="s">
        <v>539</v>
      </c>
      <c r="G6" s="22">
        <v>12.01</v>
      </c>
      <c r="H6" s="23" t="s">
        <v>652</v>
      </c>
      <c r="I6" s="22">
        <v>11.99</v>
      </c>
      <c r="J6" s="23" t="s">
        <v>651</v>
      </c>
      <c r="K6" s="104" t="str">
        <f aca="true" t="shared" si="0" ref="K6:K11">IF(ISBLANK(G6),"",IF(G6&lt;=10.9,"KSM",IF(G6&lt;=11.35,"I A",IF(G6&lt;=12,"II A",IF(G6&lt;=13.14,"III A",IF(G6&lt;=14.74,"I JA",IF(G6&lt;=15.94,"II JA",IF(G6&lt;=16.74,"III JA"))))))))</f>
        <v>III A</v>
      </c>
    </row>
    <row r="7" spans="1:11" ht="12.75">
      <c r="A7" s="17">
        <v>2</v>
      </c>
      <c r="B7" s="18" t="s">
        <v>462</v>
      </c>
      <c r="C7" s="19" t="s">
        <v>562</v>
      </c>
      <c r="D7" s="20" t="s">
        <v>514</v>
      </c>
      <c r="E7" s="21" t="s">
        <v>525</v>
      </c>
      <c r="F7" s="21" t="s">
        <v>553</v>
      </c>
      <c r="G7" s="22">
        <v>12.63</v>
      </c>
      <c r="H7" s="23" t="s">
        <v>654</v>
      </c>
      <c r="I7" s="22">
        <v>12.5</v>
      </c>
      <c r="J7" s="23" t="s">
        <v>651</v>
      </c>
      <c r="K7" s="104" t="str">
        <f t="shared" si="0"/>
        <v>III A</v>
      </c>
    </row>
    <row r="8" spans="1:11" ht="12.75">
      <c r="A8" s="17">
        <v>3</v>
      </c>
      <c r="B8" s="18" t="s">
        <v>101</v>
      </c>
      <c r="C8" s="19" t="s">
        <v>102</v>
      </c>
      <c r="D8" s="20" t="s">
        <v>103</v>
      </c>
      <c r="E8" s="21" t="s">
        <v>59</v>
      </c>
      <c r="F8" s="21" t="s">
        <v>94</v>
      </c>
      <c r="G8" s="22">
        <v>12.73</v>
      </c>
      <c r="H8" s="23" t="s">
        <v>654</v>
      </c>
      <c r="I8" s="22">
        <v>12.69</v>
      </c>
      <c r="J8" s="23" t="s">
        <v>651</v>
      </c>
      <c r="K8" s="104" t="str">
        <f t="shared" si="0"/>
        <v>III A</v>
      </c>
    </row>
    <row r="9" spans="1:11" ht="12.75">
      <c r="A9" s="17">
        <v>4</v>
      </c>
      <c r="B9" s="18" t="s">
        <v>419</v>
      </c>
      <c r="C9" s="19" t="s">
        <v>420</v>
      </c>
      <c r="D9" s="20" t="s">
        <v>386</v>
      </c>
      <c r="E9" s="21" t="s">
        <v>376</v>
      </c>
      <c r="F9" s="21" t="s">
        <v>409</v>
      </c>
      <c r="G9" s="22">
        <v>12.95</v>
      </c>
      <c r="H9" s="23" t="s">
        <v>653</v>
      </c>
      <c r="I9" s="22">
        <v>12.96</v>
      </c>
      <c r="J9" s="23" t="s">
        <v>651</v>
      </c>
      <c r="K9" s="104" t="str">
        <f t="shared" si="0"/>
        <v>III A</v>
      </c>
    </row>
    <row r="10" spans="1:11" ht="12.75">
      <c r="A10" s="17">
        <v>5</v>
      </c>
      <c r="B10" s="18" t="s">
        <v>256</v>
      </c>
      <c r="C10" s="19" t="s">
        <v>257</v>
      </c>
      <c r="D10" s="20">
        <v>39767</v>
      </c>
      <c r="E10" s="21" t="s">
        <v>228</v>
      </c>
      <c r="F10" s="21" t="s">
        <v>251</v>
      </c>
      <c r="G10" s="22">
        <v>12.35</v>
      </c>
      <c r="H10" s="23" t="s">
        <v>652</v>
      </c>
      <c r="I10" s="22">
        <v>13.26</v>
      </c>
      <c r="J10" s="23" t="s">
        <v>651</v>
      </c>
      <c r="K10" s="104" t="str">
        <f t="shared" si="0"/>
        <v>III A</v>
      </c>
    </row>
    <row r="11" spans="1:11" ht="12.75">
      <c r="A11" s="17">
        <v>6</v>
      </c>
      <c r="B11" s="18" t="s">
        <v>318</v>
      </c>
      <c r="C11" s="19" t="s">
        <v>319</v>
      </c>
      <c r="D11" s="20">
        <v>39462</v>
      </c>
      <c r="E11" s="21" t="s">
        <v>268</v>
      </c>
      <c r="F11" s="21" t="s">
        <v>320</v>
      </c>
      <c r="G11" s="22">
        <v>13.59</v>
      </c>
      <c r="H11" s="23" t="s">
        <v>652</v>
      </c>
      <c r="I11" s="22">
        <v>13.48</v>
      </c>
      <c r="J11" s="23" t="s">
        <v>651</v>
      </c>
      <c r="K11" s="104" t="str">
        <f t="shared" si="0"/>
        <v>I JA</v>
      </c>
    </row>
    <row r="12" spans="1:15" s="6" customFormat="1" ht="12.75">
      <c r="A12" s="13" t="s">
        <v>644</v>
      </c>
      <c r="B12" s="14" t="s">
        <v>11</v>
      </c>
      <c r="C12" s="15" t="s">
        <v>12</v>
      </c>
      <c r="D12" s="13" t="s">
        <v>13</v>
      </c>
      <c r="E12" s="13" t="s">
        <v>14</v>
      </c>
      <c r="F12" s="13" t="s">
        <v>15</v>
      </c>
      <c r="G12" s="16" t="s">
        <v>16</v>
      </c>
      <c r="H12" s="16" t="s">
        <v>17</v>
      </c>
      <c r="I12" s="16" t="s">
        <v>18</v>
      </c>
      <c r="J12" s="16" t="s">
        <v>17</v>
      </c>
      <c r="K12" s="107" t="s">
        <v>44</v>
      </c>
      <c r="L12" s="5"/>
      <c r="M12" s="5"/>
      <c r="O12" s="2"/>
    </row>
    <row r="13" spans="1:15" s="5" customFormat="1" ht="12.75">
      <c r="A13" s="17">
        <v>7</v>
      </c>
      <c r="B13" s="18" t="s">
        <v>56</v>
      </c>
      <c r="C13" s="19" t="s">
        <v>57</v>
      </c>
      <c r="D13" s="20" t="s">
        <v>58</v>
      </c>
      <c r="E13" s="21" t="s">
        <v>59</v>
      </c>
      <c r="F13" s="21" t="s">
        <v>60</v>
      </c>
      <c r="G13" s="22">
        <v>13.68</v>
      </c>
      <c r="H13" s="23" t="s">
        <v>653</v>
      </c>
      <c r="I13" s="22"/>
      <c r="J13" s="23"/>
      <c r="K13" s="104" t="str">
        <f aca="true" t="shared" si="1" ref="K13:K22">IF(ISBLANK(G13),"",IF(G13&lt;=10.9,"KSM",IF(G13&lt;=11.35,"I A",IF(G13&lt;=12,"II A",IF(G13&lt;=13.14,"III A",IF(G13&lt;=14.74,"I JA",IF(G13&lt;=15.94,"II JA",IF(G13&lt;=16.74,"III JA"))))))))</f>
        <v>I JA</v>
      </c>
      <c r="N13" s="6"/>
      <c r="O13" s="2"/>
    </row>
    <row r="14" spans="1:15" s="5" customFormat="1" ht="12.75">
      <c r="A14" s="17">
        <v>8</v>
      </c>
      <c r="B14" s="18" t="s">
        <v>390</v>
      </c>
      <c r="C14" s="19" t="s">
        <v>391</v>
      </c>
      <c r="D14" s="20" t="s">
        <v>392</v>
      </c>
      <c r="E14" s="21" t="s">
        <v>376</v>
      </c>
      <c r="F14" s="21" t="s">
        <v>387</v>
      </c>
      <c r="G14" s="22">
        <v>13.74</v>
      </c>
      <c r="H14" s="23" t="s">
        <v>652</v>
      </c>
      <c r="I14" s="22"/>
      <c r="J14" s="23"/>
      <c r="K14" s="104" t="str">
        <f t="shared" si="1"/>
        <v>I JA</v>
      </c>
      <c r="N14" s="6"/>
      <c r="O14" s="2"/>
    </row>
    <row r="15" spans="1:15" s="5" customFormat="1" ht="12.75">
      <c r="A15" s="17">
        <v>9</v>
      </c>
      <c r="B15" s="18" t="s">
        <v>273</v>
      </c>
      <c r="C15" s="19" t="s">
        <v>274</v>
      </c>
      <c r="D15" s="20">
        <v>39789</v>
      </c>
      <c r="E15" s="21" t="s">
        <v>268</v>
      </c>
      <c r="F15" s="21" t="s">
        <v>272</v>
      </c>
      <c r="G15" s="22">
        <v>13.78</v>
      </c>
      <c r="H15" s="23" t="s">
        <v>653</v>
      </c>
      <c r="I15" s="22"/>
      <c r="J15" s="23"/>
      <c r="K15" s="104" t="str">
        <f t="shared" si="1"/>
        <v>I JA</v>
      </c>
      <c r="N15" s="6"/>
      <c r="O15" s="2"/>
    </row>
    <row r="16" spans="1:15" s="5" customFormat="1" ht="12.75">
      <c r="A16" s="17">
        <v>10</v>
      </c>
      <c r="B16" s="18" t="s">
        <v>398</v>
      </c>
      <c r="C16" s="19" t="s">
        <v>399</v>
      </c>
      <c r="D16" s="20" t="s">
        <v>400</v>
      </c>
      <c r="E16" s="21" t="s">
        <v>376</v>
      </c>
      <c r="F16" s="21" t="s">
        <v>387</v>
      </c>
      <c r="G16" s="22">
        <v>14.14</v>
      </c>
      <c r="H16" s="23" t="s">
        <v>652</v>
      </c>
      <c r="I16" s="22"/>
      <c r="J16" s="23"/>
      <c r="K16" s="104" t="str">
        <f t="shared" si="1"/>
        <v>I JA</v>
      </c>
      <c r="N16" s="6"/>
      <c r="O16" s="2"/>
    </row>
    <row r="17" spans="1:15" s="5" customFormat="1" ht="12.75">
      <c r="A17" s="17">
        <v>11</v>
      </c>
      <c r="B17" s="18" t="s">
        <v>462</v>
      </c>
      <c r="C17" s="19" t="s">
        <v>463</v>
      </c>
      <c r="D17" s="20">
        <v>39578</v>
      </c>
      <c r="E17" s="21" t="s">
        <v>376</v>
      </c>
      <c r="F17" s="21" t="s">
        <v>460</v>
      </c>
      <c r="G17" s="22">
        <v>14.25</v>
      </c>
      <c r="H17" s="23" t="s">
        <v>654</v>
      </c>
      <c r="I17" s="22"/>
      <c r="J17" s="23"/>
      <c r="K17" s="104" t="str">
        <f t="shared" si="1"/>
        <v>I JA</v>
      </c>
      <c r="N17" s="6"/>
      <c r="O17" s="2"/>
    </row>
    <row r="18" spans="1:15" s="5" customFormat="1" ht="12.75">
      <c r="A18" s="17">
        <v>12</v>
      </c>
      <c r="B18" s="18" t="s">
        <v>214</v>
      </c>
      <c r="C18" s="19" t="s">
        <v>388</v>
      </c>
      <c r="D18" s="20" t="s">
        <v>389</v>
      </c>
      <c r="E18" s="21" t="s">
        <v>376</v>
      </c>
      <c r="F18" s="21" t="s">
        <v>377</v>
      </c>
      <c r="G18" s="22">
        <v>14.42</v>
      </c>
      <c r="H18" s="23" t="s">
        <v>653</v>
      </c>
      <c r="I18" s="22"/>
      <c r="J18" s="23"/>
      <c r="K18" s="104" t="str">
        <f t="shared" si="1"/>
        <v>I JA</v>
      </c>
      <c r="N18" s="6"/>
      <c r="O18" s="2"/>
    </row>
    <row r="19" spans="1:15" s="5" customFormat="1" ht="12.75">
      <c r="A19" s="17">
        <v>13</v>
      </c>
      <c r="B19" s="18" t="s">
        <v>215</v>
      </c>
      <c r="C19" s="19" t="s">
        <v>216</v>
      </c>
      <c r="D19" s="20" t="s">
        <v>217</v>
      </c>
      <c r="E19" s="21" t="s">
        <v>202</v>
      </c>
      <c r="F19" s="21" t="s">
        <v>209</v>
      </c>
      <c r="G19" s="22">
        <v>14.49</v>
      </c>
      <c r="H19" s="23" t="s">
        <v>652</v>
      </c>
      <c r="I19" s="22"/>
      <c r="J19" s="23"/>
      <c r="K19" s="104" t="str">
        <f t="shared" si="1"/>
        <v>I JA</v>
      </c>
      <c r="N19" s="6"/>
      <c r="O19" s="2"/>
    </row>
    <row r="20" spans="1:15" s="5" customFormat="1" ht="12.75">
      <c r="A20" s="17">
        <v>14</v>
      </c>
      <c r="B20" s="18" t="s">
        <v>70</v>
      </c>
      <c r="C20" s="19" t="s">
        <v>71</v>
      </c>
      <c r="D20" s="20" t="s">
        <v>72</v>
      </c>
      <c r="E20" s="21" t="s">
        <v>59</v>
      </c>
      <c r="F20" s="21" t="s">
        <v>60</v>
      </c>
      <c r="G20" s="22">
        <v>14.57</v>
      </c>
      <c r="H20" s="23" t="s">
        <v>654</v>
      </c>
      <c r="I20" s="22"/>
      <c r="J20" s="23"/>
      <c r="K20" s="104" t="str">
        <f t="shared" si="1"/>
        <v>I JA</v>
      </c>
      <c r="N20" s="6"/>
      <c r="O20" s="2"/>
    </row>
    <row r="21" spans="1:15" s="5" customFormat="1" ht="12.75">
      <c r="A21" s="17">
        <v>15</v>
      </c>
      <c r="B21" s="18" t="s">
        <v>279</v>
      </c>
      <c r="C21" s="19" t="s">
        <v>423</v>
      </c>
      <c r="D21" s="20" t="s">
        <v>424</v>
      </c>
      <c r="E21" s="21" t="s">
        <v>376</v>
      </c>
      <c r="F21" s="21" t="s">
        <v>409</v>
      </c>
      <c r="G21" s="22">
        <v>14.64</v>
      </c>
      <c r="H21" s="23" t="s">
        <v>653</v>
      </c>
      <c r="I21" s="22"/>
      <c r="J21" s="23"/>
      <c r="K21" s="104" t="str">
        <f t="shared" si="1"/>
        <v>I JA</v>
      </c>
      <c r="N21" s="6"/>
      <c r="O21" s="2"/>
    </row>
    <row r="22" spans="1:15" s="5" customFormat="1" ht="12.75">
      <c r="A22" s="17">
        <v>16</v>
      </c>
      <c r="B22" s="18" t="s">
        <v>73</v>
      </c>
      <c r="C22" s="19" t="s">
        <v>74</v>
      </c>
      <c r="D22" s="20" t="s">
        <v>75</v>
      </c>
      <c r="E22" s="21" t="s">
        <v>59</v>
      </c>
      <c r="F22" s="21" t="s">
        <v>60</v>
      </c>
      <c r="G22" s="22">
        <v>15</v>
      </c>
      <c r="H22" s="23" t="s">
        <v>654</v>
      </c>
      <c r="I22" s="22"/>
      <c r="J22" s="23"/>
      <c r="K22" s="104" t="str">
        <f t="shared" si="1"/>
        <v>II JA</v>
      </c>
      <c r="N22" s="6"/>
      <c r="O22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Zeros="0" zoomScalePageLayoutView="0" workbookViewId="0" topLeftCell="A1">
      <selection activeCell="C8" sqref="C8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2.7109375" style="2" customWidth="1"/>
    <col min="4" max="4" width="10.8515625" style="2" customWidth="1"/>
    <col min="5" max="5" width="13.8515625" style="2" bestFit="1" customWidth="1"/>
    <col min="6" max="6" width="25.28125" style="2" bestFit="1" customWidth="1"/>
    <col min="7" max="10" width="6.421875" style="5" customWidth="1"/>
    <col min="11" max="13" width="7.00390625" style="5" customWidth="1"/>
    <col min="14" max="14" width="7.57421875" style="6" customWidth="1"/>
    <col min="15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1:15" s="6" customFormat="1" ht="12.75">
      <c r="A3" s="1"/>
      <c r="B3" s="10" t="s">
        <v>0</v>
      </c>
      <c r="C3" s="10"/>
      <c r="D3" s="10" t="s">
        <v>23</v>
      </c>
      <c r="E3" s="11"/>
      <c r="F3" s="12" t="s">
        <v>20</v>
      </c>
      <c r="G3" s="1"/>
      <c r="H3" s="1"/>
      <c r="I3" s="1"/>
      <c r="J3" s="1"/>
      <c r="K3" s="5"/>
      <c r="L3" s="5"/>
      <c r="M3" s="5"/>
      <c r="O3" s="2"/>
    </row>
    <row r="4" spans="1:15" s="6" customFormat="1" ht="12.75">
      <c r="A4" s="1"/>
      <c r="B4" s="1"/>
      <c r="C4" s="1"/>
      <c r="D4" s="1"/>
      <c r="E4" s="11">
        <v>1</v>
      </c>
      <c r="F4" s="12" t="s">
        <v>9</v>
      </c>
      <c r="G4" s="1"/>
      <c r="H4" s="1"/>
      <c r="I4" s="1"/>
      <c r="J4" s="1"/>
      <c r="K4" s="5"/>
      <c r="L4" s="5"/>
      <c r="M4" s="5"/>
      <c r="O4" s="2"/>
    </row>
    <row r="5" spans="1:15" s="6" customFormat="1" ht="12.75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6" t="s">
        <v>18</v>
      </c>
      <c r="J5" s="16" t="s">
        <v>17</v>
      </c>
      <c r="K5" s="107" t="s">
        <v>44</v>
      </c>
      <c r="L5" s="5"/>
      <c r="M5" s="5"/>
      <c r="O5" s="2"/>
    </row>
    <row r="6" spans="1:11" ht="12.75">
      <c r="A6" s="17">
        <v>1</v>
      </c>
      <c r="B6" s="18" t="s">
        <v>148</v>
      </c>
      <c r="C6" s="19" t="s">
        <v>149</v>
      </c>
      <c r="D6" s="20" t="s">
        <v>150</v>
      </c>
      <c r="E6" s="21" t="s">
        <v>59</v>
      </c>
      <c r="F6" s="21" t="s">
        <v>60</v>
      </c>
      <c r="G6" s="22">
        <v>13.24</v>
      </c>
      <c r="H6" s="23" t="s">
        <v>649</v>
      </c>
      <c r="I6" s="22"/>
      <c r="J6" s="23"/>
      <c r="K6" s="104" t="str">
        <f aca="true" t="shared" si="0" ref="K6:K11">IF(ISBLANK(G6),"",IF(G6&lt;=10.9,"KSM",IF(G6&lt;=11.35,"I A",IF(G6&lt;=12,"II A",IF(G6&lt;=13.14,"III A",IF(G6&lt;=14.74,"I JA",IF(G6&lt;=15.94,"II JA",IF(G6&lt;=16.74,"III JA"))))))))</f>
        <v>I JA</v>
      </c>
    </row>
    <row r="7" spans="1:11" ht="12.75">
      <c r="A7" s="17">
        <v>2</v>
      </c>
      <c r="B7" s="18" t="s">
        <v>342</v>
      </c>
      <c r="C7" s="19" t="s">
        <v>417</v>
      </c>
      <c r="D7" s="20" t="s">
        <v>418</v>
      </c>
      <c r="E7" s="21" t="s">
        <v>376</v>
      </c>
      <c r="F7" s="21" t="s">
        <v>409</v>
      </c>
      <c r="G7" s="22">
        <v>12.32</v>
      </c>
      <c r="H7" s="23" t="s">
        <v>649</v>
      </c>
      <c r="I7" s="22"/>
      <c r="J7" s="23"/>
      <c r="K7" s="104" t="str">
        <f t="shared" si="0"/>
        <v>III A</v>
      </c>
    </row>
    <row r="8" spans="1:11" ht="12.75">
      <c r="A8" s="17">
        <v>3</v>
      </c>
      <c r="B8" s="18" t="s">
        <v>169</v>
      </c>
      <c r="C8" s="19" t="s">
        <v>170</v>
      </c>
      <c r="D8" s="20" t="s">
        <v>171</v>
      </c>
      <c r="E8" s="21" t="s">
        <v>59</v>
      </c>
      <c r="F8" s="21" t="s">
        <v>172</v>
      </c>
      <c r="G8" s="22">
        <v>11.95</v>
      </c>
      <c r="H8" s="23" t="s">
        <v>649</v>
      </c>
      <c r="I8" s="22"/>
      <c r="J8" s="23"/>
      <c r="K8" s="104" t="str">
        <f t="shared" si="0"/>
        <v>II A</v>
      </c>
    </row>
    <row r="9" spans="1:11" ht="12.75">
      <c r="A9" s="17">
        <v>4</v>
      </c>
      <c r="B9" s="18" t="s">
        <v>157</v>
      </c>
      <c r="C9" s="19" t="s">
        <v>158</v>
      </c>
      <c r="D9" s="20" t="s">
        <v>159</v>
      </c>
      <c r="E9" s="21" t="s">
        <v>59</v>
      </c>
      <c r="F9" s="21" t="s">
        <v>110</v>
      </c>
      <c r="G9" s="22">
        <v>14.83</v>
      </c>
      <c r="H9" s="23" t="s">
        <v>649</v>
      </c>
      <c r="I9" s="22"/>
      <c r="J9" s="23"/>
      <c r="K9" s="104" t="str">
        <f t="shared" si="0"/>
        <v>II JA</v>
      </c>
    </row>
    <row r="10" spans="1:11" ht="12.75">
      <c r="A10" s="17">
        <v>5</v>
      </c>
      <c r="B10" s="18" t="s">
        <v>70</v>
      </c>
      <c r="C10" s="19" t="s">
        <v>262</v>
      </c>
      <c r="D10" s="20" t="s">
        <v>574</v>
      </c>
      <c r="E10" s="21" t="s">
        <v>525</v>
      </c>
      <c r="F10" s="21" t="s">
        <v>575</v>
      </c>
      <c r="G10" s="22">
        <v>10.89</v>
      </c>
      <c r="H10" s="23" t="s">
        <v>649</v>
      </c>
      <c r="I10" s="22"/>
      <c r="J10" s="23"/>
      <c r="K10" s="104" t="str">
        <f t="shared" si="0"/>
        <v>KSM</v>
      </c>
    </row>
    <row r="11" spans="1:11" ht="12.75">
      <c r="A11" s="17">
        <v>6</v>
      </c>
      <c r="B11" s="18" t="s">
        <v>576</v>
      </c>
      <c r="C11" s="19" t="s">
        <v>149</v>
      </c>
      <c r="D11" s="20" t="s">
        <v>577</v>
      </c>
      <c r="E11" s="21" t="s">
        <v>525</v>
      </c>
      <c r="F11" s="21" t="s">
        <v>578</v>
      </c>
      <c r="G11" s="22">
        <v>10.92</v>
      </c>
      <c r="H11" s="23" t="s">
        <v>649</v>
      </c>
      <c r="I11" s="22"/>
      <c r="J11" s="23"/>
      <c r="K11" s="104" t="str">
        <f t="shared" si="0"/>
        <v>I A</v>
      </c>
    </row>
    <row r="12" spans="5:6" ht="12.75">
      <c r="E12" s="11">
        <v>2</v>
      </c>
      <c r="F12" s="12" t="s">
        <v>9</v>
      </c>
    </row>
    <row r="13" spans="1:15" s="6" customFormat="1" ht="12.75">
      <c r="A13" s="17">
        <v>1</v>
      </c>
      <c r="B13" s="18"/>
      <c r="C13" s="19"/>
      <c r="D13" s="20"/>
      <c r="E13" s="21"/>
      <c r="F13" s="21"/>
      <c r="G13" s="22"/>
      <c r="H13" s="23"/>
      <c r="I13" s="22"/>
      <c r="J13" s="23"/>
      <c r="K13" s="104">
        <f aca="true" t="shared" si="1" ref="K13:K18">IF(ISBLANK(G13),"",IF(G13&lt;=10.9,"KSM",IF(G13&lt;=11.35,"I A",IF(G13&lt;=12,"II A",IF(G13&lt;=13.14,"III A",IF(G13&lt;=14.74,"I JA",IF(G13&lt;=15.94,"II JA",IF(G13&lt;=16.74,"III JA"))))))))</f>
      </c>
      <c r="L13" s="5"/>
      <c r="M13" s="5"/>
      <c r="O13" s="2"/>
    </row>
    <row r="14" spans="1:15" s="5" customFormat="1" ht="12.75">
      <c r="A14" s="17">
        <v>2</v>
      </c>
      <c r="B14" s="18" t="s">
        <v>197</v>
      </c>
      <c r="C14" s="19" t="s">
        <v>198</v>
      </c>
      <c r="D14" s="20" t="s">
        <v>199</v>
      </c>
      <c r="E14" s="21" t="s">
        <v>59</v>
      </c>
      <c r="F14" s="21" t="s">
        <v>60</v>
      </c>
      <c r="G14" s="22">
        <v>11.52</v>
      </c>
      <c r="H14" s="23" t="s">
        <v>656</v>
      </c>
      <c r="I14" s="22" t="s">
        <v>369</v>
      </c>
      <c r="J14" s="23"/>
      <c r="K14" s="104" t="str">
        <f t="shared" si="1"/>
        <v>II A</v>
      </c>
      <c r="N14" s="6"/>
      <c r="O14" s="2"/>
    </row>
    <row r="15" spans="1:15" s="5" customFormat="1" ht="12.75">
      <c r="A15" s="17">
        <v>3</v>
      </c>
      <c r="B15" s="18" t="s">
        <v>48</v>
      </c>
      <c r="C15" s="19" t="s">
        <v>49</v>
      </c>
      <c r="D15" s="20">
        <v>38595</v>
      </c>
      <c r="E15" s="21" t="s">
        <v>50</v>
      </c>
      <c r="F15" s="21" t="s">
        <v>51</v>
      </c>
      <c r="G15" s="22">
        <v>12.12</v>
      </c>
      <c r="H15" s="23" t="s">
        <v>656</v>
      </c>
      <c r="I15" s="22"/>
      <c r="J15" s="23"/>
      <c r="K15" s="104" t="str">
        <f t="shared" si="1"/>
        <v>III A</v>
      </c>
      <c r="N15" s="6"/>
      <c r="O15" s="2"/>
    </row>
    <row r="16" spans="1:15" s="5" customFormat="1" ht="12.75">
      <c r="A16" s="17">
        <v>4</v>
      </c>
      <c r="B16" s="18" t="s">
        <v>440</v>
      </c>
      <c r="C16" s="19" t="s">
        <v>441</v>
      </c>
      <c r="D16" s="20" t="s">
        <v>442</v>
      </c>
      <c r="E16" s="21" t="s">
        <v>376</v>
      </c>
      <c r="F16" s="21" t="s">
        <v>439</v>
      </c>
      <c r="G16" s="22">
        <v>12.14</v>
      </c>
      <c r="H16" s="23" t="s">
        <v>656</v>
      </c>
      <c r="I16" s="22"/>
      <c r="J16" s="23"/>
      <c r="K16" s="104" t="str">
        <f t="shared" si="1"/>
        <v>III A</v>
      </c>
      <c r="N16" s="6"/>
      <c r="O16" s="2"/>
    </row>
    <row r="17" spans="1:15" s="5" customFormat="1" ht="12.75">
      <c r="A17" s="17">
        <v>5</v>
      </c>
      <c r="B17" s="18" t="s">
        <v>173</v>
      </c>
      <c r="C17" s="19" t="s">
        <v>174</v>
      </c>
      <c r="D17" s="20" t="s">
        <v>175</v>
      </c>
      <c r="E17" s="21" t="s">
        <v>59</v>
      </c>
      <c r="F17" s="21" t="s">
        <v>172</v>
      </c>
      <c r="G17" s="22">
        <v>13.13</v>
      </c>
      <c r="H17" s="23" t="s">
        <v>656</v>
      </c>
      <c r="I17" s="22"/>
      <c r="J17" s="23"/>
      <c r="K17" s="104" t="str">
        <f t="shared" si="1"/>
        <v>III A</v>
      </c>
      <c r="N17" s="6"/>
      <c r="O17" s="2"/>
    </row>
    <row r="18" spans="1:15" s="5" customFormat="1" ht="12.75">
      <c r="A18" s="17">
        <v>6</v>
      </c>
      <c r="B18" s="18" t="s">
        <v>218</v>
      </c>
      <c r="C18" s="19" t="s">
        <v>219</v>
      </c>
      <c r="D18" s="20">
        <v>38856</v>
      </c>
      <c r="E18" s="21" t="s">
        <v>202</v>
      </c>
      <c r="F18" s="21" t="s">
        <v>220</v>
      </c>
      <c r="G18" s="22">
        <v>12.8</v>
      </c>
      <c r="H18" s="23" t="s">
        <v>656</v>
      </c>
      <c r="I18" s="22"/>
      <c r="J18" s="23"/>
      <c r="K18" s="104" t="str">
        <f t="shared" si="1"/>
        <v>III A</v>
      </c>
      <c r="N18" s="6"/>
      <c r="O18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showZeros="0" zoomScalePageLayoutView="0" workbookViewId="0" topLeftCell="A1">
      <selection activeCell="A8" sqref="A8:IV8"/>
    </sheetView>
  </sheetViews>
  <sheetFormatPr defaultColWidth="9.140625" defaultRowHeight="12.75"/>
  <cols>
    <col min="1" max="1" width="5.421875" style="2" customWidth="1"/>
    <col min="2" max="2" width="9.421875" style="2" customWidth="1"/>
    <col min="3" max="3" width="12.7109375" style="2" customWidth="1"/>
    <col min="4" max="4" width="10.8515625" style="2" customWidth="1"/>
    <col min="5" max="5" width="13.8515625" style="2" bestFit="1" customWidth="1"/>
    <col min="6" max="6" width="25.28125" style="2" bestFit="1" customWidth="1"/>
    <col min="7" max="10" width="6.421875" style="5" customWidth="1"/>
    <col min="11" max="13" width="7.00390625" style="5" customWidth="1"/>
    <col min="14" max="14" width="7.57421875" style="6" customWidth="1"/>
    <col min="15" max="16384" width="9.140625" style="2" customWidth="1"/>
  </cols>
  <sheetData>
    <row r="1" spans="2:13" ht="18">
      <c r="B1" s="3"/>
      <c r="D1" s="26" t="s">
        <v>42</v>
      </c>
      <c r="E1" s="4"/>
      <c r="F1" s="3"/>
      <c r="H1" s="25" t="s">
        <v>43</v>
      </c>
      <c r="J1" s="2"/>
      <c r="K1" s="2"/>
      <c r="L1" s="2"/>
      <c r="M1" s="2"/>
    </row>
    <row r="2" spans="2:5" s="7" customFormat="1" ht="3.75">
      <c r="B2" s="8"/>
      <c r="E2" s="9"/>
    </row>
    <row r="3" spans="1:15" s="6" customFormat="1" ht="12.75">
      <c r="A3" s="1"/>
      <c r="B3" s="10" t="s">
        <v>0</v>
      </c>
      <c r="C3" s="10"/>
      <c r="D3" s="10" t="s">
        <v>23</v>
      </c>
      <c r="E3" s="11"/>
      <c r="F3" s="12" t="s">
        <v>20</v>
      </c>
      <c r="G3" s="1"/>
      <c r="H3" s="1"/>
      <c r="I3" s="1"/>
      <c r="J3" s="1"/>
      <c r="K3" s="5"/>
      <c r="L3" s="5"/>
      <c r="M3" s="5"/>
      <c r="O3" s="2"/>
    </row>
    <row r="4" spans="1:15" s="6" customFormat="1" ht="12.75">
      <c r="A4" s="1"/>
      <c r="B4" s="1"/>
      <c r="C4" s="1"/>
      <c r="D4" s="1"/>
      <c r="E4" s="11"/>
      <c r="F4" s="12"/>
      <c r="G4" s="1"/>
      <c r="H4" s="1"/>
      <c r="I4" s="1"/>
      <c r="J4" s="1"/>
      <c r="K4" s="5"/>
      <c r="L4" s="5"/>
      <c r="M4" s="5"/>
      <c r="O4" s="2"/>
    </row>
    <row r="5" spans="1:15" s="6" customFormat="1" ht="12.75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6" t="s">
        <v>18</v>
      </c>
      <c r="J5" s="16" t="s">
        <v>17</v>
      </c>
      <c r="K5" s="107" t="s">
        <v>44</v>
      </c>
      <c r="L5" s="5"/>
      <c r="M5" s="5"/>
      <c r="O5" s="2"/>
    </row>
    <row r="6" spans="1:11" ht="12.75">
      <c r="A6" s="17">
        <v>1</v>
      </c>
      <c r="B6" s="18" t="s">
        <v>576</v>
      </c>
      <c r="C6" s="19" t="s">
        <v>149</v>
      </c>
      <c r="D6" s="20" t="s">
        <v>577</v>
      </c>
      <c r="E6" s="21" t="s">
        <v>525</v>
      </c>
      <c r="F6" s="21" t="s">
        <v>578</v>
      </c>
      <c r="G6" s="22">
        <v>10.92</v>
      </c>
      <c r="H6" s="23" t="s">
        <v>649</v>
      </c>
      <c r="I6" s="22">
        <v>10.89</v>
      </c>
      <c r="J6" s="23" t="s">
        <v>659</v>
      </c>
      <c r="K6" s="104" t="s">
        <v>660</v>
      </c>
    </row>
    <row r="7" spans="1:11" ht="12.75">
      <c r="A7" s="17">
        <v>2</v>
      </c>
      <c r="B7" s="18" t="s">
        <v>70</v>
      </c>
      <c r="C7" s="19" t="s">
        <v>262</v>
      </c>
      <c r="D7" s="20" t="s">
        <v>574</v>
      </c>
      <c r="E7" s="21" t="s">
        <v>525</v>
      </c>
      <c r="F7" s="21" t="s">
        <v>575</v>
      </c>
      <c r="G7" s="22">
        <v>10.89</v>
      </c>
      <c r="H7" s="23" t="s">
        <v>649</v>
      </c>
      <c r="I7" s="22">
        <v>10.93</v>
      </c>
      <c r="J7" s="23" t="s">
        <v>659</v>
      </c>
      <c r="K7" s="104" t="str">
        <f>IF(ISBLANK(G7),"",IF(G7&lt;=10.9,"KSM",IF(G7&lt;=11.35,"I A",IF(G7&lt;=12,"II A",IF(G7&lt;=13.14,"III A",IF(G7&lt;=14.74,"I JA",IF(G7&lt;=15.94,"II JA",IF(G7&lt;=16.74,"III JA"))))))))</f>
        <v>KSM</v>
      </c>
    </row>
    <row r="8" spans="1:11" ht="12.75">
      <c r="A8" s="17">
        <v>3</v>
      </c>
      <c r="B8" s="18" t="s">
        <v>169</v>
      </c>
      <c r="C8" s="19" t="s">
        <v>170</v>
      </c>
      <c r="D8" s="20" t="s">
        <v>171</v>
      </c>
      <c r="E8" s="21" t="s">
        <v>59</v>
      </c>
      <c r="F8" s="21" t="s">
        <v>172</v>
      </c>
      <c r="G8" s="22">
        <v>11.95</v>
      </c>
      <c r="H8" s="23" t="s">
        <v>649</v>
      </c>
      <c r="I8" s="22">
        <v>11.96</v>
      </c>
      <c r="J8" s="23" t="s">
        <v>659</v>
      </c>
      <c r="K8" s="104" t="str">
        <f>IF(ISBLANK(G8),"",IF(G8&lt;=10.9,"KSM",IF(G8&lt;=11.35,"I A",IF(G8&lt;=12,"II A",IF(G8&lt;=13.14,"III A",IF(G8&lt;=14.74,"I JA",IF(G8&lt;=15.94,"II JA",IF(G8&lt;=16.74,"III JA"))))))))</f>
        <v>II A</v>
      </c>
    </row>
    <row r="9" spans="1:11" ht="12.75">
      <c r="A9" s="17">
        <v>4</v>
      </c>
      <c r="B9" s="18" t="s">
        <v>48</v>
      </c>
      <c r="C9" s="19" t="s">
        <v>49</v>
      </c>
      <c r="D9" s="20">
        <v>38595</v>
      </c>
      <c r="E9" s="21" t="s">
        <v>50</v>
      </c>
      <c r="F9" s="21" t="s">
        <v>51</v>
      </c>
      <c r="G9" s="22">
        <v>12.12</v>
      </c>
      <c r="H9" s="23" t="s">
        <v>656</v>
      </c>
      <c r="I9" s="22">
        <v>12.11</v>
      </c>
      <c r="J9" s="23" t="s">
        <v>659</v>
      </c>
      <c r="K9" s="104" t="str">
        <f>IF(ISBLANK(G9),"",IF(G9&lt;=10.9,"KSM",IF(G9&lt;=11.35,"I A",IF(G9&lt;=12,"II A",IF(G9&lt;=13.14,"III A",IF(G9&lt;=14.74,"I JA",IF(G9&lt;=15.94,"II JA",IF(G9&lt;=16.74,"III JA"))))))))</f>
        <v>III A</v>
      </c>
    </row>
    <row r="10" spans="1:11" ht="12.75">
      <c r="A10" s="17">
        <v>5</v>
      </c>
      <c r="B10" s="18" t="s">
        <v>342</v>
      </c>
      <c r="C10" s="19" t="s">
        <v>417</v>
      </c>
      <c r="D10" s="20" t="s">
        <v>418</v>
      </c>
      <c r="E10" s="21" t="s">
        <v>376</v>
      </c>
      <c r="F10" s="21" t="s">
        <v>409</v>
      </c>
      <c r="G10" s="22">
        <v>12.32</v>
      </c>
      <c r="H10" s="23" t="s">
        <v>649</v>
      </c>
      <c r="I10" s="22">
        <v>12.19</v>
      </c>
      <c r="J10" s="23" t="s">
        <v>659</v>
      </c>
      <c r="K10" s="104" t="str">
        <f>IF(ISBLANK(G10),"",IF(G10&lt;=10.9,"KSM",IF(G10&lt;=11.35,"I A",IF(G10&lt;=12,"II A",IF(G10&lt;=13.14,"III A",IF(G10&lt;=14.74,"I JA",IF(G10&lt;=15.94,"II JA",IF(G10&lt;=16.74,"III JA"))))))))</f>
        <v>III A</v>
      </c>
    </row>
    <row r="11" spans="1:15" s="5" customFormat="1" ht="12.75">
      <c r="A11" s="17">
        <v>6</v>
      </c>
      <c r="B11" s="18" t="s">
        <v>440</v>
      </c>
      <c r="C11" s="19" t="s">
        <v>441</v>
      </c>
      <c r="D11" s="20" t="s">
        <v>442</v>
      </c>
      <c r="E11" s="21" t="s">
        <v>376</v>
      </c>
      <c r="F11" s="21" t="s">
        <v>439</v>
      </c>
      <c r="G11" s="22">
        <v>12.14</v>
      </c>
      <c r="H11" s="23" t="s">
        <v>656</v>
      </c>
      <c r="I11" s="22">
        <v>12.21</v>
      </c>
      <c r="J11" s="23" t="s">
        <v>659</v>
      </c>
      <c r="K11" s="104" t="str">
        <f>IF(ISBLANK(G11),"",IF(G11&lt;=10.9,"KSM",IF(G11&lt;=11.35,"I A",IF(G11&lt;=12,"II A",IF(G11&lt;=13.14,"III A",IF(G11&lt;=14.74,"I JA",IF(G11&lt;=15.94,"II JA",IF(G11&lt;=16.74,"III JA"))))))))</f>
        <v>III A</v>
      </c>
      <c r="N11" s="6"/>
      <c r="O11" s="2"/>
    </row>
    <row r="12" spans="1:15" s="6" customFormat="1" ht="12.75">
      <c r="A12" s="13" t="s">
        <v>644</v>
      </c>
      <c r="B12" s="14" t="s">
        <v>11</v>
      </c>
      <c r="C12" s="15" t="s">
        <v>12</v>
      </c>
      <c r="D12" s="13" t="s">
        <v>13</v>
      </c>
      <c r="E12" s="13" t="s">
        <v>14</v>
      </c>
      <c r="F12" s="13" t="s">
        <v>15</v>
      </c>
      <c r="G12" s="16" t="s">
        <v>16</v>
      </c>
      <c r="H12" s="16" t="s">
        <v>17</v>
      </c>
      <c r="I12" s="16" t="s">
        <v>18</v>
      </c>
      <c r="J12" s="16" t="s">
        <v>17</v>
      </c>
      <c r="K12" s="107" t="s">
        <v>44</v>
      </c>
      <c r="L12" s="5"/>
      <c r="M12" s="5"/>
      <c r="O12" s="2"/>
    </row>
    <row r="13" spans="1:15" s="5" customFormat="1" ht="12.75">
      <c r="A13" s="17">
        <v>7</v>
      </c>
      <c r="B13" s="18" t="s">
        <v>218</v>
      </c>
      <c r="C13" s="19" t="s">
        <v>219</v>
      </c>
      <c r="D13" s="20">
        <v>38856</v>
      </c>
      <c r="E13" s="21" t="s">
        <v>202</v>
      </c>
      <c r="F13" s="21" t="s">
        <v>220</v>
      </c>
      <c r="G13" s="22">
        <v>12.8</v>
      </c>
      <c r="H13" s="23" t="s">
        <v>656</v>
      </c>
      <c r="I13" s="22"/>
      <c r="J13" s="23"/>
      <c r="K13" s="104" t="str">
        <f>IF(ISBLANK(G13),"",IF(G13&lt;=10.9,"KSM",IF(G13&lt;=11.35,"I A",IF(G13&lt;=12,"II A",IF(G13&lt;=13.14,"III A",IF(G13&lt;=14.74,"I JA",IF(G13&lt;=15.94,"II JA",IF(G13&lt;=16.74,"III JA"))))))))</f>
        <v>III A</v>
      </c>
      <c r="N13" s="6"/>
      <c r="O13" s="2"/>
    </row>
    <row r="14" spans="1:15" s="5" customFormat="1" ht="12.75">
      <c r="A14" s="17">
        <v>8</v>
      </c>
      <c r="B14" s="18" t="s">
        <v>173</v>
      </c>
      <c r="C14" s="19" t="s">
        <v>174</v>
      </c>
      <c r="D14" s="20" t="s">
        <v>175</v>
      </c>
      <c r="E14" s="21" t="s">
        <v>59</v>
      </c>
      <c r="F14" s="21" t="s">
        <v>172</v>
      </c>
      <c r="G14" s="22">
        <v>13.13</v>
      </c>
      <c r="H14" s="23" t="s">
        <v>656</v>
      </c>
      <c r="I14" s="22"/>
      <c r="J14" s="23"/>
      <c r="K14" s="104" t="str">
        <f>IF(ISBLANK(G14),"",IF(G14&lt;=10.9,"KSM",IF(G14&lt;=11.35,"I A",IF(G14&lt;=12,"II A",IF(G14&lt;=13.14,"III A",IF(G14&lt;=14.74,"I JA",IF(G14&lt;=15.94,"II JA",IF(G14&lt;=16.74,"III JA"))))))))</f>
        <v>III A</v>
      </c>
      <c r="N14" s="6"/>
      <c r="O14" s="2"/>
    </row>
    <row r="15" spans="1:15" s="5" customFormat="1" ht="12.75">
      <c r="A15" s="17">
        <v>9</v>
      </c>
      <c r="B15" s="18" t="s">
        <v>148</v>
      </c>
      <c r="C15" s="19" t="s">
        <v>149</v>
      </c>
      <c r="D15" s="20" t="s">
        <v>150</v>
      </c>
      <c r="E15" s="21" t="s">
        <v>59</v>
      </c>
      <c r="F15" s="21" t="s">
        <v>60</v>
      </c>
      <c r="G15" s="22">
        <v>13.24</v>
      </c>
      <c r="H15" s="23" t="s">
        <v>649</v>
      </c>
      <c r="I15" s="22"/>
      <c r="J15" s="23"/>
      <c r="K15" s="104" t="str">
        <f>IF(ISBLANK(G15),"",IF(G15&lt;=10.9,"KSM",IF(G15&lt;=11.35,"I A",IF(G15&lt;=12,"II A",IF(G15&lt;=13.14,"III A",IF(G15&lt;=14.74,"I JA",IF(G15&lt;=15.94,"II JA",IF(G15&lt;=16.74,"III JA"))))))))</f>
        <v>I JA</v>
      </c>
      <c r="N15" s="6"/>
      <c r="O15" s="2"/>
    </row>
    <row r="16" spans="1:15" s="5" customFormat="1" ht="12.75">
      <c r="A16" s="17">
        <v>10</v>
      </c>
      <c r="B16" s="18" t="s">
        <v>157</v>
      </c>
      <c r="C16" s="19" t="s">
        <v>158</v>
      </c>
      <c r="D16" s="20" t="s">
        <v>159</v>
      </c>
      <c r="E16" s="21" t="s">
        <v>59</v>
      </c>
      <c r="F16" s="21" t="s">
        <v>110</v>
      </c>
      <c r="G16" s="22">
        <v>14.83</v>
      </c>
      <c r="H16" s="23" t="s">
        <v>649</v>
      </c>
      <c r="I16" s="22"/>
      <c r="J16" s="23"/>
      <c r="K16" s="104" t="str">
        <f>IF(ISBLANK(G16),"",IF(G16&lt;=10.9,"KSM",IF(G16&lt;=11.35,"I A",IF(G16&lt;=12,"II A",IF(G16&lt;=13.14,"III A",IF(G16&lt;=14.74,"I JA",IF(G16&lt;=15.94,"II JA",IF(G16&lt;=16.74,"III JA"))))))))</f>
        <v>II JA</v>
      </c>
      <c r="N16" s="6"/>
      <c r="O16" s="2"/>
    </row>
    <row r="17" spans="1:11" ht="12.75">
      <c r="A17" s="17" t="s">
        <v>369</v>
      </c>
      <c r="B17" s="18" t="s">
        <v>197</v>
      </c>
      <c r="C17" s="19" t="s">
        <v>198</v>
      </c>
      <c r="D17" s="20" t="s">
        <v>199</v>
      </c>
      <c r="E17" s="21" t="s">
        <v>59</v>
      </c>
      <c r="F17" s="21" t="s">
        <v>60</v>
      </c>
      <c r="G17" s="22">
        <v>11.52</v>
      </c>
      <c r="H17" s="23" t="s">
        <v>656</v>
      </c>
      <c r="I17" s="22" t="s">
        <v>369</v>
      </c>
      <c r="J17" s="23"/>
      <c r="K17" s="104" t="str">
        <f>IF(ISBLANK(G17),"",IF(G17&lt;=10.9,"KSM",IF(G17&lt;=11.35,"I A",IF(G17&lt;=12,"II A",IF(G17&lt;=13.14,"III A",IF(G17&lt;=14.74,"I JA",IF(G17&lt;=15.94,"II JA",IF(G17&lt;=16.74,"III JA"))))))))</f>
        <v>II A</v>
      </c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showZeros="0" zoomScalePageLayoutView="0" workbookViewId="0" topLeftCell="A40">
      <selection activeCell="D57" sqref="D57"/>
    </sheetView>
  </sheetViews>
  <sheetFormatPr defaultColWidth="9.140625" defaultRowHeight="12.75"/>
  <cols>
    <col min="1" max="1" width="5.421875" style="2" customWidth="1"/>
    <col min="2" max="2" width="11.8515625" style="2" customWidth="1"/>
    <col min="3" max="3" width="13.57421875" style="2" customWidth="1"/>
    <col min="4" max="4" width="10.8515625" style="2" customWidth="1"/>
    <col min="5" max="5" width="15.57421875" style="2" bestFit="1" customWidth="1"/>
    <col min="6" max="6" width="27.57421875" style="2" bestFit="1" customWidth="1"/>
    <col min="7" max="8" width="6.421875" style="5" customWidth="1"/>
    <col min="9" max="11" width="7.00390625" style="5" customWidth="1"/>
    <col min="12" max="12" width="7.57421875" style="6" customWidth="1"/>
    <col min="13" max="16384" width="9.140625" style="2" customWidth="1"/>
  </cols>
  <sheetData>
    <row r="1" spans="2:11" ht="18">
      <c r="B1" s="3"/>
      <c r="D1" s="26" t="s">
        <v>42</v>
      </c>
      <c r="E1" s="4"/>
      <c r="F1" s="3"/>
      <c r="H1" s="25" t="s">
        <v>43</v>
      </c>
      <c r="I1" s="2"/>
      <c r="J1" s="2"/>
      <c r="K1" s="2"/>
    </row>
    <row r="2" spans="2:5" s="7" customFormat="1" ht="3.75">
      <c r="B2" s="8"/>
      <c r="E2" s="9"/>
    </row>
    <row r="3" spans="1:13" s="6" customFormat="1" ht="12.75">
      <c r="A3" s="1"/>
      <c r="B3" s="10" t="s">
        <v>24</v>
      </c>
      <c r="C3" s="10"/>
      <c r="D3" s="10" t="s">
        <v>19</v>
      </c>
      <c r="E3" s="11"/>
      <c r="F3" s="12" t="s">
        <v>20</v>
      </c>
      <c r="G3" s="1"/>
      <c r="H3" s="1"/>
      <c r="I3" s="5"/>
      <c r="J3" s="5"/>
      <c r="K3" s="5"/>
      <c r="M3" s="2"/>
    </row>
    <row r="4" spans="1:13" s="6" customFormat="1" ht="13.5" thickBot="1">
      <c r="A4" s="1"/>
      <c r="B4" s="1"/>
      <c r="C4" s="1"/>
      <c r="D4" s="1"/>
      <c r="E4" s="11">
        <v>1</v>
      </c>
      <c r="F4" s="12" t="s">
        <v>9</v>
      </c>
      <c r="G4" s="1"/>
      <c r="H4" s="1"/>
      <c r="I4" s="5"/>
      <c r="J4" s="5"/>
      <c r="K4" s="5"/>
      <c r="M4" s="2"/>
    </row>
    <row r="5" spans="1:13" s="6" customFormat="1" ht="13.5" thickBot="1">
      <c r="A5" s="13" t="s">
        <v>10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05" t="s">
        <v>44</v>
      </c>
      <c r="J5" s="5"/>
      <c r="K5" s="5"/>
      <c r="M5" s="2"/>
    </row>
    <row r="6" spans="1:9" ht="12.75">
      <c r="A6" s="17">
        <v>1</v>
      </c>
      <c r="B6" s="18" t="s">
        <v>76</v>
      </c>
      <c r="C6" s="19" t="s">
        <v>77</v>
      </c>
      <c r="D6" s="20" t="s">
        <v>78</v>
      </c>
      <c r="E6" s="21" t="s">
        <v>59</v>
      </c>
      <c r="F6" s="21" t="s">
        <v>60</v>
      </c>
      <c r="G6" s="22" t="s">
        <v>647</v>
      </c>
      <c r="H6" s="23"/>
      <c r="I6" s="104"/>
    </row>
    <row r="7" spans="1:9" ht="12.75">
      <c r="A7" s="17">
        <v>2</v>
      </c>
      <c r="B7" s="18" t="s">
        <v>67</v>
      </c>
      <c r="C7" s="19" t="s">
        <v>68</v>
      </c>
      <c r="D7" s="20" t="s">
        <v>69</v>
      </c>
      <c r="E7" s="21" t="s">
        <v>59</v>
      </c>
      <c r="F7" s="21" t="s">
        <v>60</v>
      </c>
      <c r="G7" s="22">
        <v>28.48</v>
      </c>
      <c r="H7" s="23" t="s">
        <v>655</v>
      </c>
      <c r="I7" s="104" t="str">
        <f>IF(ISBLANK(G7),"",IF(G7&lt;=25.45,"KSM",IF(G7&lt;=26.85,"I A",IF(G7&lt;=28.74,"II A",IF(G7&lt;=31.24,"III A",IF(G7&lt;=33.24,"I JA",IF(G7&lt;=34.94,"II JA",IF(G7&lt;=36.24,"III JA"))))))))</f>
        <v>II A</v>
      </c>
    </row>
    <row r="8" spans="1:9" ht="12.75">
      <c r="A8" s="17">
        <v>3</v>
      </c>
      <c r="B8" s="18" t="s">
        <v>98</v>
      </c>
      <c r="C8" s="19" t="s">
        <v>99</v>
      </c>
      <c r="D8" s="20" t="s">
        <v>100</v>
      </c>
      <c r="E8" s="21" t="s">
        <v>59</v>
      </c>
      <c r="F8" s="21" t="s">
        <v>94</v>
      </c>
      <c r="G8" s="22">
        <v>30.09</v>
      </c>
      <c r="H8" s="23" t="s">
        <v>655</v>
      </c>
      <c r="I8" s="104" t="str">
        <f>IF(ISBLANK(G8),"",IF(G8&lt;=25.45,"KSM",IF(G8&lt;=26.85,"I A",IF(G8&lt;=28.74,"II A",IF(G8&lt;=31.24,"III A",IF(G8&lt;=33.24,"I JA",IF(G8&lt;=34.94,"II JA",IF(G8&lt;=36.24,"III JA"))))))))</f>
        <v>III A</v>
      </c>
    </row>
    <row r="9" spans="1:9" ht="12.75">
      <c r="A9" s="17">
        <v>4</v>
      </c>
      <c r="B9" s="18" t="s">
        <v>626</v>
      </c>
      <c r="C9" s="19" t="s">
        <v>627</v>
      </c>
      <c r="D9" s="20" t="s">
        <v>628</v>
      </c>
      <c r="E9" s="21" t="s">
        <v>525</v>
      </c>
      <c r="F9" s="21" t="s">
        <v>613</v>
      </c>
      <c r="G9" s="22">
        <v>27.09</v>
      </c>
      <c r="H9" s="23" t="s">
        <v>655</v>
      </c>
      <c r="I9" s="104" t="str">
        <f>IF(ISBLANK(G9),"",IF(G9&lt;=25.45,"KSM",IF(G9&lt;=26.85,"I A",IF(G9&lt;=28.74,"II A",IF(G9&lt;=31.24,"III A",IF(G9&lt;=33.24,"I JA",IF(G9&lt;=34.94,"II JA",IF(G9&lt;=36.24,"III JA"))))))))</f>
        <v>II A</v>
      </c>
    </row>
    <row r="10" spans="1:9" ht="12.75">
      <c r="A10" s="17">
        <v>5</v>
      </c>
      <c r="B10" s="18" t="s">
        <v>566</v>
      </c>
      <c r="C10" s="19" t="s">
        <v>567</v>
      </c>
      <c r="D10" s="20" t="s">
        <v>396</v>
      </c>
      <c r="E10" s="21" t="s">
        <v>525</v>
      </c>
      <c r="F10" s="21" t="s">
        <v>554</v>
      </c>
      <c r="G10" s="22">
        <v>31.41</v>
      </c>
      <c r="H10" s="23" t="s">
        <v>655</v>
      </c>
      <c r="I10" s="104" t="str">
        <f>IF(ISBLANK(G10),"",IF(G10&lt;=25.45,"KSM",IF(G10&lt;=26.85,"I A",IF(G10&lt;=28.74,"II A",IF(G10&lt;=31.24,"III A",IF(G10&lt;=33.24,"I JA",IF(G10&lt;=34.94,"II JA",IF(G10&lt;=36.24,"III JA"))))))))</f>
        <v>I JA</v>
      </c>
    </row>
    <row r="11" spans="1:9" ht="12.75">
      <c r="A11" s="17">
        <v>6</v>
      </c>
      <c r="B11" s="18" t="s">
        <v>61</v>
      </c>
      <c r="C11" s="19" t="s">
        <v>62</v>
      </c>
      <c r="D11" s="20" t="s">
        <v>63</v>
      </c>
      <c r="E11" s="21" t="s">
        <v>59</v>
      </c>
      <c r="F11" s="21" t="s">
        <v>60</v>
      </c>
      <c r="G11" s="22" t="s">
        <v>647</v>
      </c>
      <c r="H11" s="23"/>
      <c r="I11" s="104"/>
    </row>
    <row r="12" spans="5:6" ht="12.75">
      <c r="E12" s="11">
        <v>2</v>
      </c>
      <c r="F12" s="12" t="s">
        <v>9</v>
      </c>
    </row>
    <row r="13" spans="1:13" s="5" customFormat="1" ht="12.75">
      <c r="A13" s="17">
        <v>1</v>
      </c>
      <c r="B13" s="18"/>
      <c r="C13" s="19"/>
      <c r="D13" s="20"/>
      <c r="E13" s="21"/>
      <c r="F13" s="21"/>
      <c r="G13" s="22"/>
      <c r="H13" s="23"/>
      <c r="I13" s="104">
        <f aca="true" t="shared" si="0" ref="I13:I18">IF(ISBLANK(G13),"",IF(G13&lt;=25.45,"KSM",IF(G13&lt;=26.85,"I A",IF(G13&lt;=28.74,"II A",IF(G13&lt;=31.24,"III A",IF(G13&lt;=33.24,"I JA",IF(G13&lt;=34.94,"II JA",IF(G13&lt;=36.24,"III JA"))))))))</f>
      </c>
      <c r="L13" s="6"/>
      <c r="M13" s="2"/>
    </row>
    <row r="14" spans="1:13" s="5" customFormat="1" ht="12.75">
      <c r="A14" s="17">
        <v>2</v>
      </c>
      <c r="B14" s="18" t="s">
        <v>283</v>
      </c>
      <c r="C14" s="19" t="s">
        <v>447</v>
      </c>
      <c r="D14" s="20" t="s">
        <v>448</v>
      </c>
      <c r="E14" s="21" t="s">
        <v>376</v>
      </c>
      <c r="F14" s="21" t="s">
        <v>449</v>
      </c>
      <c r="G14" s="22" t="s">
        <v>647</v>
      </c>
      <c r="H14" s="23"/>
      <c r="I14" s="104"/>
      <c r="L14" s="6"/>
      <c r="M14" s="2"/>
    </row>
    <row r="15" spans="1:13" s="5" customFormat="1" ht="12.75">
      <c r="A15" s="17">
        <v>3</v>
      </c>
      <c r="B15" s="18" t="s">
        <v>405</v>
      </c>
      <c r="C15" s="19" t="s">
        <v>421</v>
      </c>
      <c r="D15" s="20" t="s">
        <v>422</v>
      </c>
      <c r="E15" s="21" t="s">
        <v>376</v>
      </c>
      <c r="F15" s="21" t="s">
        <v>409</v>
      </c>
      <c r="G15" s="22">
        <v>33.99</v>
      </c>
      <c r="H15" s="23" t="s">
        <v>649</v>
      </c>
      <c r="I15" s="104" t="str">
        <f t="shared" si="0"/>
        <v>II JA</v>
      </c>
      <c r="L15" s="6"/>
      <c r="M15" s="2"/>
    </row>
    <row r="16" spans="1:13" s="5" customFormat="1" ht="12.75">
      <c r="A16" s="17">
        <v>4</v>
      </c>
      <c r="B16" s="18" t="s">
        <v>607</v>
      </c>
      <c r="C16" s="19" t="s">
        <v>608</v>
      </c>
      <c r="D16" s="20" t="s">
        <v>516</v>
      </c>
      <c r="E16" s="21" t="s">
        <v>525</v>
      </c>
      <c r="F16" s="21" t="s">
        <v>609</v>
      </c>
      <c r="G16" s="22">
        <v>27.89</v>
      </c>
      <c r="H16" s="23" t="s">
        <v>649</v>
      </c>
      <c r="I16" s="104" t="str">
        <f t="shared" si="0"/>
        <v>II A</v>
      </c>
      <c r="L16" s="6"/>
      <c r="M16" s="2"/>
    </row>
    <row r="17" spans="1:13" s="5" customFormat="1" ht="12.75">
      <c r="A17" s="17">
        <v>5</v>
      </c>
      <c r="B17" s="18" t="s">
        <v>88</v>
      </c>
      <c r="C17" s="19" t="s">
        <v>89</v>
      </c>
      <c r="D17" s="20" t="s">
        <v>90</v>
      </c>
      <c r="E17" s="21" t="s">
        <v>59</v>
      </c>
      <c r="F17" s="21" t="s">
        <v>60</v>
      </c>
      <c r="G17" s="22">
        <v>35.28</v>
      </c>
      <c r="H17" s="23" t="s">
        <v>649</v>
      </c>
      <c r="I17" s="104" t="str">
        <f t="shared" si="0"/>
        <v>III JA</v>
      </c>
      <c r="L17" s="6"/>
      <c r="M17" s="2"/>
    </row>
    <row r="18" spans="1:13" s="5" customFormat="1" ht="12.75">
      <c r="A18" s="17">
        <v>6</v>
      </c>
      <c r="B18" s="18" t="s">
        <v>95</v>
      </c>
      <c r="C18" s="19" t="s">
        <v>96</v>
      </c>
      <c r="D18" s="20" t="s">
        <v>97</v>
      </c>
      <c r="E18" s="21" t="s">
        <v>59</v>
      </c>
      <c r="F18" s="21" t="s">
        <v>94</v>
      </c>
      <c r="G18" s="22">
        <v>29.98</v>
      </c>
      <c r="H18" s="23" t="s">
        <v>649</v>
      </c>
      <c r="I18" s="104" t="str">
        <f t="shared" si="0"/>
        <v>III A</v>
      </c>
      <c r="L18" s="6"/>
      <c r="M18" s="2"/>
    </row>
    <row r="19" spans="1:13" s="5" customFormat="1" ht="12.75">
      <c r="A19" s="2"/>
      <c r="B19" s="2"/>
      <c r="C19" s="2"/>
      <c r="D19" s="2"/>
      <c r="E19" s="11">
        <v>3</v>
      </c>
      <c r="F19" s="12" t="s">
        <v>9</v>
      </c>
      <c r="L19" s="6"/>
      <c r="M19" s="2"/>
    </row>
    <row r="20" spans="1:13" s="5" customFormat="1" ht="12.75">
      <c r="A20" s="17">
        <v>1</v>
      </c>
      <c r="B20" s="18"/>
      <c r="C20" s="19"/>
      <c r="D20" s="20"/>
      <c r="E20" s="21"/>
      <c r="F20" s="21"/>
      <c r="G20" s="22"/>
      <c r="H20" s="23"/>
      <c r="I20" s="104">
        <f aca="true" t="shared" si="1" ref="I20:I25">IF(ISBLANK(G20),"",IF(G20&lt;=25.45,"KSM",IF(G20&lt;=26.85,"I A",IF(G20&lt;=28.74,"II A",IF(G20&lt;=31.24,"III A",IF(G20&lt;=33.24,"I JA",IF(G20&lt;=34.94,"II JA",IF(G20&lt;=36.24,"III JA"))))))))</f>
      </c>
      <c r="L20" s="6"/>
      <c r="M20" s="2"/>
    </row>
    <row r="21" spans="1:13" s="5" customFormat="1" ht="12.75">
      <c r="A21" s="17">
        <v>2</v>
      </c>
      <c r="B21" s="18" t="s">
        <v>104</v>
      </c>
      <c r="C21" s="19" t="s">
        <v>105</v>
      </c>
      <c r="D21" s="20" t="s">
        <v>106</v>
      </c>
      <c r="E21" s="21" t="s">
        <v>59</v>
      </c>
      <c r="F21" s="21" t="s">
        <v>60</v>
      </c>
      <c r="G21" s="22">
        <v>29.19</v>
      </c>
      <c r="H21" s="23" t="s">
        <v>649</v>
      </c>
      <c r="I21" s="104" t="str">
        <f t="shared" si="1"/>
        <v>III A</v>
      </c>
      <c r="L21" s="6"/>
      <c r="M21" s="2"/>
    </row>
    <row r="22" spans="1:13" s="5" customFormat="1" ht="12.75">
      <c r="A22" s="17">
        <v>3</v>
      </c>
      <c r="B22" s="18" t="s">
        <v>406</v>
      </c>
      <c r="C22" s="19" t="s">
        <v>407</v>
      </c>
      <c r="D22" s="20" t="s">
        <v>408</v>
      </c>
      <c r="E22" s="21" t="s">
        <v>376</v>
      </c>
      <c r="F22" s="21" t="s">
        <v>409</v>
      </c>
      <c r="G22" s="22">
        <v>28.24</v>
      </c>
      <c r="H22" s="23" t="s">
        <v>649</v>
      </c>
      <c r="I22" s="104" t="str">
        <f t="shared" si="1"/>
        <v>II A</v>
      </c>
      <c r="L22" s="6"/>
      <c r="M22" s="2"/>
    </row>
    <row r="23" spans="1:13" s="5" customFormat="1" ht="12.75">
      <c r="A23" s="17">
        <v>4</v>
      </c>
      <c r="B23" s="18" t="s">
        <v>637</v>
      </c>
      <c r="C23" s="19" t="s">
        <v>638</v>
      </c>
      <c r="D23" s="20" t="s">
        <v>639</v>
      </c>
      <c r="E23" s="21" t="s">
        <v>525</v>
      </c>
      <c r="F23" s="21" t="s">
        <v>591</v>
      </c>
      <c r="G23" s="22">
        <v>27.54</v>
      </c>
      <c r="H23" s="23" t="s">
        <v>649</v>
      </c>
      <c r="I23" s="104" t="str">
        <f t="shared" si="1"/>
        <v>II A</v>
      </c>
      <c r="L23" s="6"/>
      <c r="M23" s="2"/>
    </row>
    <row r="24" spans="1:13" s="5" customFormat="1" ht="12.75">
      <c r="A24" s="17">
        <v>5</v>
      </c>
      <c r="B24" s="18" t="s">
        <v>517</v>
      </c>
      <c r="C24" s="19" t="s">
        <v>518</v>
      </c>
      <c r="D24" s="20" t="s">
        <v>519</v>
      </c>
      <c r="E24" s="21" t="s">
        <v>504</v>
      </c>
      <c r="F24" s="21" t="s">
        <v>505</v>
      </c>
      <c r="G24" s="22">
        <v>30.12</v>
      </c>
      <c r="H24" s="23" t="s">
        <v>649</v>
      </c>
      <c r="I24" s="104" t="str">
        <f t="shared" si="1"/>
        <v>III A</v>
      </c>
      <c r="L24" s="6"/>
      <c r="M24" s="2"/>
    </row>
    <row r="25" spans="1:13" s="5" customFormat="1" ht="12.75">
      <c r="A25" s="17">
        <v>6</v>
      </c>
      <c r="B25" s="18" t="s">
        <v>204</v>
      </c>
      <c r="C25" s="19" t="s">
        <v>205</v>
      </c>
      <c r="D25" s="20">
        <v>39640</v>
      </c>
      <c r="E25" s="21" t="s">
        <v>202</v>
      </c>
      <c r="F25" s="21" t="s">
        <v>203</v>
      </c>
      <c r="G25" s="22">
        <v>30.78</v>
      </c>
      <c r="H25" s="23" t="s">
        <v>649</v>
      </c>
      <c r="I25" s="104" t="str">
        <f t="shared" si="1"/>
        <v>III A</v>
      </c>
      <c r="L25" s="6"/>
      <c r="M25" s="2"/>
    </row>
    <row r="26" spans="1:13" s="5" customFormat="1" ht="12.75">
      <c r="A26" s="2"/>
      <c r="B26" s="2"/>
      <c r="C26" s="2"/>
      <c r="D26" s="2"/>
      <c r="E26" s="11">
        <v>4</v>
      </c>
      <c r="F26" s="12" t="s">
        <v>9</v>
      </c>
      <c r="L26" s="6"/>
      <c r="M26" s="2"/>
    </row>
    <row r="27" spans="1:13" s="5" customFormat="1" ht="12.75">
      <c r="A27" s="17">
        <v>1</v>
      </c>
      <c r="B27" s="18"/>
      <c r="C27" s="19"/>
      <c r="D27" s="20"/>
      <c r="E27" s="21"/>
      <c r="F27" s="21"/>
      <c r="G27" s="22"/>
      <c r="H27" s="23"/>
      <c r="I27" s="104">
        <f aca="true" t="shared" si="2" ref="I27:I32">IF(ISBLANK(G27),"",IF(G27&lt;=25.45,"KSM",IF(G27&lt;=26.85,"I A",IF(G27&lt;=28.74,"II A",IF(G27&lt;=31.24,"III A",IF(G27&lt;=33.24,"I JA",IF(G27&lt;=34.94,"II JA",IF(G27&lt;=36.24,"III JA"))))))))</f>
      </c>
      <c r="L27" s="6"/>
      <c r="M27" s="2"/>
    </row>
    <row r="28" spans="1:13" s="5" customFormat="1" ht="12.75">
      <c r="A28" s="17">
        <v>2</v>
      </c>
      <c r="B28" s="18" t="s">
        <v>79</v>
      </c>
      <c r="C28" s="19" t="s">
        <v>80</v>
      </c>
      <c r="D28" s="20" t="s">
        <v>81</v>
      </c>
      <c r="E28" s="21" t="s">
        <v>59</v>
      </c>
      <c r="F28" s="21" t="s">
        <v>60</v>
      </c>
      <c r="G28" s="22">
        <v>35.75</v>
      </c>
      <c r="H28" s="23" t="s">
        <v>659</v>
      </c>
      <c r="I28" s="104" t="str">
        <f t="shared" si="2"/>
        <v>III JA</v>
      </c>
      <c r="L28" s="6"/>
      <c r="M28" s="2"/>
    </row>
    <row r="29" spans="1:13" s="5" customFormat="1" ht="12.75">
      <c r="A29" s="17">
        <v>3</v>
      </c>
      <c r="B29" s="18" t="s">
        <v>329</v>
      </c>
      <c r="C29" s="19" t="s">
        <v>284</v>
      </c>
      <c r="D29" s="20">
        <v>39765</v>
      </c>
      <c r="E29" s="21" t="s">
        <v>376</v>
      </c>
      <c r="F29" s="21" t="s">
        <v>460</v>
      </c>
      <c r="G29" s="22">
        <v>32.35</v>
      </c>
      <c r="H29" s="23" t="s">
        <v>659</v>
      </c>
      <c r="I29" s="104" t="str">
        <f t="shared" si="2"/>
        <v>I JA</v>
      </c>
      <c r="L29" s="6"/>
      <c r="M29" s="2"/>
    </row>
    <row r="30" spans="1:13" s="5" customFormat="1" ht="12.75">
      <c r="A30" s="17">
        <v>4</v>
      </c>
      <c r="B30" s="18" t="s">
        <v>464</v>
      </c>
      <c r="C30" s="19" t="s">
        <v>465</v>
      </c>
      <c r="D30" s="20" t="s">
        <v>466</v>
      </c>
      <c r="E30" s="21" t="s">
        <v>376</v>
      </c>
      <c r="F30" s="21" t="s">
        <v>460</v>
      </c>
      <c r="G30" s="22" t="s">
        <v>647</v>
      </c>
      <c r="H30" s="23"/>
      <c r="I30" s="104"/>
      <c r="L30" s="6"/>
      <c r="M30" s="2"/>
    </row>
    <row r="31" spans="1:13" s="5" customFormat="1" ht="12.75">
      <c r="A31" s="17">
        <v>5</v>
      </c>
      <c r="B31" s="18" t="s">
        <v>259</v>
      </c>
      <c r="C31" s="19" t="s">
        <v>450</v>
      </c>
      <c r="D31" s="20" t="s">
        <v>451</v>
      </c>
      <c r="E31" s="21" t="s">
        <v>376</v>
      </c>
      <c r="F31" s="21" t="s">
        <v>449</v>
      </c>
      <c r="G31" s="22">
        <v>28.73</v>
      </c>
      <c r="H31" s="23" t="s">
        <v>659</v>
      </c>
      <c r="I31" s="104" t="str">
        <f t="shared" si="2"/>
        <v>II A</v>
      </c>
      <c r="L31" s="6"/>
      <c r="M31" s="2"/>
    </row>
    <row r="32" spans="1:13" s="5" customFormat="1" ht="12.75">
      <c r="A32" s="17">
        <v>6</v>
      </c>
      <c r="B32" s="18" t="s">
        <v>91</v>
      </c>
      <c r="C32" s="19" t="s">
        <v>92</v>
      </c>
      <c r="D32" s="20" t="s">
        <v>93</v>
      </c>
      <c r="E32" s="21" t="s">
        <v>59</v>
      </c>
      <c r="F32" s="21" t="s">
        <v>94</v>
      </c>
      <c r="G32" s="22">
        <v>32.12</v>
      </c>
      <c r="H32" s="23" t="s">
        <v>659</v>
      </c>
      <c r="I32" s="104" t="str">
        <f t="shared" si="2"/>
        <v>I JA</v>
      </c>
      <c r="L32" s="6"/>
      <c r="M32" s="2"/>
    </row>
    <row r="33" spans="1:13" s="5" customFormat="1" ht="12.75">
      <c r="A33" s="2"/>
      <c r="B33" s="2"/>
      <c r="C33" s="2"/>
      <c r="D33" s="2"/>
      <c r="E33" s="11">
        <v>5</v>
      </c>
      <c r="F33" s="12" t="s">
        <v>9</v>
      </c>
      <c r="L33" s="6"/>
      <c r="M33" s="2"/>
    </row>
    <row r="34" spans="1:13" s="5" customFormat="1" ht="12.75">
      <c r="A34" s="17">
        <v>1</v>
      </c>
      <c r="B34" s="18" t="s">
        <v>292</v>
      </c>
      <c r="C34" s="19" t="s">
        <v>293</v>
      </c>
      <c r="D34" s="20">
        <v>39206</v>
      </c>
      <c r="E34" s="21" t="s">
        <v>268</v>
      </c>
      <c r="F34" s="21" t="s">
        <v>294</v>
      </c>
      <c r="G34" s="22">
        <v>30.24</v>
      </c>
      <c r="H34" s="23" t="s">
        <v>649</v>
      </c>
      <c r="I34" s="104" t="str">
        <f aca="true" t="shared" si="3" ref="I34:I39">IF(ISBLANK(G34),"",IF(G34&lt;=25.45,"KSM",IF(G34&lt;=26.85,"I A",IF(G34&lt;=28.74,"II A",IF(G34&lt;=31.24,"III A",IF(G34&lt;=33.24,"I JA",IF(G34&lt;=34.94,"II JA",IF(G34&lt;=36.24,"III JA"))))))))</f>
        <v>III A</v>
      </c>
      <c r="L34" s="6"/>
      <c r="M34" s="2"/>
    </row>
    <row r="35" spans="1:13" s="5" customFormat="1" ht="12.75">
      <c r="A35" s="17">
        <v>2</v>
      </c>
      <c r="B35" s="18" t="s">
        <v>252</v>
      </c>
      <c r="C35" s="19" t="s">
        <v>253</v>
      </c>
      <c r="D35" s="20">
        <v>39692</v>
      </c>
      <c r="E35" s="21" t="s">
        <v>228</v>
      </c>
      <c r="F35" s="21" t="s">
        <v>251</v>
      </c>
      <c r="G35" s="22" t="s">
        <v>647</v>
      </c>
      <c r="H35" s="23"/>
      <c r="I35" s="104" t="b">
        <f t="shared" si="3"/>
        <v>0</v>
      </c>
      <c r="L35" s="6"/>
      <c r="M35" s="2"/>
    </row>
    <row r="36" spans="1:13" s="5" customFormat="1" ht="12.75">
      <c r="A36" s="17">
        <v>3</v>
      </c>
      <c r="B36" s="18" t="s">
        <v>236</v>
      </c>
      <c r="C36" s="19" t="s">
        <v>461</v>
      </c>
      <c r="D36" s="20">
        <v>39683</v>
      </c>
      <c r="E36" s="21" t="s">
        <v>376</v>
      </c>
      <c r="F36" s="21" t="s">
        <v>460</v>
      </c>
      <c r="G36" s="22">
        <v>33.07</v>
      </c>
      <c r="H36" s="23" t="s">
        <v>649</v>
      </c>
      <c r="I36" s="104" t="str">
        <f t="shared" si="3"/>
        <v>I JA</v>
      </c>
      <c r="L36" s="6"/>
      <c r="M36" s="2"/>
    </row>
    <row r="37" spans="1:13" s="5" customFormat="1" ht="12.75">
      <c r="A37" s="17">
        <v>4</v>
      </c>
      <c r="B37" s="18" t="s">
        <v>285</v>
      </c>
      <c r="C37" s="19" t="s">
        <v>286</v>
      </c>
      <c r="D37" s="20">
        <v>39430</v>
      </c>
      <c r="E37" s="21" t="s">
        <v>268</v>
      </c>
      <c r="F37" s="21" t="s">
        <v>287</v>
      </c>
      <c r="G37" s="22">
        <v>28.83</v>
      </c>
      <c r="H37" s="23" t="s">
        <v>649</v>
      </c>
      <c r="I37" s="104" t="str">
        <f t="shared" si="3"/>
        <v>III A</v>
      </c>
      <c r="L37" s="6"/>
      <c r="M37" s="2"/>
    </row>
    <row r="38" spans="1:13" s="5" customFormat="1" ht="12.75">
      <c r="A38" s="17">
        <v>5</v>
      </c>
      <c r="B38" s="18" t="s">
        <v>85</v>
      </c>
      <c r="C38" s="19" t="s">
        <v>86</v>
      </c>
      <c r="D38" s="20" t="s">
        <v>87</v>
      </c>
      <c r="E38" s="21" t="s">
        <v>59</v>
      </c>
      <c r="F38" s="21" t="s">
        <v>60</v>
      </c>
      <c r="G38" s="22">
        <v>30.21</v>
      </c>
      <c r="H38" s="23" t="s">
        <v>649</v>
      </c>
      <c r="I38" s="104" t="str">
        <f t="shared" si="3"/>
        <v>III A</v>
      </c>
      <c r="L38" s="6"/>
      <c r="M38" s="2"/>
    </row>
    <row r="39" spans="1:13" s="5" customFormat="1" ht="12.75">
      <c r="A39" s="17">
        <v>6</v>
      </c>
      <c r="B39" s="18" t="s">
        <v>632</v>
      </c>
      <c r="C39" s="19" t="s">
        <v>633</v>
      </c>
      <c r="D39" s="20" t="s">
        <v>634</v>
      </c>
      <c r="E39" s="21" t="s">
        <v>525</v>
      </c>
      <c r="F39" s="21" t="s">
        <v>613</v>
      </c>
      <c r="G39" s="22">
        <v>28.25</v>
      </c>
      <c r="H39" s="23" t="s">
        <v>649</v>
      </c>
      <c r="I39" s="104" t="str">
        <f t="shared" si="3"/>
        <v>II A</v>
      </c>
      <c r="L39" s="6"/>
      <c r="M39" s="2"/>
    </row>
    <row r="40" spans="1:13" s="5" customFormat="1" ht="12.75">
      <c r="A40" s="149"/>
      <c r="B40" s="150"/>
      <c r="C40" s="151"/>
      <c r="D40" s="152"/>
      <c r="E40" s="153"/>
      <c r="F40" s="153"/>
      <c r="G40" s="154"/>
      <c r="H40" s="155"/>
      <c r="I40" s="148"/>
      <c r="L40" s="6"/>
      <c r="M40" s="2"/>
    </row>
    <row r="41" spans="1:13" s="5" customFormat="1" ht="12.75">
      <c r="A41" s="149"/>
      <c r="B41" s="150"/>
      <c r="C41" s="151"/>
      <c r="D41" s="152"/>
      <c r="E41" s="153"/>
      <c r="F41" s="153"/>
      <c r="G41" s="154"/>
      <c r="H41" s="155"/>
      <c r="I41" s="148"/>
      <c r="L41" s="6"/>
      <c r="M41" s="2"/>
    </row>
    <row r="42" spans="1:13" s="5" customFormat="1" ht="12.75">
      <c r="A42" s="149"/>
      <c r="B42" s="150"/>
      <c r="C42" s="151"/>
      <c r="D42" s="152"/>
      <c r="E42" s="153"/>
      <c r="F42" s="153"/>
      <c r="G42" s="154"/>
      <c r="H42" s="155"/>
      <c r="I42" s="148"/>
      <c r="L42" s="6"/>
      <c r="M42" s="2"/>
    </row>
    <row r="43" spans="1:13" s="5" customFormat="1" ht="12.75">
      <c r="A43" s="149"/>
      <c r="B43" s="150"/>
      <c r="C43" s="151"/>
      <c r="D43" s="152"/>
      <c r="E43" s="153"/>
      <c r="F43" s="153"/>
      <c r="G43" s="154"/>
      <c r="H43" s="155"/>
      <c r="I43" s="148"/>
      <c r="L43" s="6"/>
      <c r="M43" s="2"/>
    </row>
    <row r="44" spans="1:13" s="5" customFormat="1" ht="12.75">
      <c r="A44" s="149"/>
      <c r="B44" s="150"/>
      <c r="C44" s="151"/>
      <c r="D44" s="152"/>
      <c r="E44" s="153"/>
      <c r="F44" s="153"/>
      <c r="G44" s="154"/>
      <c r="H44" s="155"/>
      <c r="I44" s="148"/>
      <c r="L44" s="6"/>
      <c r="M44" s="2"/>
    </row>
    <row r="45" spans="1:13" s="5" customFormat="1" ht="12.75">
      <c r="A45" s="2"/>
      <c r="B45" s="2"/>
      <c r="C45" s="2"/>
      <c r="D45" s="2"/>
      <c r="E45" s="11">
        <v>6</v>
      </c>
      <c r="F45" s="12" t="s">
        <v>9</v>
      </c>
      <c r="L45" s="6"/>
      <c r="M45" s="2"/>
    </row>
    <row r="46" spans="1:13" s="5" customFormat="1" ht="12.75">
      <c r="A46" s="17">
        <v>1</v>
      </c>
      <c r="B46" s="18" t="s">
        <v>384</v>
      </c>
      <c r="C46" s="19" t="s">
        <v>599</v>
      </c>
      <c r="D46" s="20" t="s">
        <v>600</v>
      </c>
      <c r="E46" s="21" t="s">
        <v>525</v>
      </c>
      <c r="F46" s="21" t="s">
        <v>601</v>
      </c>
      <c r="G46" s="22">
        <v>28.78</v>
      </c>
      <c r="H46" s="23" t="s">
        <v>655</v>
      </c>
      <c r="I46" s="104" t="str">
        <f aca="true" t="shared" si="4" ref="I46:I51">IF(ISBLANK(G46),"",IF(G46&lt;=25.45,"KSM",IF(G46&lt;=26.85,"I A",IF(G46&lt;=28.74,"II A",IF(G46&lt;=31.24,"III A",IF(G46&lt;=33.24,"I JA",IF(G46&lt;=34.94,"II JA",IF(G46&lt;=36.24,"III JA"))))))))</f>
        <v>III A</v>
      </c>
      <c r="L46" s="6"/>
      <c r="M46" s="2"/>
    </row>
    <row r="47" spans="1:13" s="5" customFormat="1" ht="12.75">
      <c r="A47" s="17">
        <v>2</v>
      </c>
      <c r="B47" s="18" t="s">
        <v>236</v>
      </c>
      <c r="C47" s="19" t="s">
        <v>237</v>
      </c>
      <c r="D47" s="20">
        <v>39602</v>
      </c>
      <c r="E47" s="21" t="s">
        <v>228</v>
      </c>
      <c r="F47" s="21" t="s">
        <v>229</v>
      </c>
      <c r="G47" s="22">
        <v>29.79</v>
      </c>
      <c r="H47" s="23" t="s">
        <v>655</v>
      </c>
      <c r="I47" s="104" t="str">
        <f t="shared" si="4"/>
        <v>III A</v>
      </c>
      <c r="L47" s="6"/>
      <c r="M47" s="2"/>
    </row>
    <row r="48" spans="1:13" s="5" customFormat="1" ht="12.75">
      <c r="A48" s="17">
        <v>3</v>
      </c>
      <c r="B48" s="18" t="s">
        <v>245</v>
      </c>
      <c r="C48" s="19" t="s">
        <v>426</v>
      </c>
      <c r="D48" s="20">
        <v>39233</v>
      </c>
      <c r="E48" s="21" t="s">
        <v>525</v>
      </c>
      <c r="F48" s="21" t="s">
        <v>526</v>
      </c>
      <c r="G48" s="22">
        <v>28.45</v>
      </c>
      <c r="H48" s="23" t="s">
        <v>655</v>
      </c>
      <c r="I48" s="104" t="str">
        <f t="shared" si="4"/>
        <v>II A</v>
      </c>
      <c r="L48" s="6"/>
      <c r="M48" s="2"/>
    </row>
    <row r="49" spans="1:13" s="5" customFormat="1" ht="12.75">
      <c r="A49" s="17">
        <v>4</v>
      </c>
      <c r="B49" s="18" t="s">
        <v>527</v>
      </c>
      <c r="C49" s="19" t="s">
        <v>528</v>
      </c>
      <c r="D49" s="20">
        <v>39332</v>
      </c>
      <c r="E49" s="21" t="s">
        <v>525</v>
      </c>
      <c r="F49" s="21" t="s">
        <v>529</v>
      </c>
      <c r="G49" s="22">
        <v>27.6</v>
      </c>
      <c r="H49" s="23" t="s">
        <v>655</v>
      </c>
      <c r="I49" s="104" t="str">
        <f t="shared" si="4"/>
        <v>II A</v>
      </c>
      <c r="L49" s="6"/>
      <c r="M49" s="2"/>
    </row>
    <row r="50" spans="1:13" s="5" customFormat="1" ht="12.75">
      <c r="A50" s="17">
        <v>5</v>
      </c>
      <c r="B50" s="18" t="s">
        <v>530</v>
      </c>
      <c r="C50" s="19" t="s">
        <v>531</v>
      </c>
      <c r="D50" s="20">
        <v>39413</v>
      </c>
      <c r="E50" s="21" t="s">
        <v>525</v>
      </c>
      <c r="F50" s="21" t="s">
        <v>526</v>
      </c>
      <c r="G50" s="22">
        <v>29.32</v>
      </c>
      <c r="H50" s="23" t="s">
        <v>655</v>
      </c>
      <c r="I50" s="104" t="str">
        <f t="shared" si="4"/>
        <v>III A</v>
      </c>
      <c r="L50" s="6"/>
      <c r="M50" s="2"/>
    </row>
    <row r="51" spans="1:13" s="5" customFormat="1" ht="12.75">
      <c r="A51" s="17">
        <v>6</v>
      </c>
      <c r="B51" s="18" t="s">
        <v>532</v>
      </c>
      <c r="C51" s="19" t="s">
        <v>533</v>
      </c>
      <c r="D51" s="20">
        <v>39295</v>
      </c>
      <c r="E51" s="21" t="s">
        <v>525</v>
      </c>
      <c r="F51" s="21" t="s">
        <v>526</v>
      </c>
      <c r="G51" s="22">
        <v>28.91</v>
      </c>
      <c r="H51" s="23" t="s">
        <v>655</v>
      </c>
      <c r="I51" s="104" t="str">
        <f t="shared" si="4"/>
        <v>III A</v>
      </c>
      <c r="L51" s="6"/>
      <c r="M51" s="2"/>
    </row>
    <row r="52" spans="1:13" s="5" customFormat="1" ht="12.75">
      <c r="A52" s="2"/>
      <c r="B52" s="2"/>
      <c r="C52" s="2"/>
      <c r="D52" s="2"/>
      <c r="E52" s="11">
        <v>7</v>
      </c>
      <c r="F52" s="12" t="s">
        <v>9</v>
      </c>
      <c r="L52" s="6"/>
      <c r="M52" s="2"/>
    </row>
    <row r="53" spans="1:13" s="5" customFormat="1" ht="12.75">
      <c r="A53" s="17">
        <v>1</v>
      </c>
      <c r="B53" s="18" t="s">
        <v>236</v>
      </c>
      <c r="C53" s="19" t="s">
        <v>247</v>
      </c>
      <c r="D53" s="20">
        <v>39434</v>
      </c>
      <c r="E53" s="21" t="s">
        <v>228</v>
      </c>
      <c r="F53" s="21" t="s">
        <v>244</v>
      </c>
      <c r="G53" s="22">
        <v>28.52</v>
      </c>
      <c r="H53" s="23" t="s">
        <v>646</v>
      </c>
      <c r="I53" s="104" t="str">
        <f aca="true" t="shared" si="5" ref="I53:I58">IF(ISBLANK(G53),"",IF(G53&lt;=25.45,"KSM",IF(G53&lt;=26.85,"I A",IF(G53&lt;=28.74,"II A",IF(G53&lt;=31.24,"III A",IF(G53&lt;=33.24,"I JA",IF(G53&lt;=34.94,"II JA",IF(G53&lt;=36.24,"III JA"))))))))</f>
        <v>II A</v>
      </c>
      <c r="L53" s="6"/>
      <c r="M53" s="2"/>
    </row>
    <row r="54" spans="1:13" s="5" customFormat="1" ht="12.75">
      <c r="A54" s="17">
        <v>2</v>
      </c>
      <c r="B54" s="18" t="s">
        <v>64</v>
      </c>
      <c r="C54" s="19" t="s">
        <v>65</v>
      </c>
      <c r="D54" s="20" t="s">
        <v>66</v>
      </c>
      <c r="E54" s="21" t="s">
        <v>59</v>
      </c>
      <c r="F54" s="21" t="s">
        <v>60</v>
      </c>
      <c r="G54" s="22">
        <v>28.01</v>
      </c>
      <c r="H54" s="23" t="s">
        <v>646</v>
      </c>
      <c r="I54" s="104" t="str">
        <f t="shared" si="5"/>
        <v>II A</v>
      </c>
      <c r="L54" s="6"/>
      <c r="M54" s="2"/>
    </row>
    <row r="55" spans="1:13" s="5" customFormat="1" ht="12.75">
      <c r="A55" s="17">
        <v>3</v>
      </c>
      <c r="B55" s="18" t="s">
        <v>614</v>
      </c>
      <c r="C55" s="19" t="s">
        <v>247</v>
      </c>
      <c r="D55" s="20" t="s">
        <v>615</v>
      </c>
      <c r="E55" s="21" t="s">
        <v>525</v>
      </c>
      <c r="F55" s="21" t="s">
        <v>616</v>
      </c>
      <c r="G55" s="22">
        <v>27.21</v>
      </c>
      <c r="H55" s="23" t="s">
        <v>646</v>
      </c>
      <c r="I55" s="104" t="str">
        <f t="shared" si="5"/>
        <v>II A</v>
      </c>
      <c r="L55" s="6"/>
      <c r="M55" s="2"/>
    </row>
    <row r="56" spans="1:13" s="5" customFormat="1" ht="12.75">
      <c r="A56" s="17">
        <v>4</v>
      </c>
      <c r="B56" s="18" t="s">
        <v>226</v>
      </c>
      <c r="C56" s="19" t="s">
        <v>227</v>
      </c>
      <c r="D56" s="20">
        <v>39109</v>
      </c>
      <c r="E56" s="21" t="s">
        <v>228</v>
      </c>
      <c r="F56" s="21" t="s">
        <v>229</v>
      </c>
      <c r="G56" s="22">
        <v>26.32</v>
      </c>
      <c r="H56" s="23" t="s">
        <v>646</v>
      </c>
      <c r="I56" s="104" t="str">
        <f t="shared" si="5"/>
        <v>I A</v>
      </c>
      <c r="L56" s="6"/>
      <c r="M56" s="2"/>
    </row>
    <row r="57" spans="1:13" s="5" customFormat="1" ht="12.75">
      <c r="A57" s="17">
        <v>5</v>
      </c>
      <c r="B57" s="18" t="s">
        <v>621</v>
      </c>
      <c r="C57" s="19" t="s">
        <v>622</v>
      </c>
      <c r="D57" s="20" t="s">
        <v>623</v>
      </c>
      <c r="E57" s="21" t="s">
        <v>525</v>
      </c>
      <c r="F57" s="21" t="s">
        <v>613</v>
      </c>
      <c r="G57" s="22">
        <v>27.57</v>
      </c>
      <c r="H57" s="23" t="s">
        <v>646</v>
      </c>
      <c r="I57" s="104" t="str">
        <f t="shared" si="5"/>
        <v>II A</v>
      </c>
      <c r="L57" s="6"/>
      <c r="M57" s="2"/>
    </row>
    <row r="58" spans="1:13" s="5" customFormat="1" ht="12.75">
      <c r="A58" s="17">
        <v>6</v>
      </c>
      <c r="B58" s="18" t="s">
        <v>248</v>
      </c>
      <c r="C58" s="19" t="s">
        <v>524</v>
      </c>
      <c r="D58" s="20">
        <v>39247</v>
      </c>
      <c r="E58" s="21" t="s">
        <v>525</v>
      </c>
      <c r="F58" s="21" t="s">
        <v>526</v>
      </c>
      <c r="G58" s="22">
        <v>26.84</v>
      </c>
      <c r="H58" s="23" t="s">
        <v>646</v>
      </c>
      <c r="I58" s="104" t="str">
        <f t="shared" si="5"/>
        <v>I A</v>
      </c>
      <c r="L58" s="6"/>
      <c r="M58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11.8515625" style="2" customWidth="1"/>
    <col min="3" max="3" width="13.57421875" style="2" customWidth="1"/>
    <col min="4" max="4" width="10.8515625" style="2" customWidth="1"/>
    <col min="5" max="5" width="15.57421875" style="2" bestFit="1" customWidth="1"/>
    <col min="6" max="6" width="27.57421875" style="2" bestFit="1" customWidth="1"/>
    <col min="7" max="8" width="6.421875" style="5" customWidth="1"/>
    <col min="9" max="11" width="7.00390625" style="5" customWidth="1"/>
    <col min="12" max="12" width="7.57421875" style="6" customWidth="1"/>
    <col min="13" max="16384" width="9.140625" style="2" customWidth="1"/>
  </cols>
  <sheetData>
    <row r="1" spans="2:11" ht="18">
      <c r="B1" s="3"/>
      <c r="D1" s="26" t="s">
        <v>42</v>
      </c>
      <c r="E1" s="4"/>
      <c r="F1" s="3"/>
      <c r="H1" s="25" t="s">
        <v>43</v>
      </c>
      <c r="I1" s="2"/>
      <c r="J1" s="2"/>
      <c r="K1" s="2"/>
    </row>
    <row r="2" spans="2:5" s="7" customFormat="1" ht="3.75">
      <c r="B2" s="8"/>
      <c r="E2" s="9"/>
    </row>
    <row r="3" spans="1:13" s="6" customFormat="1" ht="12.75">
      <c r="A3" s="1"/>
      <c r="B3" s="10" t="s">
        <v>24</v>
      </c>
      <c r="C3" s="10"/>
      <c r="D3" s="10" t="s">
        <v>19</v>
      </c>
      <c r="E3" s="11"/>
      <c r="F3" s="12" t="s">
        <v>20</v>
      </c>
      <c r="G3" s="1"/>
      <c r="H3" s="1"/>
      <c r="I3" s="5"/>
      <c r="J3" s="5"/>
      <c r="K3" s="5"/>
      <c r="M3" s="2"/>
    </row>
    <row r="4" spans="1:13" s="6" customFormat="1" ht="13.5" thickBot="1">
      <c r="A4" s="1"/>
      <c r="B4" s="1"/>
      <c r="C4" s="1"/>
      <c r="D4" s="1"/>
      <c r="E4" s="11"/>
      <c r="F4" s="12"/>
      <c r="G4" s="1"/>
      <c r="H4" s="1"/>
      <c r="I4" s="5"/>
      <c r="J4" s="5"/>
      <c r="K4" s="5"/>
      <c r="M4" s="2"/>
    </row>
    <row r="5" spans="1:13" s="6" customFormat="1" ht="13.5" thickBot="1">
      <c r="A5" s="13" t="s">
        <v>644</v>
      </c>
      <c r="B5" s="14" t="s">
        <v>11</v>
      </c>
      <c r="C5" s="15" t="s">
        <v>12</v>
      </c>
      <c r="D5" s="13" t="s">
        <v>13</v>
      </c>
      <c r="E5" s="13" t="s">
        <v>14</v>
      </c>
      <c r="F5" s="13" t="s">
        <v>15</v>
      </c>
      <c r="G5" s="16" t="s">
        <v>16</v>
      </c>
      <c r="H5" s="16" t="s">
        <v>17</v>
      </c>
      <c r="I5" s="105" t="s">
        <v>44</v>
      </c>
      <c r="J5" s="5"/>
      <c r="K5" s="5"/>
      <c r="M5" s="2"/>
    </row>
    <row r="6" spans="1:9" ht="12.75">
      <c r="A6" s="17">
        <v>1</v>
      </c>
      <c r="B6" s="18" t="s">
        <v>226</v>
      </c>
      <c r="C6" s="19" t="s">
        <v>227</v>
      </c>
      <c r="D6" s="20">
        <v>39109</v>
      </c>
      <c r="E6" s="21" t="s">
        <v>228</v>
      </c>
      <c r="F6" s="21" t="s">
        <v>229</v>
      </c>
      <c r="G6" s="22">
        <v>26.32</v>
      </c>
      <c r="H6" s="23" t="s">
        <v>646</v>
      </c>
      <c r="I6" s="104" t="str">
        <f aca="true" t="shared" si="0" ref="I6:I39">IF(ISBLANK(G6),"",IF(G6&lt;=25.45,"KSM",IF(G6&lt;=26.85,"I A",IF(G6&lt;=28.74,"II A",IF(G6&lt;=31.24,"III A",IF(G6&lt;=33.24,"I JA",IF(G6&lt;=34.94,"II JA",IF(G6&lt;=36.24,"III JA"))))))))</f>
        <v>I A</v>
      </c>
    </row>
    <row r="7" spans="1:9" ht="12.75">
      <c r="A7" s="17">
        <v>2</v>
      </c>
      <c r="B7" s="18" t="s">
        <v>248</v>
      </c>
      <c r="C7" s="19" t="s">
        <v>524</v>
      </c>
      <c r="D7" s="20">
        <v>39247</v>
      </c>
      <c r="E7" s="21" t="s">
        <v>525</v>
      </c>
      <c r="F7" s="21" t="s">
        <v>526</v>
      </c>
      <c r="G7" s="22">
        <v>26.84</v>
      </c>
      <c r="H7" s="23" t="s">
        <v>646</v>
      </c>
      <c r="I7" s="104" t="str">
        <f t="shared" si="0"/>
        <v>I A</v>
      </c>
    </row>
    <row r="8" spans="1:9" ht="12.75">
      <c r="A8" s="17">
        <v>3</v>
      </c>
      <c r="B8" s="18" t="s">
        <v>626</v>
      </c>
      <c r="C8" s="19" t="s">
        <v>627</v>
      </c>
      <c r="D8" s="20" t="s">
        <v>628</v>
      </c>
      <c r="E8" s="21" t="s">
        <v>525</v>
      </c>
      <c r="F8" s="21" t="s">
        <v>613</v>
      </c>
      <c r="G8" s="22">
        <v>27.09</v>
      </c>
      <c r="H8" s="23" t="s">
        <v>655</v>
      </c>
      <c r="I8" s="104" t="str">
        <f t="shared" si="0"/>
        <v>II A</v>
      </c>
    </row>
    <row r="9" spans="1:9" ht="12.75">
      <c r="A9" s="17">
        <v>4</v>
      </c>
      <c r="B9" s="18" t="s">
        <v>614</v>
      </c>
      <c r="C9" s="19" t="s">
        <v>247</v>
      </c>
      <c r="D9" s="20" t="s">
        <v>615</v>
      </c>
      <c r="E9" s="21" t="s">
        <v>525</v>
      </c>
      <c r="F9" s="21" t="s">
        <v>616</v>
      </c>
      <c r="G9" s="22">
        <v>27.21</v>
      </c>
      <c r="H9" s="23" t="s">
        <v>646</v>
      </c>
      <c r="I9" s="104" t="str">
        <f t="shared" si="0"/>
        <v>II A</v>
      </c>
    </row>
    <row r="10" spans="1:9" ht="12.75">
      <c r="A10" s="17">
        <v>5</v>
      </c>
      <c r="B10" s="18" t="s">
        <v>637</v>
      </c>
      <c r="C10" s="19" t="s">
        <v>638</v>
      </c>
      <c r="D10" s="20" t="s">
        <v>639</v>
      </c>
      <c r="E10" s="21" t="s">
        <v>525</v>
      </c>
      <c r="F10" s="21" t="s">
        <v>591</v>
      </c>
      <c r="G10" s="22">
        <v>27.54</v>
      </c>
      <c r="H10" s="23" t="s">
        <v>649</v>
      </c>
      <c r="I10" s="104" t="str">
        <f t="shared" si="0"/>
        <v>II A</v>
      </c>
    </row>
    <row r="11" spans="1:9" ht="12.75">
      <c r="A11" s="17">
        <v>6</v>
      </c>
      <c r="B11" s="18" t="s">
        <v>621</v>
      </c>
      <c r="C11" s="19" t="s">
        <v>622</v>
      </c>
      <c r="D11" s="20" t="s">
        <v>623</v>
      </c>
      <c r="E11" s="21" t="s">
        <v>525</v>
      </c>
      <c r="F11" s="21" t="s">
        <v>613</v>
      </c>
      <c r="G11" s="22">
        <v>27.57</v>
      </c>
      <c r="H11" s="23" t="s">
        <v>646</v>
      </c>
      <c r="I11" s="104" t="str">
        <f t="shared" si="0"/>
        <v>II A</v>
      </c>
    </row>
    <row r="12" spans="1:13" s="5" customFormat="1" ht="12.75">
      <c r="A12" s="17">
        <v>7</v>
      </c>
      <c r="B12" s="18" t="s">
        <v>527</v>
      </c>
      <c r="C12" s="19" t="s">
        <v>528</v>
      </c>
      <c r="D12" s="20">
        <v>39332</v>
      </c>
      <c r="E12" s="21" t="s">
        <v>525</v>
      </c>
      <c r="F12" s="21" t="s">
        <v>529</v>
      </c>
      <c r="G12" s="22">
        <v>27.6</v>
      </c>
      <c r="H12" s="23" t="s">
        <v>655</v>
      </c>
      <c r="I12" s="104" t="str">
        <f t="shared" si="0"/>
        <v>II A</v>
      </c>
      <c r="L12" s="6"/>
      <c r="M12" s="2"/>
    </row>
    <row r="13" spans="1:13" s="5" customFormat="1" ht="12.75">
      <c r="A13" s="17">
        <v>8</v>
      </c>
      <c r="B13" s="18" t="s">
        <v>607</v>
      </c>
      <c r="C13" s="19" t="s">
        <v>608</v>
      </c>
      <c r="D13" s="20" t="s">
        <v>516</v>
      </c>
      <c r="E13" s="21" t="s">
        <v>525</v>
      </c>
      <c r="F13" s="21" t="s">
        <v>609</v>
      </c>
      <c r="G13" s="22">
        <v>27.89</v>
      </c>
      <c r="H13" s="23" t="s">
        <v>649</v>
      </c>
      <c r="I13" s="104" t="str">
        <f t="shared" si="0"/>
        <v>II A</v>
      </c>
      <c r="L13" s="6"/>
      <c r="M13" s="2"/>
    </row>
    <row r="14" spans="1:13" s="5" customFormat="1" ht="12.75">
      <c r="A14" s="17">
        <v>9</v>
      </c>
      <c r="B14" s="18" t="s">
        <v>64</v>
      </c>
      <c r="C14" s="19" t="s">
        <v>65</v>
      </c>
      <c r="D14" s="20" t="s">
        <v>66</v>
      </c>
      <c r="E14" s="21" t="s">
        <v>59</v>
      </c>
      <c r="F14" s="21" t="s">
        <v>60</v>
      </c>
      <c r="G14" s="22">
        <v>28.01</v>
      </c>
      <c r="H14" s="23" t="s">
        <v>646</v>
      </c>
      <c r="I14" s="104" t="str">
        <f t="shared" si="0"/>
        <v>II A</v>
      </c>
      <c r="L14" s="6"/>
      <c r="M14" s="2"/>
    </row>
    <row r="15" spans="1:13" s="5" customFormat="1" ht="12.75">
      <c r="A15" s="17">
        <v>10</v>
      </c>
      <c r="B15" s="18" t="s">
        <v>406</v>
      </c>
      <c r="C15" s="19" t="s">
        <v>407</v>
      </c>
      <c r="D15" s="20" t="s">
        <v>408</v>
      </c>
      <c r="E15" s="21" t="s">
        <v>376</v>
      </c>
      <c r="F15" s="21" t="s">
        <v>409</v>
      </c>
      <c r="G15" s="22">
        <v>28.24</v>
      </c>
      <c r="H15" s="23" t="s">
        <v>649</v>
      </c>
      <c r="I15" s="104" t="str">
        <f t="shared" si="0"/>
        <v>II A</v>
      </c>
      <c r="L15" s="6"/>
      <c r="M15" s="2"/>
    </row>
    <row r="16" spans="1:13" s="5" customFormat="1" ht="12.75">
      <c r="A16" s="17">
        <v>11</v>
      </c>
      <c r="B16" s="18" t="s">
        <v>632</v>
      </c>
      <c r="C16" s="19" t="s">
        <v>633</v>
      </c>
      <c r="D16" s="20" t="s">
        <v>634</v>
      </c>
      <c r="E16" s="21" t="s">
        <v>525</v>
      </c>
      <c r="F16" s="21" t="s">
        <v>613</v>
      </c>
      <c r="G16" s="22">
        <v>28.25</v>
      </c>
      <c r="H16" s="23" t="s">
        <v>649</v>
      </c>
      <c r="I16" s="104" t="str">
        <f t="shared" si="0"/>
        <v>II A</v>
      </c>
      <c r="L16" s="6"/>
      <c r="M16" s="2"/>
    </row>
    <row r="17" spans="1:13" s="5" customFormat="1" ht="12.75">
      <c r="A17" s="17">
        <v>12</v>
      </c>
      <c r="B17" s="18" t="s">
        <v>245</v>
      </c>
      <c r="C17" s="19" t="s">
        <v>426</v>
      </c>
      <c r="D17" s="20">
        <v>39233</v>
      </c>
      <c r="E17" s="21" t="s">
        <v>525</v>
      </c>
      <c r="F17" s="21" t="s">
        <v>526</v>
      </c>
      <c r="G17" s="22">
        <v>28.45</v>
      </c>
      <c r="H17" s="23" t="s">
        <v>655</v>
      </c>
      <c r="I17" s="104" t="str">
        <f t="shared" si="0"/>
        <v>II A</v>
      </c>
      <c r="L17" s="6"/>
      <c r="M17" s="2"/>
    </row>
    <row r="18" spans="1:13" s="5" customFormat="1" ht="12.75">
      <c r="A18" s="17">
        <v>13</v>
      </c>
      <c r="B18" s="18" t="s">
        <v>67</v>
      </c>
      <c r="C18" s="19" t="s">
        <v>68</v>
      </c>
      <c r="D18" s="20" t="s">
        <v>69</v>
      </c>
      <c r="E18" s="21" t="s">
        <v>59</v>
      </c>
      <c r="F18" s="21" t="s">
        <v>60</v>
      </c>
      <c r="G18" s="22">
        <v>28.48</v>
      </c>
      <c r="H18" s="23" t="s">
        <v>655</v>
      </c>
      <c r="I18" s="104" t="str">
        <f t="shared" si="0"/>
        <v>II A</v>
      </c>
      <c r="L18" s="6"/>
      <c r="M18" s="2"/>
    </row>
    <row r="19" spans="1:13" s="5" customFormat="1" ht="12.75">
      <c r="A19" s="17">
        <v>14</v>
      </c>
      <c r="B19" s="18" t="s">
        <v>236</v>
      </c>
      <c r="C19" s="19" t="s">
        <v>247</v>
      </c>
      <c r="D19" s="20">
        <v>39434</v>
      </c>
      <c r="E19" s="21" t="s">
        <v>228</v>
      </c>
      <c r="F19" s="21" t="s">
        <v>244</v>
      </c>
      <c r="G19" s="22">
        <v>28.52</v>
      </c>
      <c r="H19" s="23" t="s">
        <v>646</v>
      </c>
      <c r="I19" s="104" t="str">
        <f t="shared" si="0"/>
        <v>II A</v>
      </c>
      <c r="L19" s="6"/>
      <c r="M19" s="2"/>
    </row>
    <row r="20" spans="1:13" s="5" customFormat="1" ht="12.75">
      <c r="A20" s="17">
        <v>15</v>
      </c>
      <c r="B20" s="18" t="s">
        <v>259</v>
      </c>
      <c r="C20" s="19" t="s">
        <v>450</v>
      </c>
      <c r="D20" s="20" t="s">
        <v>451</v>
      </c>
      <c r="E20" s="21" t="s">
        <v>376</v>
      </c>
      <c r="F20" s="21" t="s">
        <v>449</v>
      </c>
      <c r="G20" s="22">
        <v>28.73</v>
      </c>
      <c r="H20" s="23" t="s">
        <v>659</v>
      </c>
      <c r="I20" s="104" t="str">
        <f t="shared" si="0"/>
        <v>II A</v>
      </c>
      <c r="L20" s="6"/>
      <c r="M20" s="2"/>
    </row>
    <row r="21" spans="1:13" s="5" customFormat="1" ht="12.75">
      <c r="A21" s="17">
        <v>16</v>
      </c>
      <c r="B21" s="18" t="s">
        <v>384</v>
      </c>
      <c r="C21" s="19" t="s">
        <v>599</v>
      </c>
      <c r="D21" s="20" t="s">
        <v>600</v>
      </c>
      <c r="E21" s="21" t="s">
        <v>525</v>
      </c>
      <c r="F21" s="21" t="s">
        <v>601</v>
      </c>
      <c r="G21" s="22">
        <v>28.78</v>
      </c>
      <c r="H21" s="23" t="s">
        <v>655</v>
      </c>
      <c r="I21" s="104" t="str">
        <f t="shared" si="0"/>
        <v>III A</v>
      </c>
      <c r="L21" s="6"/>
      <c r="M21" s="2"/>
    </row>
    <row r="22" spans="1:13" s="5" customFormat="1" ht="12.75">
      <c r="A22" s="17">
        <v>17</v>
      </c>
      <c r="B22" s="18" t="s">
        <v>285</v>
      </c>
      <c r="C22" s="19" t="s">
        <v>286</v>
      </c>
      <c r="D22" s="20">
        <v>39430</v>
      </c>
      <c r="E22" s="21" t="s">
        <v>268</v>
      </c>
      <c r="F22" s="21" t="s">
        <v>287</v>
      </c>
      <c r="G22" s="22">
        <v>28.83</v>
      </c>
      <c r="H22" s="23" t="s">
        <v>649</v>
      </c>
      <c r="I22" s="104" t="str">
        <f t="shared" si="0"/>
        <v>III A</v>
      </c>
      <c r="L22" s="6"/>
      <c r="M22" s="2"/>
    </row>
    <row r="23" spans="1:13" s="5" customFormat="1" ht="12.75">
      <c r="A23" s="17">
        <v>18</v>
      </c>
      <c r="B23" s="18" t="s">
        <v>532</v>
      </c>
      <c r="C23" s="19" t="s">
        <v>533</v>
      </c>
      <c r="D23" s="20">
        <v>39295</v>
      </c>
      <c r="E23" s="21" t="s">
        <v>525</v>
      </c>
      <c r="F23" s="21" t="s">
        <v>526</v>
      </c>
      <c r="G23" s="22">
        <v>28.91</v>
      </c>
      <c r="H23" s="23" t="s">
        <v>655</v>
      </c>
      <c r="I23" s="104" t="str">
        <f t="shared" si="0"/>
        <v>III A</v>
      </c>
      <c r="L23" s="6"/>
      <c r="M23" s="2"/>
    </row>
    <row r="24" spans="1:13" s="5" customFormat="1" ht="12.75">
      <c r="A24" s="17">
        <v>19</v>
      </c>
      <c r="B24" s="18" t="s">
        <v>104</v>
      </c>
      <c r="C24" s="19" t="s">
        <v>105</v>
      </c>
      <c r="D24" s="20" t="s">
        <v>106</v>
      </c>
      <c r="E24" s="21" t="s">
        <v>59</v>
      </c>
      <c r="F24" s="21" t="s">
        <v>60</v>
      </c>
      <c r="G24" s="22">
        <v>29.19</v>
      </c>
      <c r="H24" s="23" t="s">
        <v>649</v>
      </c>
      <c r="I24" s="104" t="str">
        <f t="shared" si="0"/>
        <v>III A</v>
      </c>
      <c r="L24" s="6"/>
      <c r="M24" s="2"/>
    </row>
    <row r="25" spans="1:13" s="5" customFormat="1" ht="12.75">
      <c r="A25" s="17">
        <v>20</v>
      </c>
      <c r="B25" s="18" t="s">
        <v>530</v>
      </c>
      <c r="C25" s="19" t="s">
        <v>531</v>
      </c>
      <c r="D25" s="20">
        <v>39413</v>
      </c>
      <c r="E25" s="21" t="s">
        <v>525</v>
      </c>
      <c r="F25" s="21" t="s">
        <v>526</v>
      </c>
      <c r="G25" s="22">
        <v>29.32</v>
      </c>
      <c r="H25" s="23" t="s">
        <v>655</v>
      </c>
      <c r="I25" s="104" t="str">
        <f t="shared" si="0"/>
        <v>III A</v>
      </c>
      <c r="L25" s="6"/>
      <c r="M25" s="2"/>
    </row>
    <row r="26" spans="1:13" s="5" customFormat="1" ht="12.75">
      <c r="A26" s="17">
        <v>21</v>
      </c>
      <c r="B26" s="18" t="s">
        <v>236</v>
      </c>
      <c r="C26" s="19" t="s">
        <v>237</v>
      </c>
      <c r="D26" s="20">
        <v>39602</v>
      </c>
      <c r="E26" s="21" t="s">
        <v>228</v>
      </c>
      <c r="F26" s="21" t="s">
        <v>229</v>
      </c>
      <c r="G26" s="22">
        <v>29.79</v>
      </c>
      <c r="H26" s="23" t="s">
        <v>655</v>
      </c>
      <c r="I26" s="104" t="str">
        <f t="shared" si="0"/>
        <v>III A</v>
      </c>
      <c r="L26" s="6"/>
      <c r="M26" s="2"/>
    </row>
    <row r="27" spans="1:13" s="5" customFormat="1" ht="12.75">
      <c r="A27" s="17">
        <v>22</v>
      </c>
      <c r="B27" s="18" t="s">
        <v>95</v>
      </c>
      <c r="C27" s="19" t="s">
        <v>96</v>
      </c>
      <c r="D27" s="20" t="s">
        <v>97</v>
      </c>
      <c r="E27" s="21" t="s">
        <v>59</v>
      </c>
      <c r="F27" s="21" t="s">
        <v>94</v>
      </c>
      <c r="G27" s="22">
        <v>29.98</v>
      </c>
      <c r="H27" s="23" t="s">
        <v>649</v>
      </c>
      <c r="I27" s="104" t="str">
        <f t="shared" si="0"/>
        <v>III A</v>
      </c>
      <c r="L27" s="6"/>
      <c r="M27" s="2"/>
    </row>
    <row r="28" spans="1:13" s="5" customFormat="1" ht="12.75">
      <c r="A28" s="17">
        <v>23</v>
      </c>
      <c r="B28" s="18" t="s">
        <v>98</v>
      </c>
      <c r="C28" s="19" t="s">
        <v>99</v>
      </c>
      <c r="D28" s="20" t="s">
        <v>100</v>
      </c>
      <c r="E28" s="21" t="s">
        <v>59</v>
      </c>
      <c r="F28" s="21" t="s">
        <v>94</v>
      </c>
      <c r="G28" s="22">
        <v>30.09</v>
      </c>
      <c r="H28" s="23" t="s">
        <v>655</v>
      </c>
      <c r="I28" s="104" t="str">
        <f t="shared" si="0"/>
        <v>III A</v>
      </c>
      <c r="L28" s="6"/>
      <c r="M28" s="2"/>
    </row>
    <row r="29" spans="1:13" s="5" customFormat="1" ht="12.75">
      <c r="A29" s="17">
        <v>24</v>
      </c>
      <c r="B29" s="18" t="s">
        <v>517</v>
      </c>
      <c r="C29" s="19" t="s">
        <v>518</v>
      </c>
      <c r="D29" s="20" t="s">
        <v>519</v>
      </c>
      <c r="E29" s="21" t="s">
        <v>504</v>
      </c>
      <c r="F29" s="21" t="s">
        <v>505</v>
      </c>
      <c r="G29" s="22">
        <v>30.12</v>
      </c>
      <c r="H29" s="23" t="s">
        <v>649</v>
      </c>
      <c r="I29" s="104" t="str">
        <f t="shared" si="0"/>
        <v>III A</v>
      </c>
      <c r="L29" s="6"/>
      <c r="M29" s="2"/>
    </row>
    <row r="30" spans="1:13" s="5" customFormat="1" ht="12.75">
      <c r="A30" s="17">
        <v>25</v>
      </c>
      <c r="B30" s="18" t="s">
        <v>85</v>
      </c>
      <c r="C30" s="19" t="s">
        <v>86</v>
      </c>
      <c r="D30" s="20" t="s">
        <v>87</v>
      </c>
      <c r="E30" s="21" t="s">
        <v>59</v>
      </c>
      <c r="F30" s="21" t="s">
        <v>60</v>
      </c>
      <c r="G30" s="22">
        <v>30.21</v>
      </c>
      <c r="H30" s="23" t="s">
        <v>649</v>
      </c>
      <c r="I30" s="104" t="str">
        <f t="shared" si="0"/>
        <v>III A</v>
      </c>
      <c r="L30" s="6"/>
      <c r="M30" s="2"/>
    </row>
    <row r="31" spans="1:13" s="5" customFormat="1" ht="12.75">
      <c r="A31" s="17">
        <v>26</v>
      </c>
      <c r="B31" s="18" t="s">
        <v>292</v>
      </c>
      <c r="C31" s="19" t="s">
        <v>293</v>
      </c>
      <c r="D31" s="20">
        <v>39206</v>
      </c>
      <c r="E31" s="21" t="s">
        <v>268</v>
      </c>
      <c r="F31" s="21" t="s">
        <v>294</v>
      </c>
      <c r="G31" s="22">
        <v>30.24</v>
      </c>
      <c r="H31" s="23" t="s">
        <v>649</v>
      </c>
      <c r="I31" s="104" t="str">
        <f t="shared" si="0"/>
        <v>III A</v>
      </c>
      <c r="L31" s="6"/>
      <c r="M31" s="2"/>
    </row>
    <row r="32" spans="1:13" s="5" customFormat="1" ht="12.75">
      <c r="A32" s="17">
        <v>27</v>
      </c>
      <c r="B32" s="18" t="s">
        <v>204</v>
      </c>
      <c r="C32" s="19" t="s">
        <v>205</v>
      </c>
      <c r="D32" s="20">
        <v>39640</v>
      </c>
      <c r="E32" s="21" t="s">
        <v>202</v>
      </c>
      <c r="F32" s="21" t="s">
        <v>203</v>
      </c>
      <c r="G32" s="22">
        <v>30.78</v>
      </c>
      <c r="H32" s="23" t="s">
        <v>649</v>
      </c>
      <c r="I32" s="104" t="str">
        <f t="shared" si="0"/>
        <v>III A</v>
      </c>
      <c r="L32" s="6"/>
      <c r="M32" s="2"/>
    </row>
    <row r="33" spans="1:13" s="5" customFormat="1" ht="12.75">
      <c r="A33" s="17">
        <v>28</v>
      </c>
      <c r="B33" s="18" t="s">
        <v>566</v>
      </c>
      <c r="C33" s="19" t="s">
        <v>567</v>
      </c>
      <c r="D33" s="20" t="s">
        <v>396</v>
      </c>
      <c r="E33" s="21" t="s">
        <v>525</v>
      </c>
      <c r="F33" s="21" t="s">
        <v>554</v>
      </c>
      <c r="G33" s="22">
        <v>31.41</v>
      </c>
      <c r="H33" s="23" t="s">
        <v>655</v>
      </c>
      <c r="I33" s="104" t="str">
        <f t="shared" si="0"/>
        <v>I JA</v>
      </c>
      <c r="L33" s="6"/>
      <c r="M33" s="2"/>
    </row>
    <row r="34" spans="1:13" s="5" customFormat="1" ht="12.75">
      <c r="A34" s="17">
        <v>29</v>
      </c>
      <c r="B34" s="18" t="s">
        <v>91</v>
      </c>
      <c r="C34" s="19" t="s">
        <v>92</v>
      </c>
      <c r="D34" s="20" t="s">
        <v>93</v>
      </c>
      <c r="E34" s="21" t="s">
        <v>59</v>
      </c>
      <c r="F34" s="21" t="s">
        <v>94</v>
      </c>
      <c r="G34" s="22">
        <v>32.12</v>
      </c>
      <c r="H34" s="23" t="s">
        <v>659</v>
      </c>
      <c r="I34" s="104" t="str">
        <f t="shared" si="0"/>
        <v>I JA</v>
      </c>
      <c r="L34" s="6"/>
      <c r="M34" s="2"/>
    </row>
    <row r="35" spans="1:13" s="5" customFormat="1" ht="12.75">
      <c r="A35" s="17">
        <v>30</v>
      </c>
      <c r="B35" s="18" t="s">
        <v>329</v>
      </c>
      <c r="C35" s="19" t="s">
        <v>284</v>
      </c>
      <c r="D35" s="20">
        <v>39765</v>
      </c>
      <c r="E35" s="21" t="s">
        <v>376</v>
      </c>
      <c r="F35" s="21" t="s">
        <v>460</v>
      </c>
      <c r="G35" s="22">
        <v>32.35</v>
      </c>
      <c r="H35" s="23" t="s">
        <v>659</v>
      </c>
      <c r="I35" s="104" t="str">
        <f t="shared" si="0"/>
        <v>I JA</v>
      </c>
      <c r="L35" s="6"/>
      <c r="M35" s="2"/>
    </row>
    <row r="36" spans="1:13" s="5" customFormat="1" ht="12.75">
      <c r="A36" s="17">
        <v>31</v>
      </c>
      <c r="B36" s="18" t="s">
        <v>236</v>
      </c>
      <c r="C36" s="19" t="s">
        <v>461</v>
      </c>
      <c r="D36" s="20">
        <v>39683</v>
      </c>
      <c r="E36" s="21" t="s">
        <v>376</v>
      </c>
      <c r="F36" s="21" t="s">
        <v>460</v>
      </c>
      <c r="G36" s="22">
        <v>33.07</v>
      </c>
      <c r="H36" s="23" t="s">
        <v>649</v>
      </c>
      <c r="I36" s="104" t="str">
        <f t="shared" si="0"/>
        <v>I JA</v>
      </c>
      <c r="L36" s="6"/>
      <c r="M36" s="2"/>
    </row>
    <row r="37" spans="1:13" s="5" customFormat="1" ht="12.75">
      <c r="A37" s="17">
        <v>32</v>
      </c>
      <c r="B37" s="18" t="s">
        <v>405</v>
      </c>
      <c r="C37" s="19" t="s">
        <v>421</v>
      </c>
      <c r="D37" s="20" t="s">
        <v>422</v>
      </c>
      <c r="E37" s="21" t="s">
        <v>376</v>
      </c>
      <c r="F37" s="21" t="s">
        <v>409</v>
      </c>
      <c r="G37" s="22">
        <v>33.99</v>
      </c>
      <c r="H37" s="23" t="s">
        <v>649</v>
      </c>
      <c r="I37" s="104" t="str">
        <f t="shared" si="0"/>
        <v>II JA</v>
      </c>
      <c r="L37" s="6"/>
      <c r="M37" s="2"/>
    </row>
    <row r="38" spans="1:13" s="5" customFormat="1" ht="12.75">
      <c r="A38" s="17">
        <v>33</v>
      </c>
      <c r="B38" s="18" t="s">
        <v>88</v>
      </c>
      <c r="C38" s="19" t="s">
        <v>89</v>
      </c>
      <c r="D38" s="20" t="s">
        <v>90</v>
      </c>
      <c r="E38" s="21" t="s">
        <v>59</v>
      </c>
      <c r="F38" s="21" t="s">
        <v>60</v>
      </c>
      <c r="G38" s="22">
        <v>35.28</v>
      </c>
      <c r="H38" s="23" t="s">
        <v>649</v>
      </c>
      <c r="I38" s="104" t="str">
        <f t="shared" si="0"/>
        <v>III JA</v>
      </c>
      <c r="L38" s="6"/>
      <c r="M38" s="2"/>
    </row>
    <row r="39" spans="1:13" s="5" customFormat="1" ht="12.75">
      <c r="A39" s="17">
        <v>34</v>
      </c>
      <c r="B39" s="18" t="s">
        <v>79</v>
      </c>
      <c r="C39" s="19" t="s">
        <v>80</v>
      </c>
      <c r="D39" s="20" t="s">
        <v>81</v>
      </c>
      <c r="E39" s="21" t="s">
        <v>59</v>
      </c>
      <c r="F39" s="21" t="s">
        <v>60</v>
      </c>
      <c r="G39" s="22">
        <v>35.75</v>
      </c>
      <c r="H39" s="23" t="s">
        <v>659</v>
      </c>
      <c r="I39" s="104" t="str">
        <f t="shared" si="0"/>
        <v>III JA</v>
      </c>
      <c r="L39" s="6"/>
      <c r="M39" s="2"/>
    </row>
    <row r="40" spans="1:13" s="5" customFormat="1" ht="12.75">
      <c r="A40" s="17"/>
      <c r="B40" s="18" t="s">
        <v>76</v>
      </c>
      <c r="C40" s="19" t="s">
        <v>77</v>
      </c>
      <c r="D40" s="20" t="s">
        <v>78</v>
      </c>
      <c r="E40" s="21" t="s">
        <v>59</v>
      </c>
      <c r="F40" s="21" t="s">
        <v>60</v>
      </c>
      <c r="G40" s="22" t="s">
        <v>647</v>
      </c>
      <c r="H40" s="23"/>
      <c r="I40" s="104"/>
      <c r="L40" s="6"/>
      <c r="M40" s="2"/>
    </row>
    <row r="41" spans="1:13" s="5" customFormat="1" ht="12.75">
      <c r="A41" s="17"/>
      <c r="B41" s="18" t="s">
        <v>61</v>
      </c>
      <c r="C41" s="19" t="s">
        <v>62</v>
      </c>
      <c r="D41" s="20" t="s">
        <v>63</v>
      </c>
      <c r="E41" s="21" t="s">
        <v>59</v>
      </c>
      <c r="F41" s="21" t="s">
        <v>60</v>
      </c>
      <c r="G41" s="22" t="s">
        <v>647</v>
      </c>
      <c r="H41" s="23"/>
      <c r="I41" s="104"/>
      <c r="L41" s="6"/>
      <c r="M41" s="2"/>
    </row>
    <row r="42" spans="1:13" s="5" customFormat="1" ht="12.75">
      <c r="A42" s="17"/>
      <c r="B42" s="18" t="s">
        <v>283</v>
      </c>
      <c r="C42" s="19" t="s">
        <v>447</v>
      </c>
      <c r="D42" s="20" t="s">
        <v>448</v>
      </c>
      <c r="E42" s="21" t="s">
        <v>376</v>
      </c>
      <c r="F42" s="21" t="s">
        <v>449</v>
      </c>
      <c r="G42" s="22" t="s">
        <v>647</v>
      </c>
      <c r="H42" s="23"/>
      <c r="I42" s="104"/>
      <c r="L42" s="6"/>
      <c r="M42" s="2"/>
    </row>
    <row r="43" spans="1:13" s="5" customFormat="1" ht="12.75">
      <c r="A43" s="17"/>
      <c r="B43" s="18" t="s">
        <v>464</v>
      </c>
      <c r="C43" s="19" t="s">
        <v>465</v>
      </c>
      <c r="D43" s="20" t="s">
        <v>466</v>
      </c>
      <c r="E43" s="21" t="s">
        <v>376</v>
      </c>
      <c r="F43" s="21" t="s">
        <v>460</v>
      </c>
      <c r="G43" s="22" t="s">
        <v>647</v>
      </c>
      <c r="H43" s="23"/>
      <c r="I43" s="104"/>
      <c r="L43" s="6"/>
      <c r="M43" s="2"/>
    </row>
    <row r="44" spans="1:13" s="5" customFormat="1" ht="12.75">
      <c r="A44" s="17"/>
      <c r="B44" s="18" t="s">
        <v>252</v>
      </c>
      <c r="C44" s="19" t="s">
        <v>253</v>
      </c>
      <c r="D44" s="20">
        <v>39692</v>
      </c>
      <c r="E44" s="21" t="s">
        <v>228</v>
      </c>
      <c r="F44" s="21" t="s">
        <v>251</v>
      </c>
      <c r="G44" s="22" t="s">
        <v>647</v>
      </c>
      <c r="H44" s="23"/>
      <c r="I44" s="104"/>
      <c r="L44" s="6"/>
      <c r="M44" s="2"/>
    </row>
  </sheetData>
  <sheetProtection/>
  <printOptions horizontalCentered="1"/>
  <pageMargins left="0.3937007874015748" right="0.3937007874015748" top="0.4" bottom="0.26" header="0.2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</cp:lastModifiedBy>
  <cp:lastPrinted>2022-05-25T13:35:07Z</cp:lastPrinted>
  <dcterms:created xsi:type="dcterms:W3CDTF">2005-01-12T10:00:46Z</dcterms:created>
  <dcterms:modified xsi:type="dcterms:W3CDTF">2022-05-26T09:48:37Z</dcterms:modified>
  <cp:category/>
  <cp:version/>
  <cp:contentType/>
  <cp:contentStatus/>
</cp:coreProperties>
</file>