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36" tabRatio="845" activeTab="0"/>
  </bookViews>
  <sheets>
    <sheet name="200M" sheetId="1" r:id="rId1"/>
    <sheet name="200V" sheetId="2" r:id="rId2"/>
    <sheet name="600MV" sheetId="3" r:id="rId3"/>
    <sheet name="60bbMV" sheetId="4" r:id="rId4"/>
    <sheet name="AukštisMV" sheetId="5" r:id="rId5"/>
    <sheet name="KartisMV" sheetId="6" r:id="rId6"/>
    <sheet name="TolisM" sheetId="7" r:id="rId7"/>
    <sheet name="TolisV" sheetId="8" r:id="rId8"/>
    <sheet name="RutulysMV" sheetId="9" r:id="rId9"/>
  </sheets>
  <definedNames/>
  <calcPr fullCalcOnLoad="1"/>
</workbook>
</file>

<file path=xl/sharedStrings.xml><?xml version="1.0" encoding="utf-8"?>
<sst xmlns="http://schemas.openxmlformats.org/spreadsheetml/2006/main" count="642" uniqueCount="315">
  <si>
    <t>Vardas</t>
  </si>
  <si>
    <t>Pavardė</t>
  </si>
  <si>
    <t>Rezultatas</t>
  </si>
  <si>
    <t>Treneris</t>
  </si>
  <si>
    <t>60 m</t>
  </si>
  <si>
    <t>Gimimo</t>
  </si>
  <si>
    <t>data</t>
  </si>
  <si>
    <t>200 m</t>
  </si>
  <si>
    <t xml:space="preserve">60 m + 200m </t>
  </si>
  <si>
    <t>Aukštis</t>
  </si>
  <si>
    <t>60 m + šuolis į aukštį</t>
  </si>
  <si>
    <t>60 m + šuolis į tolį</t>
  </si>
  <si>
    <t>Tolis</t>
  </si>
  <si>
    <t>Rutulys</t>
  </si>
  <si>
    <t>60 m + rutulio stūmimas (4 kg. )</t>
  </si>
  <si>
    <t>60 m + rutulio stūmimas (3 kg.)</t>
  </si>
  <si>
    <t xml:space="preserve">60 m + 600m </t>
  </si>
  <si>
    <t>R.Norkus</t>
  </si>
  <si>
    <t>Paulius</t>
  </si>
  <si>
    <t>Marija</t>
  </si>
  <si>
    <t>D.Jankauskaitė</t>
  </si>
  <si>
    <t>Benas</t>
  </si>
  <si>
    <t>K. Ščiglo</t>
  </si>
  <si>
    <t>Urtė</t>
  </si>
  <si>
    <t>Goda</t>
  </si>
  <si>
    <t>O.Pavilionienė</t>
  </si>
  <si>
    <t>Viktorija</t>
  </si>
  <si>
    <t>600 m</t>
  </si>
  <si>
    <t>60 m b.b.</t>
  </si>
  <si>
    <t>Jurkevičius</t>
  </si>
  <si>
    <t xml:space="preserve">I. Jakubaitytė </t>
  </si>
  <si>
    <t>Ema</t>
  </si>
  <si>
    <t>"Startas"</t>
  </si>
  <si>
    <t>Stragytė</t>
  </si>
  <si>
    <t>Vakarė</t>
  </si>
  <si>
    <t>Asakavičiūtė</t>
  </si>
  <si>
    <t>Kaškonas</t>
  </si>
  <si>
    <t>N.Gedgaudienė</t>
  </si>
  <si>
    <t>Ąžuolas</t>
  </si>
  <si>
    <t>Dominykas</t>
  </si>
  <si>
    <t>I.Juodeškienė</t>
  </si>
  <si>
    <t>Julius</t>
  </si>
  <si>
    <t>Augustė</t>
  </si>
  <si>
    <t>I.Gricevičienė</t>
  </si>
  <si>
    <t>A.Gricevičius</t>
  </si>
  <si>
    <t>Sofija</t>
  </si>
  <si>
    <t>Bieliūnaitė</t>
  </si>
  <si>
    <t>A. Skujytė</t>
  </si>
  <si>
    <t>Simona</t>
  </si>
  <si>
    <t>Lukas</t>
  </si>
  <si>
    <t>Gabrielė</t>
  </si>
  <si>
    <t>Ugnė</t>
  </si>
  <si>
    <t>Elzė</t>
  </si>
  <si>
    <t>G.Šerėnienė</t>
  </si>
  <si>
    <t>Domantas</t>
  </si>
  <si>
    <t>Kotryna</t>
  </si>
  <si>
    <t>Fawcett</t>
  </si>
  <si>
    <t>R.Sadzevičienė</t>
  </si>
  <si>
    <t>Venckūnas</t>
  </si>
  <si>
    <t>R. Ančlauskas</t>
  </si>
  <si>
    <t>Arnas</t>
  </si>
  <si>
    <t>Vieta</t>
  </si>
  <si>
    <t>R.Ramanauskaite</t>
  </si>
  <si>
    <t>E. Dilys</t>
  </si>
  <si>
    <t>Sporto mokyklos "Startas" vaikų dvikovių čempionatas</t>
  </si>
  <si>
    <t>Mergaitės (2010+)</t>
  </si>
  <si>
    <t>Berniukai (2010+)</t>
  </si>
  <si>
    <t>Svetokaitė</t>
  </si>
  <si>
    <t>Greta</t>
  </si>
  <si>
    <t>Viltė</t>
  </si>
  <si>
    <t>Kazakevičiūtė</t>
  </si>
  <si>
    <t>2010-10-21</t>
  </si>
  <si>
    <t>R.Kančys</t>
  </si>
  <si>
    <t>Matiušovas</t>
  </si>
  <si>
    <t>2011-05-30</t>
  </si>
  <si>
    <t>Aleksas</t>
  </si>
  <si>
    <t>Murėnas</t>
  </si>
  <si>
    <t>2010-08-04</t>
  </si>
  <si>
    <t xml:space="preserve">Skaistė </t>
  </si>
  <si>
    <t>Mažeikaitė</t>
  </si>
  <si>
    <t>2010-08-24</t>
  </si>
  <si>
    <t>Gerda</t>
  </si>
  <si>
    <t>Ralickaitė</t>
  </si>
  <si>
    <t>2011-08-18</t>
  </si>
  <si>
    <t>Stanys</t>
  </si>
  <si>
    <t>2010-09-22</t>
  </si>
  <si>
    <t>I.Šukevičiūtė</t>
  </si>
  <si>
    <t>Rokas</t>
  </si>
  <si>
    <t>Matonis</t>
  </si>
  <si>
    <t>2011-12-31</t>
  </si>
  <si>
    <t>Babianskaitė</t>
  </si>
  <si>
    <t>2010-10-17</t>
  </si>
  <si>
    <t>Vilkelytė</t>
  </si>
  <si>
    <t>2012-11-19</t>
  </si>
  <si>
    <t>Banys</t>
  </si>
  <si>
    <t>2013-10-10</t>
  </si>
  <si>
    <t>Petras</t>
  </si>
  <si>
    <t>Urbonas</t>
  </si>
  <si>
    <t>Rugilė</t>
  </si>
  <si>
    <t>Morkevičiūtė</t>
  </si>
  <si>
    <t>Džiugas</t>
  </si>
  <si>
    <t>Gudžiūnas</t>
  </si>
  <si>
    <t>Auksė</t>
  </si>
  <si>
    <t>Grigaliūnaitė</t>
  </si>
  <si>
    <t>Emilija</t>
  </si>
  <si>
    <t>Dovydas</t>
  </si>
  <si>
    <t>Obelenius</t>
  </si>
  <si>
    <t>Ringė</t>
  </si>
  <si>
    <t>Lorenschat</t>
  </si>
  <si>
    <t>Timotiejus</t>
  </si>
  <si>
    <t>Pehk-Ivaščenko</t>
  </si>
  <si>
    <t>Jokūbas</t>
  </si>
  <si>
    <t>Ivanauskas</t>
  </si>
  <si>
    <t>Tomas</t>
  </si>
  <si>
    <t>Slučka</t>
  </si>
  <si>
    <t>2010-04-01</t>
  </si>
  <si>
    <t>2010-08-05</t>
  </si>
  <si>
    <t>Meda</t>
  </si>
  <si>
    <t>Staugaitytė</t>
  </si>
  <si>
    <t>2011-07-06</t>
  </si>
  <si>
    <t>Emilė</t>
  </si>
  <si>
    <t>Steponavičiūtė</t>
  </si>
  <si>
    <t>2011-03-24</t>
  </si>
  <si>
    <t>Jorūnė</t>
  </si>
  <si>
    <t>Fiodorovaitė</t>
  </si>
  <si>
    <t>2011-03-16</t>
  </si>
  <si>
    <t>Ugne</t>
  </si>
  <si>
    <t>Baltbarzdyte</t>
  </si>
  <si>
    <t>Matas</t>
  </si>
  <si>
    <t>Kažemėkaitis</t>
  </si>
  <si>
    <t>Migle</t>
  </si>
  <si>
    <t>Noreikaitė</t>
  </si>
  <si>
    <t>Auguste</t>
  </si>
  <si>
    <t>Bružaitė</t>
  </si>
  <si>
    <t>I.Juodeškienė, M.Juodeškaitė</t>
  </si>
  <si>
    <t xml:space="preserve">Luknė </t>
  </si>
  <si>
    <t xml:space="preserve">Užpalevičiūtė </t>
  </si>
  <si>
    <t>Osksras</t>
  </si>
  <si>
    <t>Vorotinskas</t>
  </si>
  <si>
    <t xml:space="preserve">Dovydas </t>
  </si>
  <si>
    <t>Norvaišas</t>
  </si>
  <si>
    <t>Lishchynska</t>
  </si>
  <si>
    <t>I. Jakubaityte, K. Shastun</t>
  </si>
  <si>
    <t>Iliia</t>
  </si>
  <si>
    <t>Pochernin</t>
  </si>
  <si>
    <t xml:space="preserve">I. Jakubaitytė, K. Shastun </t>
  </si>
  <si>
    <t>Urbelytė</t>
  </si>
  <si>
    <t>2010-08-22</t>
  </si>
  <si>
    <t>Aidas</t>
  </si>
  <si>
    <t>Danyla</t>
  </si>
  <si>
    <t>2010-10-01</t>
  </si>
  <si>
    <t>Aleksandr</t>
  </si>
  <si>
    <t>Černeckij</t>
  </si>
  <si>
    <t>2011-05-19</t>
  </si>
  <si>
    <t>Ruseckaitė</t>
  </si>
  <si>
    <t>2010-10-30</t>
  </si>
  <si>
    <t>Kira</t>
  </si>
  <si>
    <t>Timochina</t>
  </si>
  <si>
    <t>2010-06-04</t>
  </si>
  <si>
    <t>Daniela</t>
  </si>
  <si>
    <t>Lisauskaitė</t>
  </si>
  <si>
    <t>2012-04-23</t>
  </si>
  <si>
    <t>Anna</t>
  </si>
  <si>
    <t>Černeckaja</t>
  </si>
  <si>
    <t>Dmitro</t>
  </si>
  <si>
    <t>Pobažanskij</t>
  </si>
  <si>
    <t>2012-12-04</t>
  </si>
  <si>
    <t>Miliauskaitė</t>
  </si>
  <si>
    <t>2010-12-15</t>
  </si>
  <si>
    <t>S.Obelienienė</t>
  </si>
  <si>
    <t>Venskutonytė</t>
  </si>
  <si>
    <t>2011-07-26</t>
  </si>
  <si>
    <t>Elžbieta</t>
  </si>
  <si>
    <t>Rimaitė</t>
  </si>
  <si>
    <t>2010-04-16</t>
  </si>
  <si>
    <t>Kristupas</t>
  </si>
  <si>
    <t>Mitkevičius</t>
  </si>
  <si>
    <t>2011-07-11</t>
  </si>
  <si>
    <t>Gytis</t>
  </si>
  <si>
    <t>Toliušis</t>
  </si>
  <si>
    <t>2010-08-23</t>
  </si>
  <si>
    <t>Jocas</t>
  </si>
  <si>
    <t>2010-07-19</t>
  </si>
  <si>
    <t>Daugėlaitė</t>
  </si>
  <si>
    <t>2011-02-19</t>
  </si>
  <si>
    <t>Bruožytė</t>
  </si>
  <si>
    <t>Barauskas</t>
  </si>
  <si>
    <t>2010-05-14</t>
  </si>
  <si>
    <t xml:space="preserve">A.Gavelytė </t>
  </si>
  <si>
    <t>Indrė</t>
  </si>
  <si>
    <t>Vainauskaitė</t>
  </si>
  <si>
    <t>2010-07-13</t>
  </si>
  <si>
    <t>Krėpštaitė</t>
  </si>
  <si>
    <t>2010-09-10</t>
  </si>
  <si>
    <t>Alzbutaitė</t>
  </si>
  <si>
    <t>2010-09-24</t>
  </si>
  <si>
    <t>Justė</t>
  </si>
  <si>
    <t>Krasauskaitė</t>
  </si>
  <si>
    <t>2010-11-25</t>
  </si>
  <si>
    <t>Evija</t>
  </si>
  <si>
    <t>Bertašiūtė</t>
  </si>
  <si>
    <t>2011-01-20</t>
  </si>
  <si>
    <t>Butkevičius</t>
  </si>
  <si>
    <t>2011-02-10</t>
  </si>
  <si>
    <t>Juozaitytė</t>
  </si>
  <si>
    <t>2011-02-24</t>
  </si>
  <si>
    <t>Luka</t>
  </si>
  <si>
    <t>Lubytė</t>
  </si>
  <si>
    <t>2011-04-11</t>
  </si>
  <si>
    <t>Henrieta</t>
  </si>
  <si>
    <t>Budreikaitė</t>
  </si>
  <si>
    <t>2011-06-25</t>
  </si>
  <si>
    <t>Aurėja</t>
  </si>
  <si>
    <t>Lozankovaitė</t>
  </si>
  <si>
    <t>Mantas</t>
  </si>
  <si>
    <t>Kandrotas</t>
  </si>
  <si>
    <t>Smilte</t>
  </si>
  <si>
    <t>Simonavičiūtė</t>
  </si>
  <si>
    <t>Sipavičiūtė</t>
  </si>
  <si>
    <t>Andrius</t>
  </si>
  <si>
    <t>Arminas</t>
  </si>
  <si>
    <t>Žilinskas</t>
  </si>
  <si>
    <t xml:space="preserve">Jonas </t>
  </si>
  <si>
    <t>Vadeika</t>
  </si>
  <si>
    <t>Žaliaduonytė</t>
  </si>
  <si>
    <t>Vėgėlytė</t>
  </si>
  <si>
    <t>2010-03-02</t>
  </si>
  <si>
    <t>Aistis</t>
  </si>
  <si>
    <t>Garjonis</t>
  </si>
  <si>
    <t>2011-07-03</t>
  </si>
  <si>
    <t>Ridas</t>
  </si>
  <si>
    <t>Jančauskas</t>
  </si>
  <si>
    <t>2011-03-18</t>
  </si>
  <si>
    <t>Auškalnis</t>
  </si>
  <si>
    <t>2010-04-04</t>
  </si>
  <si>
    <t>Simas</t>
  </si>
  <si>
    <t>2011-11-23</t>
  </si>
  <si>
    <t>Armandas</t>
  </si>
  <si>
    <t>Kikutis</t>
  </si>
  <si>
    <t>2011-07-15</t>
  </si>
  <si>
    <t>Kesylis</t>
  </si>
  <si>
    <t>2011-10-08</t>
  </si>
  <si>
    <t>Pangonytė</t>
  </si>
  <si>
    <t>Gytė</t>
  </si>
  <si>
    <t>Montvilaitė</t>
  </si>
  <si>
    <t xml:space="preserve">Rugilė </t>
  </si>
  <si>
    <t>Čepaitė</t>
  </si>
  <si>
    <t>Pockevičius</t>
  </si>
  <si>
    <t xml:space="preserve">Ieva </t>
  </si>
  <si>
    <t>Bartkutė</t>
  </si>
  <si>
    <t xml:space="preserve">Morta </t>
  </si>
  <si>
    <t>Radzevičiūtė</t>
  </si>
  <si>
    <t>Sokolovas</t>
  </si>
  <si>
    <t>Joana</t>
  </si>
  <si>
    <t>Lankutytė</t>
  </si>
  <si>
    <t>Gryba</t>
  </si>
  <si>
    <t>Tautvydas</t>
  </si>
  <si>
    <t>Timinskas</t>
  </si>
  <si>
    <t xml:space="preserve">Benas </t>
  </si>
  <si>
    <t>Paškauskas</t>
  </si>
  <si>
    <t>Martyna</t>
  </si>
  <si>
    <t>Prapokaitė</t>
  </si>
  <si>
    <t>Dikšaitis</t>
  </si>
  <si>
    <t>Martas</t>
  </si>
  <si>
    <t>Gricevičius</t>
  </si>
  <si>
    <t>I.A.Gricevičiai</t>
  </si>
  <si>
    <t>A.Starkevičius</t>
  </si>
  <si>
    <t>Indraja</t>
  </si>
  <si>
    <t>Bradulytė</t>
  </si>
  <si>
    <t>Lėja</t>
  </si>
  <si>
    <t>Tamašauskaitė</t>
  </si>
  <si>
    <t>Babrauskytė</t>
  </si>
  <si>
    <t>Žiaunytė</t>
  </si>
  <si>
    <t>Stapalionytė</t>
  </si>
  <si>
    <t>Garčinskaitė</t>
  </si>
  <si>
    <t xml:space="preserve">Frėja </t>
  </si>
  <si>
    <t>Ramoškevičiūtė</t>
  </si>
  <si>
    <t>Kamilė</t>
  </si>
  <si>
    <t>Juodeikė</t>
  </si>
  <si>
    <t>S.Ramoškevičiūtė</t>
  </si>
  <si>
    <t>Kazlauskas</t>
  </si>
  <si>
    <t>Perkūnas</t>
  </si>
  <si>
    <t>Kučinskas</t>
  </si>
  <si>
    <t>Jociūtė</t>
  </si>
  <si>
    <t>Eglė</t>
  </si>
  <si>
    <t>Juškelytė</t>
  </si>
  <si>
    <t>Melita</t>
  </si>
  <si>
    <t>Vasiliauskaitė</t>
  </si>
  <si>
    <t>Gediminas</t>
  </si>
  <si>
    <t>Snarskis</t>
  </si>
  <si>
    <t>2012-</t>
  </si>
  <si>
    <t>Mikėnaitė</t>
  </si>
  <si>
    <t>Deneira</t>
  </si>
  <si>
    <t>Skužinskaitė</t>
  </si>
  <si>
    <t>Navickaitė</t>
  </si>
  <si>
    <t xml:space="preserve">N.Gedgaudienė </t>
  </si>
  <si>
    <t>Kuzmickaitė</t>
  </si>
  <si>
    <t xml:space="preserve">Emilis </t>
  </si>
  <si>
    <t>Žiogas</t>
  </si>
  <si>
    <t>2010-03-21</t>
  </si>
  <si>
    <t>60 m + 60 m b.b.(12,00-7.50-0,76)</t>
  </si>
  <si>
    <t>Kartis</t>
  </si>
  <si>
    <t>60 m + šuolis su kartimi</t>
  </si>
  <si>
    <t>Jonas</t>
  </si>
  <si>
    <t>Taruta</t>
  </si>
  <si>
    <t>Juškaitė</t>
  </si>
  <si>
    <t>2010-</t>
  </si>
  <si>
    <t>J.Čižauskas</t>
  </si>
  <si>
    <t>Klimavičūtė</t>
  </si>
  <si>
    <t>Austėja</t>
  </si>
  <si>
    <t>Rimkutė</t>
  </si>
  <si>
    <t>DQ</t>
  </si>
  <si>
    <t>Mindaugas</t>
  </si>
  <si>
    <t>DNS</t>
  </si>
  <si>
    <t>Žiginskas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</si>
</sst>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m:ss.00"/>
    <numFmt numFmtId="183" formatCode="mmm/yyyy"/>
    <numFmt numFmtId="184" formatCode="0.0"/>
    <numFmt numFmtId="185" formatCode="yyyy/mm/dd;@"/>
    <numFmt numFmtId="186" formatCode="[$-409]dddd\,\ mmmm\ d\,\ yyyy"/>
    <numFmt numFmtId="187" formatCode="yyyy\-mm\-dd"/>
    <numFmt numFmtId="188" formatCode="_-* #,##0.0\ _L_t_-;\-* #,##0.0\ _L_t_-;_-* &quot;-&quot;??\ _L_t_-;_-@_-"/>
    <numFmt numFmtId="189" formatCode="[$-427]General"/>
    <numFmt numFmtId="190" formatCode="yy\-m\-d"/>
    <numFmt numFmtId="191" formatCode="[$-427]yy\-m\-d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HelveticaLT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HelveticaLT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LT"/>
      <family val="0"/>
    </font>
    <font>
      <sz val="10"/>
      <name val="TimesLT"/>
      <family val="0"/>
    </font>
    <font>
      <b/>
      <sz val="10"/>
      <color indexed="9"/>
      <name val="TimesLT"/>
      <family val="0"/>
    </font>
    <font>
      <i/>
      <sz val="7"/>
      <name val="TimesLT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2"/>
      <name val="Arial"/>
      <family val="2"/>
    </font>
    <font>
      <sz val="10"/>
      <name val="HelveticaLT"/>
      <family val="0"/>
    </font>
    <font>
      <u val="single"/>
      <sz val="10"/>
      <name val="TimesLT"/>
      <family val="0"/>
    </font>
    <font>
      <i/>
      <sz val="7"/>
      <color indexed="9"/>
      <name val="TimesL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TimesLT"/>
      <family val="0"/>
    </font>
    <font>
      <i/>
      <sz val="7"/>
      <color theme="0"/>
      <name val="TimesLT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36" fillId="38" borderId="0" applyNumberFormat="0" applyBorder="0" applyAlignment="0" applyProtection="0"/>
    <xf numFmtId="0" fontId="4" fillId="39" borderId="1" applyNumberFormat="0" applyAlignment="0" applyProtection="0"/>
    <xf numFmtId="0" fontId="5" fillId="4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9" fontId="37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" fillId="0" borderId="0">
      <alignment/>
      <protection/>
    </xf>
    <xf numFmtId="0" fontId="38" fillId="41" borderId="6" applyNumberFormat="0" applyAlignment="0" applyProtection="0"/>
    <xf numFmtId="0" fontId="14" fillId="0" borderId="7" applyNumberFormat="0" applyFill="0" applyAlignment="0" applyProtection="0"/>
    <xf numFmtId="0" fontId="15" fillId="42" borderId="0" applyNumberFormat="0" applyBorder="0" applyAlignment="0" applyProtection="0"/>
    <xf numFmtId="0" fontId="39" fillId="43" borderId="0" applyNumberFormat="0" applyBorder="0" applyAlignment="0" applyProtection="0"/>
    <xf numFmtId="0" fontId="0" fillId="0" borderId="0">
      <alignment/>
      <protection/>
    </xf>
    <xf numFmtId="0" fontId="31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4" borderId="8" applyNumberFormat="0" applyFont="0" applyAlignment="0" applyProtection="0"/>
    <xf numFmtId="0" fontId="16" fillId="39" borderId="9" applyNumberFormat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0" fillId="51" borderId="10" applyNumberFormat="0" applyFont="0" applyAlignment="0" applyProtection="0"/>
    <xf numFmtId="9" fontId="0" fillId="0" borderId="0" applyFont="0" applyFill="0" applyBorder="0" applyAlignment="0" applyProtection="0"/>
    <xf numFmtId="0" fontId="40" fillId="52" borderId="6" applyNumberFormat="0" applyAlignment="0" applyProtection="0"/>
    <xf numFmtId="0" fontId="41" fillId="0" borderId="11" applyNumberFormat="0" applyFill="0" applyAlignment="0" applyProtection="0"/>
    <xf numFmtId="0" fontId="42" fillId="53" borderId="12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81" fontId="0" fillId="0" borderId="0" xfId="0" applyNumberFormat="1" applyAlignment="1">
      <alignment/>
    </xf>
    <xf numFmtId="0" fontId="25" fillId="0" borderId="14" xfId="0" applyFont="1" applyBorder="1" applyAlignment="1">
      <alignment horizontal="center"/>
    </xf>
    <xf numFmtId="0" fontId="27" fillId="0" borderId="0" xfId="0" applyFont="1" applyAlignment="1">
      <alignment/>
    </xf>
    <xf numFmtId="0" fontId="21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right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right" vertical="center"/>
    </xf>
    <xf numFmtId="0" fontId="22" fillId="0" borderId="20" xfId="0" applyFont="1" applyBorder="1" applyAlignment="1">
      <alignment horizontal="left" vertical="center"/>
    </xf>
    <xf numFmtId="0" fontId="22" fillId="0" borderId="14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4" fillId="0" borderId="17" xfId="0" applyFont="1" applyFill="1" applyBorder="1" applyAlignment="1">
      <alignment horizontal="left"/>
    </xf>
    <xf numFmtId="0" fontId="23" fillId="0" borderId="18" xfId="0" applyFont="1" applyFill="1" applyBorder="1" applyAlignment="1">
      <alignment horizontal="left"/>
    </xf>
    <xf numFmtId="181" fontId="24" fillId="0" borderId="16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left"/>
    </xf>
    <xf numFmtId="0" fontId="26" fillId="0" borderId="20" xfId="0" applyFont="1" applyFill="1" applyBorder="1" applyAlignment="1">
      <alignment horizontal="right"/>
    </xf>
    <xf numFmtId="181" fontId="24" fillId="0" borderId="14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5" fillId="0" borderId="14" xfId="0" applyFont="1" applyFill="1" applyBorder="1" applyAlignment="1">
      <alignment horizontal="center"/>
    </xf>
    <xf numFmtId="181" fontId="0" fillId="0" borderId="0" xfId="0" applyNumberFormat="1" applyFill="1" applyAlignment="1">
      <alignment/>
    </xf>
    <xf numFmtId="0" fontId="27" fillId="0" borderId="0" xfId="0" applyFont="1" applyFill="1" applyAlignment="1">
      <alignment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right"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14" fontId="28" fillId="0" borderId="0" xfId="0" applyNumberFormat="1" applyFont="1" applyAlignment="1">
      <alignment horizontal="left" vertical="center"/>
    </xf>
    <xf numFmtId="21" fontId="43" fillId="51" borderId="0" xfId="0" applyNumberFormat="1" applyFont="1" applyFill="1" applyAlignment="1">
      <alignment/>
    </xf>
    <xf numFmtId="0" fontId="44" fillId="0" borderId="14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24" fillId="0" borderId="17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181" fontId="24" fillId="0" borderId="16" xfId="0" applyNumberFormat="1" applyFont="1" applyBorder="1" applyAlignment="1">
      <alignment horizontal="center"/>
    </xf>
    <xf numFmtId="0" fontId="24" fillId="0" borderId="19" xfId="0" applyFont="1" applyBorder="1" applyAlignment="1">
      <alignment horizontal="left"/>
    </xf>
    <xf numFmtId="0" fontId="26" fillId="0" borderId="20" xfId="0" applyFont="1" applyBorder="1" applyAlignment="1">
      <alignment horizontal="right"/>
    </xf>
    <xf numFmtId="181" fontId="24" fillId="0" borderId="14" xfId="0" applyNumberFormat="1" applyFont="1" applyBorder="1" applyAlignment="1">
      <alignment horizontal="center"/>
    </xf>
    <xf numFmtId="0" fontId="24" fillId="0" borderId="21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181" fontId="24" fillId="0" borderId="15" xfId="0" applyNumberFormat="1" applyFont="1" applyBorder="1" applyAlignment="1">
      <alignment horizontal="center"/>
    </xf>
    <xf numFmtId="181" fontId="28" fillId="0" borderId="0" xfId="0" applyNumberFormat="1" applyFont="1" applyAlignment="1">
      <alignment horizontal="left"/>
    </xf>
    <xf numFmtId="47" fontId="29" fillId="0" borderId="0" xfId="0" applyNumberFormat="1" applyFont="1" applyAlignment="1">
      <alignment horizontal="center" vertical="center"/>
    </xf>
    <xf numFmtId="14" fontId="26" fillId="0" borderId="2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2" fillId="0" borderId="15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7" fillId="54" borderId="0" xfId="0" applyFont="1" applyFill="1" applyAlignment="1">
      <alignment/>
    </xf>
    <xf numFmtId="0" fontId="0" fillId="54" borderId="0" xfId="0" applyFill="1" applyAlignment="1">
      <alignment/>
    </xf>
    <xf numFmtId="2" fontId="32" fillId="0" borderId="16" xfId="0" applyNumberFormat="1" applyFont="1" applyFill="1" applyBorder="1" applyAlignment="1">
      <alignment horizontal="center"/>
    </xf>
    <xf numFmtId="0" fontId="23" fillId="51" borderId="14" xfId="0" applyFont="1" applyFill="1" applyBorder="1" applyAlignment="1">
      <alignment horizontal="center"/>
    </xf>
    <xf numFmtId="182" fontId="32" fillId="0" borderId="16" xfId="0" applyNumberFormat="1" applyFont="1" applyFill="1" applyBorder="1" applyAlignment="1">
      <alignment horizontal="center"/>
    </xf>
    <xf numFmtId="2" fontId="32" fillId="0" borderId="16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45" fillId="0" borderId="14" xfId="0" applyFont="1" applyFill="1" applyBorder="1" applyAlignment="1">
      <alignment horizont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logas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cel Built-in Normal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Įprastas 4" xfId="75"/>
    <cellStyle name="Įvestis" xfId="76"/>
    <cellStyle name="Linked Cell" xfId="77"/>
    <cellStyle name="Neutral" xfId="78"/>
    <cellStyle name="Neutralus" xfId="79"/>
    <cellStyle name="Normal 2" xfId="80"/>
    <cellStyle name="Normal 2 2" xfId="81"/>
    <cellStyle name="Normal 3" xfId="82"/>
    <cellStyle name="Normal 4" xfId="83"/>
    <cellStyle name="Note" xfId="84"/>
    <cellStyle name="Output" xfId="85"/>
    <cellStyle name="Paryškinimas 1" xfId="86"/>
    <cellStyle name="Paryškinimas 2" xfId="87"/>
    <cellStyle name="Paryškinimas 3" xfId="88"/>
    <cellStyle name="Paryškinimas 4" xfId="89"/>
    <cellStyle name="Paryškinimas 5" xfId="90"/>
    <cellStyle name="Paryškinimas 6" xfId="91"/>
    <cellStyle name="Pastaba" xfId="92"/>
    <cellStyle name="Percent" xfId="93"/>
    <cellStyle name="Skaičiavimas" xfId="94"/>
    <cellStyle name="Susietas langelis" xfId="95"/>
    <cellStyle name="Tikrinimo langelis" xfId="96"/>
    <cellStyle name="Title" xfId="97"/>
    <cellStyle name="Total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3" max="3" width="13.7109375" style="0" customWidth="1"/>
    <col min="4" max="4" width="10.28125" style="0" bestFit="1" customWidth="1"/>
    <col min="5" max="5" width="10.140625" style="0" customWidth="1"/>
    <col min="6" max="8" width="8.8515625" style="51" customWidth="1"/>
  </cols>
  <sheetData>
    <row r="1" spans="1:21" ht="17.25">
      <c r="A1" s="1"/>
      <c r="B1" s="1" t="s">
        <v>64</v>
      </c>
      <c r="C1" s="2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12.75">
      <c r="A2" s="34">
        <v>44895</v>
      </c>
    </row>
    <row r="3" spans="1:8" s="23" customFormat="1" ht="12.75">
      <c r="A3" s="25"/>
      <c r="B3" s="26" t="s">
        <v>8</v>
      </c>
      <c r="F3" s="26" t="s">
        <v>65</v>
      </c>
      <c r="G3" s="60"/>
      <c r="H3" s="60"/>
    </row>
    <row r="4" spans="6:8" s="23" customFormat="1" ht="9" customHeight="1">
      <c r="F4" s="60"/>
      <c r="G4" s="60"/>
      <c r="H4" s="60"/>
    </row>
    <row r="5" spans="1:8" s="23" customFormat="1" ht="12.75">
      <c r="A5" s="27" t="s">
        <v>61</v>
      </c>
      <c r="B5" s="28" t="s">
        <v>0</v>
      </c>
      <c r="C5" s="29" t="s">
        <v>1</v>
      </c>
      <c r="D5" s="27" t="s">
        <v>5</v>
      </c>
      <c r="E5" s="27"/>
      <c r="F5" s="27" t="s">
        <v>4</v>
      </c>
      <c r="G5" s="27" t="s">
        <v>7</v>
      </c>
      <c r="H5" s="27" t="s">
        <v>2</v>
      </c>
    </row>
    <row r="6" spans="1:8" s="23" customFormat="1" ht="12.75">
      <c r="A6" s="24">
        <v>0</v>
      </c>
      <c r="B6" s="30"/>
      <c r="C6" s="31" t="s">
        <v>3</v>
      </c>
      <c r="D6" s="32" t="s">
        <v>6</v>
      </c>
      <c r="E6" s="52"/>
      <c r="F6" s="33"/>
      <c r="G6" s="33"/>
      <c r="H6" s="32"/>
    </row>
    <row r="7" spans="1:8" s="23" customFormat="1" ht="17.25" customHeight="1">
      <c r="A7" s="22">
        <f>A6+1</f>
        <v>1</v>
      </c>
      <c r="B7" s="16" t="s">
        <v>212</v>
      </c>
      <c r="C7" s="17" t="s">
        <v>35</v>
      </c>
      <c r="D7" s="18">
        <v>40260</v>
      </c>
      <c r="E7" s="18" t="s">
        <v>32</v>
      </c>
      <c r="F7" s="56">
        <v>8.72</v>
      </c>
      <c r="G7" s="56">
        <v>28.67</v>
      </c>
      <c r="H7" s="22">
        <f>SUM(F8:G8)</f>
        <v>1389</v>
      </c>
    </row>
    <row r="8" spans="1:8" s="23" customFormat="1" ht="12.75">
      <c r="A8" s="36">
        <f>A7</f>
        <v>1</v>
      </c>
      <c r="B8" s="19"/>
      <c r="C8" s="20" t="s">
        <v>37</v>
      </c>
      <c r="D8" s="21"/>
      <c r="E8" s="21"/>
      <c r="F8" s="57">
        <f>TRUNC(24.9*(F7-14)^2-0)</f>
        <v>694</v>
      </c>
      <c r="G8" s="57">
        <f>TRUNC(1.962*(G7-47.5)^2-0)</f>
        <v>695</v>
      </c>
      <c r="H8" s="61">
        <f>H7</f>
        <v>1389</v>
      </c>
    </row>
    <row r="9" spans="1:8" s="23" customFormat="1" ht="12.75">
      <c r="A9" s="22">
        <f>A8+1</f>
        <v>2</v>
      </c>
      <c r="B9" s="16" t="s">
        <v>23</v>
      </c>
      <c r="C9" s="17" t="s">
        <v>305</v>
      </c>
      <c r="D9" s="18" t="s">
        <v>306</v>
      </c>
      <c r="E9" s="18"/>
      <c r="F9" s="56">
        <v>9.24</v>
      </c>
      <c r="G9" s="56">
        <v>30.9</v>
      </c>
      <c r="H9" s="22">
        <f>SUM(F10:G10)</f>
        <v>1104</v>
      </c>
    </row>
    <row r="10" spans="1:8" s="23" customFormat="1" ht="12.75">
      <c r="A10" s="36">
        <f>A9</f>
        <v>2</v>
      </c>
      <c r="B10" s="19"/>
      <c r="C10" s="20" t="s">
        <v>307</v>
      </c>
      <c r="D10" s="21"/>
      <c r="E10" s="21"/>
      <c r="F10" s="57">
        <f>TRUNC(24.9*(F9-14)^2-0)</f>
        <v>564</v>
      </c>
      <c r="G10" s="57">
        <f>TRUNC(1.962*(G9-47.5)^2-0)</f>
        <v>540</v>
      </c>
      <c r="H10" s="61">
        <f>H9</f>
        <v>1104</v>
      </c>
    </row>
    <row r="11" spans="1:8" s="23" customFormat="1" ht="12.75">
      <c r="A11" s="22">
        <f>A10+1</f>
        <v>3</v>
      </c>
      <c r="B11" s="16" t="s">
        <v>50</v>
      </c>
      <c r="C11" s="17" t="s">
        <v>67</v>
      </c>
      <c r="D11" s="18">
        <v>40253</v>
      </c>
      <c r="E11" s="18" t="s">
        <v>32</v>
      </c>
      <c r="F11" s="56">
        <v>9.17</v>
      </c>
      <c r="G11" s="56">
        <v>32.02</v>
      </c>
      <c r="H11" s="22">
        <f>SUM(F12:G12)</f>
        <v>1050</v>
      </c>
    </row>
    <row r="12" spans="1:8" s="23" customFormat="1" ht="12.75">
      <c r="A12" s="36">
        <f>A11</f>
        <v>3</v>
      </c>
      <c r="B12" s="19"/>
      <c r="C12" s="20" t="s">
        <v>17</v>
      </c>
      <c r="D12" s="21"/>
      <c r="E12" s="21"/>
      <c r="F12" s="57">
        <f>TRUNC(24.9*(F11-14)^2-0)</f>
        <v>580</v>
      </c>
      <c r="G12" s="57">
        <f>TRUNC(1.962*(G11-47.5)^2-0)</f>
        <v>470</v>
      </c>
      <c r="H12" s="61">
        <f>H11</f>
        <v>1050</v>
      </c>
    </row>
    <row r="13" spans="1:8" s="23" customFormat="1" ht="12.75">
      <c r="A13" s="22">
        <f>A12+1</f>
        <v>4</v>
      </c>
      <c r="B13" s="16" t="s">
        <v>42</v>
      </c>
      <c r="C13" s="17" t="s">
        <v>296</v>
      </c>
      <c r="D13" s="18">
        <v>44735</v>
      </c>
      <c r="E13" s="18"/>
      <c r="F13" s="56">
        <v>9.26</v>
      </c>
      <c r="G13" s="56">
        <v>32.49</v>
      </c>
      <c r="H13" s="22">
        <f>SUM(F14:G14)</f>
        <v>1001</v>
      </c>
    </row>
    <row r="14" spans="1:8" s="23" customFormat="1" ht="12.75">
      <c r="A14" s="36">
        <f>A13</f>
        <v>4</v>
      </c>
      <c r="B14" s="19"/>
      <c r="C14" s="20" t="s">
        <v>295</v>
      </c>
      <c r="D14" s="21"/>
      <c r="E14" s="21"/>
      <c r="F14" s="57">
        <f>TRUNC(24.9*(F13-14)^2-0)</f>
        <v>559</v>
      </c>
      <c r="G14" s="57">
        <f>TRUNC(1.962*(G13-47.5)^2-0)</f>
        <v>442</v>
      </c>
      <c r="H14" s="61">
        <f>H13</f>
        <v>1001</v>
      </c>
    </row>
    <row r="15" spans="1:8" s="23" customFormat="1" ht="12.75">
      <c r="A15" s="22">
        <f>A14+1</f>
        <v>5</v>
      </c>
      <c r="B15" s="16" t="s">
        <v>104</v>
      </c>
      <c r="C15" s="17" t="s">
        <v>218</v>
      </c>
      <c r="D15" s="18">
        <v>40416</v>
      </c>
      <c r="E15" s="18" t="s">
        <v>32</v>
      </c>
      <c r="F15" s="56">
        <v>9.43</v>
      </c>
      <c r="G15" s="56">
        <v>32.36</v>
      </c>
      <c r="H15" s="22">
        <f>SUM(F16:G16)</f>
        <v>969</v>
      </c>
    </row>
    <row r="16" spans="1:8" s="23" customFormat="1" ht="12.75">
      <c r="A16" s="36">
        <f>A15</f>
        <v>5</v>
      </c>
      <c r="B16" s="19"/>
      <c r="C16" s="20" t="s">
        <v>37</v>
      </c>
      <c r="D16" s="21"/>
      <c r="E16" s="21"/>
      <c r="F16" s="57">
        <f>TRUNC(24.9*(F15-14)^2-0)</f>
        <v>520</v>
      </c>
      <c r="G16" s="57">
        <f>TRUNC(1.962*(G15-47.5)^2-0)</f>
        <v>449</v>
      </c>
      <c r="H16" s="61">
        <f>H15</f>
        <v>969</v>
      </c>
    </row>
    <row r="17" spans="1:8" s="23" customFormat="1" ht="12.75">
      <c r="A17" s="22">
        <f>A16+1</f>
        <v>6</v>
      </c>
      <c r="B17" s="16" t="s">
        <v>130</v>
      </c>
      <c r="C17" s="17" t="s">
        <v>131</v>
      </c>
      <c r="D17" s="18">
        <v>40419</v>
      </c>
      <c r="E17" s="18" t="s">
        <v>32</v>
      </c>
      <c r="F17" s="56">
        <v>9.84</v>
      </c>
      <c r="G17" s="56">
        <v>33.11</v>
      </c>
      <c r="H17" s="22">
        <f>SUM(F18:G18)</f>
        <v>836</v>
      </c>
    </row>
    <row r="18" spans="1:8" s="23" customFormat="1" ht="12.75">
      <c r="A18" s="36">
        <f>A17</f>
        <v>6</v>
      </c>
      <c r="B18" s="19"/>
      <c r="C18" s="20" t="s">
        <v>40</v>
      </c>
      <c r="D18" s="21"/>
      <c r="E18" s="21"/>
      <c r="F18" s="57">
        <f>TRUNC(24.9*(F17-14)^2-0)</f>
        <v>430</v>
      </c>
      <c r="G18" s="57">
        <f>TRUNC(1.962*(G17-47.5)^2-0)</f>
        <v>406</v>
      </c>
      <c r="H18" s="61">
        <f>H17</f>
        <v>836</v>
      </c>
    </row>
    <row r="19" spans="1:8" s="23" customFormat="1" ht="12.75">
      <c r="A19" s="22">
        <f>A18+1</f>
        <v>7</v>
      </c>
      <c r="B19" s="16" t="s">
        <v>209</v>
      </c>
      <c r="C19" s="17" t="s">
        <v>210</v>
      </c>
      <c r="D19" s="18" t="s">
        <v>211</v>
      </c>
      <c r="E19" s="18" t="s">
        <v>32</v>
      </c>
      <c r="F19" s="56">
        <v>9.91</v>
      </c>
      <c r="G19" s="56">
        <v>33.14</v>
      </c>
      <c r="H19" s="22">
        <f>SUM(F20:G20)</f>
        <v>820</v>
      </c>
    </row>
    <row r="20" spans="1:8" s="23" customFormat="1" ht="12.75">
      <c r="A20" s="36">
        <f>A19</f>
        <v>7</v>
      </c>
      <c r="B20" s="19"/>
      <c r="C20" s="20" t="s">
        <v>47</v>
      </c>
      <c r="D20" s="21"/>
      <c r="E20" s="21"/>
      <c r="F20" s="57">
        <f>TRUNC(24.9*(F19-14)^2-0)</f>
        <v>416</v>
      </c>
      <c r="G20" s="57">
        <f>TRUNC(1.962*(G19-47.5)^2-0)</f>
        <v>404</v>
      </c>
      <c r="H20" s="61">
        <f>H19</f>
        <v>820</v>
      </c>
    </row>
    <row r="21" spans="1:8" s="23" customFormat="1" ht="12.75">
      <c r="A21" s="22">
        <f>A20+1</f>
        <v>8</v>
      </c>
      <c r="B21" s="16" t="s">
        <v>126</v>
      </c>
      <c r="C21" s="17" t="s">
        <v>127</v>
      </c>
      <c r="D21" s="18">
        <v>40885</v>
      </c>
      <c r="E21" s="18" t="s">
        <v>32</v>
      </c>
      <c r="F21" s="56">
        <v>9.77</v>
      </c>
      <c r="G21" s="56">
        <v>33.68</v>
      </c>
      <c r="H21" s="22">
        <f>SUM(F22:G22)</f>
        <v>819</v>
      </c>
    </row>
    <row r="22" spans="1:8" s="23" customFormat="1" ht="12.75">
      <c r="A22" s="36">
        <f>A21</f>
        <v>8</v>
      </c>
      <c r="B22" s="19"/>
      <c r="C22" s="20" t="s">
        <v>134</v>
      </c>
      <c r="D22" s="21"/>
      <c r="E22" s="21"/>
      <c r="F22" s="57">
        <f>TRUNC(24.9*(F21-14)^2-0)</f>
        <v>445</v>
      </c>
      <c r="G22" s="57">
        <f>TRUNC(1.962*(G21-47.5)^2-0)</f>
        <v>374</v>
      </c>
      <c r="H22" s="61">
        <f>H21</f>
        <v>819</v>
      </c>
    </row>
    <row r="23" spans="1:8" s="23" customFormat="1" ht="12.75">
      <c r="A23" s="22">
        <f>A22+1</f>
        <v>9</v>
      </c>
      <c r="B23" s="16" t="s">
        <v>132</v>
      </c>
      <c r="C23" s="17" t="s">
        <v>133</v>
      </c>
      <c r="D23" s="18">
        <v>40642</v>
      </c>
      <c r="E23" s="18" t="s">
        <v>32</v>
      </c>
      <c r="F23" s="56">
        <v>10.01</v>
      </c>
      <c r="G23" s="56">
        <v>33.84</v>
      </c>
      <c r="H23" s="22">
        <f>SUM(F24:G24)</f>
        <v>762</v>
      </c>
    </row>
    <row r="24" spans="1:8" s="23" customFormat="1" ht="12.75">
      <c r="A24" s="36">
        <f>A23</f>
        <v>9</v>
      </c>
      <c r="B24" s="19"/>
      <c r="C24" s="20" t="s">
        <v>40</v>
      </c>
      <c r="D24" s="21"/>
      <c r="E24" s="21"/>
      <c r="F24" s="57">
        <f>TRUNC(24.9*(F23-14)^2-0)</f>
        <v>396</v>
      </c>
      <c r="G24" s="57">
        <f>TRUNC(1.962*(G23-47.5)^2-0)</f>
        <v>366</v>
      </c>
      <c r="H24" s="61">
        <f>H23</f>
        <v>762</v>
      </c>
    </row>
    <row r="25" spans="1:8" s="23" customFormat="1" ht="12.75">
      <c r="A25" s="22">
        <f>A24+1</f>
        <v>10</v>
      </c>
      <c r="B25" s="16" t="s">
        <v>104</v>
      </c>
      <c r="C25" s="17" t="s">
        <v>46</v>
      </c>
      <c r="D25" s="18">
        <v>40588</v>
      </c>
      <c r="E25" s="18" t="s">
        <v>32</v>
      </c>
      <c r="F25" s="56">
        <v>9.82</v>
      </c>
      <c r="G25" s="56">
        <v>35.03</v>
      </c>
      <c r="H25" s="22">
        <f>SUM(F26:G26)</f>
        <v>740</v>
      </c>
    </row>
    <row r="26" spans="1:8" s="23" customFormat="1" ht="12.75">
      <c r="A26" s="36">
        <f>A25</f>
        <v>10</v>
      </c>
      <c r="B26" s="19"/>
      <c r="C26" s="20" t="s">
        <v>25</v>
      </c>
      <c r="D26" s="21"/>
      <c r="E26" s="21"/>
      <c r="F26" s="57">
        <f>TRUNC(24.9*(F25-14)^2-0)</f>
        <v>435</v>
      </c>
      <c r="G26" s="57">
        <f>TRUNC(1.962*(G25-47.5)^2-0)</f>
        <v>305</v>
      </c>
      <c r="H26" s="61">
        <f>H25</f>
        <v>740</v>
      </c>
    </row>
    <row r="27" spans="1:8" s="23" customFormat="1" ht="12.75">
      <c r="A27" s="22">
        <f>A26+1</f>
        <v>11</v>
      </c>
      <c r="B27" s="16" t="s">
        <v>81</v>
      </c>
      <c r="C27" s="17" t="s">
        <v>82</v>
      </c>
      <c r="D27" s="18" t="s">
        <v>83</v>
      </c>
      <c r="E27" s="18"/>
      <c r="F27" s="56">
        <v>10.16</v>
      </c>
      <c r="G27" s="56">
        <v>34.01</v>
      </c>
      <c r="H27" s="22">
        <f>SUM(F28:G28)</f>
        <v>724</v>
      </c>
    </row>
    <row r="28" spans="1:8" s="23" customFormat="1" ht="12.75">
      <c r="A28" s="36">
        <f>A27</f>
        <v>11</v>
      </c>
      <c r="B28" s="19"/>
      <c r="C28" s="20" t="s">
        <v>72</v>
      </c>
      <c r="D28" s="21"/>
      <c r="E28" s="21"/>
      <c r="F28" s="57">
        <f>TRUNC(24.9*(F27-14)^2-0)</f>
        <v>367</v>
      </c>
      <c r="G28" s="57">
        <f>TRUNC(1.962*(G27-47.5)^2-0)</f>
        <v>357</v>
      </c>
      <c r="H28" s="61">
        <f>H27</f>
        <v>724</v>
      </c>
    </row>
    <row r="29" spans="1:21" s="23" customFormat="1" ht="12.75">
      <c r="A29" s="22">
        <f>A28+1</f>
        <v>12</v>
      </c>
      <c r="B29" s="16" t="s">
        <v>45</v>
      </c>
      <c r="C29" s="17" t="s">
        <v>141</v>
      </c>
      <c r="D29" s="18">
        <v>40843</v>
      </c>
      <c r="E29" s="18"/>
      <c r="F29" s="56">
        <v>9.98</v>
      </c>
      <c r="G29" s="56">
        <v>35.15</v>
      </c>
      <c r="H29" s="22">
        <f>SUM(F30:G30)</f>
        <v>701</v>
      </c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s="23" customFormat="1" ht="12.75">
      <c r="A30" s="36">
        <f>A29</f>
        <v>12</v>
      </c>
      <c r="B30" s="19"/>
      <c r="C30" s="20" t="s">
        <v>142</v>
      </c>
      <c r="D30" s="21"/>
      <c r="E30" s="21"/>
      <c r="F30" s="57">
        <f>TRUNC(24.9*(F29-14)^2-0)</f>
        <v>402</v>
      </c>
      <c r="G30" s="57">
        <f>TRUNC(1.962*(G29-47.5)^2-0)</f>
        <v>299</v>
      </c>
      <c r="H30" s="61">
        <f>H29</f>
        <v>701</v>
      </c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8" s="23" customFormat="1" ht="12.75">
      <c r="A31" s="22">
        <f>A30+1</f>
        <v>13</v>
      </c>
      <c r="B31" s="16" t="s">
        <v>309</v>
      </c>
      <c r="C31" s="17" t="s">
        <v>310</v>
      </c>
      <c r="D31" s="18">
        <v>40427</v>
      </c>
      <c r="E31" s="18"/>
      <c r="F31" s="56">
        <v>10.29</v>
      </c>
      <c r="G31" s="56">
        <v>35.46</v>
      </c>
      <c r="H31" s="22">
        <f>SUM(F32:G32)</f>
        <v>626</v>
      </c>
    </row>
    <row r="32" spans="1:8" s="23" customFormat="1" ht="12.75">
      <c r="A32" s="36">
        <f>A31</f>
        <v>13</v>
      </c>
      <c r="B32" s="19"/>
      <c r="C32" s="20" t="s">
        <v>72</v>
      </c>
      <c r="D32" s="21"/>
      <c r="E32" s="21"/>
      <c r="F32" s="57">
        <f>TRUNC(24.9*(F31-14)^2-0)</f>
        <v>342</v>
      </c>
      <c r="G32" s="57">
        <f>TRUNC(1.962*(G31-47.5)^2-0)</f>
        <v>284</v>
      </c>
      <c r="H32" s="61">
        <f>H31</f>
        <v>626</v>
      </c>
    </row>
    <row r="33" spans="1:8" s="23" customFormat="1" ht="12.75">
      <c r="A33" s="22">
        <f>A32+1</f>
        <v>14</v>
      </c>
      <c r="B33" s="16" t="s">
        <v>292</v>
      </c>
      <c r="C33" s="17" t="s">
        <v>293</v>
      </c>
      <c r="D33" s="18">
        <v>40367</v>
      </c>
      <c r="E33" s="18"/>
      <c r="F33" s="56">
        <v>10.2</v>
      </c>
      <c r="G33" s="56">
        <v>36.7</v>
      </c>
      <c r="H33" s="22">
        <f>SUM(F34:G34)</f>
        <v>587</v>
      </c>
    </row>
    <row r="34" spans="1:8" s="23" customFormat="1" ht="12.75">
      <c r="A34" s="36">
        <f>A33</f>
        <v>14</v>
      </c>
      <c r="B34" s="19"/>
      <c r="C34" s="20" t="s">
        <v>57</v>
      </c>
      <c r="D34" s="21"/>
      <c r="E34" s="21"/>
      <c r="F34" s="57">
        <f>TRUNC(24.9*(F33-14)^2-0)</f>
        <v>359</v>
      </c>
      <c r="G34" s="57">
        <f>TRUNC(1.962*(G33-47.5)^2-0)</f>
        <v>228</v>
      </c>
      <c r="H34" s="61">
        <f>H33</f>
        <v>587</v>
      </c>
    </row>
    <row r="35" spans="1:8" s="23" customFormat="1" ht="12.75">
      <c r="A35" s="22">
        <f>A34+1</f>
        <v>15</v>
      </c>
      <c r="B35" s="16" t="s">
        <v>24</v>
      </c>
      <c r="C35" s="17" t="s">
        <v>224</v>
      </c>
      <c r="D35" s="18">
        <v>40621</v>
      </c>
      <c r="E35" s="18" t="s">
        <v>32</v>
      </c>
      <c r="F35" s="56">
        <v>10.65</v>
      </c>
      <c r="G35" s="56">
        <v>37.35</v>
      </c>
      <c r="H35" s="22">
        <f>SUM(F36:G36)</f>
        <v>481</v>
      </c>
    </row>
    <row r="36" spans="1:8" s="23" customFormat="1" ht="12.75">
      <c r="A36" s="36">
        <f>A35</f>
        <v>15</v>
      </c>
      <c r="B36" s="19"/>
      <c r="C36" s="20" t="s">
        <v>59</v>
      </c>
      <c r="D36" s="21"/>
      <c r="E36" s="21"/>
      <c r="F36" s="57">
        <f>TRUNC(24.9*(F35-14)^2-0)</f>
        <v>279</v>
      </c>
      <c r="G36" s="57">
        <f>TRUNC(1.962*(G35-47.5)^2-0)</f>
        <v>202</v>
      </c>
      <c r="H36" s="61">
        <f>H35</f>
        <v>481</v>
      </c>
    </row>
    <row r="37" spans="1:8" s="23" customFormat="1" ht="12.75">
      <c r="A37" s="22">
        <f>A36+1</f>
        <v>16</v>
      </c>
      <c r="B37" s="16" t="s">
        <v>45</v>
      </c>
      <c r="C37" s="17" t="s">
        <v>294</v>
      </c>
      <c r="D37" s="18">
        <v>41009</v>
      </c>
      <c r="E37" s="18" t="s">
        <v>32</v>
      </c>
      <c r="F37" s="56">
        <v>10.83</v>
      </c>
      <c r="G37" s="56">
        <v>37.81</v>
      </c>
      <c r="H37" s="22">
        <f>SUM(F38:G38)</f>
        <v>434</v>
      </c>
    </row>
    <row r="38" spans="1:8" s="23" customFormat="1" ht="12.75">
      <c r="A38" s="36">
        <f>A37</f>
        <v>16</v>
      </c>
      <c r="B38" s="19"/>
      <c r="C38" s="20" t="s">
        <v>43</v>
      </c>
      <c r="D38" s="21"/>
      <c r="E38" s="21"/>
      <c r="F38" s="57">
        <f>TRUNC(24.9*(F37-14)^2-0)</f>
        <v>250</v>
      </c>
      <c r="G38" s="57">
        <f>TRUNC(1.962*(G37-47.5)^2-0)</f>
        <v>184</v>
      </c>
      <c r="H38" s="61">
        <f>H37</f>
        <v>434</v>
      </c>
    </row>
    <row r="39" spans="1:8" s="23" customFormat="1" ht="12.75">
      <c r="A39" s="22">
        <f>A38+1</f>
        <v>17</v>
      </c>
      <c r="B39" s="16" t="s">
        <v>69</v>
      </c>
      <c r="C39" s="17" t="s">
        <v>192</v>
      </c>
      <c r="D39" s="18" t="s">
        <v>193</v>
      </c>
      <c r="E39" s="18" t="s">
        <v>32</v>
      </c>
      <c r="F39" s="56">
        <v>11.08</v>
      </c>
      <c r="G39" s="56">
        <v>38.01</v>
      </c>
      <c r="H39" s="22">
        <f>SUM(F40:G40)</f>
        <v>388</v>
      </c>
    </row>
    <row r="40" spans="1:8" s="23" customFormat="1" ht="12.75">
      <c r="A40" s="36">
        <f>A39</f>
        <v>17</v>
      </c>
      <c r="B40" s="19"/>
      <c r="C40" s="20" t="s">
        <v>47</v>
      </c>
      <c r="D40" s="21"/>
      <c r="E40" s="21"/>
      <c r="F40" s="57">
        <f>TRUNC(24.9*(F39-14)^2-0)</f>
        <v>212</v>
      </c>
      <c r="G40" s="57">
        <f>TRUNC(1.962*(G39-47.5)^2-0)</f>
        <v>176</v>
      </c>
      <c r="H40" s="61">
        <f>H39</f>
        <v>388</v>
      </c>
    </row>
    <row r="41" spans="1:8" s="23" customFormat="1" ht="12.75">
      <c r="A41" s="22">
        <f>A40+1</f>
        <v>18</v>
      </c>
      <c r="B41" s="16" t="s">
        <v>78</v>
      </c>
      <c r="C41" s="17" t="s">
        <v>79</v>
      </c>
      <c r="D41" s="18" t="s">
        <v>80</v>
      </c>
      <c r="E41" s="18"/>
      <c r="F41" s="56">
        <v>11.85</v>
      </c>
      <c r="G41" s="56">
        <v>39.06</v>
      </c>
      <c r="H41" s="22">
        <f>SUM(F42:G42)</f>
        <v>254</v>
      </c>
    </row>
    <row r="42" spans="1:8" s="23" customFormat="1" ht="12.75">
      <c r="A42" s="36">
        <f>A41</f>
        <v>18</v>
      </c>
      <c r="B42" s="19"/>
      <c r="C42" s="20" t="s">
        <v>72</v>
      </c>
      <c r="D42" s="21"/>
      <c r="E42" s="21"/>
      <c r="F42" s="57">
        <f>TRUNC(24.9*(F41-14)^2-0)</f>
        <v>115</v>
      </c>
      <c r="G42" s="57">
        <f>TRUNC(1.962*(G41-47.5)^2-0)</f>
        <v>139</v>
      </c>
      <c r="H42" s="61">
        <f>H41</f>
        <v>254</v>
      </c>
    </row>
  </sheetData>
  <sheetProtection/>
  <printOptions/>
  <pageMargins left="0.75" right="0.75" top="1" bottom="1" header="0.5" footer="0.5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="120" zoomScaleNormal="120" zoomScalePageLayoutView="0" workbookViewId="0" topLeftCell="A1">
      <selection activeCell="H7" sqref="H7:H26"/>
    </sheetView>
  </sheetViews>
  <sheetFormatPr defaultColWidth="9.140625" defaultRowHeight="12.75"/>
  <cols>
    <col min="1" max="1" width="9.421875" style="0" customWidth="1"/>
    <col min="2" max="2" width="9.8515625" style="0" customWidth="1"/>
    <col min="3" max="3" width="11.8515625" style="0" customWidth="1"/>
    <col min="4" max="5" width="10.57421875" style="0" customWidth="1"/>
    <col min="6" max="9" width="8.7109375" style="51" customWidth="1"/>
  </cols>
  <sheetData>
    <row r="1" spans="1:21" ht="18" customHeight="1">
      <c r="A1" s="1"/>
      <c r="B1" s="1" t="s">
        <v>64</v>
      </c>
      <c r="C1" s="2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12.75">
      <c r="A2" s="34">
        <v>44895</v>
      </c>
    </row>
    <row r="3" spans="1:6" ht="12.75">
      <c r="A3" s="4"/>
      <c r="B3" s="6" t="s">
        <v>8</v>
      </c>
      <c r="F3" s="6" t="s">
        <v>66</v>
      </c>
    </row>
    <row r="5" spans="1:8" ht="12.75">
      <c r="A5" s="27" t="s">
        <v>61</v>
      </c>
      <c r="B5" s="10" t="s">
        <v>0</v>
      </c>
      <c r="C5" s="11" t="s">
        <v>1</v>
      </c>
      <c r="D5" s="9" t="s">
        <v>5</v>
      </c>
      <c r="E5" s="9"/>
      <c r="F5" s="9" t="s">
        <v>4</v>
      </c>
      <c r="G5" s="9" t="s">
        <v>7</v>
      </c>
      <c r="H5" s="9" t="s">
        <v>2</v>
      </c>
    </row>
    <row r="6" spans="1:8" ht="15" customHeight="1">
      <c r="A6" s="5">
        <v>0</v>
      </c>
      <c r="B6" s="12"/>
      <c r="C6" s="13" t="s">
        <v>3</v>
      </c>
      <c r="D6" s="14" t="s">
        <v>6</v>
      </c>
      <c r="E6" s="53"/>
      <c r="F6" s="7"/>
      <c r="G6" s="7"/>
      <c r="H6" s="14"/>
    </row>
    <row r="7" spans="1:21" s="23" customFormat="1" ht="12.75">
      <c r="A7" s="22">
        <f>A6+1</f>
        <v>1</v>
      </c>
      <c r="B7" s="16" t="s">
        <v>303</v>
      </c>
      <c r="C7" s="17" t="s">
        <v>304</v>
      </c>
      <c r="D7" s="18">
        <v>40284</v>
      </c>
      <c r="E7" s="18"/>
      <c r="F7" s="56">
        <v>8.66</v>
      </c>
      <c r="G7" s="56">
        <v>29.52</v>
      </c>
      <c r="H7" s="22">
        <f>SUM(F8:G8)</f>
        <v>1344</v>
      </c>
      <c r="I7" s="51"/>
      <c r="J7"/>
      <c r="K7"/>
      <c r="L7"/>
      <c r="M7"/>
      <c r="N7"/>
      <c r="O7"/>
      <c r="P7"/>
      <c r="Q7"/>
      <c r="R7"/>
      <c r="S7"/>
      <c r="T7"/>
      <c r="U7"/>
    </row>
    <row r="8" spans="1:21" s="23" customFormat="1" ht="12.75">
      <c r="A8" s="36">
        <f>A7</f>
        <v>1</v>
      </c>
      <c r="B8" s="19"/>
      <c r="C8" s="50" t="s">
        <v>307</v>
      </c>
      <c r="D8" s="21"/>
      <c r="E8" s="21"/>
      <c r="F8" s="57">
        <f>TRUNC(24.9*(F7-14)^2-0)</f>
        <v>710</v>
      </c>
      <c r="G8" s="57">
        <f>TRUNC(1.962*(G7-47.5)^2-0)</f>
        <v>634</v>
      </c>
      <c r="H8" s="61">
        <f>H7</f>
        <v>1344</v>
      </c>
      <c r="I8" s="51"/>
      <c r="J8"/>
      <c r="K8"/>
      <c r="L8"/>
      <c r="M8"/>
      <c r="N8"/>
      <c r="O8"/>
      <c r="P8"/>
      <c r="Q8"/>
      <c r="R8"/>
      <c r="S8"/>
      <c r="T8"/>
      <c r="U8"/>
    </row>
    <row r="9" spans="1:21" s="23" customFormat="1" ht="12.75">
      <c r="A9" s="22">
        <f>A8+1</f>
        <v>2</v>
      </c>
      <c r="B9" s="16" t="s">
        <v>113</v>
      </c>
      <c r="C9" s="17" t="s">
        <v>114</v>
      </c>
      <c r="D9" s="18" t="s">
        <v>115</v>
      </c>
      <c r="E9" s="18" t="s">
        <v>32</v>
      </c>
      <c r="F9" s="56">
        <v>8.97</v>
      </c>
      <c r="G9" s="56">
        <v>29.82</v>
      </c>
      <c r="H9" s="22">
        <f>SUM(F10:G10)</f>
        <v>1242</v>
      </c>
      <c r="I9" s="51"/>
      <c r="J9"/>
      <c r="K9"/>
      <c r="L9"/>
      <c r="M9"/>
      <c r="N9"/>
      <c r="O9"/>
      <c r="P9"/>
      <c r="Q9"/>
      <c r="R9"/>
      <c r="S9"/>
      <c r="T9"/>
      <c r="U9"/>
    </row>
    <row r="10" spans="1:21" s="23" customFormat="1" ht="12.75">
      <c r="A10" s="36">
        <f>A9</f>
        <v>2</v>
      </c>
      <c r="B10" s="19"/>
      <c r="C10" s="50" t="s">
        <v>53</v>
      </c>
      <c r="D10" s="21"/>
      <c r="E10" s="21"/>
      <c r="F10" s="57">
        <f>TRUNC(24.9*(F9-14)^2-0)</f>
        <v>629</v>
      </c>
      <c r="G10" s="57">
        <f>TRUNC(1.962*(G9-47.5)^2-0)</f>
        <v>613</v>
      </c>
      <c r="H10" s="61">
        <f>H9</f>
        <v>1242</v>
      </c>
      <c r="I10" s="51"/>
      <c r="J10"/>
      <c r="K10"/>
      <c r="L10"/>
      <c r="M10"/>
      <c r="N10"/>
      <c r="O10"/>
      <c r="P10"/>
      <c r="Q10"/>
      <c r="R10"/>
      <c r="S10"/>
      <c r="T10"/>
      <c r="U10"/>
    </row>
    <row r="11" spans="1:9" s="23" customFormat="1" ht="12.75">
      <c r="A11" s="22">
        <f>A10+1</f>
        <v>3</v>
      </c>
      <c r="B11" s="16" t="s">
        <v>256</v>
      </c>
      <c r="C11" s="17" t="s">
        <v>257</v>
      </c>
      <c r="D11" s="18">
        <v>40183</v>
      </c>
      <c r="E11" s="18" t="s">
        <v>32</v>
      </c>
      <c r="F11" s="56">
        <v>9.14</v>
      </c>
      <c r="G11" s="56">
        <v>30.35</v>
      </c>
      <c r="H11" s="22">
        <f>SUM(F12:G12)</f>
        <v>1165</v>
      </c>
      <c r="I11" s="60"/>
    </row>
    <row r="12" spans="1:9" s="23" customFormat="1" ht="12.75">
      <c r="A12" s="36">
        <f>A11</f>
        <v>3</v>
      </c>
      <c r="B12" s="19"/>
      <c r="C12" s="50" t="s">
        <v>43</v>
      </c>
      <c r="D12" s="21"/>
      <c r="E12" s="21"/>
      <c r="F12" s="57">
        <f>TRUNC(24.9*(F11-14)^2-0)</f>
        <v>588</v>
      </c>
      <c r="G12" s="57">
        <f>TRUNC(1.962*(G11-47.5)^2-0)</f>
        <v>577</v>
      </c>
      <c r="H12" s="61">
        <f>H11</f>
        <v>1165</v>
      </c>
      <c r="I12" s="60"/>
    </row>
    <row r="13" spans="1:21" s="23" customFormat="1" ht="12.75">
      <c r="A13" s="22">
        <f>A12+1</f>
        <v>4</v>
      </c>
      <c r="B13" s="16" t="s">
        <v>100</v>
      </c>
      <c r="C13" s="17" t="s">
        <v>101</v>
      </c>
      <c r="D13" s="18">
        <v>40361</v>
      </c>
      <c r="E13" s="18" t="s">
        <v>32</v>
      </c>
      <c r="F13" s="56">
        <v>9.33</v>
      </c>
      <c r="G13" s="56">
        <v>31.11</v>
      </c>
      <c r="H13" s="22">
        <f>SUM(F14:G14)</f>
        <v>1070</v>
      </c>
      <c r="I13" s="60"/>
      <c r="J13"/>
      <c r="K13"/>
      <c r="L13"/>
      <c r="M13"/>
      <c r="N13"/>
      <c r="O13"/>
      <c r="P13"/>
      <c r="Q13"/>
      <c r="R13"/>
      <c r="S13"/>
      <c r="T13"/>
      <c r="U13"/>
    </row>
    <row r="14" spans="1:21" s="23" customFormat="1" ht="12.75">
      <c r="A14" s="36">
        <f>A13</f>
        <v>4</v>
      </c>
      <c r="B14" s="19"/>
      <c r="C14" s="50" t="s">
        <v>25</v>
      </c>
      <c r="D14" s="21"/>
      <c r="E14" s="21"/>
      <c r="F14" s="57">
        <f>TRUNC(24.9*(F13-14)^2-0)</f>
        <v>543</v>
      </c>
      <c r="G14" s="57">
        <f>TRUNC(1.962*(G13-47.5)^2-0)</f>
        <v>527</v>
      </c>
      <c r="H14" s="61">
        <f>H13</f>
        <v>1070</v>
      </c>
      <c r="I14" s="60"/>
      <c r="J14"/>
      <c r="K14"/>
      <c r="L14"/>
      <c r="M14"/>
      <c r="N14"/>
      <c r="O14"/>
      <c r="P14"/>
      <c r="Q14"/>
      <c r="R14"/>
      <c r="S14"/>
      <c r="T14"/>
      <c r="U14"/>
    </row>
    <row r="15" spans="1:21" s="23" customFormat="1" ht="12.75">
      <c r="A15" s="22">
        <f>A14+1</f>
        <v>5</v>
      </c>
      <c r="B15" s="16" t="s">
        <v>230</v>
      </c>
      <c r="C15" s="17" t="s">
        <v>231</v>
      </c>
      <c r="D15" s="18" t="s">
        <v>232</v>
      </c>
      <c r="E15" s="18" t="s">
        <v>32</v>
      </c>
      <c r="F15" s="56">
        <v>9.17</v>
      </c>
      <c r="G15" s="56">
        <v>31.73</v>
      </c>
      <c r="H15" s="22">
        <f>SUM(F16:G16)</f>
        <v>1067</v>
      </c>
      <c r="I15" s="51"/>
      <c r="J15"/>
      <c r="K15"/>
      <c r="L15"/>
      <c r="M15"/>
      <c r="N15"/>
      <c r="O15"/>
      <c r="P15"/>
      <c r="Q15"/>
      <c r="R15"/>
      <c r="S15"/>
      <c r="T15"/>
      <c r="U15"/>
    </row>
    <row r="16" spans="1:21" s="23" customFormat="1" ht="12.75">
      <c r="A16" s="36">
        <f>A15</f>
        <v>5</v>
      </c>
      <c r="B16" s="19"/>
      <c r="C16" s="50" t="s">
        <v>63</v>
      </c>
      <c r="D16" s="21"/>
      <c r="E16" s="21"/>
      <c r="F16" s="57">
        <f>TRUNC(24.9*(F15-14)^2-0)</f>
        <v>580</v>
      </c>
      <c r="G16" s="57">
        <f>TRUNC(1.962*(G15-47.5)^2-0)</f>
        <v>487</v>
      </c>
      <c r="H16" s="61">
        <f>H15</f>
        <v>1067</v>
      </c>
      <c r="I16" s="51"/>
      <c r="J16"/>
      <c r="K16"/>
      <c r="L16"/>
      <c r="M16"/>
      <c r="N16"/>
      <c r="O16"/>
      <c r="P16"/>
      <c r="Q16"/>
      <c r="R16"/>
      <c r="S16"/>
      <c r="T16"/>
      <c r="U16"/>
    </row>
    <row r="17" spans="1:9" s="23" customFormat="1" ht="12.75">
      <c r="A17" s="22">
        <f>A16+1</f>
        <v>6</v>
      </c>
      <c r="B17" s="16" t="s">
        <v>227</v>
      </c>
      <c r="C17" s="17" t="s">
        <v>228</v>
      </c>
      <c r="D17" s="18" t="s">
        <v>229</v>
      </c>
      <c r="E17" s="18" t="s">
        <v>32</v>
      </c>
      <c r="F17" s="56">
        <v>9.36</v>
      </c>
      <c r="G17" s="56">
        <v>31.44</v>
      </c>
      <c r="H17" s="22">
        <f>SUM(F18:G18)</f>
        <v>1042</v>
      </c>
      <c r="I17" s="60"/>
    </row>
    <row r="18" spans="1:9" s="23" customFormat="1" ht="12.75">
      <c r="A18" s="36">
        <f>A17</f>
        <v>6</v>
      </c>
      <c r="B18" s="19"/>
      <c r="C18" s="50" t="s">
        <v>63</v>
      </c>
      <c r="D18" s="21"/>
      <c r="E18" s="21"/>
      <c r="F18" s="57">
        <f>TRUNC(24.9*(F17-14)^2-0)</f>
        <v>536</v>
      </c>
      <c r="G18" s="57">
        <f>TRUNC(1.962*(G17-47.5)^2-0)</f>
        <v>506</v>
      </c>
      <c r="H18" s="61">
        <f>H17</f>
        <v>1042</v>
      </c>
      <c r="I18" s="60"/>
    </row>
    <row r="19" spans="1:8" ht="12.75">
      <c r="A19" s="22">
        <f>A18+1</f>
        <v>7</v>
      </c>
      <c r="B19" s="16" t="s">
        <v>60</v>
      </c>
      <c r="C19" s="17" t="s">
        <v>233</v>
      </c>
      <c r="D19" s="18" t="s">
        <v>234</v>
      </c>
      <c r="E19" s="18" t="s">
        <v>32</v>
      </c>
      <c r="F19" s="56">
        <v>10.21</v>
      </c>
      <c r="G19" s="56">
        <v>33.37</v>
      </c>
      <c r="H19" s="22">
        <f>SUM(F20:G20)</f>
        <v>748</v>
      </c>
    </row>
    <row r="20" spans="1:8" ht="12.75">
      <c r="A20" s="36">
        <f>A19</f>
        <v>7</v>
      </c>
      <c r="B20" s="19"/>
      <c r="C20" s="50" t="s">
        <v>63</v>
      </c>
      <c r="D20" s="21"/>
      <c r="E20" s="21"/>
      <c r="F20" s="57">
        <f>TRUNC(24.9*(F19-14)^2-0)</f>
        <v>357</v>
      </c>
      <c r="G20" s="57">
        <f>TRUNC(1.962*(G19-47.5)^2-0)</f>
        <v>391</v>
      </c>
      <c r="H20" s="61">
        <f>H19</f>
        <v>748</v>
      </c>
    </row>
    <row r="21" spans="1:21" ht="12.75">
      <c r="A21" s="22">
        <f>A20+1</f>
        <v>8</v>
      </c>
      <c r="B21" s="16" t="s">
        <v>49</v>
      </c>
      <c r="C21" s="17" t="s">
        <v>107</v>
      </c>
      <c r="D21" s="18">
        <v>40434</v>
      </c>
      <c r="E21" s="18" t="s">
        <v>32</v>
      </c>
      <c r="F21" s="56">
        <v>9.77</v>
      </c>
      <c r="G21" s="56">
        <v>36.01</v>
      </c>
      <c r="H21" s="22">
        <f>SUM(F22:G22)</f>
        <v>704</v>
      </c>
      <c r="I21" s="60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ht="12.75">
      <c r="A22" s="36">
        <f>A21</f>
        <v>8</v>
      </c>
      <c r="B22" s="19"/>
      <c r="C22" s="50" t="s">
        <v>20</v>
      </c>
      <c r="D22" s="21"/>
      <c r="E22" s="21"/>
      <c r="F22" s="57">
        <f>TRUNC(24.9*(F21-14)^2-0)</f>
        <v>445</v>
      </c>
      <c r="G22" s="57">
        <f>TRUNC(1.962*(G21-47.5)^2-0)</f>
        <v>259</v>
      </c>
      <c r="H22" s="61">
        <f>H21</f>
        <v>704</v>
      </c>
      <c r="I22" s="60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8" ht="12.75">
      <c r="A23" s="22">
        <f>A22+1</f>
        <v>9</v>
      </c>
      <c r="B23" s="16" t="s">
        <v>105</v>
      </c>
      <c r="C23" s="17" t="s">
        <v>280</v>
      </c>
      <c r="D23" s="18">
        <v>40716</v>
      </c>
      <c r="E23" s="18"/>
      <c r="F23" s="56">
        <v>10.46</v>
      </c>
      <c r="G23" s="56">
        <v>35.42</v>
      </c>
      <c r="H23" s="22">
        <f>SUM(F24:G24)</f>
        <v>598</v>
      </c>
    </row>
    <row r="24" spans="1:8" ht="12.75">
      <c r="A24" s="36">
        <f>A23</f>
        <v>9</v>
      </c>
      <c r="B24" s="19"/>
      <c r="C24" s="50" t="s">
        <v>279</v>
      </c>
      <c r="D24" s="21"/>
      <c r="E24" s="21"/>
      <c r="F24" s="57">
        <f>TRUNC(24.9*(F23-14)^2-0)</f>
        <v>312</v>
      </c>
      <c r="G24" s="57">
        <f>TRUNC(1.962*(G23-47.5)^2-0)</f>
        <v>286</v>
      </c>
      <c r="H24" s="61">
        <f>H23</f>
        <v>598</v>
      </c>
    </row>
    <row r="25" spans="1:8" ht="12.75">
      <c r="A25" s="22">
        <f>A24+1</f>
        <v>10</v>
      </c>
      <c r="B25" s="16" t="s">
        <v>128</v>
      </c>
      <c r="C25" s="17" t="s">
        <v>129</v>
      </c>
      <c r="D25" s="18" t="s">
        <v>306</v>
      </c>
      <c r="E25" s="18"/>
      <c r="F25" s="56">
        <v>10.46</v>
      </c>
      <c r="G25" s="56">
        <v>35.73</v>
      </c>
      <c r="H25" s="22">
        <f>SUM(F26:G26)</f>
        <v>583</v>
      </c>
    </row>
    <row r="26" spans="1:8" ht="12.75">
      <c r="A26" s="36">
        <f>A25</f>
        <v>10</v>
      </c>
      <c r="B26" s="19"/>
      <c r="C26" s="50" t="s">
        <v>40</v>
      </c>
      <c r="D26" s="21"/>
      <c r="E26" s="21"/>
      <c r="F26" s="57">
        <f>TRUNC(24.9*(F25-14)^2-0)</f>
        <v>312</v>
      </c>
      <c r="G26" s="57">
        <f>TRUNC(1.962*(G25-47.5)^2-0)</f>
        <v>271</v>
      </c>
      <c r="H26" s="61">
        <f>H25</f>
        <v>583</v>
      </c>
    </row>
  </sheetData>
  <sheetProtection/>
  <printOptions/>
  <pageMargins left="0.75" right="0.75" top="1" bottom="0.8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2"/>
  <sheetViews>
    <sheetView zoomScale="130" zoomScaleNormal="130" zoomScalePageLayoutView="0" workbookViewId="0" topLeftCell="A13">
      <selection activeCell="H21" sqref="H21:H42"/>
    </sheetView>
  </sheetViews>
  <sheetFormatPr defaultColWidth="9.140625" defaultRowHeight="12.75"/>
  <cols>
    <col min="1" max="1" width="9.421875" style="0" customWidth="1"/>
    <col min="3" max="3" width="13.57421875" style="0" customWidth="1"/>
    <col min="4" max="4" width="10.140625" style="0" customWidth="1"/>
    <col min="5" max="5" width="9.8515625" style="0" customWidth="1"/>
    <col min="6" max="8" width="8.8515625" style="51" customWidth="1"/>
  </cols>
  <sheetData>
    <row r="1" spans="1:22" ht="17.25">
      <c r="A1" s="1"/>
      <c r="B1" s="1" t="s">
        <v>64</v>
      </c>
      <c r="C1" s="2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5" ht="12.75">
      <c r="A2" s="34">
        <v>44895</v>
      </c>
      <c r="D2" s="35">
        <v>1.1574074074074073E-05</v>
      </c>
      <c r="E2" s="35"/>
    </row>
    <row r="3" spans="1:6" ht="12.75">
      <c r="A3" s="4"/>
      <c r="B3" s="6" t="s">
        <v>16</v>
      </c>
      <c r="F3" s="26" t="s">
        <v>65</v>
      </c>
    </row>
    <row r="5" spans="1:9" ht="12.75">
      <c r="A5" s="27" t="s">
        <v>61</v>
      </c>
      <c r="B5" s="10" t="s">
        <v>0</v>
      </c>
      <c r="C5" s="11" t="s">
        <v>1</v>
      </c>
      <c r="D5" s="9" t="s">
        <v>5</v>
      </c>
      <c r="E5" s="9"/>
      <c r="F5" s="9" t="s">
        <v>4</v>
      </c>
      <c r="G5" s="9" t="s">
        <v>27</v>
      </c>
      <c r="H5" s="9" t="s">
        <v>2</v>
      </c>
      <c r="I5" s="8"/>
    </row>
    <row r="6" spans="1:9" ht="12.75">
      <c r="A6" s="5">
        <v>0</v>
      </c>
      <c r="B6" s="12"/>
      <c r="C6" s="13" t="s">
        <v>3</v>
      </c>
      <c r="D6" s="14" t="s">
        <v>6</v>
      </c>
      <c r="E6" s="53"/>
      <c r="F6" s="7"/>
      <c r="G6" s="7"/>
      <c r="H6" s="14"/>
      <c r="I6" s="8"/>
    </row>
    <row r="7" spans="1:8" ht="12.75">
      <c r="A7" s="22">
        <f>A6+1</f>
        <v>1</v>
      </c>
      <c r="B7" s="16" t="s">
        <v>69</v>
      </c>
      <c r="C7" s="17" t="s">
        <v>70</v>
      </c>
      <c r="D7" s="18" t="s">
        <v>71</v>
      </c>
      <c r="E7" s="18"/>
      <c r="F7" s="56">
        <v>9.68</v>
      </c>
      <c r="G7" s="58">
        <v>0.001391435185185185</v>
      </c>
      <c r="H7" s="22">
        <f>SUM(F8:G8)</f>
        <v>987</v>
      </c>
    </row>
    <row r="8" spans="1:8" ht="12.75">
      <c r="A8" s="36">
        <f>A7</f>
        <v>1</v>
      </c>
      <c r="B8" s="19"/>
      <c r="C8" s="20" t="s">
        <v>72</v>
      </c>
      <c r="D8" s="21"/>
      <c r="E8" s="21"/>
      <c r="F8" s="57">
        <f>TRUNC(24.9*(F7-14)^2-0)</f>
        <v>464</v>
      </c>
      <c r="G8" s="57">
        <f>TRUNC(0.1063*((G7/$D$2)-190.4)^2)</f>
        <v>523</v>
      </c>
      <c r="H8" s="61">
        <f>H7</f>
        <v>987</v>
      </c>
    </row>
    <row r="9" spans="1:8" ht="12.75">
      <c r="A9" s="22">
        <f>A8+1</f>
        <v>2</v>
      </c>
      <c r="B9" s="16" t="s">
        <v>277</v>
      </c>
      <c r="C9" s="17" t="s">
        <v>278</v>
      </c>
      <c r="D9" s="18">
        <v>40194</v>
      </c>
      <c r="E9" s="18"/>
      <c r="F9" s="56">
        <v>9.9</v>
      </c>
      <c r="G9" s="58">
        <v>0.0014912037037037038</v>
      </c>
      <c r="H9" s="22">
        <f>SUM(F10:G10)</f>
        <v>820</v>
      </c>
    </row>
    <row r="10" spans="1:8" ht="12.75">
      <c r="A10" s="36">
        <f>A9</f>
        <v>2</v>
      </c>
      <c r="B10" s="19"/>
      <c r="C10" s="20" t="s">
        <v>279</v>
      </c>
      <c r="D10" s="21"/>
      <c r="E10" s="21"/>
      <c r="F10" s="57">
        <f>TRUNC(24.9*(F9-14)^2-0)</f>
        <v>418</v>
      </c>
      <c r="G10" s="57">
        <f>TRUNC(0.1063*((G9/$D$2)-190.4)^2)</f>
        <v>402</v>
      </c>
      <c r="H10" s="61">
        <f>H9</f>
        <v>820</v>
      </c>
    </row>
    <row r="11" spans="1:8" ht="12.75">
      <c r="A11" s="22">
        <f>A10+1</f>
        <v>3</v>
      </c>
      <c r="B11" s="16" t="s">
        <v>199</v>
      </c>
      <c r="C11" s="17" t="s">
        <v>200</v>
      </c>
      <c r="D11" s="18" t="s">
        <v>201</v>
      </c>
      <c r="E11" s="18" t="s">
        <v>32</v>
      </c>
      <c r="F11" s="56">
        <v>10.41</v>
      </c>
      <c r="G11" s="58">
        <v>0.0014331018518518519</v>
      </c>
      <c r="H11" s="22">
        <f>SUM(F12:G12)</f>
        <v>791</v>
      </c>
    </row>
    <row r="12" spans="1:8" ht="12.75">
      <c r="A12" s="36">
        <f>A11</f>
        <v>3</v>
      </c>
      <c r="B12" s="19"/>
      <c r="C12" s="20" t="s">
        <v>47</v>
      </c>
      <c r="D12" s="21"/>
      <c r="E12" s="21"/>
      <c r="F12" s="57">
        <f>TRUNC(24.9*(F11-14)^2-0)</f>
        <v>320</v>
      </c>
      <c r="G12" s="57">
        <f>TRUNC(0.1063*((G11/$D$2)-190.4)^2)</f>
        <v>471</v>
      </c>
      <c r="H12" s="61">
        <f>H11</f>
        <v>791</v>
      </c>
    </row>
    <row r="13" spans="1:8" ht="12.75">
      <c r="A13" s="22">
        <f>A12+1</f>
        <v>4</v>
      </c>
      <c r="B13" s="16" t="s">
        <v>120</v>
      </c>
      <c r="C13" s="17" t="s">
        <v>308</v>
      </c>
      <c r="D13" s="18" t="s">
        <v>290</v>
      </c>
      <c r="E13" s="18"/>
      <c r="F13" s="56">
        <v>10.86</v>
      </c>
      <c r="G13" s="58">
        <v>0.001814814814814815</v>
      </c>
      <c r="H13" s="22">
        <f>SUM(F14:G14)</f>
        <v>365</v>
      </c>
    </row>
    <row r="14" spans="1:8" ht="12.75">
      <c r="A14" s="36">
        <f>A13</f>
        <v>4</v>
      </c>
      <c r="B14" s="19"/>
      <c r="C14" s="20" t="s">
        <v>57</v>
      </c>
      <c r="D14" s="21"/>
      <c r="E14" s="21"/>
      <c r="F14" s="57">
        <f>TRUNC(24.9*(F13-14)^2-0)</f>
        <v>245</v>
      </c>
      <c r="G14" s="57">
        <f>TRUNC(0.1063*((G13/$D$2)-190.4)^2)</f>
        <v>120</v>
      </c>
      <c r="H14" s="61">
        <f>H13</f>
        <v>365</v>
      </c>
    </row>
    <row r="17" spans="1:6" ht="12.75">
      <c r="A17" s="4"/>
      <c r="B17" s="6" t="s">
        <v>16</v>
      </c>
      <c r="F17" s="6" t="s">
        <v>66</v>
      </c>
    </row>
    <row r="19" spans="1:9" ht="12.75">
      <c r="A19" s="27" t="s">
        <v>61</v>
      </c>
      <c r="B19" s="10" t="s">
        <v>0</v>
      </c>
      <c r="C19" s="11" t="s">
        <v>1</v>
      </c>
      <c r="D19" s="9" t="s">
        <v>5</v>
      </c>
      <c r="E19" s="9"/>
      <c r="F19" s="9" t="s">
        <v>4</v>
      </c>
      <c r="G19" s="9" t="s">
        <v>27</v>
      </c>
      <c r="H19" s="9" t="s">
        <v>2</v>
      </c>
      <c r="I19" s="8"/>
    </row>
    <row r="20" spans="1:9" ht="12.75">
      <c r="A20" s="5">
        <v>0</v>
      </c>
      <c r="B20" s="12"/>
      <c r="C20" s="13" t="s">
        <v>3</v>
      </c>
      <c r="D20" s="14" t="s">
        <v>6</v>
      </c>
      <c r="E20" s="53"/>
      <c r="F20" s="7"/>
      <c r="G20" s="7"/>
      <c r="H20" s="14"/>
      <c r="I20" s="8"/>
    </row>
    <row r="21" spans="1:22" s="23" customFormat="1" ht="12.75">
      <c r="A21" s="22">
        <f>A20+1</f>
        <v>1</v>
      </c>
      <c r="B21" s="16" t="s">
        <v>105</v>
      </c>
      <c r="C21" s="17" t="s">
        <v>106</v>
      </c>
      <c r="D21" s="18">
        <v>40225</v>
      </c>
      <c r="E21" s="18" t="s">
        <v>32</v>
      </c>
      <c r="F21" s="56">
        <v>9.29</v>
      </c>
      <c r="G21" s="58">
        <v>0.0013274305555555557</v>
      </c>
      <c r="H21" s="22">
        <f>SUM(F22:G22)</f>
        <v>1161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s="23" customFormat="1" ht="12.75">
      <c r="A22" s="36">
        <f>A21</f>
        <v>1</v>
      </c>
      <c r="B22" s="19"/>
      <c r="C22" s="20" t="s">
        <v>20</v>
      </c>
      <c r="D22" s="21"/>
      <c r="E22" s="21"/>
      <c r="F22" s="57">
        <f>TRUNC(24.9*(F21-14)^2-0)</f>
        <v>552</v>
      </c>
      <c r="G22" s="57">
        <f>TRUNC(0.1063*((G21/$D$2)-190.4)^2)</f>
        <v>609</v>
      </c>
      <c r="H22" s="61">
        <f>H21</f>
        <v>1161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8" ht="12.75">
      <c r="A23" s="22">
        <f>A22+1</f>
        <v>2</v>
      </c>
      <c r="B23" s="16" t="s">
        <v>219</v>
      </c>
      <c r="C23" s="17" t="s">
        <v>58</v>
      </c>
      <c r="D23" s="18">
        <v>40471</v>
      </c>
      <c r="E23" s="18"/>
      <c r="F23" s="56">
        <v>9.52</v>
      </c>
      <c r="G23" s="58">
        <v>0.0012972222222222222</v>
      </c>
      <c r="H23" s="22">
        <f>SUM(F24:G24)</f>
        <v>1151</v>
      </c>
    </row>
    <row r="24" spans="1:8" ht="12.75">
      <c r="A24" s="36">
        <f>A23</f>
        <v>2</v>
      </c>
      <c r="B24" s="19"/>
      <c r="C24" s="20" t="s">
        <v>59</v>
      </c>
      <c r="D24" s="21"/>
      <c r="E24" s="21"/>
      <c r="F24" s="57">
        <f>TRUNC(24.9*(F23-14)^2-0)</f>
        <v>499</v>
      </c>
      <c r="G24" s="57">
        <f>TRUNC(0.1063*((G23/$D$2)-190.4)^2)</f>
        <v>652</v>
      </c>
      <c r="H24" s="61">
        <f>H23</f>
        <v>1151</v>
      </c>
    </row>
    <row r="25" spans="1:8" ht="12.75">
      <c r="A25" s="22">
        <f>A24+1</f>
        <v>3</v>
      </c>
      <c r="B25" s="16" t="s">
        <v>220</v>
      </c>
      <c r="C25" s="17" t="s">
        <v>221</v>
      </c>
      <c r="D25" s="18">
        <v>40392</v>
      </c>
      <c r="E25" s="18" t="s">
        <v>32</v>
      </c>
      <c r="F25" s="56">
        <v>9.54</v>
      </c>
      <c r="G25" s="58">
        <v>0.0013605324074074073</v>
      </c>
      <c r="H25" s="22">
        <f>SUM(F26:G26)</f>
        <v>1059</v>
      </c>
    </row>
    <row r="26" spans="1:8" ht="12.75">
      <c r="A26" s="36">
        <f>A25</f>
        <v>3</v>
      </c>
      <c r="B26" s="19"/>
      <c r="C26" s="20" t="s">
        <v>59</v>
      </c>
      <c r="D26" s="21"/>
      <c r="E26" s="21"/>
      <c r="F26" s="57">
        <f>TRUNC(24.9*(F25-14)^2-0)</f>
        <v>495</v>
      </c>
      <c r="G26" s="57">
        <f>TRUNC(0.1063*((G25/$D$2)-190.4)^2)</f>
        <v>564</v>
      </c>
      <c r="H26" s="61">
        <f>H25</f>
        <v>1059</v>
      </c>
    </row>
    <row r="27" spans="1:8" ht="12.75">
      <c r="A27" s="22">
        <f>A26+1</f>
        <v>4</v>
      </c>
      <c r="B27" s="16" t="s">
        <v>75</v>
      </c>
      <c r="C27" s="17" t="s">
        <v>76</v>
      </c>
      <c r="D27" s="18" t="s">
        <v>77</v>
      </c>
      <c r="E27" s="18"/>
      <c r="F27" s="56">
        <v>9.82</v>
      </c>
      <c r="G27" s="58">
        <v>0.0014711805555555557</v>
      </c>
      <c r="H27" s="22">
        <f>SUM(F28:G28)</f>
        <v>860</v>
      </c>
    </row>
    <row r="28" spans="1:8" ht="12.75">
      <c r="A28" s="36">
        <f>A27</f>
        <v>4</v>
      </c>
      <c r="B28" s="19"/>
      <c r="C28" s="20" t="s">
        <v>72</v>
      </c>
      <c r="D28" s="21"/>
      <c r="E28" s="21"/>
      <c r="F28" s="57">
        <f>TRUNC(24.9*(F27-14)^2-0)</f>
        <v>435</v>
      </c>
      <c r="G28" s="57">
        <f>TRUNC(0.1063*((G27/$D$2)-190.4)^2)</f>
        <v>425</v>
      </c>
      <c r="H28" s="61">
        <f>H27</f>
        <v>860</v>
      </c>
    </row>
    <row r="29" spans="1:22" ht="12.75">
      <c r="A29" s="22">
        <f>A28+1</f>
        <v>5</v>
      </c>
      <c r="B29" s="16" t="s">
        <v>39</v>
      </c>
      <c r="C29" s="17" t="s">
        <v>280</v>
      </c>
      <c r="D29" s="18">
        <v>40716</v>
      </c>
      <c r="E29" s="18"/>
      <c r="F29" s="56">
        <v>10.05</v>
      </c>
      <c r="G29" s="58">
        <v>0.0014333333333333333</v>
      </c>
      <c r="H29" s="22">
        <f>SUM(F30:G30)</f>
        <v>858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2.75">
      <c r="A30" s="36">
        <f>A29</f>
        <v>5</v>
      </c>
      <c r="B30" s="19"/>
      <c r="C30" s="20" t="s">
        <v>279</v>
      </c>
      <c r="D30" s="21"/>
      <c r="E30" s="21"/>
      <c r="F30" s="57">
        <f>TRUNC(24.9*(F29-14)^2-0)</f>
        <v>388</v>
      </c>
      <c r="G30" s="57">
        <f>TRUNC(0.1063*((G29/$D$2)-190.4)^2)</f>
        <v>470</v>
      </c>
      <c r="H30" s="61">
        <f>H29</f>
        <v>858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8" ht="12.75">
      <c r="A31" s="22">
        <f>A30+1</f>
        <v>6</v>
      </c>
      <c r="B31" s="16" t="s">
        <v>38</v>
      </c>
      <c r="C31" s="17" t="s">
        <v>73</v>
      </c>
      <c r="D31" s="18" t="s">
        <v>74</v>
      </c>
      <c r="E31" s="18"/>
      <c r="F31" s="56">
        <v>10.3</v>
      </c>
      <c r="G31" s="58">
        <v>0.001470023148148148</v>
      </c>
      <c r="H31" s="22">
        <f>SUM(F32:G32)</f>
        <v>767</v>
      </c>
    </row>
    <row r="32" spans="1:8" ht="12.75">
      <c r="A32" s="36">
        <f>A31</f>
        <v>6</v>
      </c>
      <c r="B32" s="19"/>
      <c r="C32" s="20" t="s">
        <v>72</v>
      </c>
      <c r="D32" s="21"/>
      <c r="E32" s="21"/>
      <c r="F32" s="57">
        <f>TRUNC(24.9*(F31-14)^2-0)</f>
        <v>340</v>
      </c>
      <c r="G32" s="57">
        <f>TRUNC(0.1063*((G31/$D$2)-190.4)^2)</f>
        <v>427</v>
      </c>
      <c r="H32" s="61">
        <f>H31</f>
        <v>767</v>
      </c>
    </row>
    <row r="33" spans="1:8" ht="12.75">
      <c r="A33" s="22">
        <f>A32+1</f>
        <v>7</v>
      </c>
      <c r="B33" s="16" t="s">
        <v>256</v>
      </c>
      <c r="C33" s="17" t="s">
        <v>262</v>
      </c>
      <c r="D33" s="18">
        <v>40978</v>
      </c>
      <c r="E33" s="18" t="s">
        <v>32</v>
      </c>
      <c r="F33" s="56">
        <v>10.75</v>
      </c>
      <c r="G33" s="58">
        <v>0.0014646990740740742</v>
      </c>
      <c r="H33" s="22">
        <f>SUM(F34:G34)</f>
        <v>696</v>
      </c>
    </row>
    <row r="34" spans="1:8" ht="12.75">
      <c r="A34" s="36">
        <f>A33</f>
        <v>7</v>
      </c>
      <c r="B34" s="19"/>
      <c r="C34" s="20" t="s">
        <v>43</v>
      </c>
      <c r="D34" s="21"/>
      <c r="E34" s="21"/>
      <c r="F34" s="57">
        <f>TRUNC(24.9*(F33-14)^2-0)</f>
        <v>263</v>
      </c>
      <c r="G34" s="57">
        <f>TRUNC(0.1063*((G33/$D$2)-190.4)^2)</f>
        <v>433</v>
      </c>
      <c r="H34" s="61">
        <f>H33</f>
        <v>696</v>
      </c>
    </row>
    <row r="35" spans="1:8" ht="12.75">
      <c r="A35" s="22">
        <f>A34+1</f>
        <v>8</v>
      </c>
      <c r="B35" s="16" t="s">
        <v>312</v>
      </c>
      <c r="C35" s="17" t="s">
        <v>314</v>
      </c>
      <c r="D35" s="18">
        <v>40604</v>
      </c>
      <c r="E35" s="18"/>
      <c r="F35" s="56">
        <v>10.14</v>
      </c>
      <c r="G35" s="58">
        <v>0.0017806712962962965</v>
      </c>
      <c r="H35" s="22">
        <f>SUM(F36:G36)</f>
        <v>513</v>
      </c>
    </row>
    <row r="36" spans="1:8" ht="12.75">
      <c r="A36" s="36">
        <f>A35</f>
        <v>8</v>
      </c>
      <c r="B36" s="19"/>
      <c r="C36" s="20" t="s">
        <v>37</v>
      </c>
      <c r="D36" s="21"/>
      <c r="E36" s="21"/>
      <c r="F36" s="57">
        <f>TRUNC(24.9*(F35-14)^2-0)</f>
        <v>371</v>
      </c>
      <c r="G36" s="57">
        <f>TRUNC(0.1063*((G35/$D$2)-190.4)^2)</f>
        <v>142</v>
      </c>
      <c r="H36" s="61">
        <f>H35</f>
        <v>513</v>
      </c>
    </row>
    <row r="37" spans="1:8" ht="12.75">
      <c r="A37" s="22">
        <f>A36+1</f>
        <v>9</v>
      </c>
      <c r="B37" s="39" t="s">
        <v>220</v>
      </c>
      <c r="C37" s="40" t="s">
        <v>252</v>
      </c>
      <c r="D37" s="41">
        <v>40558</v>
      </c>
      <c r="E37" s="41" t="s">
        <v>32</v>
      </c>
      <c r="F37" s="59">
        <v>10.01</v>
      </c>
      <c r="G37" s="58">
        <v>0.0018403935185185188</v>
      </c>
      <c r="H37" s="22">
        <f>SUM(F38:G38)</f>
        <v>500</v>
      </c>
    </row>
    <row r="38" spans="1:8" ht="12.75">
      <c r="A38" s="36">
        <f>A37</f>
        <v>9</v>
      </c>
      <c r="B38" s="42"/>
      <c r="C38" s="43" t="s">
        <v>44</v>
      </c>
      <c r="D38" s="44"/>
      <c r="E38" s="44"/>
      <c r="F38" s="57">
        <f>TRUNC(24.9*(F37-14)^2-0)</f>
        <v>396</v>
      </c>
      <c r="G38" s="57">
        <f>TRUNC(0.1063*((G37/$D$2)-190.4)^2)</f>
        <v>104</v>
      </c>
      <c r="H38" s="61">
        <f>H37</f>
        <v>500</v>
      </c>
    </row>
    <row r="39" spans="1:8" ht="12.75">
      <c r="A39" s="22">
        <f>A38+1</f>
        <v>10</v>
      </c>
      <c r="B39" s="16" t="s">
        <v>297</v>
      </c>
      <c r="C39" s="17" t="s">
        <v>298</v>
      </c>
      <c r="D39" s="18" t="s">
        <v>299</v>
      </c>
      <c r="E39" s="18"/>
      <c r="F39" s="56">
        <v>10.73</v>
      </c>
      <c r="G39" s="58">
        <v>0.0017859953703703703</v>
      </c>
      <c r="H39" s="22">
        <f>SUM(F40:G40)</f>
        <v>404</v>
      </c>
    </row>
    <row r="40" spans="1:8" ht="12.75">
      <c r="A40" s="36">
        <f>A39</f>
        <v>10</v>
      </c>
      <c r="B40" s="19"/>
      <c r="C40" s="20" t="s">
        <v>279</v>
      </c>
      <c r="D40" s="21"/>
      <c r="E40" s="21"/>
      <c r="F40" s="57">
        <f>TRUNC(24.9*(F39-14)^2-0)</f>
        <v>266</v>
      </c>
      <c r="G40" s="57">
        <f>TRUNC(0.1063*((G39/$D$2)-190.4)^2)</f>
        <v>138</v>
      </c>
      <c r="H40" s="61">
        <f>H39</f>
        <v>404</v>
      </c>
    </row>
    <row r="41" spans="1:8" ht="12.75">
      <c r="A41" s="22">
        <f>A40+1</f>
        <v>11</v>
      </c>
      <c r="B41" s="16" t="s">
        <v>164</v>
      </c>
      <c r="C41" s="17" t="s">
        <v>165</v>
      </c>
      <c r="D41" s="18" t="s">
        <v>166</v>
      </c>
      <c r="E41" s="18"/>
      <c r="F41" s="56">
        <v>11.22</v>
      </c>
      <c r="G41" s="58" t="s">
        <v>313</v>
      </c>
      <c r="H41" s="22"/>
    </row>
    <row r="42" spans="1:8" ht="12.75">
      <c r="A42" s="36">
        <f>A41</f>
        <v>11</v>
      </c>
      <c r="B42" s="19"/>
      <c r="C42" s="20" t="s">
        <v>62</v>
      </c>
      <c r="D42" s="21"/>
      <c r="E42" s="21"/>
      <c r="F42" s="57">
        <f>TRUNC(24.9*(F41-14)^2-0)</f>
        <v>192</v>
      </c>
      <c r="G42" s="57"/>
      <c r="H42" s="6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3"/>
  <sheetViews>
    <sheetView zoomScale="130" zoomScaleNormal="130" zoomScalePageLayoutView="0" workbookViewId="0" topLeftCell="A1">
      <selection activeCell="H7" sqref="H7:H14"/>
    </sheetView>
  </sheetViews>
  <sheetFormatPr defaultColWidth="9.140625" defaultRowHeight="12.75"/>
  <cols>
    <col min="1" max="1" width="9.421875" style="0" customWidth="1"/>
    <col min="3" max="3" width="13.57421875" style="0" customWidth="1"/>
    <col min="4" max="4" width="10.28125" style="0" bestFit="1" customWidth="1"/>
    <col min="5" max="5" width="9.8515625" style="0" customWidth="1"/>
    <col min="6" max="8" width="8.8515625" style="51" customWidth="1"/>
    <col min="14" max="14" width="8.8515625" style="0" customWidth="1"/>
  </cols>
  <sheetData>
    <row r="1" spans="1:22" ht="17.25">
      <c r="A1" s="1"/>
      <c r="B1" s="1" t="s">
        <v>64</v>
      </c>
      <c r="C1" s="2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12.75">
      <c r="A2" s="34">
        <v>44895</v>
      </c>
    </row>
    <row r="3" spans="1:6" ht="12.75">
      <c r="A3" s="4"/>
      <c r="B3" s="54" t="s">
        <v>300</v>
      </c>
      <c r="C3" s="55"/>
      <c r="D3" s="55"/>
      <c r="F3" s="26" t="s">
        <v>65</v>
      </c>
    </row>
    <row r="4" ht="12.75">
      <c r="B4">
        <v>0.5</v>
      </c>
    </row>
    <row r="5" spans="1:9" ht="12.75">
      <c r="A5" s="27" t="s">
        <v>61</v>
      </c>
      <c r="B5" s="10" t="s">
        <v>0</v>
      </c>
      <c r="C5" s="11" t="s">
        <v>1</v>
      </c>
      <c r="D5" s="9" t="s">
        <v>5</v>
      </c>
      <c r="E5" s="9"/>
      <c r="F5" s="9" t="s">
        <v>4</v>
      </c>
      <c r="G5" s="9" t="s">
        <v>28</v>
      </c>
      <c r="H5" s="9" t="s">
        <v>2</v>
      </c>
      <c r="I5" s="8"/>
    </row>
    <row r="6" spans="1:9" ht="12.75">
      <c r="A6" s="5">
        <v>0</v>
      </c>
      <c r="B6" s="12"/>
      <c r="C6" s="13" t="s">
        <v>3</v>
      </c>
      <c r="D6" s="14" t="s">
        <v>6</v>
      </c>
      <c r="E6" s="53"/>
      <c r="F6" s="7"/>
      <c r="G6" s="7"/>
      <c r="H6" s="14"/>
      <c r="I6" s="8"/>
    </row>
    <row r="7" spans="1:8" ht="12.75">
      <c r="A7" s="22">
        <f>A6+1</f>
        <v>1</v>
      </c>
      <c r="B7" s="16" t="s">
        <v>42</v>
      </c>
      <c r="C7" s="17" t="s">
        <v>33</v>
      </c>
      <c r="D7" s="18">
        <v>40524</v>
      </c>
      <c r="E7" s="18" t="s">
        <v>32</v>
      </c>
      <c r="F7" s="56">
        <v>9.31</v>
      </c>
      <c r="G7" s="56">
        <v>11.04</v>
      </c>
      <c r="H7" s="22">
        <f>SUM(F8:G8)</f>
        <v>1141</v>
      </c>
    </row>
    <row r="8" spans="1:8" ht="12.75">
      <c r="A8" s="36">
        <f>A7</f>
        <v>1</v>
      </c>
      <c r="B8" s="19"/>
      <c r="C8" s="20" t="s">
        <v>37</v>
      </c>
      <c r="D8" s="21"/>
      <c r="E8" s="21"/>
      <c r="F8" s="57">
        <f>TRUNC(24.9*(F7-14)^2-0)</f>
        <v>547</v>
      </c>
      <c r="G8" s="57">
        <f>IF(ISBLANK(G7),"",TRUNC(11.6*((G7)-18.2)^2))</f>
        <v>594</v>
      </c>
      <c r="H8" s="61">
        <f>H7</f>
        <v>1141</v>
      </c>
    </row>
    <row r="9" spans="1:8" ht="12.75">
      <c r="A9" s="22">
        <f>A8+1</f>
        <v>2</v>
      </c>
      <c r="B9" s="16" t="s">
        <v>123</v>
      </c>
      <c r="C9" s="17" t="s">
        <v>167</v>
      </c>
      <c r="D9" s="18" t="s">
        <v>168</v>
      </c>
      <c r="E9" s="18" t="s">
        <v>32</v>
      </c>
      <c r="F9" s="56">
        <v>9.27</v>
      </c>
      <c r="G9" s="56">
        <v>11.19</v>
      </c>
      <c r="H9" s="22">
        <f>SUM(F10:G10)</f>
        <v>1127</v>
      </c>
    </row>
    <row r="10" spans="1:8" ht="12.75">
      <c r="A10" s="36">
        <f>A9</f>
        <v>2</v>
      </c>
      <c r="B10" s="19"/>
      <c r="C10" s="20" t="s">
        <v>169</v>
      </c>
      <c r="D10" s="21"/>
      <c r="E10" s="21"/>
      <c r="F10" s="57">
        <f>TRUNC(24.9*(F9-14)^2-0)</f>
        <v>557</v>
      </c>
      <c r="G10" s="57">
        <f>IF(ISBLANK(G9),"",TRUNC(11.6*((G9)-18.2)^2))</f>
        <v>570</v>
      </c>
      <c r="H10" s="61">
        <f>H9</f>
        <v>1127</v>
      </c>
    </row>
    <row r="11" spans="1:8" ht="12.75">
      <c r="A11" s="22">
        <f>A10+1</f>
        <v>3</v>
      </c>
      <c r="B11" s="16" t="s">
        <v>216</v>
      </c>
      <c r="C11" s="17" t="s">
        <v>217</v>
      </c>
      <c r="D11" s="18">
        <v>40347</v>
      </c>
      <c r="E11" s="18" t="s">
        <v>32</v>
      </c>
      <c r="F11" s="56">
        <v>9.73</v>
      </c>
      <c r="G11" s="56">
        <v>11.68</v>
      </c>
      <c r="H11" s="22">
        <f>SUM(F12:G12)</f>
        <v>946</v>
      </c>
    </row>
    <row r="12" spans="1:8" ht="12.75">
      <c r="A12" s="36">
        <f>A11</f>
        <v>3</v>
      </c>
      <c r="B12" s="19"/>
      <c r="C12" s="20" t="s">
        <v>37</v>
      </c>
      <c r="D12" s="21"/>
      <c r="E12" s="21"/>
      <c r="F12" s="57">
        <f>TRUNC(24.9*(F11-14)^2-0)</f>
        <v>453</v>
      </c>
      <c r="G12" s="57">
        <f>IF(ISBLANK(G11),"",TRUNC(11.6*((G11)-18.2)^2))</f>
        <v>493</v>
      </c>
      <c r="H12" s="61">
        <f>H11</f>
        <v>946</v>
      </c>
    </row>
    <row r="13" spans="1:8" ht="12.75">
      <c r="A13" s="22">
        <f>A12+1</f>
        <v>4</v>
      </c>
      <c r="B13" s="16" t="s">
        <v>98</v>
      </c>
      <c r="C13" s="17" t="s">
        <v>154</v>
      </c>
      <c r="D13" s="18" t="s">
        <v>155</v>
      </c>
      <c r="E13" s="18"/>
      <c r="F13" s="56">
        <v>9.48</v>
      </c>
      <c r="G13" s="56">
        <v>14.1</v>
      </c>
      <c r="H13" s="22">
        <f>SUM(F14:G14)</f>
        <v>702</v>
      </c>
    </row>
    <row r="14" spans="1:8" ht="12.75">
      <c r="A14" s="36">
        <f>A13</f>
        <v>4</v>
      </c>
      <c r="B14" s="19"/>
      <c r="C14" s="20" t="s">
        <v>62</v>
      </c>
      <c r="D14" s="21"/>
      <c r="E14" s="21"/>
      <c r="F14" s="57">
        <f>TRUNC(24.9*(F13-14)^2-0)</f>
        <v>508</v>
      </c>
      <c r="G14" s="57">
        <f>IF(ISBLANK(G13),"",TRUNC(11.6*((G13)-18.2)^2))</f>
        <v>194</v>
      </c>
      <c r="H14" s="61">
        <f>H13</f>
        <v>702</v>
      </c>
    </row>
    <row r="16" spans="1:6" ht="12.75">
      <c r="A16" s="4"/>
      <c r="B16" s="54" t="s">
        <v>300</v>
      </c>
      <c r="C16" s="55"/>
      <c r="D16" s="55"/>
      <c r="F16" s="6" t="s">
        <v>66</v>
      </c>
    </row>
    <row r="18" spans="1:9" ht="12.75">
      <c r="A18" s="27" t="s">
        <v>61</v>
      </c>
      <c r="B18" s="10" t="s">
        <v>0</v>
      </c>
      <c r="C18" s="11" t="s">
        <v>1</v>
      </c>
      <c r="D18" s="9" t="s">
        <v>5</v>
      </c>
      <c r="E18" s="9"/>
      <c r="F18" s="9" t="s">
        <v>4</v>
      </c>
      <c r="G18" s="9" t="s">
        <v>28</v>
      </c>
      <c r="H18" s="9" t="s">
        <v>2</v>
      </c>
      <c r="I18" s="8"/>
    </row>
    <row r="19" spans="1:9" ht="12.75">
      <c r="A19" s="5">
        <v>0</v>
      </c>
      <c r="B19" s="12"/>
      <c r="C19" s="13" t="s">
        <v>3</v>
      </c>
      <c r="D19" s="14" t="s">
        <v>6</v>
      </c>
      <c r="E19" s="53"/>
      <c r="F19" s="7"/>
      <c r="G19" s="7"/>
      <c r="H19" s="14"/>
      <c r="I19" s="8"/>
    </row>
    <row r="20" spans="1:8" ht="12.75">
      <c r="A20" s="22">
        <f>A19+1</f>
        <v>1</v>
      </c>
      <c r="B20" s="16" t="s">
        <v>214</v>
      </c>
      <c r="C20" s="17" t="s">
        <v>215</v>
      </c>
      <c r="D20" s="18">
        <v>40514</v>
      </c>
      <c r="E20" s="18" t="s">
        <v>32</v>
      </c>
      <c r="F20" s="56">
        <v>9.6</v>
      </c>
      <c r="G20" s="56">
        <v>12.19</v>
      </c>
      <c r="H20" s="22">
        <f>SUM(F21:G21)</f>
        <v>900</v>
      </c>
    </row>
    <row r="21" spans="1:8" ht="12.75">
      <c r="A21" s="36">
        <f>A20</f>
        <v>1</v>
      </c>
      <c r="B21" s="19"/>
      <c r="C21" s="20" t="s">
        <v>37</v>
      </c>
      <c r="D21" s="21"/>
      <c r="E21" s="21"/>
      <c r="F21" s="57">
        <f>TRUNC(24.9*(F20-14)^2-0)</f>
        <v>482</v>
      </c>
      <c r="G21" s="57">
        <f>IF(ISBLANK(G20),"",TRUNC(11.6*((G20)-18.2)^2))</f>
        <v>418</v>
      </c>
      <c r="H21" s="61">
        <f>H20</f>
        <v>900</v>
      </c>
    </row>
    <row r="22" spans="1:8" ht="12.75">
      <c r="A22" s="22">
        <f>A21+1</f>
        <v>2</v>
      </c>
      <c r="B22" s="16" t="s">
        <v>148</v>
      </c>
      <c r="C22" s="17" t="s">
        <v>149</v>
      </c>
      <c r="D22" s="18" t="s">
        <v>150</v>
      </c>
      <c r="E22" s="18" t="s">
        <v>32</v>
      </c>
      <c r="F22" s="56">
        <v>9.94</v>
      </c>
      <c r="G22" s="56">
        <v>13.13</v>
      </c>
      <c r="H22" s="22">
        <f>SUM(F23:G23)</f>
        <v>708</v>
      </c>
    </row>
    <row r="23" spans="1:8" ht="12.75">
      <c r="A23" s="36">
        <f>A22</f>
        <v>2</v>
      </c>
      <c r="B23" s="19"/>
      <c r="C23" s="20" t="s">
        <v>62</v>
      </c>
      <c r="D23" s="21"/>
      <c r="E23" s="21"/>
      <c r="F23" s="57">
        <f>TRUNC(24.9*(F22-14)^2-0)</f>
        <v>410</v>
      </c>
      <c r="G23" s="57">
        <f>IF(ISBLANK(G22),"",TRUNC(11.6*((G22)-18.2)^2))</f>
        <v>298</v>
      </c>
      <c r="H23" s="61">
        <f>H22</f>
        <v>708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showZeros="0" zoomScale="120" zoomScaleNormal="120" zoomScalePageLayoutView="0" workbookViewId="0" topLeftCell="A1">
      <selection activeCell="H24" sqref="H24:H29"/>
    </sheetView>
  </sheetViews>
  <sheetFormatPr defaultColWidth="9.140625" defaultRowHeight="12.75"/>
  <cols>
    <col min="1" max="1" width="9.421875" style="0" customWidth="1"/>
    <col min="3" max="3" width="13.140625" style="0" customWidth="1"/>
    <col min="4" max="5" width="10.421875" style="0" customWidth="1"/>
    <col min="6" max="8" width="8.8515625" style="51" customWidth="1"/>
  </cols>
  <sheetData>
    <row r="1" spans="1:22" ht="17.25">
      <c r="A1" s="1"/>
      <c r="B1" s="1" t="s">
        <v>64</v>
      </c>
      <c r="C1" s="2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12.75">
      <c r="A2" s="34">
        <v>44895</v>
      </c>
    </row>
    <row r="3" spans="1:6" ht="12.75">
      <c r="A3" s="4"/>
      <c r="B3" s="6" t="s">
        <v>10</v>
      </c>
      <c r="F3" s="26" t="s">
        <v>65</v>
      </c>
    </row>
    <row r="5" spans="1:8" ht="12.75">
      <c r="A5" s="27" t="s">
        <v>61</v>
      </c>
      <c r="B5" s="10" t="s">
        <v>0</v>
      </c>
      <c r="C5" s="11" t="s">
        <v>1</v>
      </c>
      <c r="D5" s="9" t="s">
        <v>5</v>
      </c>
      <c r="E5" s="9"/>
      <c r="F5" s="9" t="s">
        <v>4</v>
      </c>
      <c r="G5" s="9" t="s">
        <v>9</v>
      </c>
      <c r="H5" s="9" t="s">
        <v>2</v>
      </c>
    </row>
    <row r="6" spans="1:8" ht="12.75">
      <c r="A6" s="5">
        <v>0</v>
      </c>
      <c r="B6" s="12"/>
      <c r="C6" s="13" t="s">
        <v>3</v>
      </c>
      <c r="D6" s="14" t="s">
        <v>6</v>
      </c>
      <c r="E6" s="53"/>
      <c r="F6" s="7"/>
      <c r="G6" s="7"/>
      <c r="H6" s="14"/>
    </row>
    <row r="7" spans="1:8" ht="12.75">
      <c r="A7" s="37">
        <f>A6+1</f>
        <v>1</v>
      </c>
      <c r="B7" s="39" t="s">
        <v>51</v>
      </c>
      <c r="C7" s="40" t="s">
        <v>271</v>
      </c>
      <c r="D7" s="41">
        <v>40202</v>
      </c>
      <c r="E7" s="41"/>
      <c r="F7" s="59">
        <v>9.99</v>
      </c>
      <c r="G7" s="59">
        <v>1.2</v>
      </c>
      <c r="H7" s="22">
        <f>SUM(F8:G8)</f>
        <v>849</v>
      </c>
    </row>
    <row r="8" spans="1:8" ht="12.75">
      <c r="A8" s="38">
        <f>A7</f>
        <v>1</v>
      </c>
      <c r="B8" s="42"/>
      <c r="C8" s="43" t="s">
        <v>266</v>
      </c>
      <c r="D8" s="44"/>
      <c r="E8" s="44"/>
      <c r="F8" s="57">
        <f>TRUNC(24.9*(F7-14)^2-0)</f>
        <v>400</v>
      </c>
      <c r="G8" s="57">
        <f>TRUNC(39.34*(G7+10.57)^2-5000)</f>
        <v>449</v>
      </c>
      <c r="H8" s="61">
        <f>H7</f>
        <v>849</v>
      </c>
    </row>
    <row r="9" spans="1:8" ht="12.75">
      <c r="A9" s="37">
        <f>A8+1</f>
        <v>2</v>
      </c>
      <c r="B9" s="39" t="s">
        <v>98</v>
      </c>
      <c r="C9" s="40" t="s">
        <v>99</v>
      </c>
      <c r="D9" s="41">
        <v>40474</v>
      </c>
      <c r="E9" s="41" t="s">
        <v>32</v>
      </c>
      <c r="F9" s="59">
        <v>10.3</v>
      </c>
      <c r="G9" s="59">
        <v>1.2</v>
      </c>
      <c r="H9" s="22">
        <f>SUM(F10:G10)</f>
        <v>789</v>
      </c>
    </row>
    <row r="10" spans="1:8" ht="12.75">
      <c r="A10" s="38">
        <f>A9</f>
        <v>2</v>
      </c>
      <c r="B10" s="42"/>
      <c r="C10" s="43" t="s">
        <v>25</v>
      </c>
      <c r="D10" s="44"/>
      <c r="E10" s="44"/>
      <c r="F10" s="57">
        <f>TRUNC(24.9*(F9-14)^2-0)</f>
        <v>340</v>
      </c>
      <c r="G10" s="57">
        <f>TRUNC(39.34*(G9+10.57)^2-5000)</f>
        <v>449</v>
      </c>
      <c r="H10" s="61">
        <f>H9</f>
        <v>789</v>
      </c>
    </row>
    <row r="11" spans="1:8" ht="12.75">
      <c r="A11" s="37">
        <f>A10+1</f>
        <v>3</v>
      </c>
      <c r="B11" s="39" t="s">
        <v>55</v>
      </c>
      <c r="C11" s="40" t="s">
        <v>56</v>
      </c>
      <c r="D11" s="41" t="s">
        <v>116</v>
      </c>
      <c r="E11" s="41" t="s">
        <v>32</v>
      </c>
      <c r="F11" s="59">
        <v>9.88</v>
      </c>
      <c r="G11" s="59">
        <v>1.1</v>
      </c>
      <c r="H11" s="22">
        <f>SUM(F12:G12)</f>
        <v>779</v>
      </c>
    </row>
    <row r="12" spans="1:8" ht="12.75">
      <c r="A12" s="38">
        <f>A11</f>
        <v>3</v>
      </c>
      <c r="B12" s="42"/>
      <c r="C12" s="43" t="s">
        <v>53</v>
      </c>
      <c r="D12" s="44"/>
      <c r="E12" s="44"/>
      <c r="F12" s="57">
        <f>TRUNC(24.9*(F11-14)^2-0)</f>
        <v>422</v>
      </c>
      <c r="G12" s="57">
        <f>TRUNC(39.34*(G11+10.57)^2-5000)</f>
        <v>357</v>
      </c>
      <c r="H12" s="61">
        <f>H11</f>
        <v>779</v>
      </c>
    </row>
    <row r="13" spans="1:8" ht="12.75">
      <c r="A13" s="37">
        <f>A12+1</f>
        <v>4</v>
      </c>
      <c r="B13" s="39" t="s">
        <v>206</v>
      </c>
      <c r="C13" s="40" t="s">
        <v>207</v>
      </c>
      <c r="D13" s="41" t="s">
        <v>208</v>
      </c>
      <c r="E13" s="41" t="s">
        <v>32</v>
      </c>
      <c r="F13" s="59">
        <v>9.64</v>
      </c>
      <c r="G13" s="59">
        <v>1.01</v>
      </c>
      <c r="H13" s="22">
        <f>SUM(F14:G14)</f>
        <v>748</v>
      </c>
    </row>
    <row r="14" spans="1:8" ht="12.75">
      <c r="A14" s="38">
        <f>A13</f>
        <v>4</v>
      </c>
      <c r="B14" s="42"/>
      <c r="C14" s="43" t="s">
        <v>47</v>
      </c>
      <c r="D14" s="44"/>
      <c r="E14" s="44"/>
      <c r="F14" s="57">
        <f>TRUNC(24.9*(F13-14)^2-0)</f>
        <v>473</v>
      </c>
      <c r="G14" s="57">
        <f>TRUNC(39.34*(G13+10.57)^2-5000)</f>
        <v>275</v>
      </c>
      <c r="H14" s="61">
        <f>H13</f>
        <v>748</v>
      </c>
    </row>
    <row r="15" spans="1:8" ht="12.75">
      <c r="A15" s="37">
        <f>A14+1</f>
        <v>5</v>
      </c>
      <c r="B15" s="39" t="s">
        <v>48</v>
      </c>
      <c r="C15" s="40" t="s">
        <v>204</v>
      </c>
      <c r="D15" s="41" t="s">
        <v>205</v>
      </c>
      <c r="E15" s="41" t="s">
        <v>32</v>
      </c>
      <c r="F15" s="59">
        <v>10.39</v>
      </c>
      <c r="G15" s="59">
        <v>1.1</v>
      </c>
      <c r="H15" s="22">
        <f>SUM(F16:G16)</f>
        <v>681</v>
      </c>
    </row>
    <row r="16" spans="1:8" ht="12.75">
      <c r="A16" s="38">
        <f>A15</f>
        <v>5</v>
      </c>
      <c r="B16" s="42"/>
      <c r="C16" s="43" t="s">
        <v>47</v>
      </c>
      <c r="D16" s="44"/>
      <c r="E16" s="44"/>
      <c r="F16" s="57">
        <f>TRUNC(24.9*(F15-14)^2-0)</f>
        <v>324</v>
      </c>
      <c r="G16" s="57">
        <f>TRUNC(39.34*(G15+10.57)^2-5000)</f>
        <v>357</v>
      </c>
      <c r="H16" s="61">
        <f>H15</f>
        <v>681</v>
      </c>
    </row>
    <row r="17" spans="1:8" ht="12.75">
      <c r="A17" s="37">
        <f>A16+1</f>
        <v>6</v>
      </c>
      <c r="B17" s="39" t="s">
        <v>42</v>
      </c>
      <c r="C17" s="40" t="s">
        <v>291</v>
      </c>
      <c r="D17" s="41">
        <v>40818</v>
      </c>
      <c r="E17" s="41"/>
      <c r="F17" s="59">
        <v>11.09</v>
      </c>
      <c r="G17" s="59">
        <v>0.95</v>
      </c>
      <c r="H17" s="22">
        <f>SUM(F18:G18)</f>
        <v>430</v>
      </c>
    </row>
    <row r="18" spans="1:8" ht="12.75">
      <c r="A18" s="38">
        <f>A17</f>
        <v>6</v>
      </c>
      <c r="B18" s="42"/>
      <c r="C18" s="43" t="s">
        <v>57</v>
      </c>
      <c r="D18" s="44"/>
      <c r="E18" s="44"/>
      <c r="F18" s="57">
        <f>TRUNC(24.9*(F17-14)^2-0)</f>
        <v>210</v>
      </c>
      <c r="G18" s="57">
        <f>TRUNC(39.34*(G17+10.57)^2-5000)</f>
        <v>220</v>
      </c>
      <c r="H18" s="61">
        <f>H17</f>
        <v>430</v>
      </c>
    </row>
    <row r="20" spans="1:6" ht="12.75">
      <c r="A20" s="4"/>
      <c r="B20" s="6" t="s">
        <v>10</v>
      </c>
      <c r="F20" s="6" t="s">
        <v>66</v>
      </c>
    </row>
    <row r="22" spans="1:8" ht="12.75">
      <c r="A22" s="27" t="s">
        <v>61</v>
      </c>
      <c r="B22" s="10" t="s">
        <v>0</v>
      </c>
      <c r="C22" s="11" t="s">
        <v>1</v>
      </c>
      <c r="D22" s="9"/>
      <c r="E22" s="9"/>
      <c r="F22" s="9" t="s">
        <v>4</v>
      </c>
      <c r="G22" s="9" t="s">
        <v>9</v>
      </c>
      <c r="H22" s="9" t="s">
        <v>2</v>
      </c>
    </row>
    <row r="23" spans="1:8" ht="12.75">
      <c r="A23" s="5">
        <v>0</v>
      </c>
      <c r="B23" s="12"/>
      <c r="C23" s="13" t="s">
        <v>3</v>
      </c>
      <c r="D23" s="14" t="s">
        <v>6</v>
      </c>
      <c r="E23" s="53"/>
      <c r="F23" s="7"/>
      <c r="G23" s="7"/>
      <c r="H23" s="14"/>
    </row>
    <row r="24" spans="1:8" ht="12.75">
      <c r="A24" s="37">
        <f>A23+1</f>
        <v>1</v>
      </c>
      <c r="B24" s="39" t="s">
        <v>54</v>
      </c>
      <c r="C24" s="40" t="s">
        <v>186</v>
      </c>
      <c r="D24" s="41" t="s">
        <v>187</v>
      </c>
      <c r="E24" s="41"/>
      <c r="F24" s="59">
        <v>9.03</v>
      </c>
      <c r="G24" s="59">
        <v>1.35</v>
      </c>
      <c r="H24" s="22">
        <f>SUM(F25:G25)</f>
        <v>1204</v>
      </c>
    </row>
    <row r="25" spans="1:8" ht="12.75">
      <c r="A25" s="38">
        <f>A24</f>
        <v>1</v>
      </c>
      <c r="B25" s="42"/>
      <c r="C25" s="43" t="s">
        <v>188</v>
      </c>
      <c r="D25" s="44"/>
      <c r="E25" s="44"/>
      <c r="F25" s="57">
        <f>TRUNC(24.9*(F24-14)^2-0)</f>
        <v>615</v>
      </c>
      <c r="G25" s="57">
        <f>TRUNC(39.34*(G24+10.57)^2-5000)</f>
        <v>589</v>
      </c>
      <c r="H25" s="61">
        <f>H24</f>
        <v>1204</v>
      </c>
    </row>
    <row r="26" spans="1:8" ht="12.75">
      <c r="A26" s="37">
        <f>A32+1</f>
        <v>1</v>
      </c>
      <c r="B26" s="39" t="s">
        <v>222</v>
      </c>
      <c r="C26" s="40" t="s">
        <v>223</v>
      </c>
      <c r="D26" s="41">
        <v>40243</v>
      </c>
      <c r="E26" s="41"/>
      <c r="F26" s="59">
        <v>9.74</v>
      </c>
      <c r="G26" s="59">
        <v>1.35</v>
      </c>
      <c r="H26" s="22">
        <f>SUM(F27:G27)</f>
        <v>1040</v>
      </c>
    </row>
    <row r="27" spans="1:8" ht="12.75">
      <c r="A27" s="38">
        <f>A26</f>
        <v>1</v>
      </c>
      <c r="B27" s="42"/>
      <c r="C27" s="43" t="s">
        <v>59</v>
      </c>
      <c r="D27" s="44"/>
      <c r="E27" s="44"/>
      <c r="F27" s="57">
        <f>TRUNC(24.9*(F26-14)^2-0)</f>
        <v>451</v>
      </c>
      <c r="G27" s="57">
        <f>TRUNC(39.34*(G26+10.57)^2-5000)</f>
        <v>589</v>
      </c>
      <c r="H27" s="61">
        <f>H26</f>
        <v>1040</v>
      </c>
    </row>
    <row r="28" spans="1:8" ht="12.75">
      <c r="A28" s="37">
        <f>A27+1</f>
        <v>2</v>
      </c>
      <c r="B28" s="39" t="s">
        <v>178</v>
      </c>
      <c r="C28" s="40" t="s">
        <v>179</v>
      </c>
      <c r="D28" s="41" t="s">
        <v>180</v>
      </c>
      <c r="E28" s="41" t="s">
        <v>32</v>
      </c>
      <c r="F28" s="59">
        <v>9.77</v>
      </c>
      <c r="G28" s="59">
        <v>1.15</v>
      </c>
      <c r="H28" s="22">
        <f>SUM(F29:G29)</f>
        <v>848</v>
      </c>
    </row>
    <row r="29" spans="1:8" ht="12.75">
      <c r="A29" s="38">
        <f>A28</f>
        <v>2</v>
      </c>
      <c r="B29" s="42"/>
      <c r="C29" s="43" t="s">
        <v>169</v>
      </c>
      <c r="D29" s="44"/>
      <c r="E29" s="44"/>
      <c r="F29" s="57">
        <f>TRUNC(24.9*(F28-14)^2-0)</f>
        <v>445</v>
      </c>
      <c r="G29" s="57">
        <f>TRUNC(39.34*(G28+10.57)^2-5000)</f>
        <v>403</v>
      </c>
      <c r="H29" s="61">
        <f>H28</f>
        <v>848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9"/>
  <sheetViews>
    <sheetView showZeros="0" zoomScale="120" zoomScaleNormal="120" zoomScalePageLayoutView="0" workbookViewId="0" topLeftCell="A1">
      <selection activeCell="H18" sqref="H18:H19"/>
    </sheetView>
  </sheetViews>
  <sheetFormatPr defaultColWidth="9.140625" defaultRowHeight="12.75"/>
  <cols>
    <col min="1" max="1" width="9.421875" style="0" customWidth="1"/>
    <col min="3" max="3" width="13.140625" style="0" customWidth="1"/>
    <col min="4" max="5" width="10.421875" style="0" customWidth="1"/>
    <col min="6" max="8" width="8.8515625" style="51" customWidth="1"/>
  </cols>
  <sheetData>
    <row r="1" spans="1:22" ht="17.25">
      <c r="A1" s="1"/>
      <c r="B1" s="1" t="s">
        <v>64</v>
      </c>
      <c r="C1" s="2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12.75">
      <c r="A2" s="34">
        <v>44895</v>
      </c>
    </row>
    <row r="3" spans="1:6" ht="12.75">
      <c r="A3" s="4"/>
      <c r="B3" s="6" t="s">
        <v>302</v>
      </c>
      <c r="F3" s="26" t="s">
        <v>65</v>
      </c>
    </row>
    <row r="5" spans="1:8" ht="12.75">
      <c r="A5" s="27" t="s">
        <v>61</v>
      </c>
      <c r="B5" s="10" t="s">
        <v>0</v>
      </c>
      <c r="C5" s="11" t="s">
        <v>1</v>
      </c>
      <c r="D5" s="9" t="s">
        <v>5</v>
      </c>
      <c r="E5" s="9"/>
      <c r="F5" s="9" t="s">
        <v>4</v>
      </c>
      <c r="G5" s="9" t="s">
        <v>301</v>
      </c>
      <c r="H5" s="9" t="s">
        <v>2</v>
      </c>
    </row>
    <row r="6" spans="1:8" ht="12.75">
      <c r="A6" s="5">
        <v>0</v>
      </c>
      <c r="B6" s="12"/>
      <c r="C6" s="13" t="s">
        <v>3</v>
      </c>
      <c r="D6" s="14" t="s">
        <v>6</v>
      </c>
      <c r="E6" s="53"/>
      <c r="F6" s="7"/>
      <c r="G6" s="7"/>
      <c r="H6" s="14"/>
    </row>
    <row r="7" spans="1:8" ht="12.75">
      <c r="A7" s="37">
        <f>A6+1</f>
        <v>1</v>
      </c>
      <c r="B7" s="39" t="s">
        <v>196</v>
      </c>
      <c r="C7" s="40" t="s">
        <v>197</v>
      </c>
      <c r="D7" s="41" t="s">
        <v>198</v>
      </c>
      <c r="E7" s="41" t="s">
        <v>32</v>
      </c>
      <c r="F7" s="59">
        <v>9.68</v>
      </c>
      <c r="G7" s="59">
        <v>1.65</v>
      </c>
      <c r="H7" s="22">
        <f>SUM(F8:G8)</f>
        <v>724</v>
      </c>
    </row>
    <row r="8" spans="1:8" ht="12.75">
      <c r="A8" s="38">
        <f>A7</f>
        <v>1</v>
      </c>
      <c r="B8" s="42"/>
      <c r="C8" s="43" t="s">
        <v>47</v>
      </c>
      <c r="D8" s="44"/>
      <c r="E8" s="44"/>
      <c r="F8" s="57">
        <f>TRUNC(24.9*(F7-14)^2-0)</f>
        <v>464</v>
      </c>
      <c r="G8" s="57">
        <f>TRUNC(3.953*(G7+34.83)^2-5000)</f>
        <v>260</v>
      </c>
      <c r="H8" s="61">
        <f>H7</f>
        <v>724</v>
      </c>
    </row>
    <row r="9" spans="1:8" ht="12.75">
      <c r="A9" s="37">
        <f>A8+1</f>
        <v>2</v>
      </c>
      <c r="B9" s="39" t="s">
        <v>52</v>
      </c>
      <c r="C9" s="40" t="s">
        <v>283</v>
      </c>
      <c r="D9" s="41">
        <v>40655</v>
      </c>
      <c r="E9" s="41" t="s">
        <v>32</v>
      </c>
      <c r="F9" s="59">
        <v>10.34</v>
      </c>
      <c r="G9" s="59">
        <v>1.6</v>
      </c>
      <c r="H9" s="22">
        <f>SUM(F10:G10)</f>
        <v>579</v>
      </c>
    </row>
    <row r="10" spans="1:8" ht="12.75">
      <c r="A10" s="38">
        <f>A9</f>
        <v>2</v>
      </c>
      <c r="B10" s="42"/>
      <c r="C10" s="43" t="s">
        <v>57</v>
      </c>
      <c r="D10" s="44"/>
      <c r="E10" s="44"/>
      <c r="F10" s="57">
        <f>TRUNC(24.9*(F9-14)^2-0)</f>
        <v>333</v>
      </c>
      <c r="G10" s="57">
        <f>TRUNC(3.953*(G9+34.83)^2-5000)</f>
        <v>246</v>
      </c>
      <c r="H10" s="61">
        <f>H9</f>
        <v>579</v>
      </c>
    </row>
    <row r="11" spans="1:8" ht="12.75">
      <c r="A11" s="37">
        <v>1</v>
      </c>
      <c r="B11" s="39" t="s">
        <v>286</v>
      </c>
      <c r="C11" s="40" t="s">
        <v>287</v>
      </c>
      <c r="D11" s="41">
        <v>41215</v>
      </c>
      <c r="E11" s="41"/>
      <c r="F11" s="59">
        <v>11.11</v>
      </c>
      <c r="G11" s="59">
        <v>1.2</v>
      </c>
      <c r="H11" s="22">
        <f>SUM(F12:G12)</f>
        <v>338</v>
      </c>
    </row>
    <row r="12" spans="1:8" ht="12.75">
      <c r="A12" s="38">
        <f>A11</f>
        <v>1</v>
      </c>
      <c r="B12" s="42"/>
      <c r="C12" s="43" t="s">
        <v>57</v>
      </c>
      <c r="D12" s="44"/>
      <c r="E12" s="44"/>
      <c r="F12" s="57">
        <f>TRUNC(24.9*(F11-14)^2-0)</f>
        <v>207</v>
      </c>
      <c r="G12" s="57">
        <f>TRUNC(3.953*(G11+34.83)^2-5000)</f>
        <v>131</v>
      </c>
      <c r="H12" s="61">
        <f>H11</f>
        <v>338</v>
      </c>
    </row>
    <row r="14" spans="1:6" ht="12.75">
      <c r="A14" s="4"/>
      <c r="B14" s="6" t="s">
        <v>302</v>
      </c>
      <c r="F14" s="6" t="s">
        <v>66</v>
      </c>
    </row>
    <row r="16" spans="1:8" ht="12.75">
      <c r="A16" s="27" t="s">
        <v>61</v>
      </c>
      <c r="B16" s="10" t="s">
        <v>0</v>
      </c>
      <c r="C16" s="11" t="s">
        <v>1</v>
      </c>
      <c r="D16" s="9"/>
      <c r="E16" s="9"/>
      <c r="F16" s="9" t="s">
        <v>4</v>
      </c>
      <c r="G16" s="9" t="s">
        <v>301</v>
      </c>
      <c r="H16" s="9" t="s">
        <v>2</v>
      </c>
    </row>
    <row r="17" spans="1:8" ht="12.75">
      <c r="A17" s="5">
        <v>0</v>
      </c>
      <c r="B17" s="12"/>
      <c r="C17" s="13" t="s">
        <v>3</v>
      </c>
      <c r="D17" s="14" t="s">
        <v>6</v>
      </c>
      <c r="E17" s="53"/>
      <c r="F17" s="7"/>
      <c r="G17" s="7"/>
      <c r="H17" s="14"/>
    </row>
    <row r="18" spans="1:8" ht="12.75">
      <c r="A18" s="37">
        <f>A20+1</f>
        <v>1</v>
      </c>
      <c r="B18" s="39" t="s">
        <v>281</v>
      </c>
      <c r="C18" s="40" t="s">
        <v>282</v>
      </c>
      <c r="D18" s="41">
        <v>40687</v>
      </c>
      <c r="E18" s="41" t="s">
        <v>32</v>
      </c>
      <c r="F18" s="59">
        <v>9.81</v>
      </c>
      <c r="G18" s="59">
        <v>1.4</v>
      </c>
      <c r="H18" s="22">
        <f>SUM(F19:G19)</f>
        <v>625</v>
      </c>
    </row>
    <row r="19" spans="1:8" ht="12.75">
      <c r="A19" s="38">
        <f>A18</f>
        <v>1</v>
      </c>
      <c r="B19" s="42"/>
      <c r="C19" s="43" t="s">
        <v>57</v>
      </c>
      <c r="D19" s="44"/>
      <c r="E19" s="44"/>
      <c r="F19" s="57">
        <f>TRUNC(24.9*(F18-14)^2-0)</f>
        <v>437</v>
      </c>
      <c r="G19" s="57">
        <f>TRUNC(3.953*(G18+34.83)^2-5000)</f>
        <v>188</v>
      </c>
      <c r="H19" s="61">
        <f>H18</f>
        <v>625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zoomScale="130" zoomScaleNormal="130" zoomScalePageLayoutView="0" workbookViewId="0" topLeftCell="A1">
      <selection activeCell="H7" sqref="H7:H64"/>
    </sheetView>
  </sheetViews>
  <sheetFormatPr defaultColWidth="9.140625" defaultRowHeight="12.75"/>
  <cols>
    <col min="1" max="1" width="9.421875" style="0" customWidth="1"/>
    <col min="2" max="2" width="14.00390625" style="0" customWidth="1"/>
    <col min="3" max="3" width="13.7109375" style="0" customWidth="1"/>
    <col min="4" max="5" width="10.8515625" style="0" customWidth="1"/>
    <col min="6" max="8" width="8.8515625" style="51" customWidth="1"/>
  </cols>
  <sheetData>
    <row r="1" spans="1:22" ht="17.25">
      <c r="A1" s="1"/>
      <c r="B1" s="1" t="s">
        <v>64</v>
      </c>
      <c r="C1" s="2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12.75">
      <c r="A2" s="34">
        <v>44895</v>
      </c>
    </row>
    <row r="3" spans="1:6" ht="12.75">
      <c r="A3" s="4"/>
      <c r="B3" s="6" t="s">
        <v>11</v>
      </c>
      <c r="F3" s="26" t="s">
        <v>65</v>
      </c>
    </row>
    <row r="5" spans="1:8" ht="12.75">
      <c r="A5" s="27" t="s">
        <v>61</v>
      </c>
      <c r="B5" s="10" t="s">
        <v>0</v>
      </c>
      <c r="C5" s="11" t="s">
        <v>1</v>
      </c>
      <c r="D5" s="9" t="s">
        <v>5</v>
      </c>
      <c r="E5" s="9"/>
      <c r="F5" s="9" t="s">
        <v>4</v>
      </c>
      <c r="G5" s="9" t="s">
        <v>12</v>
      </c>
      <c r="H5" s="9" t="s">
        <v>2</v>
      </c>
    </row>
    <row r="6" spans="1:8" ht="12.75">
      <c r="A6" s="5">
        <v>0</v>
      </c>
      <c r="B6" s="12"/>
      <c r="C6" s="13" t="s">
        <v>3</v>
      </c>
      <c r="D6" s="14" t="s">
        <v>6</v>
      </c>
      <c r="E6" s="14"/>
      <c r="F6" s="7"/>
      <c r="G6" s="7"/>
      <c r="H6" s="14"/>
    </row>
    <row r="7" spans="1:8" ht="12.75">
      <c r="A7" s="37">
        <f>A6+1</f>
        <v>1</v>
      </c>
      <c r="B7" s="45" t="s">
        <v>172</v>
      </c>
      <c r="C7" s="46" t="s">
        <v>173</v>
      </c>
      <c r="D7" s="47" t="s">
        <v>174</v>
      </c>
      <c r="E7" s="47" t="s">
        <v>32</v>
      </c>
      <c r="F7" s="59">
        <v>9.4</v>
      </c>
      <c r="G7" s="59">
        <v>4.46</v>
      </c>
      <c r="H7" s="22">
        <f>SUM(F8:G8)</f>
        <v>1195</v>
      </c>
    </row>
    <row r="8" spans="1:8" ht="12.75">
      <c r="A8" s="38">
        <f>A7</f>
        <v>1</v>
      </c>
      <c r="B8" s="42"/>
      <c r="C8" s="43" t="s">
        <v>169</v>
      </c>
      <c r="D8" s="44"/>
      <c r="E8" s="44"/>
      <c r="F8" s="57">
        <f>TRUNC(24.9*(F7-14)^2-0)</f>
        <v>526</v>
      </c>
      <c r="G8" s="57">
        <f>TRUNC(1.966*(G7+49.24)^2-5000)</f>
        <v>669</v>
      </c>
      <c r="H8" s="61">
        <f>H7</f>
        <v>1195</v>
      </c>
    </row>
    <row r="9" spans="1:8" ht="12.75">
      <c r="A9" s="37">
        <f>A8+1</f>
        <v>2</v>
      </c>
      <c r="B9" s="45" t="s">
        <v>31</v>
      </c>
      <c r="C9" s="46" t="s">
        <v>170</v>
      </c>
      <c r="D9" s="47" t="s">
        <v>171</v>
      </c>
      <c r="E9" s="47" t="s">
        <v>32</v>
      </c>
      <c r="F9" s="59">
        <v>9.44</v>
      </c>
      <c r="G9" s="59">
        <v>4.26</v>
      </c>
      <c r="H9" s="22">
        <f>SUM(F10:G10)</f>
        <v>1144</v>
      </c>
    </row>
    <row r="10" spans="1:8" ht="12.75">
      <c r="A10" s="38">
        <f>A9</f>
        <v>2</v>
      </c>
      <c r="B10" s="42"/>
      <c r="C10" s="43" t="s">
        <v>169</v>
      </c>
      <c r="D10" s="44"/>
      <c r="E10" s="44"/>
      <c r="F10" s="57">
        <f>TRUNC(24.9*(F9-14)^2-0)</f>
        <v>517</v>
      </c>
      <c r="G10" s="57">
        <f>TRUNC(1.966*(G9+49.24)^2-5000)</f>
        <v>627</v>
      </c>
      <c r="H10" s="61">
        <f>H9</f>
        <v>1144</v>
      </c>
    </row>
    <row r="11" spans="1:8" ht="12.75">
      <c r="A11" s="37">
        <f>A10+1</f>
        <v>3</v>
      </c>
      <c r="B11" s="45" t="s">
        <v>104</v>
      </c>
      <c r="C11" s="46" t="s">
        <v>272</v>
      </c>
      <c r="D11" s="47">
        <v>40340</v>
      </c>
      <c r="E11" s="47"/>
      <c r="F11" s="59">
        <v>9.41</v>
      </c>
      <c r="G11" s="59">
        <v>4.1</v>
      </c>
      <c r="H11" s="22">
        <f>SUM(F12:G12)</f>
        <v>1117</v>
      </c>
    </row>
    <row r="12" spans="1:8" ht="12.75">
      <c r="A12" s="38">
        <f>A11</f>
        <v>3</v>
      </c>
      <c r="B12" s="42"/>
      <c r="C12" s="43" t="s">
        <v>266</v>
      </c>
      <c r="D12" s="44"/>
      <c r="E12" s="44"/>
      <c r="F12" s="57">
        <f>TRUNC(24.9*(F11-14)^2-0)</f>
        <v>524</v>
      </c>
      <c r="G12" s="57">
        <f>TRUNC(1.966*(G11+49.24)^2-5000)</f>
        <v>593</v>
      </c>
      <c r="H12" s="61">
        <f>H11</f>
        <v>1117</v>
      </c>
    </row>
    <row r="13" spans="1:8" ht="12.75">
      <c r="A13" s="37">
        <f>A12+1</f>
        <v>4</v>
      </c>
      <c r="B13" s="45" t="s">
        <v>120</v>
      </c>
      <c r="C13" s="46" t="s">
        <v>121</v>
      </c>
      <c r="D13" s="47" t="s">
        <v>122</v>
      </c>
      <c r="E13" s="47" t="s">
        <v>32</v>
      </c>
      <c r="F13" s="59">
        <v>9.49</v>
      </c>
      <c r="G13" s="59">
        <v>4.1</v>
      </c>
      <c r="H13" s="22">
        <f>SUM(F14:G14)</f>
        <v>1099</v>
      </c>
    </row>
    <row r="14" spans="1:8" ht="12.75">
      <c r="A14" s="38">
        <f>A13</f>
        <v>4</v>
      </c>
      <c r="B14" s="42"/>
      <c r="C14" s="43" t="s">
        <v>53</v>
      </c>
      <c r="D14" s="44"/>
      <c r="E14" s="44"/>
      <c r="F14" s="57">
        <f>TRUNC(24.9*(F13-14)^2-0)</f>
        <v>506</v>
      </c>
      <c r="G14" s="57">
        <f>TRUNC(1.966*(G13+49.24)^2-5000)</f>
        <v>593</v>
      </c>
      <c r="H14" s="61">
        <f>H13</f>
        <v>1099</v>
      </c>
    </row>
    <row r="15" spans="1:8" ht="12.75">
      <c r="A15" s="37">
        <f>A14+1</f>
        <v>5</v>
      </c>
      <c r="B15" s="45" t="s">
        <v>123</v>
      </c>
      <c r="C15" s="46" t="s">
        <v>124</v>
      </c>
      <c r="D15" s="47" t="s">
        <v>125</v>
      </c>
      <c r="E15" s="47" t="s">
        <v>32</v>
      </c>
      <c r="F15" s="59">
        <v>9.42</v>
      </c>
      <c r="G15" s="59">
        <v>3.95</v>
      </c>
      <c r="H15" s="22">
        <f>SUM(F16:G16)</f>
        <v>1084</v>
      </c>
    </row>
    <row r="16" spans="1:8" ht="12.75">
      <c r="A16" s="38">
        <f>A15</f>
        <v>5</v>
      </c>
      <c r="B16" s="42"/>
      <c r="C16" s="43" t="s">
        <v>53</v>
      </c>
      <c r="D16" s="44"/>
      <c r="E16" s="44"/>
      <c r="F16" s="57">
        <f>TRUNC(24.9*(F15-14)^2-0)</f>
        <v>522</v>
      </c>
      <c r="G16" s="57">
        <f>TRUNC(1.966*(G15+49.24)^2-5000)</f>
        <v>562</v>
      </c>
      <c r="H16" s="61">
        <f>H15</f>
        <v>1084</v>
      </c>
    </row>
    <row r="17" spans="1:8" ht="12.75">
      <c r="A17" s="37">
        <f>A16+1</f>
        <v>6</v>
      </c>
      <c r="B17" s="45" t="s">
        <v>135</v>
      </c>
      <c r="C17" s="46" t="s">
        <v>136</v>
      </c>
      <c r="D17" s="47">
        <v>40216</v>
      </c>
      <c r="E17" s="47" t="s">
        <v>32</v>
      </c>
      <c r="F17" s="59">
        <v>9.65</v>
      </c>
      <c r="G17" s="59">
        <v>3.95</v>
      </c>
      <c r="H17" s="22">
        <f>SUM(F18:G18)</f>
        <v>1033</v>
      </c>
    </row>
    <row r="18" spans="1:8" ht="12.75">
      <c r="A18" s="38">
        <f>A17</f>
        <v>6</v>
      </c>
      <c r="B18" s="42"/>
      <c r="C18" s="43" t="s">
        <v>30</v>
      </c>
      <c r="D18" s="44"/>
      <c r="E18" s="44"/>
      <c r="F18" s="57">
        <f>TRUNC(24.9*(F17-14)^2-0)</f>
        <v>471</v>
      </c>
      <c r="G18" s="57">
        <f>TRUNC(1.966*(G17+49.24)^2-5000)</f>
        <v>562</v>
      </c>
      <c r="H18" s="61">
        <f>H17</f>
        <v>1033</v>
      </c>
    </row>
    <row r="19" spans="1:8" ht="12.75">
      <c r="A19" s="37">
        <f>A18+1</f>
        <v>7</v>
      </c>
      <c r="B19" s="45" t="s">
        <v>19</v>
      </c>
      <c r="C19" s="46" t="s">
        <v>90</v>
      </c>
      <c r="D19" s="47" t="s">
        <v>91</v>
      </c>
      <c r="E19" s="47" t="s">
        <v>32</v>
      </c>
      <c r="F19" s="59">
        <v>9.57</v>
      </c>
      <c r="G19" s="59">
        <v>3.84</v>
      </c>
      <c r="H19" s="22">
        <f>SUM(F20:G20)</f>
        <v>1027</v>
      </c>
    </row>
    <row r="20" spans="1:8" ht="12.75">
      <c r="A20" s="38">
        <f>A19</f>
        <v>7</v>
      </c>
      <c r="B20" s="42"/>
      <c r="C20" s="43" t="s">
        <v>86</v>
      </c>
      <c r="D20" s="44"/>
      <c r="E20" s="44"/>
      <c r="F20" s="57">
        <f>TRUNC(24.9*(F19-14)^2-0)</f>
        <v>488</v>
      </c>
      <c r="G20" s="57">
        <f>TRUNC(1.966*(G19+49.24)^2-5000)</f>
        <v>539</v>
      </c>
      <c r="H20" s="61">
        <f>H19</f>
        <v>1027</v>
      </c>
    </row>
    <row r="21" spans="1:8" ht="12.75">
      <c r="A21" s="37">
        <f>A20+1</f>
        <v>8</v>
      </c>
      <c r="B21" s="45" t="s">
        <v>23</v>
      </c>
      <c r="C21" s="46" t="s">
        <v>185</v>
      </c>
      <c r="D21" s="47">
        <v>40209</v>
      </c>
      <c r="E21" s="47" t="s">
        <v>32</v>
      </c>
      <c r="F21" s="59">
        <v>9.68</v>
      </c>
      <c r="G21" s="59">
        <v>3.88</v>
      </c>
      <c r="H21" s="22">
        <f>SUM(F22:G22)</f>
        <v>1011</v>
      </c>
    </row>
    <row r="22" spans="1:8" ht="12.75">
      <c r="A22" s="38">
        <f>A21</f>
        <v>8</v>
      </c>
      <c r="B22" s="42"/>
      <c r="C22" s="43" t="s">
        <v>169</v>
      </c>
      <c r="D22" s="44"/>
      <c r="E22" s="44"/>
      <c r="F22" s="57">
        <f>TRUNC(24.9*(F21-14)^2-0)</f>
        <v>464</v>
      </c>
      <c r="G22" s="57">
        <f>TRUNC(1.966*(G21+49.24)^2-5000)</f>
        <v>547</v>
      </c>
      <c r="H22" s="61">
        <f>H21</f>
        <v>1011</v>
      </c>
    </row>
    <row r="23" spans="1:8" ht="12.75">
      <c r="A23" s="37">
        <f>A22+1</f>
        <v>9</v>
      </c>
      <c r="B23" s="45" t="s">
        <v>269</v>
      </c>
      <c r="C23" s="46" t="s">
        <v>270</v>
      </c>
      <c r="D23" s="47">
        <v>40861</v>
      </c>
      <c r="E23" s="47"/>
      <c r="F23" s="59">
        <v>9.97</v>
      </c>
      <c r="G23" s="59">
        <v>4.05</v>
      </c>
      <c r="H23" s="22">
        <f>SUM(F24:G24)</f>
        <v>987</v>
      </c>
    </row>
    <row r="24" spans="1:8" ht="12.75">
      <c r="A24" s="38">
        <f>A23</f>
        <v>9</v>
      </c>
      <c r="B24" s="42"/>
      <c r="C24" s="43" t="s">
        <v>266</v>
      </c>
      <c r="D24" s="44"/>
      <c r="E24" s="44"/>
      <c r="F24" s="57">
        <f>TRUNC(24.9*(F23-14)^2-0)</f>
        <v>404</v>
      </c>
      <c r="G24" s="57">
        <f>TRUNC(1.966*(G23+49.24)^2-5000)</f>
        <v>583</v>
      </c>
      <c r="H24" s="61">
        <f>H23</f>
        <v>987</v>
      </c>
    </row>
    <row r="25" spans="1:8" ht="12.75">
      <c r="A25" s="37">
        <f>A24+1</f>
        <v>10</v>
      </c>
      <c r="B25" s="45" t="s">
        <v>68</v>
      </c>
      <c r="C25" s="46" t="s">
        <v>183</v>
      </c>
      <c r="D25" s="47" t="s">
        <v>184</v>
      </c>
      <c r="E25" s="47"/>
      <c r="F25" s="59">
        <v>9.86</v>
      </c>
      <c r="G25" s="59">
        <v>3.75</v>
      </c>
      <c r="H25" s="22">
        <f>SUM(F26:G26)</f>
        <v>946</v>
      </c>
    </row>
    <row r="26" spans="1:8" ht="12.75">
      <c r="A26" s="38">
        <f>A25</f>
        <v>10</v>
      </c>
      <c r="B26" s="42"/>
      <c r="C26" s="43" t="s">
        <v>169</v>
      </c>
      <c r="D26" s="44"/>
      <c r="E26" s="44"/>
      <c r="F26" s="57">
        <f>TRUNC(24.9*(F25-14)^2-0)</f>
        <v>426</v>
      </c>
      <c r="G26" s="57">
        <f>TRUNC(1.966*(G25+49.24)^2-5000)</f>
        <v>520</v>
      </c>
      <c r="H26" s="61">
        <f>H25</f>
        <v>946</v>
      </c>
    </row>
    <row r="27" spans="1:8" ht="12.75">
      <c r="A27" s="37">
        <f>A26+1</f>
        <v>11</v>
      </c>
      <c r="B27" s="45" t="s">
        <v>52</v>
      </c>
      <c r="C27" s="46" t="s">
        <v>213</v>
      </c>
      <c r="D27" s="47">
        <v>40471</v>
      </c>
      <c r="E27" s="47" t="s">
        <v>32</v>
      </c>
      <c r="F27" s="59">
        <v>9.93</v>
      </c>
      <c r="G27" s="59">
        <v>3.77</v>
      </c>
      <c r="H27" s="22">
        <f>SUM(F28:G28)</f>
        <v>936</v>
      </c>
    </row>
    <row r="28" spans="1:8" ht="12.75">
      <c r="A28" s="38">
        <f>A27</f>
        <v>11</v>
      </c>
      <c r="B28" s="42"/>
      <c r="C28" s="43" t="s">
        <v>37</v>
      </c>
      <c r="D28" s="44"/>
      <c r="E28" s="44"/>
      <c r="F28" s="57">
        <f>TRUNC(24.9*(F27-14)^2-0)</f>
        <v>412</v>
      </c>
      <c r="G28" s="57">
        <f>TRUNC(1.966*(G27+49.24)^2-5000)</f>
        <v>524</v>
      </c>
      <c r="H28" s="61">
        <f>H27</f>
        <v>936</v>
      </c>
    </row>
    <row r="29" spans="1:8" ht="12.75">
      <c r="A29" s="37">
        <f>A28+1</f>
        <v>12</v>
      </c>
      <c r="B29" s="45" t="s">
        <v>260</v>
      </c>
      <c r="C29" s="46" t="s">
        <v>261</v>
      </c>
      <c r="D29" s="47">
        <v>40421</v>
      </c>
      <c r="E29" s="47"/>
      <c r="F29" s="59">
        <v>10.22</v>
      </c>
      <c r="G29" s="59">
        <v>4.03</v>
      </c>
      <c r="H29" s="22">
        <f>SUM(F30:G30)</f>
        <v>933</v>
      </c>
    </row>
    <row r="30" spans="1:8" ht="12.75">
      <c r="A30" s="38">
        <f>A29</f>
        <v>12</v>
      </c>
      <c r="B30" s="42"/>
      <c r="C30" s="43" t="s">
        <v>43</v>
      </c>
      <c r="D30" s="44"/>
      <c r="E30" s="44"/>
      <c r="F30" s="57">
        <f>TRUNC(24.9*(F29-14)^2-0)</f>
        <v>355</v>
      </c>
      <c r="G30" s="57">
        <f>TRUNC(1.966*(G29+49.24)^2-5000)</f>
        <v>578</v>
      </c>
      <c r="H30" s="61">
        <f>H29</f>
        <v>933</v>
      </c>
    </row>
    <row r="31" spans="1:8" ht="12.75">
      <c r="A31" s="37">
        <f>A30+1</f>
        <v>13</v>
      </c>
      <c r="B31" s="45" t="s">
        <v>250</v>
      </c>
      <c r="C31" s="46" t="s">
        <v>251</v>
      </c>
      <c r="D31" s="47">
        <v>40578</v>
      </c>
      <c r="E31" s="47" t="s">
        <v>32</v>
      </c>
      <c r="F31" s="59">
        <v>9.91</v>
      </c>
      <c r="G31" s="59">
        <v>3.48</v>
      </c>
      <c r="H31" s="22">
        <f>SUM(F32:G32)</f>
        <v>880</v>
      </c>
    </row>
    <row r="32" spans="1:8" ht="12.75">
      <c r="A32" s="38">
        <f>A31</f>
        <v>13</v>
      </c>
      <c r="B32" s="42"/>
      <c r="C32" s="43" t="s">
        <v>44</v>
      </c>
      <c r="D32" s="44"/>
      <c r="E32" s="44"/>
      <c r="F32" s="57">
        <f>TRUNC(24.9*(F31-14)^2-0)</f>
        <v>416</v>
      </c>
      <c r="G32" s="57">
        <f>TRUNC(1.966*(G31+49.24)^2-5000)</f>
        <v>464</v>
      </c>
      <c r="H32" s="61">
        <f>H31</f>
        <v>880</v>
      </c>
    </row>
    <row r="33" spans="1:8" ht="12.75">
      <c r="A33" s="37">
        <f>A32+1</f>
        <v>14</v>
      </c>
      <c r="B33" s="45" t="s">
        <v>50</v>
      </c>
      <c r="C33" s="46" t="s">
        <v>242</v>
      </c>
      <c r="D33" s="47">
        <v>40832</v>
      </c>
      <c r="E33" s="47" t="s">
        <v>32</v>
      </c>
      <c r="F33" s="59">
        <v>10.19</v>
      </c>
      <c r="G33" s="59">
        <v>3.55</v>
      </c>
      <c r="H33" s="22">
        <f>SUM(F34:G34)</f>
        <v>839</v>
      </c>
    </row>
    <row r="34" spans="1:8" ht="12.75">
      <c r="A34" s="38">
        <f>A33</f>
        <v>14</v>
      </c>
      <c r="B34" s="42"/>
      <c r="C34" s="43" t="s">
        <v>43</v>
      </c>
      <c r="D34" s="44"/>
      <c r="E34" s="44"/>
      <c r="F34" s="57">
        <f>TRUNC(24.9*(F33-14)^2-0)</f>
        <v>361</v>
      </c>
      <c r="G34" s="57">
        <f>TRUNC(1.966*(G33+49.24)^2-5000)</f>
        <v>478</v>
      </c>
      <c r="H34" s="61">
        <f>H33</f>
        <v>839</v>
      </c>
    </row>
    <row r="35" spans="1:8" ht="12.75">
      <c r="A35" s="37">
        <f>A34+1</f>
        <v>15</v>
      </c>
      <c r="B35" s="45" t="s">
        <v>52</v>
      </c>
      <c r="C35" s="46" t="s">
        <v>274</v>
      </c>
      <c r="D35" s="47">
        <v>40750</v>
      </c>
      <c r="E35" s="47"/>
      <c r="F35" s="59">
        <v>10.08</v>
      </c>
      <c r="G35" s="59">
        <v>3.4</v>
      </c>
      <c r="H35" s="22">
        <f>SUM(F36:G36)</f>
        <v>829</v>
      </c>
    </row>
    <row r="36" spans="1:8" ht="12.75">
      <c r="A36" s="38">
        <f>A35</f>
        <v>15</v>
      </c>
      <c r="B36" s="42"/>
      <c r="C36" s="43" t="s">
        <v>266</v>
      </c>
      <c r="D36" s="44"/>
      <c r="E36" s="44"/>
      <c r="F36" s="57">
        <f>TRUNC(24.9*(F35-14)^2-0)</f>
        <v>382</v>
      </c>
      <c r="G36" s="57">
        <f>TRUNC(1.966*(G35+49.24)^2-5000)</f>
        <v>447</v>
      </c>
      <c r="H36" s="61">
        <f>H35</f>
        <v>829</v>
      </c>
    </row>
    <row r="37" spans="1:8" ht="12.75">
      <c r="A37" s="37">
        <f>A36+1</f>
        <v>16</v>
      </c>
      <c r="B37" s="45" t="s">
        <v>189</v>
      </c>
      <c r="C37" s="46" t="s">
        <v>190</v>
      </c>
      <c r="D37" s="47" t="s">
        <v>191</v>
      </c>
      <c r="E37" s="47" t="s">
        <v>32</v>
      </c>
      <c r="F37" s="59">
        <v>10.34</v>
      </c>
      <c r="G37" s="59">
        <v>3.63</v>
      </c>
      <c r="H37" s="22">
        <f>SUM(F38:G38)</f>
        <v>828</v>
      </c>
    </row>
    <row r="38" spans="1:8" ht="12.75">
      <c r="A38" s="38">
        <f>A37</f>
        <v>16</v>
      </c>
      <c r="B38" s="42"/>
      <c r="C38" s="43" t="s">
        <v>47</v>
      </c>
      <c r="D38" s="44"/>
      <c r="E38" s="44"/>
      <c r="F38" s="57">
        <f>TRUNC(24.9*(F37-14)^2-0)</f>
        <v>333</v>
      </c>
      <c r="G38" s="57">
        <f>TRUNC(1.966*(G37+49.24)^2-5000)</f>
        <v>495</v>
      </c>
      <c r="H38" s="61">
        <f>H37</f>
        <v>828</v>
      </c>
    </row>
    <row r="39" spans="1:8" ht="12.75">
      <c r="A39" s="37">
        <f>A38+1</f>
        <v>17</v>
      </c>
      <c r="B39" s="45" t="s">
        <v>117</v>
      </c>
      <c r="C39" s="46" t="s">
        <v>225</v>
      </c>
      <c r="D39" s="47" t="s">
        <v>226</v>
      </c>
      <c r="E39" s="47" t="s">
        <v>32</v>
      </c>
      <c r="F39" s="59">
        <v>10.36</v>
      </c>
      <c r="G39" s="59">
        <v>3.64</v>
      </c>
      <c r="H39" s="22">
        <f>SUM(F40:G40)</f>
        <v>826</v>
      </c>
    </row>
    <row r="40" spans="1:8" ht="12.75">
      <c r="A40" s="38">
        <f>A39</f>
        <v>17</v>
      </c>
      <c r="B40" s="42"/>
      <c r="C40" s="43" t="s">
        <v>63</v>
      </c>
      <c r="D40" s="44"/>
      <c r="E40" s="44"/>
      <c r="F40" s="57">
        <f>TRUNC(24.9*(F39-14)^2-0)</f>
        <v>329</v>
      </c>
      <c r="G40" s="57">
        <f>TRUNC(1.966*(G39+49.24)^2-5000)</f>
        <v>497</v>
      </c>
      <c r="H40" s="61">
        <f>H39</f>
        <v>826</v>
      </c>
    </row>
    <row r="41" spans="1:8" ht="12.75">
      <c r="A41" s="37">
        <f>A40+1</f>
        <v>18</v>
      </c>
      <c r="B41" s="45" t="s">
        <v>162</v>
      </c>
      <c r="C41" s="46" t="s">
        <v>163</v>
      </c>
      <c r="D41" s="47" t="s">
        <v>153</v>
      </c>
      <c r="E41" s="47"/>
      <c r="F41" s="59">
        <v>10.32</v>
      </c>
      <c r="G41" s="59">
        <v>3.5</v>
      </c>
      <c r="H41" s="22">
        <f>SUM(F42:G42)</f>
        <v>805</v>
      </c>
    </row>
    <row r="42" spans="1:8" ht="12.75">
      <c r="A42" s="38">
        <f>A41</f>
        <v>18</v>
      </c>
      <c r="B42" s="42"/>
      <c r="C42" s="43" t="s">
        <v>62</v>
      </c>
      <c r="D42" s="44"/>
      <c r="E42" s="44"/>
      <c r="F42" s="57">
        <f>TRUNC(24.9*(F41-14)^2-0)</f>
        <v>337</v>
      </c>
      <c r="G42" s="57">
        <f>TRUNC(1.966*(G41+49.24)^2-5000)</f>
        <v>468</v>
      </c>
      <c r="H42" s="61">
        <f>H41</f>
        <v>805</v>
      </c>
    </row>
    <row r="43" spans="1:8" ht="12.75">
      <c r="A43" s="37">
        <f>A42+1</f>
        <v>19</v>
      </c>
      <c r="B43" s="45" t="s">
        <v>24</v>
      </c>
      <c r="C43" s="46" t="s">
        <v>273</v>
      </c>
      <c r="D43" s="47">
        <v>40227</v>
      </c>
      <c r="E43" s="47"/>
      <c r="F43" s="59">
        <v>10.56</v>
      </c>
      <c r="G43" s="59">
        <v>3.66</v>
      </c>
      <c r="H43" s="22">
        <f>SUM(F44:G44)</f>
        <v>795</v>
      </c>
    </row>
    <row r="44" spans="1:8" ht="12.75">
      <c r="A44" s="38">
        <f>A43</f>
        <v>19</v>
      </c>
      <c r="B44" s="42"/>
      <c r="C44" s="43" t="s">
        <v>266</v>
      </c>
      <c r="D44" s="44"/>
      <c r="E44" s="44"/>
      <c r="F44" s="57">
        <f>TRUNC(24.9*(F43-14)^2-0)</f>
        <v>294</v>
      </c>
      <c r="G44" s="57">
        <f>TRUNC(1.966*(G43+49.24)^2-5000)</f>
        <v>501</v>
      </c>
      <c r="H44" s="61">
        <f>H43</f>
        <v>795</v>
      </c>
    </row>
    <row r="45" spans="1:8" ht="12.75">
      <c r="A45" s="37">
        <f>A44+1</f>
        <v>20</v>
      </c>
      <c r="B45" s="45" t="s">
        <v>117</v>
      </c>
      <c r="C45" s="46" t="s">
        <v>118</v>
      </c>
      <c r="D45" s="47" t="s">
        <v>119</v>
      </c>
      <c r="E45" s="47" t="s">
        <v>32</v>
      </c>
      <c r="F45" s="59">
        <v>10.46</v>
      </c>
      <c r="G45" s="59">
        <v>3.46</v>
      </c>
      <c r="H45" s="22">
        <f>SUM(F46:G46)</f>
        <v>772</v>
      </c>
    </row>
    <row r="46" spans="1:8" ht="12.75">
      <c r="A46" s="38">
        <f>A45</f>
        <v>20</v>
      </c>
      <c r="B46" s="42"/>
      <c r="C46" s="43" t="s">
        <v>53</v>
      </c>
      <c r="D46" s="44"/>
      <c r="E46" s="44"/>
      <c r="F46" s="57">
        <f>TRUNC(24.9*(F45-14)^2-0)</f>
        <v>312</v>
      </c>
      <c r="G46" s="57">
        <f>TRUNC(1.966*(G45+49.24)^2-5000)</f>
        <v>460</v>
      </c>
      <c r="H46" s="61">
        <f>H45</f>
        <v>772</v>
      </c>
    </row>
    <row r="47" spans="1:8" ht="12.75">
      <c r="A47" s="37">
        <f>A46+1</f>
        <v>21</v>
      </c>
      <c r="B47" s="45" t="s">
        <v>102</v>
      </c>
      <c r="C47" s="46" t="s">
        <v>103</v>
      </c>
      <c r="D47" s="47">
        <v>40375</v>
      </c>
      <c r="E47" s="47" t="s">
        <v>32</v>
      </c>
      <c r="F47" s="59">
        <v>10.54</v>
      </c>
      <c r="G47" s="59">
        <v>3.32</v>
      </c>
      <c r="H47" s="22">
        <f>SUM(F48:G48)</f>
        <v>729</v>
      </c>
    </row>
    <row r="48" spans="1:8" ht="12.75">
      <c r="A48" s="38">
        <f>A47</f>
        <v>21</v>
      </c>
      <c r="B48" s="42"/>
      <c r="C48" s="43" t="s">
        <v>25</v>
      </c>
      <c r="D48" s="44"/>
      <c r="E48" s="44"/>
      <c r="F48" s="57">
        <f>TRUNC(24.9*(F47-14)^2-0)</f>
        <v>298</v>
      </c>
      <c r="G48" s="57">
        <f>TRUNC(1.966*(G47+49.24)^2-5000)</f>
        <v>431</v>
      </c>
      <c r="H48" s="61">
        <f>H47</f>
        <v>729</v>
      </c>
    </row>
    <row r="49" spans="1:8" ht="12.75">
      <c r="A49" s="37">
        <f>A48+1</f>
        <v>22</v>
      </c>
      <c r="B49" s="45" t="s">
        <v>248</v>
      </c>
      <c r="C49" s="46" t="s">
        <v>249</v>
      </c>
      <c r="D49" s="47">
        <v>40756</v>
      </c>
      <c r="E49" s="47" t="s">
        <v>32</v>
      </c>
      <c r="F49" s="59">
        <v>10.75</v>
      </c>
      <c r="G49" s="59">
        <v>3.45</v>
      </c>
      <c r="H49" s="22">
        <f>SUM(F50:G50)</f>
        <v>721</v>
      </c>
    </row>
    <row r="50" spans="1:8" ht="12.75">
      <c r="A50" s="38">
        <f>A49</f>
        <v>22</v>
      </c>
      <c r="B50" s="42"/>
      <c r="C50" s="43" t="s">
        <v>44</v>
      </c>
      <c r="D50" s="44"/>
      <c r="E50" s="44"/>
      <c r="F50" s="57">
        <f>TRUNC(24.9*(F49-14)^2-0)</f>
        <v>263</v>
      </c>
      <c r="G50" s="57">
        <f>TRUNC(1.966*(G49+49.24)^2-5000)</f>
        <v>458</v>
      </c>
      <c r="H50" s="61">
        <f>H49</f>
        <v>721</v>
      </c>
    </row>
    <row r="51" spans="1:8" ht="12.75">
      <c r="A51" s="37">
        <f>A50+1</f>
        <v>23</v>
      </c>
      <c r="B51" s="45" t="s">
        <v>245</v>
      </c>
      <c r="C51" s="46" t="s">
        <v>246</v>
      </c>
      <c r="D51" s="47">
        <v>40802</v>
      </c>
      <c r="E51" s="47" t="s">
        <v>32</v>
      </c>
      <c r="F51" s="59">
        <v>11.05</v>
      </c>
      <c r="G51" s="59">
        <v>3.52</v>
      </c>
      <c r="H51" s="22">
        <f>SUM(F52:G52)</f>
        <v>688</v>
      </c>
    </row>
    <row r="52" spans="1:8" ht="12.75">
      <c r="A52" s="38">
        <f>A51</f>
        <v>23</v>
      </c>
      <c r="B52" s="42"/>
      <c r="C52" s="43" t="s">
        <v>43</v>
      </c>
      <c r="D52" s="44"/>
      <c r="E52" s="44"/>
      <c r="F52" s="57">
        <f>TRUNC(24.9*(F51-14)^2-0)</f>
        <v>216</v>
      </c>
      <c r="G52" s="57">
        <f>TRUNC(1.966*(G51+49.24)^2-5000)</f>
        <v>472</v>
      </c>
      <c r="H52" s="61">
        <f>H51</f>
        <v>688</v>
      </c>
    </row>
    <row r="53" spans="1:8" ht="12.75">
      <c r="A53" s="37">
        <f>A52+1</f>
        <v>24</v>
      </c>
      <c r="B53" s="45" t="s">
        <v>243</v>
      </c>
      <c r="C53" s="46" t="s">
        <v>244</v>
      </c>
      <c r="D53" s="47">
        <v>40674</v>
      </c>
      <c r="E53" s="47" t="s">
        <v>32</v>
      </c>
      <c r="F53" s="59">
        <v>10.99</v>
      </c>
      <c r="G53" s="59">
        <v>3.44</v>
      </c>
      <c r="H53" s="22">
        <f>SUM(F54:G54)</f>
        <v>681</v>
      </c>
    </row>
    <row r="54" spans="1:8" ht="12.75">
      <c r="A54" s="38">
        <f>A53</f>
        <v>24</v>
      </c>
      <c r="B54" s="42"/>
      <c r="C54" s="43" t="s">
        <v>43</v>
      </c>
      <c r="D54" s="44"/>
      <c r="E54" s="44"/>
      <c r="F54" s="57">
        <f>TRUNC(24.9*(F53-14)^2-0)</f>
        <v>225</v>
      </c>
      <c r="G54" s="57">
        <f>TRUNC(1.966*(G53+49.24)^2-5000)</f>
        <v>456</v>
      </c>
      <c r="H54" s="61">
        <f>H53</f>
        <v>681</v>
      </c>
    </row>
    <row r="55" spans="1:8" ht="12.75">
      <c r="A55" s="37">
        <f>A54+1</f>
        <v>25</v>
      </c>
      <c r="B55" s="45" t="s">
        <v>34</v>
      </c>
      <c r="C55" s="46" t="s">
        <v>92</v>
      </c>
      <c r="D55" s="47" t="s">
        <v>93</v>
      </c>
      <c r="E55" s="47" t="s">
        <v>32</v>
      </c>
      <c r="F55" s="59">
        <v>10.91</v>
      </c>
      <c r="G55" s="59">
        <v>3.15</v>
      </c>
      <c r="H55" s="22">
        <f>SUM(F56:G56)</f>
        <v>633</v>
      </c>
    </row>
    <row r="56" spans="1:8" ht="12.75">
      <c r="A56" s="38">
        <f>A55</f>
        <v>25</v>
      </c>
      <c r="B56" s="42"/>
      <c r="C56" s="43" t="s">
        <v>86</v>
      </c>
      <c r="D56" s="44"/>
      <c r="E56" s="44"/>
      <c r="F56" s="57">
        <f>TRUNC(24.9*(F55-14)^2-0)</f>
        <v>237</v>
      </c>
      <c r="G56" s="57">
        <f>TRUNC(1.966*(G55+49.24)^2-5000)</f>
        <v>396</v>
      </c>
      <c r="H56" s="61">
        <f>H55</f>
        <v>633</v>
      </c>
    </row>
    <row r="57" spans="1:8" ht="12.75">
      <c r="A57" s="37">
        <f>A56+1</f>
        <v>26</v>
      </c>
      <c r="B57" s="39" t="s">
        <v>253</v>
      </c>
      <c r="C57" s="40" t="s">
        <v>254</v>
      </c>
      <c r="D57" s="41">
        <v>40650</v>
      </c>
      <c r="E57" s="41" t="s">
        <v>32</v>
      </c>
      <c r="F57" s="59">
        <v>10.85</v>
      </c>
      <c r="G57" s="59">
        <v>3.1</v>
      </c>
      <c r="H57" s="22">
        <f>SUM(F58:G58)</f>
        <v>632</v>
      </c>
    </row>
    <row r="58" spans="1:8" ht="12.75">
      <c r="A58" s="38">
        <f>A57</f>
        <v>26</v>
      </c>
      <c r="B58" s="42"/>
      <c r="C58" s="43" t="s">
        <v>44</v>
      </c>
      <c r="D58" s="44"/>
      <c r="E58" s="44"/>
      <c r="F58" s="57">
        <f>TRUNC(24.9*(F57-14)^2-0)</f>
        <v>247</v>
      </c>
      <c r="G58" s="57">
        <f>TRUNC(1.966*(G57+49.24)^2-5000)</f>
        <v>385</v>
      </c>
      <c r="H58" s="61">
        <f>H57</f>
        <v>632</v>
      </c>
    </row>
    <row r="59" spans="1:8" ht="12.75">
      <c r="A59" s="37">
        <f>A58+1</f>
        <v>27</v>
      </c>
      <c r="B59" s="45" t="s">
        <v>275</v>
      </c>
      <c r="C59" s="46" t="s">
        <v>276</v>
      </c>
      <c r="D59" s="47">
        <v>41846</v>
      </c>
      <c r="E59" s="47" t="s">
        <v>32</v>
      </c>
      <c r="F59" s="59">
        <v>11.01</v>
      </c>
      <c r="G59" s="59">
        <v>3.19</v>
      </c>
      <c r="H59" s="22">
        <f>SUM(F60:G60)</f>
        <v>626</v>
      </c>
    </row>
    <row r="60" spans="1:8" ht="12.75">
      <c r="A60" s="38">
        <f>A59</f>
        <v>27</v>
      </c>
      <c r="B60" s="42"/>
      <c r="C60" s="43" t="s">
        <v>86</v>
      </c>
      <c r="D60" s="44"/>
      <c r="E60" s="44"/>
      <c r="F60" s="57">
        <f>TRUNC(24.9*(F59-14)^2-0)</f>
        <v>222</v>
      </c>
      <c r="G60" s="57">
        <f>TRUNC(1.966*(G59+49.24)^2-5000)</f>
        <v>404</v>
      </c>
      <c r="H60" s="61">
        <f>H59</f>
        <v>626</v>
      </c>
    </row>
    <row r="61" spans="1:8" ht="12.75">
      <c r="A61" s="37">
        <f>A60+1</f>
        <v>28</v>
      </c>
      <c r="B61" s="45" t="s">
        <v>50</v>
      </c>
      <c r="C61" s="46" t="s">
        <v>194</v>
      </c>
      <c r="D61" s="47" t="s">
        <v>195</v>
      </c>
      <c r="E61" s="47" t="s">
        <v>32</v>
      </c>
      <c r="F61" s="59">
        <v>11.6</v>
      </c>
      <c r="G61" s="59">
        <v>3.06</v>
      </c>
      <c r="H61" s="22">
        <f>SUM(F62:G62)</f>
        <v>520</v>
      </c>
    </row>
    <row r="62" spans="1:8" ht="12.75">
      <c r="A62" s="38">
        <f>A61</f>
        <v>28</v>
      </c>
      <c r="B62" s="42"/>
      <c r="C62" s="43" t="s">
        <v>47</v>
      </c>
      <c r="D62" s="44"/>
      <c r="E62" s="44"/>
      <c r="F62" s="57">
        <f>TRUNC(24.9*(F61-14)^2-0)</f>
        <v>143</v>
      </c>
      <c r="G62" s="57">
        <f>TRUNC(1.966*(G61+49.24)^2-5000)</f>
        <v>377</v>
      </c>
      <c r="H62" s="61">
        <f>H61</f>
        <v>520</v>
      </c>
    </row>
    <row r="63" spans="1:8" ht="12.75">
      <c r="A63" s="37">
        <f>A62+1</f>
        <v>29</v>
      </c>
      <c r="B63" s="45" t="s">
        <v>267</v>
      </c>
      <c r="C63" s="46" t="s">
        <v>268</v>
      </c>
      <c r="D63" s="47">
        <v>40226</v>
      </c>
      <c r="E63" s="47"/>
      <c r="F63" s="59" t="s">
        <v>311</v>
      </c>
      <c r="G63" s="59">
        <v>2.52</v>
      </c>
      <c r="H63" s="22">
        <f>SUM(F64:G64)</f>
        <v>267</v>
      </c>
    </row>
    <row r="64" spans="1:8" ht="12.75">
      <c r="A64" s="38">
        <f>A63</f>
        <v>29</v>
      </c>
      <c r="B64" s="42"/>
      <c r="C64" s="43" t="s">
        <v>266</v>
      </c>
      <c r="D64" s="44"/>
      <c r="E64" s="44"/>
      <c r="F64" s="57"/>
      <c r="G64" s="57">
        <f>TRUNC(1.966*(G63+49.24)^2-5000)</f>
        <v>267</v>
      </c>
      <c r="H64" s="61">
        <f>H63</f>
        <v>267</v>
      </c>
    </row>
  </sheetData>
  <sheetProtection/>
  <printOptions/>
  <pageMargins left="0.75" right="0.75" top="1" bottom="0.96" header="0.5" footer="0.5"/>
  <pageSetup fitToWidth="0" fitToHeight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zoomScale="120" zoomScaleNormal="120" zoomScalePageLayoutView="0" workbookViewId="0" topLeftCell="A1">
      <selection activeCell="H7" sqref="H7:H44"/>
    </sheetView>
  </sheetViews>
  <sheetFormatPr defaultColWidth="9.140625" defaultRowHeight="12.75"/>
  <cols>
    <col min="1" max="1" width="9.421875" style="0" customWidth="1"/>
    <col min="2" max="2" width="14.00390625" style="0" customWidth="1"/>
    <col min="3" max="3" width="12.8515625" style="0" customWidth="1"/>
    <col min="4" max="5" width="10.8515625" style="0" customWidth="1"/>
    <col min="6" max="8" width="8.8515625" style="51" customWidth="1"/>
  </cols>
  <sheetData>
    <row r="1" spans="1:22" ht="17.25">
      <c r="A1" s="1"/>
      <c r="B1" s="1" t="s">
        <v>64</v>
      </c>
      <c r="C1" s="2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12.75">
      <c r="A2" s="34">
        <v>44895</v>
      </c>
    </row>
    <row r="3" spans="1:6" ht="12.75">
      <c r="A3" s="4"/>
      <c r="B3" s="6" t="s">
        <v>11</v>
      </c>
      <c r="F3" s="6" t="s">
        <v>66</v>
      </c>
    </row>
    <row r="4" s="15" customFormat="1" ht="3.75"/>
    <row r="5" spans="1:8" ht="12.75">
      <c r="A5" s="27" t="s">
        <v>61</v>
      </c>
      <c r="B5" s="10" t="s">
        <v>0</v>
      </c>
      <c r="C5" s="11" t="s">
        <v>1</v>
      </c>
      <c r="D5" s="9" t="s">
        <v>5</v>
      </c>
      <c r="E5" s="9"/>
      <c r="F5" s="9" t="s">
        <v>4</v>
      </c>
      <c r="G5" s="9" t="s">
        <v>12</v>
      </c>
      <c r="H5" s="9" t="s">
        <v>2</v>
      </c>
    </row>
    <row r="6" spans="1:8" ht="12.75">
      <c r="A6" s="5">
        <v>0</v>
      </c>
      <c r="B6" s="12"/>
      <c r="C6" s="13" t="s">
        <v>3</v>
      </c>
      <c r="D6" s="14" t="s">
        <v>6</v>
      </c>
      <c r="E6" s="14"/>
      <c r="F6" s="7"/>
      <c r="G6" s="7"/>
      <c r="H6" s="14"/>
    </row>
    <row r="7" spans="1:8" ht="12.75">
      <c r="A7" s="37">
        <f>A6+1</f>
        <v>1</v>
      </c>
      <c r="B7" s="39" t="s">
        <v>263</v>
      </c>
      <c r="C7" s="40" t="s">
        <v>264</v>
      </c>
      <c r="D7" s="41">
        <v>41245</v>
      </c>
      <c r="E7" s="41"/>
      <c r="F7" s="59">
        <v>9.33</v>
      </c>
      <c r="G7" s="59">
        <v>4.46</v>
      </c>
      <c r="H7" s="22">
        <f>SUM(F8:G8)</f>
        <v>1212</v>
      </c>
    </row>
    <row r="8" spans="1:8" ht="12.75">
      <c r="A8" s="38">
        <f>A7</f>
        <v>1</v>
      </c>
      <c r="B8" s="42"/>
      <c r="C8" s="43" t="s">
        <v>265</v>
      </c>
      <c r="D8" s="44"/>
      <c r="E8" s="44"/>
      <c r="F8" s="57">
        <f>TRUNC(24.9*(F7-14)^2-0)</f>
        <v>543</v>
      </c>
      <c r="G8" s="57">
        <f>TRUNC(1.966*(G7+49.24)^2-5000)</f>
        <v>669</v>
      </c>
      <c r="H8" s="61">
        <f>H7</f>
        <v>1212</v>
      </c>
    </row>
    <row r="9" spans="1:8" ht="12.75">
      <c r="A9" s="37">
        <f>A8+1</f>
        <v>2</v>
      </c>
      <c r="B9" s="39" t="s">
        <v>214</v>
      </c>
      <c r="C9" s="40" t="s">
        <v>255</v>
      </c>
      <c r="D9" s="41">
        <v>40386</v>
      </c>
      <c r="E9" s="41" t="s">
        <v>32</v>
      </c>
      <c r="F9" s="59">
        <v>9.2</v>
      </c>
      <c r="G9" s="59">
        <v>4.3</v>
      </c>
      <c r="H9" s="22">
        <f>SUM(F10:G10)</f>
        <v>1208</v>
      </c>
    </row>
    <row r="10" spans="1:8" ht="12.75">
      <c r="A10" s="38">
        <f>A9</f>
        <v>2</v>
      </c>
      <c r="B10" s="42"/>
      <c r="C10" s="43" t="s">
        <v>43</v>
      </c>
      <c r="D10" s="44"/>
      <c r="E10" s="44"/>
      <c r="F10" s="57">
        <f>TRUNC(24.9*(F9-14)^2-0)</f>
        <v>573</v>
      </c>
      <c r="G10" s="57">
        <f>TRUNC(1.966*(G9+49.24)^2-5000)</f>
        <v>635</v>
      </c>
      <c r="H10" s="61">
        <f>H9</f>
        <v>1208</v>
      </c>
    </row>
    <row r="11" spans="1:8" ht="12.75">
      <c r="A11" s="37">
        <f>A10+1</f>
        <v>3</v>
      </c>
      <c r="B11" s="39" t="s">
        <v>111</v>
      </c>
      <c r="C11" s="40" t="s">
        <v>112</v>
      </c>
      <c r="D11" s="41">
        <v>40799</v>
      </c>
      <c r="E11" s="41" t="s">
        <v>32</v>
      </c>
      <c r="F11" s="59">
        <v>9.36</v>
      </c>
      <c r="G11" s="59">
        <v>4.42</v>
      </c>
      <c r="H11" s="22">
        <f>SUM(F12:G12)</f>
        <v>1196</v>
      </c>
    </row>
    <row r="12" spans="1:8" ht="12.75">
      <c r="A12" s="38">
        <f>A11</f>
        <v>3</v>
      </c>
      <c r="B12" s="42"/>
      <c r="C12" s="43" t="s">
        <v>22</v>
      </c>
      <c r="D12" s="44"/>
      <c r="E12" s="44"/>
      <c r="F12" s="57">
        <f>TRUNC(24.9*(F11-14)^2-0)</f>
        <v>536</v>
      </c>
      <c r="G12" s="57">
        <f>TRUNC(1.966*(G11+49.24)^2-5000)</f>
        <v>660</v>
      </c>
      <c r="H12" s="61">
        <f>H11</f>
        <v>1196</v>
      </c>
    </row>
    <row r="13" spans="1:8" ht="12.75">
      <c r="A13" s="37">
        <f>A12+1</f>
        <v>4</v>
      </c>
      <c r="B13" s="39" t="s">
        <v>96</v>
      </c>
      <c r="C13" s="40" t="s">
        <v>97</v>
      </c>
      <c r="D13" s="41">
        <v>40281</v>
      </c>
      <c r="E13" s="41" t="s">
        <v>32</v>
      </c>
      <c r="F13" s="59">
        <v>9.46</v>
      </c>
      <c r="G13" s="59">
        <v>4.44</v>
      </c>
      <c r="H13" s="22">
        <f>SUM(F14:G14)</f>
        <v>1178</v>
      </c>
    </row>
    <row r="14" spans="1:8" ht="12.75">
      <c r="A14" s="38">
        <f>A13</f>
        <v>4</v>
      </c>
      <c r="B14" s="42"/>
      <c r="C14" s="43" t="s">
        <v>25</v>
      </c>
      <c r="D14" s="44"/>
      <c r="E14" s="44"/>
      <c r="F14" s="57">
        <f>TRUNC(24.9*(F13-14)^2-0)</f>
        <v>513</v>
      </c>
      <c r="G14" s="57">
        <f>TRUNC(1.966*(G13+49.24)^2-5000)</f>
        <v>665</v>
      </c>
      <c r="H14" s="61">
        <f>H13</f>
        <v>1178</v>
      </c>
    </row>
    <row r="15" spans="1:8" ht="12.75">
      <c r="A15" s="37">
        <f>A14+1</f>
        <v>5</v>
      </c>
      <c r="B15" s="39" t="s">
        <v>137</v>
      </c>
      <c r="C15" s="40" t="s">
        <v>138</v>
      </c>
      <c r="D15" s="41">
        <v>40331</v>
      </c>
      <c r="E15" s="41" t="s">
        <v>32</v>
      </c>
      <c r="F15" s="59">
        <v>9.51</v>
      </c>
      <c r="G15" s="59">
        <v>4.47</v>
      </c>
      <c r="H15" s="22">
        <f>SUM(F16:G16)</f>
        <v>1172</v>
      </c>
    </row>
    <row r="16" spans="1:8" ht="12.75">
      <c r="A16" s="38">
        <f>A15</f>
        <v>5</v>
      </c>
      <c r="B16" s="42"/>
      <c r="C16" s="43" t="s">
        <v>30</v>
      </c>
      <c r="D16" s="44"/>
      <c r="E16" s="44"/>
      <c r="F16" s="57">
        <f>TRUNC(24.9*(F15-14)^2-0)</f>
        <v>501</v>
      </c>
      <c r="G16" s="57">
        <f>TRUNC(1.966*(G15+49.24)^2-5000)</f>
        <v>671</v>
      </c>
      <c r="H16" s="61">
        <f>H15</f>
        <v>1172</v>
      </c>
    </row>
    <row r="17" spans="1:8" ht="12.75">
      <c r="A17" s="37">
        <f>A16+1</f>
        <v>6</v>
      </c>
      <c r="B17" s="39" t="s">
        <v>18</v>
      </c>
      <c r="C17" s="40" t="s">
        <v>181</v>
      </c>
      <c r="D17" s="41" t="s">
        <v>182</v>
      </c>
      <c r="E17" s="41"/>
      <c r="F17" s="59">
        <v>9.39</v>
      </c>
      <c r="G17" s="59">
        <v>4.15</v>
      </c>
      <c r="H17" s="22">
        <f>SUM(F18:G18)</f>
        <v>1133</v>
      </c>
    </row>
    <row r="18" spans="1:8" ht="12.75">
      <c r="A18" s="38">
        <f>A17</f>
        <v>6</v>
      </c>
      <c r="B18" s="42"/>
      <c r="C18" s="43" t="s">
        <v>169</v>
      </c>
      <c r="D18" s="44"/>
      <c r="E18" s="44"/>
      <c r="F18" s="57">
        <f>TRUNC(24.9*(F17-14)^2-0)</f>
        <v>529</v>
      </c>
      <c r="G18" s="57">
        <f>TRUNC(1.966*(G17+49.24)^2-5000)</f>
        <v>604</v>
      </c>
      <c r="H18" s="61">
        <f>H17</f>
        <v>1133</v>
      </c>
    </row>
    <row r="19" spans="1:8" ht="12.75">
      <c r="A19" s="37">
        <f>A18+1</f>
        <v>7</v>
      </c>
      <c r="B19" s="39" t="s">
        <v>109</v>
      </c>
      <c r="C19" s="40" t="s">
        <v>110</v>
      </c>
      <c r="D19" s="41">
        <v>40403</v>
      </c>
      <c r="E19" s="41" t="s">
        <v>32</v>
      </c>
      <c r="F19" s="59">
        <v>9.68</v>
      </c>
      <c r="G19" s="59">
        <v>4.4</v>
      </c>
      <c r="H19" s="22">
        <f>SUM(F20:G20)</f>
        <v>1120</v>
      </c>
    </row>
    <row r="20" spans="1:8" ht="12.75">
      <c r="A20" s="38">
        <f>A19</f>
        <v>7</v>
      </c>
      <c r="B20" s="42"/>
      <c r="C20" s="43" t="s">
        <v>22</v>
      </c>
      <c r="D20" s="44"/>
      <c r="E20" s="44"/>
      <c r="F20" s="57">
        <f>TRUNC(24.9*(F19-14)^2-0)</f>
        <v>464</v>
      </c>
      <c r="G20" s="57">
        <f>TRUNC(1.966*(G19+49.24)^2-5000)</f>
        <v>656</v>
      </c>
      <c r="H20" s="61">
        <f>H19</f>
        <v>1120</v>
      </c>
    </row>
    <row r="21" spans="1:8" ht="12.75">
      <c r="A21" s="37">
        <f>A20+1</f>
        <v>8</v>
      </c>
      <c r="B21" s="39" t="s">
        <v>111</v>
      </c>
      <c r="C21" s="40" t="s">
        <v>202</v>
      </c>
      <c r="D21" s="41" t="s">
        <v>203</v>
      </c>
      <c r="E21" s="41" t="s">
        <v>32</v>
      </c>
      <c r="F21" s="59">
        <v>9.46</v>
      </c>
      <c r="G21" s="59">
        <v>4.05</v>
      </c>
      <c r="H21" s="22">
        <f>SUM(F22:G22)</f>
        <v>1096</v>
      </c>
    </row>
    <row r="22" spans="1:8" ht="12.75">
      <c r="A22" s="38">
        <f>A21</f>
        <v>8</v>
      </c>
      <c r="B22" s="42"/>
      <c r="C22" s="43" t="s">
        <v>47</v>
      </c>
      <c r="D22" s="44"/>
      <c r="E22" s="44"/>
      <c r="F22" s="57">
        <f>TRUNC(24.9*(F21-14)^2-0)</f>
        <v>513</v>
      </c>
      <c r="G22" s="57">
        <f>TRUNC(1.966*(G21+49.24)^2-5000)</f>
        <v>583</v>
      </c>
      <c r="H22" s="61">
        <f>H21</f>
        <v>1096</v>
      </c>
    </row>
    <row r="23" spans="1:8" ht="12.75">
      <c r="A23" s="37">
        <f>A22+1</f>
        <v>9</v>
      </c>
      <c r="B23" s="39" t="s">
        <v>18</v>
      </c>
      <c r="C23" s="40" t="s">
        <v>108</v>
      </c>
      <c r="D23" s="41">
        <v>40468</v>
      </c>
      <c r="E23" s="41" t="s">
        <v>32</v>
      </c>
      <c r="F23" s="59">
        <v>9.21</v>
      </c>
      <c r="G23" s="59">
        <v>3.73</v>
      </c>
      <c r="H23" s="22">
        <f>SUM(F24:G24)</f>
        <v>1087</v>
      </c>
    </row>
    <row r="24" spans="1:8" ht="12.75">
      <c r="A24" s="38">
        <f>A23</f>
        <v>9</v>
      </c>
      <c r="B24" s="42"/>
      <c r="C24" s="43" t="s">
        <v>22</v>
      </c>
      <c r="D24" s="44"/>
      <c r="E24" s="44"/>
      <c r="F24" s="57">
        <f>TRUNC(24.9*(F23-14)^2-0)</f>
        <v>571</v>
      </c>
      <c r="G24" s="57">
        <f>TRUNC(1.966*(G23+49.24)^2-5000)</f>
        <v>516</v>
      </c>
      <c r="H24" s="61">
        <f>H23</f>
        <v>1087</v>
      </c>
    </row>
    <row r="25" spans="1:8" ht="12.75">
      <c r="A25" s="37">
        <f>A24+1</f>
        <v>10</v>
      </c>
      <c r="B25" s="39" t="s">
        <v>139</v>
      </c>
      <c r="C25" s="40" t="s">
        <v>140</v>
      </c>
      <c r="D25" s="41">
        <v>40377</v>
      </c>
      <c r="E25" s="41" t="s">
        <v>32</v>
      </c>
      <c r="F25" s="59">
        <v>9.85</v>
      </c>
      <c r="G25" s="59">
        <v>4.26</v>
      </c>
      <c r="H25" s="22">
        <f>SUM(F26:G26)</f>
        <v>1055</v>
      </c>
    </row>
    <row r="26" spans="1:8" ht="12.75">
      <c r="A26" s="38">
        <f>A25</f>
        <v>10</v>
      </c>
      <c r="B26" s="42"/>
      <c r="C26" s="43" t="s">
        <v>30</v>
      </c>
      <c r="D26" s="44"/>
      <c r="E26" s="44"/>
      <c r="F26" s="57">
        <f>TRUNC(24.9*(F25-14)^2-0)</f>
        <v>428</v>
      </c>
      <c r="G26" s="57">
        <f>TRUNC(1.966*(G25+49.24)^2-5000)</f>
        <v>627</v>
      </c>
      <c r="H26" s="61">
        <f>H25</f>
        <v>1055</v>
      </c>
    </row>
    <row r="27" spans="1:8" ht="12.75">
      <c r="A27" s="37">
        <f>A26+1</f>
        <v>11</v>
      </c>
      <c r="B27" s="39" t="s">
        <v>38</v>
      </c>
      <c r="C27" s="40" t="s">
        <v>84</v>
      </c>
      <c r="D27" s="41" t="s">
        <v>85</v>
      </c>
      <c r="E27" s="41" t="s">
        <v>32</v>
      </c>
      <c r="F27" s="59">
        <v>9.71</v>
      </c>
      <c r="G27" s="59">
        <v>3.94</v>
      </c>
      <c r="H27" s="22">
        <f>SUM(F28:G28)</f>
        <v>1018</v>
      </c>
    </row>
    <row r="28" spans="1:8" ht="12.75">
      <c r="A28" s="38">
        <f>A27</f>
        <v>11</v>
      </c>
      <c r="B28" s="42"/>
      <c r="C28" s="43" t="s">
        <v>86</v>
      </c>
      <c r="D28" s="44"/>
      <c r="E28" s="44"/>
      <c r="F28" s="57">
        <f>TRUNC(24.9*(F27-14)^2-0)</f>
        <v>458</v>
      </c>
      <c r="G28" s="57">
        <f>TRUNC(1.966*(G27+49.24)^2-5000)</f>
        <v>560</v>
      </c>
      <c r="H28" s="61">
        <f>H27</f>
        <v>1018</v>
      </c>
    </row>
    <row r="29" spans="1:8" ht="12.75">
      <c r="A29" s="37">
        <f>A28+1</f>
        <v>12</v>
      </c>
      <c r="B29" s="39" t="s">
        <v>258</v>
      </c>
      <c r="C29" s="40" t="s">
        <v>259</v>
      </c>
      <c r="D29" s="41">
        <v>41225</v>
      </c>
      <c r="E29" s="41" t="s">
        <v>32</v>
      </c>
      <c r="F29" s="59">
        <v>10</v>
      </c>
      <c r="G29" s="59">
        <v>3.75</v>
      </c>
      <c r="H29" s="22">
        <f>SUM(F30:G30)</f>
        <v>918</v>
      </c>
    </row>
    <row r="30" spans="1:8" ht="12.75">
      <c r="A30" s="38">
        <f>A29</f>
        <v>12</v>
      </c>
      <c r="B30" s="42"/>
      <c r="C30" s="43" t="s">
        <v>43</v>
      </c>
      <c r="D30" s="44"/>
      <c r="E30" s="44"/>
      <c r="F30" s="57">
        <f>TRUNC(24.9*(F29-14)^2-0)</f>
        <v>398</v>
      </c>
      <c r="G30" s="57">
        <f>TRUNC(1.966*(G29+49.24)^2-5000)</f>
        <v>520</v>
      </c>
      <c r="H30" s="61">
        <f>H29</f>
        <v>918</v>
      </c>
    </row>
    <row r="31" spans="1:8" ht="12.75">
      <c r="A31" s="37">
        <f>A30+1</f>
        <v>13</v>
      </c>
      <c r="B31" s="39" t="s">
        <v>175</v>
      </c>
      <c r="C31" s="40" t="s">
        <v>176</v>
      </c>
      <c r="D31" s="41" t="s">
        <v>177</v>
      </c>
      <c r="E31" s="41" t="s">
        <v>32</v>
      </c>
      <c r="F31" s="59">
        <v>10.26</v>
      </c>
      <c r="G31" s="59">
        <v>3.63</v>
      </c>
      <c r="H31" s="22">
        <f>SUM(F32:G32)</f>
        <v>843</v>
      </c>
    </row>
    <row r="32" spans="1:8" ht="12.75">
      <c r="A32" s="38">
        <f>A31</f>
        <v>13</v>
      </c>
      <c r="B32" s="42"/>
      <c r="C32" s="43" t="s">
        <v>169</v>
      </c>
      <c r="D32" s="44"/>
      <c r="E32" s="44"/>
      <c r="F32" s="57">
        <f>TRUNC(24.9*(F31-14)^2-0)</f>
        <v>348</v>
      </c>
      <c r="G32" s="57">
        <f>TRUNC(1.966*(G31+49.24)^2-5000)</f>
        <v>495</v>
      </c>
      <c r="H32" s="61">
        <f>H31</f>
        <v>843</v>
      </c>
    </row>
    <row r="33" spans="1:8" ht="12.75">
      <c r="A33" s="37">
        <f>A32+1</f>
        <v>14</v>
      </c>
      <c r="B33" s="39" t="s">
        <v>87</v>
      </c>
      <c r="C33" s="40" t="s">
        <v>88</v>
      </c>
      <c r="D33" s="41" t="s">
        <v>89</v>
      </c>
      <c r="E33" s="41" t="s">
        <v>32</v>
      </c>
      <c r="F33" s="59">
        <v>10.31</v>
      </c>
      <c r="G33" s="59">
        <v>3.6</v>
      </c>
      <c r="H33" s="22">
        <f>SUM(F34:G34)</f>
        <v>828</v>
      </c>
    </row>
    <row r="34" spans="1:8" ht="12.75">
      <c r="A34" s="38">
        <f>A33</f>
        <v>14</v>
      </c>
      <c r="B34" s="42"/>
      <c r="C34" s="43" t="s">
        <v>86</v>
      </c>
      <c r="D34" s="44"/>
      <c r="E34" s="44"/>
      <c r="F34" s="57">
        <f>TRUNC(24.9*(F33-14)^2-0)</f>
        <v>339</v>
      </c>
      <c r="G34" s="57">
        <f>TRUNC(1.966*(G33+49.24)^2-5000)</f>
        <v>489</v>
      </c>
      <c r="H34" s="61">
        <f>H33</f>
        <v>828</v>
      </c>
    </row>
    <row r="35" spans="1:8" ht="12.75">
      <c r="A35" s="37">
        <f>A34+1</f>
        <v>15</v>
      </c>
      <c r="B35" s="39" t="s">
        <v>235</v>
      </c>
      <c r="C35" s="40" t="s">
        <v>29</v>
      </c>
      <c r="D35" s="41" t="s">
        <v>236</v>
      </c>
      <c r="E35" s="41" t="s">
        <v>32</v>
      </c>
      <c r="F35" s="59">
        <v>10.25</v>
      </c>
      <c r="G35" s="59">
        <v>3.4</v>
      </c>
      <c r="H35" s="22">
        <f>SUM(F36:G36)</f>
        <v>797</v>
      </c>
    </row>
    <row r="36" spans="1:8" ht="12.75">
      <c r="A36" s="38">
        <f>A35</f>
        <v>15</v>
      </c>
      <c r="B36" s="42"/>
      <c r="C36" s="43" t="s">
        <v>63</v>
      </c>
      <c r="D36" s="44"/>
      <c r="E36" s="44"/>
      <c r="F36" s="57">
        <f>TRUNC(24.9*(F35-14)^2-0)</f>
        <v>350</v>
      </c>
      <c r="G36" s="57">
        <f>TRUNC(1.966*(G35+49.24)^2-5000)</f>
        <v>447</v>
      </c>
      <c r="H36" s="61">
        <f>H35</f>
        <v>797</v>
      </c>
    </row>
    <row r="37" spans="1:8" ht="12.75">
      <c r="A37" s="37">
        <f>A36+1</f>
        <v>16</v>
      </c>
      <c r="B37" s="39" t="s">
        <v>143</v>
      </c>
      <c r="C37" s="40" t="s">
        <v>144</v>
      </c>
      <c r="D37" s="41">
        <v>40561</v>
      </c>
      <c r="E37" s="41"/>
      <c r="F37" s="59">
        <v>10.29</v>
      </c>
      <c r="G37" s="59">
        <v>3.39</v>
      </c>
      <c r="H37" s="22">
        <f>SUM(F38:G38)</f>
        <v>787</v>
      </c>
    </row>
    <row r="38" spans="1:8" ht="12.75">
      <c r="A38" s="38">
        <f>A37</f>
        <v>16</v>
      </c>
      <c r="B38" s="42"/>
      <c r="C38" s="43" t="s">
        <v>145</v>
      </c>
      <c r="D38" s="44"/>
      <c r="E38" s="44"/>
      <c r="F38" s="57">
        <f>TRUNC(24.9*(F37-14)^2-0)</f>
        <v>342</v>
      </c>
      <c r="G38" s="57">
        <f>TRUNC(1.966*(G37+49.24)^2-5000)</f>
        <v>445</v>
      </c>
      <c r="H38" s="61">
        <f>H37</f>
        <v>787</v>
      </c>
    </row>
    <row r="39" spans="1:8" ht="12.75">
      <c r="A39" s="37">
        <f>A38+1</f>
        <v>17</v>
      </c>
      <c r="B39" s="39" t="s">
        <v>105</v>
      </c>
      <c r="C39" s="40" t="s">
        <v>247</v>
      </c>
      <c r="D39" s="41">
        <v>40575</v>
      </c>
      <c r="E39" s="41"/>
      <c r="F39" s="59">
        <v>10.55</v>
      </c>
      <c r="G39" s="59">
        <v>3.14</v>
      </c>
      <c r="H39" s="22">
        <f>SUM(F40:G40)</f>
        <v>690</v>
      </c>
    </row>
    <row r="40" spans="1:8" ht="12.75">
      <c r="A40" s="38">
        <f>A39</f>
        <v>17</v>
      </c>
      <c r="B40" s="42"/>
      <c r="C40" s="43" t="s">
        <v>43</v>
      </c>
      <c r="D40" s="44"/>
      <c r="E40" s="44"/>
      <c r="F40" s="57">
        <f>TRUNC(24.9*(F39-14)^2-0)</f>
        <v>296</v>
      </c>
      <c r="G40" s="57">
        <f>TRUNC(1.966*(G39+49.24)^2-5000)</f>
        <v>394</v>
      </c>
      <c r="H40" s="61">
        <f>H39</f>
        <v>690</v>
      </c>
    </row>
    <row r="41" spans="1:8" ht="12.75">
      <c r="A41" s="37">
        <f>A40+1</f>
        <v>18</v>
      </c>
      <c r="B41" s="39" t="s">
        <v>237</v>
      </c>
      <c r="C41" s="40" t="s">
        <v>238</v>
      </c>
      <c r="D41" s="41" t="s">
        <v>239</v>
      </c>
      <c r="E41" s="41"/>
      <c r="F41" s="59">
        <v>10.96</v>
      </c>
      <c r="G41" s="59">
        <v>3.25</v>
      </c>
      <c r="H41" s="22">
        <f>SUM(F42:G42)</f>
        <v>646</v>
      </c>
    </row>
    <row r="42" spans="1:8" ht="12.75">
      <c r="A42" s="38">
        <f>A41</f>
        <v>18</v>
      </c>
      <c r="B42" s="42"/>
      <c r="C42" s="43" t="s">
        <v>63</v>
      </c>
      <c r="D42" s="44"/>
      <c r="E42" s="44"/>
      <c r="F42" s="57">
        <f>TRUNC(24.9*(F41-14)^2-0)</f>
        <v>230</v>
      </c>
      <c r="G42" s="57">
        <f>TRUNC(1.966*(G41+49.24)^2-5000)</f>
        <v>416</v>
      </c>
      <c r="H42" s="61">
        <f>H41</f>
        <v>646</v>
      </c>
    </row>
    <row r="43" spans="1:8" ht="12.75">
      <c r="A43" s="37">
        <f>A42+1</f>
        <v>19</v>
      </c>
      <c r="B43" s="39" t="s">
        <v>21</v>
      </c>
      <c r="C43" s="40" t="s">
        <v>94</v>
      </c>
      <c r="D43" s="41" t="s">
        <v>95</v>
      </c>
      <c r="E43" s="41" t="s">
        <v>32</v>
      </c>
      <c r="F43" s="59">
        <v>11.26</v>
      </c>
      <c r="G43" s="59">
        <v>3.14</v>
      </c>
      <c r="H43" s="22">
        <f>SUM(F44:G44)</f>
        <v>580</v>
      </c>
    </row>
    <row r="44" spans="1:8" ht="12.75">
      <c r="A44" s="38">
        <f>A43</f>
        <v>19</v>
      </c>
      <c r="B44" s="42"/>
      <c r="C44" s="43" t="s">
        <v>86</v>
      </c>
      <c r="D44" s="44"/>
      <c r="E44" s="44"/>
      <c r="F44" s="57">
        <f>TRUNC(24.9*(F43-14)^2-0)</f>
        <v>186</v>
      </c>
      <c r="G44" s="57">
        <f>TRUNC(1.966*(G43+49.24)^2-5000)</f>
        <v>394</v>
      </c>
      <c r="H44" s="61">
        <f>H43</f>
        <v>580</v>
      </c>
    </row>
  </sheetData>
  <sheetProtection/>
  <printOptions/>
  <pageMargins left="0.75" right="0.75" top="1" bottom="0.96" header="0.5" footer="0.5"/>
  <pageSetup fitToWidth="0" fitToHeight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8"/>
  <sheetViews>
    <sheetView zoomScale="138" zoomScaleNormal="138" zoomScalePageLayoutView="0" workbookViewId="0" topLeftCell="A1">
      <selection activeCell="A19" sqref="A19"/>
    </sheetView>
  </sheetViews>
  <sheetFormatPr defaultColWidth="9.140625" defaultRowHeight="12.75"/>
  <cols>
    <col min="1" max="1" width="9.421875" style="0" customWidth="1"/>
    <col min="3" max="3" width="12.8515625" style="0" customWidth="1"/>
    <col min="4" max="4" width="10.28125" style="0" bestFit="1" customWidth="1"/>
    <col min="5" max="5" width="9.7109375" style="0" customWidth="1"/>
    <col min="6" max="8" width="8.8515625" style="51" customWidth="1"/>
  </cols>
  <sheetData>
    <row r="1" spans="1:22" ht="17.25">
      <c r="A1" s="1"/>
      <c r="B1" s="1" t="s">
        <v>64</v>
      </c>
      <c r="C1" s="2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12.75">
      <c r="A2" s="34">
        <v>44895</v>
      </c>
    </row>
    <row r="3" spans="1:6" ht="12.75">
      <c r="A3" s="4"/>
      <c r="B3" s="6" t="s">
        <v>15</v>
      </c>
      <c r="F3" s="26" t="s">
        <v>65</v>
      </c>
    </row>
    <row r="5" spans="1:8" ht="12.75">
      <c r="A5" s="27" t="s">
        <v>61</v>
      </c>
      <c r="B5" s="10" t="s">
        <v>0</v>
      </c>
      <c r="C5" s="11" t="s">
        <v>1</v>
      </c>
      <c r="D5" s="9" t="s">
        <v>5</v>
      </c>
      <c r="E5" s="9"/>
      <c r="F5" s="9" t="s">
        <v>4</v>
      </c>
      <c r="G5" s="9" t="s">
        <v>13</v>
      </c>
      <c r="H5" s="9" t="s">
        <v>2</v>
      </c>
    </row>
    <row r="6" spans="1:8" ht="12.75">
      <c r="A6" s="5">
        <v>0</v>
      </c>
      <c r="B6" s="12"/>
      <c r="C6" s="13" t="s">
        <v>3</v>
      </c>
      <c r="D6" s="14" t="s">
        <v>6</v>
      </c>
      <c r="E6" s="53"/>
      <c r="F6" s="7"/>
      <c r="G6" s="7"/>
      <c r="H6" s="14"/>
    </row>
    <row r="7" spans="1:8" ht="12.75">
      <c r="A7" s="37">
        <f>A6+1</f>
        <v>1</v>
      </c>
      <c r="B7" s="39" t="s">
        <v>159</v>
      </c>
      <c r="C7" s="40" t="s">
        <v>160</v>
      </c>
      <c r="D7" s="41" t="s">
        <v>161</v>
      </c>
      <c r="E7" s="41"/>
      <c r="F7" s="59">
        <v>10.93</v>
      </c>
      <c r="G7" s="59">
        <v>8.04</v>
      </c>
      <c r="H7" s="22">
        <f>SUM(F8:G8)</f>
        <v>697</v>
      </c>
    </row>
    <row r="8" spans="1:8" ht="12.75">
      <c r="A8" s="38">
        <f>A7</f>
        <v>1</v>
      </c>
      <c r="B8" s="42"/>
      <c r="C8" s="43" t="s">
        <v>62</v>
      </c>
      <c r="D8" s="44"/>
      <c r="E8" s="44"/>
      <c r="F8" s="57">
        <f>TRUNC(24.9*(F7-14)^2-0)</f>
        <v>234</v>
      </c>
      <c r="G8" s="57">
        <f>TRUNC(0.0462*(G7+657.5)^2-20000)</f>
        <v>463</v>
      </c>
      <c r="H8" s="61">
        <f>H7</f>
        <v>697</v>
      </c>
    </row>
    <row r="9" spans="1:8" ht="12.75">
      <c r="A9" s="37">
        <f>A8+1</f>
        <v>2</v>
      </c>
      <c r="B9" s="39" t="s">
        <v>26</v>
      </c>
      <c r="C9" s="40" t="s">
        <v>146</v>
      </c>
      <c r="D9" s="41" t="s">
        <v>147</v>
      </c>
      <c r="E9" s="41" t="s">
        <v>32</v>
      </c>
      <c r="F9" s="59">
        <v>11.92</v>
      </c>
      <c r="G9" s="59">
        <v>8.35</v>
      </c>
      <c r="H9" s="22">
        <f>SUM(F10:G10)</f>
        <v>590</v>
      </c>
    </row>
    <row r="10" spans="1:8" ht="12.75">
      <c r="A10" s="38">
        <f>A9</f>
        <v>2</v>
      </c>
      <c r="B10" s="42"/>
      <c r="C10" s="43" t="s">
        <v>62</v>
      </c>
      <c r="D10" s="44"/>
      <c r="E10" s="44"/>
      <c r="F10" s="57">
        <f>TRUNC(24.9*(F9-14)^2-0)</f>
        <v>107</v>
      </c>
      <c r="G10" s="57">
        <f>TRUNC(0.0462*(G9+657.5)^2-20000)</f>
        <v>483</v>
      </c>
      <c r="H10" s="61">
        <f>H9</f>
        <v>590</v>
      </c>
    </row>
    <row r="11" spans="1:8" ht="12.75">
      <c r="A11" s="37">
        <f>A10+1</f>
        <v>3</v>
      </c>
      <c r="B11" s="39" t="s">
        <v>284</v>
      </c>
      <c r="C11" s="40" t="s">
        <v>285</v>
      </c>
      <c r="D11" s="41">
        <v>40757</v>
      </c>
      <c r="E11" s="41"/>
      <c r="F11" s="59">
        <v>10.78</v>
      </c>
      <c r="G11" s="59">
        <v>5.01</v>
      </c>
      <c r="H11" s="22">
        <f>SUM(F12:G12)</f>
        <v>536</v>
      </c>
    </row>
    <row r="12" spans="1:8" ht="12.75">
      <c r="A12" s="38">
        <f>A11</f>
        <v>3</v>
      </c>
      <c r="B12" s="42"/>
      <c r="C12" s="43" t="s">
        <v>57</v>
      </c>
      <c r="D12" s="44"/>
      <c r="E12" s="44"/>
      <c r="F12" s="57">
        <f>TRUNC(24.9*(F11-14)^2-0)</f>
        <v>258</v>
      </c>
      <c r="G12" s="57">
        <f>TRUNC(0.0462*(G11+657.5)^2-20000)</f>
        <v>278</v>
      </c>
      <c r="H12" s="61">
        <f>H11</f>
        <v>536</v>
      </c>
    </row>
    <row r="13" spans="1:8" ht="12.75">
      <c r="A13" s="37">
        <f>A12+1</f>
        <v>4</v>
      </c>
      <c r="B13" s="39" t="s">
        <v>156</v>
      </c>
      <c r="C13" s="40" t="s">
        <v>157</v>
      </c>
      <c r="D13" s="41" t="s">
        <v>158</v>
      </c>
      <c r="E13" s="41"/>
      <c r="F13" s="59">
        <v>12.46</v>
      </c>
      <c r="G13" s="59">
        <v>7.58</v>
      </c>
      <c r="H13" s="22">
        <f>SUM(F14:G14)</f>
        <v>494</v>
      </c>
    </row>
    <row r="14" spans="1:8" ht="12.75">
      <c r="A14" s="38">
        <f>A13</f>
        <v>4</v>
      </c>
      <c r="B14" s="42"/>
      <c r="C14" s="43" t="s">
        <v>62</v>
      </c>
      <c r="D14" s="44"/>
      <c r="E14" s="44"/>
      <c r="F14" s="57">
        <f>TRUNC(24.9*(F13-14)^2-0)</f>
        <v>59</v>
      </c>
      <c r="G14" s="57">
        <f>TRUNC(0.0462*(G13+657.5)^2-20000)</f>
        <v>435</v>
      </c>
      <c r="H14" s="61">
        <f>H13</f>
        <v>494</v>
      </c>
    </row>
    <row r="16" spans="1:5" ht="12.75">
      <c r="A16" s="48"/>
      <c r="D16" s="49">
        <v>1.1574074074074073E-05</v>
      </c>
      <c r="E16" s="49"/>
    </row>
    <row r="17" spans="1:6" ht="12.75">
      <c r="A17" s="4"/>
      <c r="B17" s="6" t="s">
        <v>14</v>
      </c>
      <c r="F17" s="6" t="s">
        <v>66</v>
      </c>
    </row>
    <row r="19" spans="1:8" ht="12.75">
      <c r="A19" s="27" t="s">
        <v>61</v>
      </c>
      <c r="B19" s="10" t="s">
        <v>0</v>
      </c>
      <c r="C19" s="11" t="s">
        <v>1</v>
      </c>
      <c r="D19" s="9" t="s">
        <v>5</v>
      </c>
      <c r="E19" s="9"/>
      <c r="F19" s="9" t="s">
        <v>4</v>
      </c>
      <c r="G19" s="9" t="s">
        <v>13</v>
      </c>
      <c r="H19" s="9" t="s">
        <v>2</v>
      </c>
    </row>
    <row r="20" spans="1:8" ht="12.75">
      <c r="A20" s="5">
        <v>0</v>
      </c>
      <c r="B20" s="12"/>
      <c r="C20" s="13" t="s">
        <v>3</v>
      </c>
      <c r="D20" s="14" t="s">
        <v>6</v>
      </c>
      <c r="E20" s="53"/>
      <c r="F20" s="7"/>
      <c r="G20" s="7"/>
      <c r="H20" s="14"/>
    </row>
    <row r="21" spans="1:8" ht="13.5" customHeight="1">
      <c r="A21" s="37">
        <f>A20+1</f>
        <v>1</v>
      </c>
      <c r="B21" s="39" t="s">
        <v>41</v>
      </c>
      <c r="C21" s="40" t="s">
        <v>36</v>
      </c>
      <c r="D21" s="41">
        <v>40223</v>
      </c>
      <c r="E21" s="41"/>
      <c r="F21" s="59">
        <v>9.17</v>
      </c>
      <c r="G21" s="59">
        <v>9.15</v>
      </c>
      <c r="H21" s="22">
        <f>SUM(F22:G22)</f>
        <v>1112</v>
      </c>
    </row>
    <row r="22" spans="1:8" ht="12.75">
      <c r="A22" s="38">
        <f>A21</f>
        <v>1</v>
      </c>
      <c r="B22" s="42"/>
      <c r="C22" s="43" t="s">
        <v>295</v>
      </c>
      <c r="D22" s="44"/>
      <c r="E22" s="44"/>
      <c r="F22" s="57">
        <f>TRUNC(24.9*(F21-14)^2-0)</f>
        <v>580</v>
      </c>
      <c r="G22" s="57">
        <f>TRUNC(0.0462*(G21+657.5)^2-20000)</f>
        <v>532</v>
      </c>
      <c r="H22" s="61">
        <f>H21</f>
        <v>1112</v>
      </c>
    </row>
    <row r="23" spans="1:8" ht="13.5" customHeight="1">
      <c r="A23" s="37">
        <f>A22+1</f>
        <v>2</v>
      </c>
      <c r="B23" s="39" t="s">
        <v>288</v>
      </c>
      <c r="C23" s="40" t="s">
        <v>289</v>
      </c>
      <c r="D23" s="41" t="s">
        <v>290</v>
      </c>
      <c r="E23" s="41"/>
      <c r="F23" s="59">
        <v>10.7</v>
      </c>
      <c r="G23" s="59">
        <v>6.58</v>
      </c>
      <c r="H23" s="22">
        <f>SUM(F24:G24)</f>
        <v>645</v>
      </c>
    </row>
    <row r="24" spans="1:8" ht="12.75">
      <c r="A24" s="38">
        <f>A23</f>
        <v>2</v>
      </c>
      <c r="B24" s="42"/>
      <c r="C24" s="43" t="s">
        <v>57</v>
      </c>
      <c r="D24" s="44"/>
      <c r="E24" s="44"/>
      <c r="F24" s="57">
        <f>TRUNC(24.9*(F23-14)^2-0)</f>
        <v>271</v>
      </c>
      <c r="G24" s="57">
        <f>TRUNC(0.0462*(G23+657.5)^2-20000)</f>
        <v>374</v>
      </c>
      <c r="H24" s="61">
        <f>H23</f>
        <v>645</v>
      </c>
    </row>
    <row r="25" spans="1:8" ht="13.5" customHeight="1">
      <c r="A25" s="37">
        <f>A24+1</f>
        <v>3</v>
      </c>
      <c r="B25" s="39" t="s">
        <v>151</v>
      </c>
      <c r="C25" s="40" t="s">
        <v>152</v>
      </c>
      <c r="D25" s="41" t="s">
        <v>153</v>
      </c>
      <c r="E25" s="41"/>
      <c r="F25" s="59">
        <v>11.34</v>
      </c>
      <c r="G25" s="59">
        <v>6.82</v>
      </c>
      <c r="H25" s="22">
        <f>SUM(F26:G26)</f>
        <v>565</v>
      </c>
    </row>
    <row r="26" spans="1:8" ht="12.75">
      <c r="A26" s="38">
        <f>A25</f>
        <v>3</v>
      </c>
      <c r="B26" s="42"/>
      <c r="C26" s="43" t="s">
        <v>62</v>
      </c>
      <c r="D26" s="44"/>
      <c r="E26" s="44"/>
      <c r="F26" s="57">
        <f>TRUNC(24.9*(F25-14)^2-0)</f>
        <v>176</v>
      </c>
      <c r="G26" s="57">
        <f>TRUNC(0.0462*(G25+657.5)^2-20000)</f>
        <v>389</v>
      </c>
      <c r="H26" s="61">
        <f>H25</f>
        <v>565</v>
      </c>
    </row>
    <row r="27" spans="1:8" ht="13.5" customHeight="1">
      <c r="A27" s="37">
        <f>A26+1</f>
        <v>4</v>
      </c>
      <c r="B27" s="39" t="s">
        <v>87</v>
      </c>
      <c r="C27" s="40" t="s">
        <v>240</v>
      </c>
      <c r="D27" s="41" t="s">
        <v>241</v>
      </c>
      <c r="E27" s="41" t="s">
        <v>32</v>
      </c>
      <c r="F27" s="59">
        <v>11.29</v>
      </c>
      <c r="G27" s="59">
        <v>5.27</v>
      </c>
      <c r="H27" s="22">
        <f>SUM(F28:G28)</f>
        <v>476</v>
      </c>
    </row>
    <row r="28" spans="1:8" ht="12.75">
      <c r="A28" s="38">
        <f>A27</f>
        <v>4</v>
      </c>
      <c r="B28" s="42"/>
      <c r="C28" s="43" t="s">
        <v>63</v>
      </c>
      <c r="D28" s="44"/>
      <c r="E28" s="44"/>
      <c r="F28" s="57">
        <f>TRUNC(24.9*(F27-14)^2-0)</f>
        <v>182</v>
      </c>
      <c r="G28" s="57">
        <f>TRUNC(0.0462*(G27+657.5)^2-20000)</f>
        <v>294</v>
      </c>
      <c r="H28" s="61">
        <f>H27</f>
        <v>476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Step</cp:lastModifiedBy>
  <cp:lastPrinted>2022-12-01T07:47:33Z</cp:lastPrinted>
  <dcterms:created xsi:type="dcterms:W3CDTF">2010-03-31T10:01:15Z</dcterms:created>
  <dcterms:modified xsi:type="dcterms:W3CDTF">2022-12-01T07:56:14Z</dcterms:modified>
  <cp:category/>
  <cp:version/>
  <cp:contentType/>
  <cp:contentStatus/>
</cp:coreProperties>
</file>