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08" yWindow="-108" windowWidth="23256" windowHeight="12576"/>
  </bookViews>
  <sheets>
    <sheet name="LSU čempionatas" sheetId="28" r:id="rId1"/>
    <sheet name="60 M p b." sheetId="12" r:id="rId2"/>
    <sheet name="60 M Finalai" sheetId="14" r:id="rId3"/>
    <sheet name="60 M Suvestinė" sheetId="13" r:id="rId4"/>
    <sheet name="60 V p.b." sheetId="16" r:id="rId5"/>
    <sheet name="60 V Finalai" sheetId="17" r:id="rId6"/>
    <sheet name="60 V Suvestinė" sheetId="18" r:id="rId7"/>
    <sheet name="300 M bėgimai" sheetId="21" r:id="rId8"/>
    <sheet name="300 M Suvestinė" sheetId="22" r:id="rId9"/>
    <sheet name="300 V bėgimai" sheetId="24" r:id="rId10"/>
    <sheet name="300 V Suvestinė" sheetId="25" r:id="rId11"/>
    <sheet name="600 M" sheetId="6" r:id="rId12"/>
    <sheet name="600 V bėg." sheetId="4" r:id="rId13"/>
    <sheet name="600 V Suvestinė" sheetId="5" r:id="rId14"/>
    <sheet name="1000 M " sheetId="9" r:id="rId15"/>
    <sheet name="1000 V bėg." sheetId="7" r:id="rId16"/>
    <sheet name="1000 V Suvestinė" sheetId="8" r:id="rId17"/>
    <sheet name="3000 V" sheetId="19" r:id="rId18"/>
    <sheet name="3000 SpEj M" sheetId="1" r:id="rId19"/>
    <sheet name="5000 SpEj V" sheetId="2" r:id="rId20"/>
    <sheet name="Estafete M" sheetId="26" r:id="rId21"/>
    <sheet name="Estafete V" sheetId="27" r:id="rId22"/>
    <sheet name="Aukštis M" sheetId="15" r:id="rId23"/>
    <sheet name="Aukštis V" sheetId="23" r:id="rId24"/>
    <sheet name="Tolis M" sheetId="20" r:id="rId25"/>
    <sheet name="Tolis V" sheetId="10" r:id="rId26"/>
    <sheet name="Rutulys M" sheetId="3" r:id="rId27"/>
    <sheet name="Rutulys V" sheetId="11" r:id="rId2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5" l="1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34" i="24"/>
  <c r="J33" i="24"/>
  <c r="J32" i="24"/>
  <c r="J27" i="24"/>
  <c r="J26" i="24"/>
  <c r="J25" i="24"/>
  <c r="J20" i="24"/>
  <c r="J19" i="24"/>
  <c r="J18" i="24"/>
  <c r="J17" i="24"/>
  <c r="J12" i="24"/>
  <c r="J11" i="24"/>
  <c r="J10" i="24"/>
  <c r="J9" i="24"/>
  <c r="Q8" i="23"/>
  <c r="Q7" i="23"/>
  <c r="J17" i="22"/>
  <c r="J16" i="22"/>
  <c r="J15" i="22"/>
  <c r="J14" i="22"/>
  <c r="J13" i="22"/>
  <c r="J12" i="22"/>
  <c r="J11" i="22"/>
  <c r="J10" i="22"/>
  <c r="J9" i="22"/>
  <c r="J25" i="21"/>
  <c r="J24" i="21"/>
  <c r="J23" i="21"/>
  <c r="J18" i="21"/>
  <c r="J17" i="21"/>
  <c r="J16" i="21"/>
  <c r="J11" i="21"/>
  <c r="J10" i="21"/>
  <c r="J9" i="21"/>
  <c r="Q20" i="20"/>
  <c r="R20" i="20" s="1"/>
  <c r="Q19" i="20"/>
  <c r="R19" i="20" s="1"/>
  <c r="Q18" i="20"/>
  <c r="R18" i="20" s="1"/>
  <c r="Q17" i="20"/>
  <c r="R17" i="20" s="1"/>
  <c r="Q16" i="20"/>
  <c r="R16" i="20" s="1"/>
  <c r="Q15" i="20"/>
  <c r="R15" i="20" s="1"/>
  <c r="Q14" i="20"/>
  <c r="R14" i="20" s="1"/>
  <c r="Q13" i="20"/>
  <c r="R13" i="20" s="1"/>
  <c r="Q12" i="20"/>
  <c r="R12" i="20" s="1"/>
  <c r="Q11" i="20"/>
  <c r="R11" i="20" s="1"/>
  <c r="Q10" i="20"/>
  <c r="R10" i="20" s="1"/>
  <c r="Q9" i="20"/>
  <c r="R9" i="20" s="1"/>
  <c r="Q8" i="20"/>
  <c r="R8" i="20" s="1"/>
  <c r="J14" i="19"/>
  <c r="J13" i="19"/>
  <c r="J12" i="19"/>
  <c r="J11" i="19"/>
  <c r="J10" i="19"/>
  <c r="J9" i="19"/>
  <c r="M59" i="18"/>
  <c r="M58" i="18"/>
  <c r="M57" i="18"/>
  <c r="M56" i="18"/>
  <c r="M55" i="18"/>
  <c r="M54" i="18"/>
  <c r="M53" i="18"/>
  <c r="M52" i="18"/>
  <c r="M51" i="18"/>
  <c r="M50" i="18"/>
  <c r="M49" i="18"/>
  <c r="M48" i="18"/>
  <c r="M47" i="18"/>
  <c r="M46" i="18"/>
  <c r="M45" i="18"/>
  <c r="M44" i="18"/>
  <c r="M43" i="18"/>
  <c r="M42" i="18"/>
  <c r="M41" i="18"/>
  <c r="M40" i="18"/>
  <c r="M39" i="18"/>
  <c r="M38" i="18"/>
  <c r="M37" i="18"/>
  <c r="M36" i="18"/>
  <c r="M35" i="18"/>
  <c r="M34" i="18"/>
  <c r="M33" i="18"/>
  <c r="M32" i="18"/>
  <c r="M31" i="18"/>
  <c r="M30" i="18"/>
  <c r="M29" i="18"/>
  <c r="M28" i="18"/>
  <c r="M27" i="18"/>
  <c r="M24" i="18"/>
  <c r="M23" i="18"/>
  <c r="M22" i="18"/>
  <c r="M21" i="18"/>
  <c r="M20" i="18"/>
  <c r="M19" i="18"/>
  <c r="M14" i="18"/>
  <c r="M13" i="18"/>
  <c r="M12" i="18"/>
  <c r="M11" i="18"/>
  <c r="M10" i="18"/>
  <c r="M9" i="18"/>
  <c r="K24" i="17"/>
  <c r="K23" i="17"/>
  <c r="K22" i="17"/>
  <c r="K21" i="17"/>
  <c r="K20" i="17"/>
  <c r="K19" i="17"/>
  <c r="K14" i="17"/>
  <c r="K13" i="17"/>
  <c r="K12" i="17"/>
  <c r="K11" i="17"/>
  <c r="K10" i="17"/>
  <c r="K9" i="17"/>
  <c r="M82" i="16"/>
  <c r="M81" i="16"/>
  <c r="M80" i="16"/>
  <c r="M79" i="16"/>
  <c r="M78" i="16"/>
  <c r="M77" i="16"/>
  <c r="M72" i="16"/>
  <c r="M71" i="16"/>
  <c r="M70" i="16"/>
  <c r="M69" i="16"/>
  <c r="M68" i="16"/>
  <c r="M67" i="16"/>
  <c r="M62" i="16"/>
  <c r="M61" i="16"/>
  <c r="M60" i="16"/>
  <c r="M59" i="16"/>
  <c r="M58" i="16"/>
  <c r="M57" i="16"/>
  <c r="M52" i="16"/>
  <c r="M51" i="16"/>
  <c r="M50" i="16"/>
  <c r="M49" i="16"/>
  <c r="M48" i="16"/>
  <c r="M47" i="16"/>
  <c r="M41" i="16"/>
  <c r="M40" i="16"/>
  <c r="M39" i="16"/>
  <c r="M38" i="16"/>
  <c r="M37" i="16"/>
  <c r="M32" i="16"/>
  <c r="M31" i="16"/>
  <c r="M30" i="16"/>
  <c r="M29" i="16"/>
  <c r="M28" i="16"/>
  <c r="M23" i="16"/>
  <c r="M22" i="16"/>
  <c r="M21" i="16"/>
  <c r="M20" i="16"/>
  <c r="M19" i="16"/>
  <c r="M14" i="16"/>
  <c r="M13" i="16"/>
  <c r="M12" i="16"/>
  <c r="M11" i="16"/>
  <c r="M10" i="16"/>
  <c r="M9" i="16"/>
  <c r="S11" i="15"/>
  <c r="S10" i="15"/>
  <c r="S9" i="15"/>
  <c r="S8" i="15"/>
  <c r="S7" i="15"/>
  <c r="K17" i="14"/>
  <c r="K18" i="14"/>
  <c r="K19" i="14"/>
  <c r="K9" i="14"/>
  <c r="K10" i="14"/>
  <c r="K11" i="14"/>
  <c r="K12" i="14"/>
  <c r="K16" i="14"/>
  <c r="K8" i="14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1" i="13"/>
  <c r="M20" i="13"/>
  <c r="M19" i="13"/>
  <c r="M18" i="13"/>
  <c r="M17" i="13"/>
  <c r="M16" i="13"/>
  <c r="M13" i="13"/>
  <c r="M12" i="13"/>
  <c r="M11" i="13"/>
  <c r="M10" i="13"/>
  <c r="M9" i="13"/>
  <c r="M8" i="13"/>
  <c r="Q8" i="11"/>
  <c r="R8" i="11" s="1"/>
  <c r="Q9" i="11"/>
  <c r="R9" i="11"/>
  <c r="Q10" i="11"/>
  <c r="R10" i="11" s="1"/>
  <c r="Q11" i="11"/>
  <c r="R11" i="11"/>
  <c r="Q12" i="11"/>
  <c r="R12" i="11" s="1"/>
  <c r="Q8" i="10"/>
  <c r="R8" i="10" s="1"/>
  <c r="Q9" i="10"/>
  <c r="R9" i="10"/>
  <c r="Q10" i="10"/>
  <c r="R10" i="10" s="1"/>
  <c r="Q11" i="10"/>
  <c r="R11" i="10"/>
  <c r="Q12" i="10"/>
  <c r="R12" i="10" s="1"/>
  <c r="Q13" i="10"/>
  <c r="R13" i="10"/>
  <c r="Q14" i="10"/>
  <c r="R14" i="10" s="1"/>
  <c r="Q15" i="10"/>
  <c r="R15" i="10"/>
  <c r="Q16" i="10"/>
  <c r="R16" i="10" s="1"/>
  <c r="Q17" i="10"/>
  <c r="R17" i="10"/>
  <c r="Q18" i="10"/>
  <c r="R18" i="10" s="1"/>
  <c r="Q19" i="10"/>
  <c r="R19" i="10"/>
  <c r="Q20" i="10"/>
  <c r="R20" i="10" s="1"/>
  <c r="J9" i="9"/>
  <c r="J10" i="9"/>
  <c r="J11" i="9"/>
  <c r="J12" i="9"/>
  <c r="J13" i="9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36" i="7"/>
  <c r="J35" i="7"/>
  <c r="J34" i="7"/>
  <c r="J33" i="7"/>
  <c r="J32" i="7"/>
  <c r="J31" i="7"/>
  <c r="J30" i="7"/>
  <c r="J25" i="7"/>
  <c r="J24" i="7"/>
  <c r="J23" i="7"/>
  <c r="J22" i="7"/>
  <c r="J21" i="7"/>
  <c r="J20" i="7"/>
  <c r="J15" i="7"/>
  <c r="J14" i="7"/>
  <c r="J13" i="7"/>
  <c r="J12" i="7"/>
  <c r="J11" i="7"/>
  <c r="J10" i="7"/>
  <c r="J9" i="7"/>
  <c r="J14" i="6"/>
  <c r="J13" i="6"/>
  <c r="J12" i="6"/>
  <c r="J11" i="6"/>
  <c r="J10" i="6"/>
  <c r="J9" i="6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33" i="4"/>
  <c r="J32" i="4"/>
  <c r="J31" i="4"/>
  <c r="J30" i="4"/>
  <c r="J29" i="4"/>
  <c r="J28" i="4"/>
  <c r="J23" i="4"/>
  <c r="J22" i="4"/>
  <c r="J21" i="4"/>
  <c r="J20" i="4"/>
  <c r="J19" i="4"/>
  <c r="J14" i="4"/>
  <c r="J13" i="4"/>
  <c r="J12" i="4"/>
  <c r="J11" i="4"/>
  <c r="J10" i="4"/>
  <c r="J9" i="4"/>
  <c r="Q16" i="3"/>
  <c r="R16" i="3" s="1"/>
  <c r="Q15" i="3"/>
  <c r="R15" i="3" s="1"/>
  <c r="Q14" i="3"/>
  <c r="R14" i="3" s="1"/>
  <c r="Q13" i="3"/>
  <c r="R13" i="3" s="1"/>
  <c r="Q12" i="3"/>
  <c r="R12" i="3" s="1"/>
  <c r="Q11" i="3"/>
  <c r="R11" i="3" s="1"/>
  <c r="Q10" i="3"/>
  <c r="R10" i="3" s="1"/>
  <c r="Q9" i="3"/>
  <c r="R9" i="3" s="1"/>
  <c r="Q8" i="3"/>
  <c r="R8" i="3" s="1"/>
  <c r="K9" i="2"/>
  <c r="K8" i="2"/>
  <c r="K7" i="2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<sst xmlns="http://schemas.openxmlformats.org/spreadsheetml/2006/main" count="3731" uniqueCount="920">
  <si>
    <t>LSU studentų atvirasis lengvosios atletikos žiemos čempionatas</t>
  </si>
  <si>
    <t>2022-12-14</t>
  </si>
  <si>
    <t>Z.Šveikausko ir A.Stanislovaičio taurėms laimėti</t>
  </si>
  <si>
    <t>Kaunas</t>
  </si>
  <si>
    <t>3000 m  sportinis ėjimas moterims</t>
  </si>
  <si>
    <t>Vieta</t>
  </si>
  <si>
    <t>Nr</t>
  </si>
  <si>
    <t>Vardas</t>
  </si>
  <si>
    <t>Pavardė</t>
  </si>
  <si>
    <t>Gim.data</t>
  </si>
  <si>
    <t>Komanda</t>
  </si>
  <si>
    <t>SM</t>
  </si>
  <si>
    <t>SK</t>
  </si>
  <si>
    <t>Rezult.</t>
  </si>
  <si>
    <t>Įspėj.</t>
  </si>
  <si>
    <t>Kv. l.</t>
  </si>
  <si>
    <t>Treneris</t>
  </si>
  <si>
    <t xml:space="preserve">Justė </t>
  </si>
  <si>
    <t>Kvėderaitė</t>
  </si>
  <si>
    <t>2007-02-27</t>
  </si>
  <si>
    <t>Vilnius, Krakės</t>
  </si>
  <si>
    <t>Ozo sporto gim., SSC</t>
  </si>
  <si>
    <t>J. Romankovas, R. Kaselis</t>
  </si>
  <si>
    <t>Augustė</t>
  </si>
  <si>
    <t>Kvėdaraitė</t>
  </si>
  <si>
    <t>2005-05-12</t>
  </si>
  <si>
    <t>Aiva</t>
  </si>
  <si>
    <t>Bilevičiūtė</t>
  </si>
  <si>
    <t>2005-01-16</t>
  </si>
  <si>
    <t>Gustė</t>
  </si>
  <si>
    <t>Vasiliauskaitė</t>
  </si>
  <si>
    <t>2010-01-16</t>
  </si>
  <si>
    <t>Vilnius, Klaipėda</t>
  </si>
  <si>
    <t>J. Romankovas, N. Krakienė</t>
  </si>
  <si>
    <t>Meda</t>
  </si>
  <si>
    <t>Aliukonytė</t>
  </si>
  <si>
    <t>2008-07-30</t>
  </si>
  <si>
    <t>Akvilė</t>
  </si>
  <si>
    <t>Orliukaitė</t>
  </si>
  <si>
    <t>Druskininkai</t>
  </si>
  <si>
    <t>Druskininkų   SC</t>
  </si>
  <si>
    <t>DEK</t>
  </si>
  <si>
    <t>DNS</t>
  </si>
  <si>
    <t>K.Jezepčikas</t>
  </si>
  <si>
    <t>5000 m  sportinis ėjimas vyrams</t>
  </si>
  <si>
    <t>Ignas</t>
  </si>
  <si>
    <t>Dumbliauskas</t>
  </si>
  <si>
    <t>Vilnius TECH</t>
  </si>
  <si>
    <t>Justinas</t>
  </si>
  <si>
    <t>Galčius</t>
  </si>
  <si>
    <t>Antanas</t>
  </si>
  <si>
    <t>Grigaliūnas</t>
  </si>
  <si>
    <t>1961-09-04</t>
  </si>
  <si>
    <t>Alytus</t>
  </si>
  <si>
    <t>DNF</t>
  </si>
  <si>
    <t>A.Grigaliūnas</t>
  </si>
  <si>
    <t>Rutulio stūmimas moterims</t>
  </si>
  <si>
    <t>Bandymai</t>
  </si>
  <si>
    <t>Nr.</t>
  </si>
  <si>
    <t>SM "Startas"</t>
  </si>
  <si>
    <t>Eilė</t>
  </si>
  <si>
    <t>Rezultatas</t>
  </si>
  <si>
    <t>Kv.l.</t>
  </si>
  <si>
    <t>Ieva</t>
  </si>
  <si>
    <t>Nikiforaite</t>
  </si>
  <si>
    <t>2005-02 11</t>
  </si>
  <si>
    <t>SM"Startas"</t>
  </si>
  <si>
    <t>V.L,Maleckiai</t>
  </si>
  <si>
    <t>Sonata</t>
  </si>
  <si>
    <t>Rudytė</t>
  </si>
  <si>
    <t>2001-02-14</t>
  </si>
  <si>
    <t>Vilnius-Rokiškis</t>
  </si>
  <si>
    <t>VDU, SSC</t>
  </si>
  <si>
    <t>SC,,Cosma"</t>
  </si>
  <si>
    <t>X</t>
  </si>
  <si>
    <t xml:space="preserve">J.Radžius, R.Šinkūnas </t>
  </si>
  <si>
    <t>Emilija</t>
  </si>
  <si>
    <t>Mockutė</t>
  </si>
  <si>
    <t>2001-05-14</t>
  </si>
  <si>
    <t>KTU</t>
  </si>
  <si>
    <t>A. Skujytė</t>
  </si>
  <si>
    <t>Greta</t>
  </si>
  <si>
    <t xml:space="preserve">Taraškevičiūtė </t>
  </si>
  <si>
    <t>2002-12-19</t>
  </si>
  <si>
    <t xml:space="preserve">Kaunas-Panevėžys </t>
  </si>
  <si>
    <t xml:space="preserve">Žvaigždė </t>
  </si>
  <si>
    <t xml:space="preserve">I. Jakubaitytė - A. Dobregiene </t>
  </si>
  <si>
    <t>Paulina</t>
  </si>
  <si>
    <t>Stuglytė</t>
  </si>
  <si>
    <t>2004-11-06</t>
  </si>
  <si>
    <t>Ozo gimn. ,SSC</t>
  </si>
  <si>
    <t>Austėja</t>
  </si>
  <si>
    <t>Sungailaitė</t>
  </si>
  <si>
    <t>2003-12-05</t>
  </si>
  <si>
    <t>Kėdainiai</t>
  </si>
  <si>
    <t>LSU</t>
  </si>
  <si>
    <t>A.Sungailaitė, L.Maleckis</t>
  </si>
  <si>
    <t>Gabija</t>
  </si>
  <si>
    <t>Vaščenkaitė</t>
  </si>
  <si>
    <t>2005-10-03</t>
  </si>
  <si>
    <t>Vilnius</t>
  </si>
  <si>
    <t>J.Radžius</t>
  </si>
  <si>
    <t xml:space="preserve">Agilė </t>
  </si>
  <si>
    <t>Čelkonaitė</t>
  </si>
  <si>
    <t>2004-08-26</t>
  </si>
  <si>
    <t>Jonava</t>
  </si>
  <si>
    <t>Jonavos SC</t>
  </si>
  <si>
    <t>SK Einius</t>
  </si>
  <si>
    <t>r</t>
  </si>
  <si>
    <t>V.Lebeckienė</t>
  </si>
  <si>
    <t>Ernesta</t>
  </si>
  <si>
    <t>Klimavičiūtė</t>
  </si>
  <si>
    <t>2002-03-21</t>
  </si>
  <si>
    <t>L.Maleckis</t>
  </si>
  <si>
    <t xml:space="preserve">Atėnė </t>
  </si>
  <si>
    <t xml:space="preserve">Šliževičiūtė </t>
  </si>
  <si>
    <t>2093-05-22</t>
  </si>
  <si>
    <t xml:space="preserve">I. Jakubaitytė </t>
  </si>
  <si>
    <t>Eglė</t>
  </si>
  <si>
    <t>Zarankaitė</t>
  </si>
  <si>
    <t>2000-12-22</t>
  </si>
  <si>
    <t>VU</t>
  </si>
  <si>
    <t>Zarankineė</t>
  </si>
  <si>
    <t>600 m  bėgimas vyrams</t>
  </si>
  <si>
    <t>bėgimas iš 3</t>
  </si>
  <si>
    <t xml:space="preserve">Rokas </t>
  </si>
  <si>
    <t xml:space="preserve">Sakalauskas </t>
  </si>
  <si>
    <t>2005-01-27</t>
  </si>
  <si>
    <t xml:space="preserve">Vilniaus r. </t>
  </si>
  <si>
    <t>Vilniaus r. SC</t>
  </si>
  <si>
    <t xml:space="preserve">V. Gražys </t>
  </si>
  <si>
    <t>Danielis</t>
  </si>
  <si>
    <t>Matukaitis</t>
  </si>
  <si>
    <t>2000-11-28</t>
  </si>
  <si>
    <t>V. Morkūnienė</t>
  </si>
  <si>
    <t>-</t>
  </si>
  <si>
    <t>Rolandas</t>
  </si>
  <si>
    <t>Tichonovičius</t>
  </si>
  <si>
    <t>2002-02-19</t>
  </si>
  <si>
    <t>A.Gavėnas, S.Strelcovas</t>
  </si>
  <si>
    <t>Gytis</t>
  </si>
  <si>
    <t>Andrikėnas</t>
  </si>
  <si>
    <t>2002-09-24</t>
  </si>
  <si>
    <t>Zabulionis</t>
  </si>
  <si>
    <t>Gediminas</t>
  </si>
  <si>
    <t>Davidonis</t>
  </si>
  <si>
    <t>2006-12-06</t>
  </si>
  <si>
    <t>R. Ančlauskas</t>
  </si>
  <si>
    <t>Naglis</t>
  </si>
  <si>
    <t>Zygmanta</t>
  </si>
  <si>
    <t>2005-10-08</t>
  </si>
  <si>
    <t>Marijampolė</t>
  </si>
  <si>
    <t>MSC</t>
  </si>
  <si>
    <t>V.Komisaraitis</t>
  </si>
  <si>
    <t xml:space="preserve">Justinas </t>
  </si>
  <si>
    <t>Viskupaitis</t>
  </si>
  <si>
    <t>1997-06-25</t>
  </si>
  <si>
    <t>KTU-Kaunas</t>
  </si>
  <si>
    <t xml:space="preserve"> KTU SSC</t>
  </si>
  <si>
    <t>E.Karaškienė</t>
  </si>
  <si>
    <t>Augustas</t>
  </si>
  <si>
    <t>Usovas</t>
  </si>
  <si>
    <t>2006-04-07</t>
  </si>
  <si>
    <t>Švenčionių r.</t>
  </si>
  <si>
    <t>ŠRSC</t>
  </si>
  <si>
    <t>sk.Aitvaras</t>
  </si>
  <si>
    <t>R.Turla</t>
  </si>
  <si>
    <t>Jonas</t>
  </si>
  <si>
    <t>Venckūnas</t>
  </si>
  <si>
    <t>2008-01-09</t>
  </si>
  <si>
    <t>T.Venckūnas</t>
  </si>
  <si>
    <t>Beleška</t>
  </si>
  <si>
    <t>1992-09-30</t>
  </si>
  <si>
    <t>Kauno maratono klubas</t>
  </si>
  <si>
    <t>J.Čižauskas</t>
  </si>
  <si>
    <t>Konstantinas</t>
  </si>
  <si>
    <t>Stankus</t>
  </si>
  <si>
    <t>2005-11-29</t>
  </si>
  <si>
    <t>Algimantas</t>
  </si>
  <si>
    <t>Žemaitaitis</t>
  </si>
  <si>
    <t>1998-01-13</t>
  </si>
  <si>
    <t>KSU</t>
  </si>
  <si>
    <t>P. Žukienė, V.Kozlov</t>
  </si>
  <si>
    <t>Darius</t>
  </si>
  <si>
    <t>Petkevičius</t>
  </si>
  <si>
    <t>1996-07-17</t>
  </si>
  <si>
    <t>P.Bieliūnas</t>
  </si>
  <si>
    <t>Edvardas</t>
  </si>
  <si>
    <t>Aukštuolis</t>
  </si>
  <si>
    <t>2005-04-06</t>
  </si>
  <si>
    <t>R.Kančys</t>
  </si>
  <si>
    <t>Rokas</t>
  </si>
  <si>
    <t>Ašmena</t>
  </si>
  <si>
    <t>2001-06-29</t>
  </si>
  <si>
    <t>LSR</t>
  </si>
  <si>
    <t>J.Žakaitis, A. Valatkevičius</t>
  </si>
  <si>
    <t>Erikas</t>
  </si>
  <si>
    <t>Ivanovas</t>
  </si>
  <si>
    <t>2001-08-05</t>
  </si>
  <si>
    <t>I. Tolstika</t>
  </si>
  <si>
    <t>Zubrickas</t>
  </si>
  <si>
    <t>2003-08-20</t>
  </si>
  <si>
    <t>Kaunas-Raseiniai</t>
  </si>
  <si>
    <t>I.Juodeškienė, P.Petrokas</t>
  </si>
  <si>
    <t>Suvestinė</t>
  </si>
  <si>
    <t>600 m  bėgimas moterims</t>
  </si>
  <si>
    <t>Žikaitė</t>
  </si>
  <si>
    <t>2001-06-02</t>
  </si>
  <si>
    <t xml:space="preserve">Kaunas </t>
  </si>
  <si>
    <t>SM"Startas", RaseiniųKKSC</t>
  </si>
  <si>
    <t>„Šilainiai“</t>
  </si>
  <si>
    <t>N.SabliauskienėM.Skamarakas</t>
  </si>
  <si>
    <t>Viktorija</t>
  </si>
  <si>
    <t>Ivickytė</t>
  </si>
  <si>
    <t>1997-02-09</t>
  </si>
  <si>
    <t>KTU-Vilnius</t>
  </si>
  <si>
    <t>P.Žukienė, V.Kozlov</t>
  </si>
  <si>
    <t>Justina</t>
  </si>
  <si>
    <t>Lukošiūtė</t>
  </si>
  <si>
    <t>2003-03-18</t>
  </si>
  <si>
    <t>R. Sausaitis</t>
  </si>
  <si>
    <t>Malinauskaitė</t>
  </si>
  <si>
    <t>2005-06-05</t>
  </si>
  <si>
    <t>Augustina</t>
  </si>
  <si>
    <t>Keblikaitė</t>
  </si>
  <si>
    <t>2005-04-28</t>
  </si>
  <si>
    <t>Alytaus m.</t>
  </si>
  <si>
    <t>SRC</t>
  </si>
  <si>
    <t>A. Klebauskas</t>
  </si>
  <si>
    <t>Ksavera</t>
  </si>
  <si>
    <t>Kochanova</t>
  </si>
  <si>
    <t>2004-02-06</t>
  </si>
  <si>
    <t>M.Vadeikis</t>
  </si>
  <si>
    <t>1000 m  bėgimas vyrams</t>
  </si>
  <si>
    <t>Lukas</t>
  </si>
  <si>
    <t>Prokopavičius</t>
  </si>
  <si>
    <t>2001-12-22</t>
  </si>
  <si>
    <t>D. Pavliukovičius</t>
  </si>
  <si>
    <t xml:space="preserve">Giedrius </t>
  </si>
  <si>
    <t>Astrauskas</t>
  </si>
  <si>
    <t>1998-03-18</t>
  </si>
  <si>
    <t>N.Sabaliauskienė</t>
  </si>
  <si>
    <t>Arbačiauskas</t>
  </si>
  <si>
    <t>2001-05-13</t>
  </si>
  <si>
    <t>A.Gavėnas</t>
  </si>
  <si>
    <t>Janušis</t>
  </si>
  <si>
    <t>1991-06-27</t>
  </si>
  <si>
    <t>J. Armonienė</t>
  </si>
  <si>
    <t>Simonas</t>
  </si>
  <si>
    <t>Juknevičius</t>
  </si>
  <si>
    <t>2000-01-22</t>
  </si>
  <si>
    <t>N.Vidžiūnas</t>
  </si>
  <si>
    <t>Aleksandras</t>
  </si>
  <si>
    <t>Gorskij</t>
  </si>
  <si>
    <t>1983-10-23</t>
  </si>
  <si>
    <t>V.Stirbys</t>
  </si>
  <si>
    <t>Eugenijus</t>
  </si>
  <si>
    <t>Reket</t>
  </si>
  <si>
    <t>2004</t>
  </si>
  <si>
    <t>Z.Zenkevičius, K.Velikianec</t>
  </si>
  <si>
    <t>Džiugas</t>
  </si>
  <si>
    <t>Karklelis</t>
  </si>
  <si>
    <t>2003-01-01</t>
  </si>
  <si>
    <t>D. Pavliukovič</t>
  </si>
  <si>
    <t xml:space="preserve">Daniel </t>
  </si>
  <si>
    <t xml:space="preserve">Bartusevič </t>
  </si>
  <si>
    <t>2004-05-28</t>
  </si>
  <si>
    <t>Bendaravičius</t>
  </si>
  <si>
    <t>2006-08-23</t>
  </si>
  <si>
    <t>Linas</t>
  </si>
  <si>
    <t>Šinkūnas</t>
  </si>
  <si>
    <t>2000-02-17</t>
  </si>
  <si>
    <t>P. Žukienė</t>
  </si>
  <si>
    <t>Petras</t>
  </si>
  <si>
    <t>Krapikas</t>
  </si>
  <si>
    <t>1998-09-20</t>
  </si>
  <si>
    <t>LPOK</t>
  </si>
  <si>
    <t>Parolimpietis</t>
  </si>
  <si>
    <t>A.Buliuolis</t>
  </si>
  <si>
    <t>Rafaelis</t>
  </si>
  <si>
    <t>Pankūnas</t>
  </si>
  <si>
    <t>203-07-02</t>
  </si>
  <si>
    <t>Kėdainių SC</t>
  </si>
  <si>
    <t>Z.Peleckienė</t>
  </si>
  <si>
    <t>Balčiūnas</t>
  </si>
  <si>
    <t>2004-0- 22</t>
  </si>
  <si>
    <t>A.Gabrėnas</t>
  </si>
  <si>
    <t>Paulius</t>
  </si>
  <si>
    <t>Auryla</t>
  </si>
  <si>
    <t>1997-02-19</t>
  </si>
  <si>
    <t>Šilalė</t>
  </si>
  <si>
    <t>Love Strems Running</t>
  </si>
  <si>
    <t>Kajus</t>
  </si>
  <si>
    <t>Marozas</t>
  </si>
  <si>
    <t>2004-02-10</t>
  </si>
  <si>
    <t>Hiperionas</t>
  </si>
  <si>
    <t>P. Aleksandravičius</t>
  </si>
  <si>
    <t>Gudauskas</t>
  </si>
  <si>
    <t>2004-05-25</t>
  </si>
  <si>
    <t>L.Juchnevičienė, A. Klebauskas</t>
  </si>
  <si>
    <t>Čiurinskas</t>
  </si>
  <si>
    <t>1992-08-02</t>
  </si>
  <si>
    <t>Kaišiadorių raj.</t>
  </si>
  <si>
    <t>KSSC</t>
  </si>
  <si>
    <t>Airidas</t>
  </si>
  <si>
    <t>2004-08-09</t>
  </si>
  <si>
    <t>Osvaldas</t>
  </si>
  <si>
    <t>Vrubliauskas</t>
  </si>
  <si>
    <t>1996-12-10</t>
  </si>
  <si>
    <t>O.Vrubliauskas</t>
  </si>
  <si>
    <t>2002-03-20</t>
  </si>
  <si>
    <t xml:space="preserve">Jačun </t>
  </si>
  <si>
    <t xml:space="preserve">Julija Evelina </t>
  </si>
  <si>
    <t>N.Gedgaudiene</t>
  </si>
  <si>
    <t>2005-03-20</t>
  </si>
  <si>
    <t>Valančiūtė</t>
  </si>
  <si>
    <t>Eva</t>
  </si>
  <si>
    <t>2005-11-18</t>
  </si>
  <si>
    <t>Dirsytė</t>
  </si>
  <si>
    <t>Ugnė</t>
  </si>
  <si>
    <t>2002-06-09</t>
  </si>
  <si>
    <t>Vaitulevičiūtė</t>
  </si>
  <si>
    <t>I.Juodeškienė, K. Jazepčikas</t>
  </si>
  <si>
    <t>MRU</t>
  </si>
  <si>
    <t>Kaunas-Druskininkai</t>
  </si>
  <si>
    <t>Tamašauskaitė</t>
  </si>
  <si>
    <t>Andra</t>
  </si>
  <si>
    <t>1000 m  bėgimas moterims</t>
  </si>
  <si>
    <t>A.Gricevičius</t>
  </si>
  <si>
    <t>Startas</t>
  </si>
  <si>
    <t>2003-03-11</t>
  </si>
  <si>
    <t>Narijauskas</t>
  </si>
  <si>
    <t>Aurimas</t>
  </si>
  <si>
    <t>A. Tolstiks</t>
  </si>
  <si>
    <t>1997-12-17</t>
  </si>
  <si>
    <t>Šostakas</t>
  </si>
  <si>
    <t>Ernestas</t>
  </si>
  <si>
    <t>E.Sinkevičius</t>
  </si>
  <si>
    <t>2002-03-01</t>
  </si>
  <si>
    <t>Sinkevičius</t>
  </si>
  <si>
    <t>Eimantas</t>
  </si>
  <si>
    <t>E. Dilys</t>
  </si>
  <si>
    <t>,,Startas"</t>
  </si>
  <si>
    <t>2006-05-16</t>
  </si>
  <si>
    <t>Zokas</t>
  </si>
  <si>
    <t>Liudas</t>
  </si>
  <si>
    <t>Vincas</t>
  </si>
  <si>
    <t>Petrėtis</t>
  </si>
  <si>
    <t>Marius</t>
  </si>
  <si>
    <t xml:space="preserve">O.Pavilionienė </t>
  </si>
  <si>
    <t>2004-08-04</t>
  </si>
  <si>
    <t>Poška</t>
  </si>
  <si>
    <t xml:space="preserve">Irmantas </t>
  </si>
  <si>
    <t>2004-04-19</t>
  </si>
  <si>
    <t>Liudavičius</t>
  </si>
  <si>
    <t>Pijus</t>
  </si>
  <si>
    <t>E.Petrokas, M.Vadeikis</t>
  </si>
  <si>
    <t>2000-09-22</t>
  </si>
  <si>
    <t>Tiškus</t>
  </si>
  <si>
    <t>Regimantas</t>
  </si>
  <si>
    <t>Kaunas- LSU</t>
  </si>
  <si>
    <t>2000-03-15</t>
  </si>
  <si>
    <t>Sabašinskas</t>
  </si>
  <si>
    <t>Tomas</t>
  </si>
  <si>
    <t>A. Tolstiks, J.Armonienė</t>
  </si>
  <si>
    <t>Šapka</t>
  </si>
  <si>
    <t>Rytis</t>
  </si>
  <si>
    <t>A.Dobregienė M.Vadeikis</t>
  </si>
  <si>
    <t>1999-05-03</t>
  </si>
  <si>
    <t>Dobrega</t>
  </si>
  <si>
    <t>Domantas</t>
  </si>
  <si>
    <t>Cosma</t>
  </si>
  <si>
    <t>Kaunas - LSU</t>
  </si>
  <si>
    <t>1999-05-28</t>
  </si>
  <si>
    <t>Benkunskas</t>
  </si>
  <si>
    <t xml:space="preserve">Edgaras </t>
  </si>
  <si>
    <t>A.Gricevičius, A.Donėla</t>
  </si>
  <si>
    <t>2002-01-01</t>
  </si>
  <si>
    <t>Martinkus</t>
  </si>
  <si>
    <t>Merūnas</t>
  </si>
  <si>
    <t>E.Žilys</t>
  </si>
  <si>
    <t>SK'' Lėvuo''</t>
  </si>
  <si>
    <t>Pasvalio SM</t>
  </si>
  <si>
    <t>Pasvalys</t>
  </si>
  <si>
    <t>2000-08-21</t>
  </si>
  <si>
    <t>Strelčiūnas</t>
  </si>
  <si>
    <t>Algirdas</t>
  </si>
  <si>
    <t>Šuolis į tolį vyrams</t>
  </si>
  <si>
    <t>V.L.Maleckiai</t>
  </si>
  <si>
    <t>"Startas"</t>
  </si>
  <si>
    <t>2004-04-16</t>
  </si>
  <si>
    <t>Šinkauskas</t>
  </si>
  <si>
    <t xml:space="preserve">Aurimas </t>
  </si>
  <si>
    <t>Edgaras</t>
  </si>
  <si>
    <t>L.Maleckis, J.Baikstiene</t>
  </si>
  <si>
    <t>2000-08-04</t>
  </si>
  <si>
    <t>Inda</t>
  </si>
  <si>
    <t xml:space="preserve">Augustas </t>
  </si>
  <si>
    <t>L,Maleckis V.Zarankiene</t>
  </si>
  <si>
    <t>2002-03-25</t>
  </si>
  <si>
    <t>Bakanas</t>
  </si>
  <si>
    <t>SC</t>
  </si>
  <si>
    <t>Rutulio stūmimas vyrams</t>
  </si>
  <si>
    <t>60 m  bėgimas moterims</t>
  </si>
  <si>
    <t>bėgimas iš 7</t>
  </si>
  <si>
    <t>Rez.p.b.</t>
  </si>
  <si>
    <t>R.l.</t>
  </si>
  <si>
    <t>Rez.fin.</t>
  </si>
  <si>
    <t>Joana</t>
  </si>
  <si>
    <t>Fiodorovaitė</t>
  </si>
  <si>
    <t>2007-11-31</t>
  </si>
  <si>
    <t>G.Šerėnienė</t>
  </si>
  <si>
    <t>Marija Fausta</t>
  </si>
  <si>
    <t>Rimkevičiūtė</t>
  </si>
  <si>
    <t>2003-06-26</t>
  </si>
  <si>
    <t>N.Gedgaudienė</t>
  </si>
  <si>
    <t>Edilija</t>
  </si>
  <si>
    <t>Činčikaitė</t>
  </si>
  <si>
    <t>2006-03-20</t>
  </si>
  <si>
    <t>Evelina</t>
  </si>
  <si>
    <t>Gliaubičiūtė</t>
  </si>
  <si>
    <t>2005-10-20</t>
  </si>
  <si>
    <t>Miglė</t>
  </si>
  <si>
    <t>Jagminaitė</t>
  </si>
  <si>
    <t>2006-08-29</t>
  </si>
  <si>
    <t>Guoda</t>
  </si>
  <si>
    <t>Petkevičiūtė</t>
  </si>
  <si>
    <t>2000-05-17</t>
  </si>
  <si>
    <t>R. Snarskienė</t>
  </si>
  <si>
    <t>Kristina</t>
  </si>
  <si>
    <t>Stasionytė</t>
  </si>
  <si>
    <t>2005-03-10</t>
  </si>
  <si>
    <t>V. Šmidtas</t>
  </si>
  <si>
    <t>Elena</t>
  </si>
  <si>
    <t>Jasaitė</t>
  </si>
  <si>
    <t>2003-09-06</t>
  </si>
  <si>
    <t>L. Juchnevičienė</t>
  </si>
  <si>
    <t>Kamilė</t>
  </si>
  <si>
    <t>Petrauskaitė</t>
  </si>
  <si>
    <t>2006-09-28</t>
  </si>
  <si>
    <t>R.Sadzevičienė</t>
  </si>
  <si>
    <t>Stela</t>
  </si>
  <si>
    <t>Laurinčikaitė</t>
  </si>
  <si>
    <t>2006-07-05</t>
  </si>
  <si>
    <t>Šustickaitė</t>
  </si>
  <si>
    <t>2005-12-05</t>
  </si>
  <si>
    <t>Misiūnaitė</t>
  </si>
  <si>
    <t>1991-12-04</t>
  </si>
  <si>
    <t>SC COSMA</t>
  </si>
  <si>
    <t>M.Skrabulis</t>
  </si>
  <si>
    <t>Rugilė</t>
  </si>
  <si>
    <t>Šimkevičiūtė</t>
  </si>
  <si>
    <t>2005-10-24</t>
  </si>
  <si>
    <t>Ižikovaitė</t>
  </si>
  <si>
    <t>2005-05-14</t>
  </si>
  <si>
    <t>Valatkaitytė</t>
  </si>
  <si>
    <t>1999-04-01</t>
  </si>
  <si>
    <t>Atėnė</t>
  </si>
  <si>
    <t>Siaurukaitė</t>
  </si>
  <si>
    <t>2007-09-22</t>
  </si>
  <si>
    <t>Andrė</t>
  </si>
  <si>
    <t>Ožechauskaitė</t>
  </si>
  <si>
    <t>2003-11-03</t>
  </si>
  <si>
    <t>"Cosma"</t>
  </si>
  <si>
    <t>Ingrinda</t>
  </si>
  <si>
    <t>Sinkevičiūtė</t>
  </si>
  <si>
    <t>2000-07-26</t>
  </si>
  <si>
    <t>Kienieriūtė</t>
  </si>
  <si>
    <t>Radha</t>
  </si>
  <si>
    <t>Kučinskaitė</t>
  </si>
  <si>
    <t>2006-09-06</t>
  </si>
  <si>
    <t>Neifaltaitė</t>
  </si>
  <si>
    <t>2006-11-14</t>
  </si>
  <si>
    <t>Aistė</t>
  </si>
  <si>
    <t>Unskinaitė</t>
  </si>
  <si>
    <t>1998-01-02</t>
  </si>
  <si>
    <t>A.Gavėnas, D.Senkus</t>
  </si>
  <si>
    <t>Grigaitytė</t>
  </si>
  <si>
    <t>2007-05-08</t>
  </si>
  <si>
    <t>Elzė</t>
  </si>
  <si>
    <t>Jarockytė</t>
  </si>
  <si>
    <t>2007-12-15</t>
  </si>
  <si>
    <t>Prakapaitė</t>
  </si>
  <si>
    <t>2008-04-12</t>
  </si>
  <si>
    <t>NT</t>
  </si>
  <si>
    <t>Goda</t>
  </si>
  <si>
    <t>Šataitė</t>
  </si>
  <si>
    <t>2007-02-18</t>
  </si>
  <si>
    <t>Urtė</t>
  </si>
  <si>
    <t>Kščenavičiūtė</t>
  </si>
  <si>
    <t>2002-04-22</t>
  </si>
  <si>
    <t>Andrija</t>
  </si>
  <si>
    <t>Krupovičiūtė</t>
  </si>
  <si>
    <t>2006-10-13</t>
  </si>
  <si>
    <t>Silvija</t>
  </si>
  <si>
    <t>Žilinskaitė</t>
  </si>
  <si>
    <t>2003-03-24</t>
  </si>
  <si>
    <t>J. Strumskytė-Razgūnė</t>
  </si>
  <si>
    <t>Kutkaitė</t>
  </si>
  <si>
    <t>2006-09-01</t>
  </si>
  <si>
    <t>Lukrecija</t>
  </si>
  <si>
    <t>Almanaitytė</t>
  </si>
  <si>
    <t>2007-04-05</t>
  </si>
  <si>
    <t>Sindija</t>
  </si>
  <si>
    <t>Gansiniauskaitė</t>
  </si>
  <si>
    <t>2005-04-01</t>
  </si>
  <si>
    <t>Areta</t>
  </si>
  <si>
    <t>Tirilytė</t>
  </si>
  <si>
    <t>2004-02-11</t>
  </si>
  <si>
    <t>Miklyčiūtė</t>
  </si>
  <si>
    <t>2005-05-04</t>
  </si>
  <si>
    <t>Savickaitė</t>
  </si>
  <si>
    <t>2000-04-21</t>
  </si>
  <si>
    <t xml:space="preserve"> M.Vadeikis</t>
  </si>
  <si>
    <t>Karina</t>
  </si>
  <si>
    <t>Sorkina</t>
  </si>
  <si>
    <t>2001-09-03</t>
  </si>
  <si>
    <t>Karolina</t>
  </si>
  <si>
    <t>Maslauskaitė</t>
  </si>
  <si>
    <t>2005-09-16</t>
  </si>
  <si>
    <t>Šutkutė</t>
  </si>
  <si>
    <t>2006-06-01</t>
  </si>
  <si>
    <t>Finalas A</t>
  </si>
  <si>
    <t>11.52</t>
  </si>
  <si>
    <t>7.47</t>
  </si>
  <si>
    <t>11.76</t>
  </si>
  <si>
    <t>7.98</t>
  </si>
  <si>
    <t>12.45w, 12.69</t>
  </si>
  <si>
    <t>8.02</t>
  </si>
  <si>
    <t>7.79</t>
  </si>
  <si>
    <t>11.87w, 11.96</t>
  </si>
  <si>
    <t>7.96</t>
  </si>
  <si>
    <t>12.6</t>
  </si>
  <si>
    <t>8.08</t>
  </si>
  <si>
    <t>7.97</t>
  </si>
  <si>
    <t>Finalas B</t>
  </si>
  <si>
    <t>8.22</t>
  </si>
  <si>
    <t>12.69</t>
  </si>
  <si>
    <t>8.01</t>
  </si>
  <si>
    <t>12.82w, 12.86</t>
  </si>
  <si>
    <t>8.34</t>
  </si>
  <si>
    <t>13.38</t>
  </si>
  <si>
    <t>8.26</t>
  </si>
  <si>
    <t>13.23</t>
  </si>
  <si>
    <t>8.12</t>
  </si>
  <si>
    <t>12.79w, 12.94</t>
  </si>
  <si>
    <t>8.16</t>
  </si>
  <si>
    <t>8.19</t>
  </si>
  <si>
    <t>12.99</t>
  </si>
  <si>
    <t>8.38</t>
  </si>
  <si>
    <t>8.10</t>
  </si>
  <si>
    <t>12.65w</t>
  </si>
  <si>
    <t>8.45</t>
  </si>
  <si>
    <t>13.05</t>
  </si>
  <si>
    <t>8.23</t>
  </si>
  <si>
    <t>12.88w, 12.95</t>
  </si>
  <si>
    <t>13.22</t>
  </si>
  <si>
    <t>8.64</t>
  </si>
  <si>
    <t>8.74</t>
  </si>
  <si>
    <t>13.71</t>
  </si>
  <si>
    <t>8.61</t>
  </si>
  <si>
    <t>8.60</t>
  </si>
  <si>
    <t>8.73</t>
  </si>
  <si>
    <t>14.22</t>
  </si>
  <si>
    <t>8.55</t>
  </si>
  <si>
    <t>13.47</t>
  </si>
  <si>
    <t>8.81</t>
  </si>
  <si>
    <t>8.84</t>
  </si>
  <si>
    <t>13.79</t>
  </si>
  <si>
    <t>8.97</t>
  </si>
  <si>
    <t>9.05</t>
  </si>
  <si>
    <t>14.97</t>
  </si>
  <si>
    <t>9.71</t>
  </si>
  <si>
    <t>8.48</t>
  </si>
  <si>
    <t>13.24</t>
  </si>
  <si>
    <t>9.24</t>
  </si>
  <si>
    <t>15.10</t>
  </si>
  <si>
    <t>15.79</t>
  </si>
  <si>
    <t>8.72</t>
  </si>
  <si>
    <t>13.76</t>
  </si>
  <si>
    <t>9.52</t>
  </si>
  <si>
    <t>14.41</t>
  </si>
  <si>
    <t>8.52</t>
  </si>
  <si>
    <t>8.88</t>
  </si>
  <si>
    <t>14.09</t>
  </si>
  <si>
    <t>8.44</t>
  </si>
  <si>
    <t>13.35</t>
  </si>
  <si>
    <t>8.86</t>
  </si>
  <si>
    <t>14.45</t>
  </si>
  <si>
    <t>8.59</t>
  </si>
  <si>
    <t>14.14</t>
  </si>
  <si>
    <t>9.04</t>
  </si>
  <si>
    <t>14.07</t>
  </si>
  <si>
    <t>14.31</t>
  </si>
  <si>
    <t>8.57</t>
  </si>
  <si>
    <t>13.55</t>
  </si>
  <si>
    <t>8.54</t>
  </si>
  <si>
    <t>Šuolis į aukštį moterims</t>
  </si>
  <si>
    <t>1.40</t>
  </si>
  <si>
    <t>1.45</t>
  </si>
  <si>
    <t>1.50</t>
  </si>
  <si>
    <t>1.55</t>
  </si>
  <si>
    <t>1.60</t>
  </si>
  <si>
    <t>1.65</t>
  </si>
  <si>
    <t>1.70</t>
  </si>
  <si>
    <t>1.73</t>
  </si>
  <si>
    <t>1.76</t>
  </si>
  <si>
    <t xml:space="preserve">Greta </t>
  </si>
  <si>
    <t xml:space="preserve">Remeikytė </t>
  </si>
  <si>
    <t>2003-08-10</t>
  </si>
  <si>
    <t>O</t>
  </si>
  <si>
    <t>XXX</t>
  </si>
  <si>
    <t xml:space="preserve">A.Baranauskas </t>
  </si>
  <si>
    <t xml:space="preserve">Evelina </t>
  </si>
  <si>
    <t xml:space="preserve">Bukauskaitė </t>
  </si>
  <si>
    <t>2004-02-08</t>
  </si>
  <si>
    <t>XXO</t>
  </si>
  <si>
    <t xml:space="preserve">A.Gavelytė </t>
  </si>
  <si>
    <t>Gabriela</t>
  </si>
  <si>
    <t>Liminovič</t>
  </si>
  <si>
    <t>2004-01-24</t>
  </si>
  <si>
    <t>E. Žiupkienė</t>
  </si>
  <si>
    <t>Urbonavičiūtė</t>
  </si>
  <si>
    <t>2006-07-21</t>
  </si>
  <si>
    <t>Kauno r.</t>
  </si>
  <si>
    <t>Kauno r. SM</t>
  </si>
  <si>
    <t>XO</t>
  </si>
  <si>
    <t>A.Starkevičius</t>
  </si>
  <si>
    <t>Mozerytė</t>
  </si>
  <si>
    <t>2006-06-24</t>
  </si>
  <si>
    <t>60 m  bėgimas vyrams</t>
  </si>
  <si>
    <t>bėgimas iš 8</t>
  </si>
  <si>
    <t>Domas</t>
  </si>
  <si>
    <t>Gailevičius</t>
  </si>
  <si>
    <t>2001-12-18</t>
  </si>
  <si>
    <t>Akulis</t>
  </si>
  <si>
    <t>2004-05-13</t>
  </si>
  <si>
    <t>Samulionis</t>
  </si>
  <si>
    <t>2007-04-21</t>
  </si>
  <si>
    <t>Biržai</t>
  </si>
  <si>
    <t>BKKSC</t>
  </si>
  <si>
    <t>S.Strelcovas</t>
  </si>
  <si>
    <t>Alejandro</t>
  </si>
  <si>
    <t>Montejo de Luna</t>
  </si>
  <si>
    <t>1995-03-12</t>
  </si>
  <si>
    <t>Lapinskas</t>
  </si>
  <si>
    <t>2004-04-05</t>
  </si>
  <si>
    <t>G. Šerėnienė</t>
  </si>
  <si>
    <t>Modestas</t>
  </si>
  <si>
    <t>Misiūnas</t>
  </si>
  <si>
    <t>2005-01-20</t>
  </si>
  <si>
    <t>Arminas</t>
  </si>
  <si>
    <t>Šeštokas</t>
  </si>
  <si>
    <t>2001-04-19</t>
  </si>
  <si>
    <t>J. Armonienė, V. Šmidtas</t>
  </si>
  <si>
    <t>Baranauskas</t>
  </si>
  <si>
    <t>2005-01-26</t>
  </si>
  <si>
    <t>P.Sabaitis,N.Gedgaudienė</t>
  </si>
  <si>
    <t>Nojus</t>
  </si>
  <si>
    <t>Vaitiekus</t>
  </si>
  <si>
    <t>2005-04-26</t>
  </si>
  <si>
    <t>Panevėžys-Telšiai</t>
  </si>
  <si>
    <t>Panevėžio R. Sargūno sporto gimnazija</t>
  </si>
  <si>
    <t>R.Jakubauskas, L.Kaveckienė</t>
  </si>
  <si>
    <t>Gustaitis</t>
  </si>
  <si>
    <t>2005-08-11</t>
  </si>
  <si>
    <t>Karolis</t>
  </si>
  <si>
    <t>Dambrauskas</t>
  </si>
  <si>
    <t>2006-10-08</t>
  </si>
  <si>
    <t>Dovydas</t>
  </si>
  <si>
    <t>Jocius</t>
  </si>
  <si>
    <t>2004-01-19</t>
  </si>
  <si>
    <t>Raseiniai</t>
  </si>
  <si>
    <t>Raseinių KKSC</t>
  </si>
  <si>
    <t>,,Šokliukas"</t>
  </si>
  <si>
    <t>A.Petrokas</t>
  </si>
  <si>
    <t>Dainauskas</t>
  </si>
  <si>
    <t>2007-04-02</t>
  </si>
  <si>
    <t>Edvinas</t>
  </si>
  <si>
    <t>Babilauskas</t>
  </si>
  <si>
    <t>2006-05-07</t>
  </si>
  <si>
    <t>Stanevičius</t>
  </si>
  <si>
    <t>2005-06-25</t>
  </si>
  <si>
    <t>Nedas</t>
  </si>
  <si>
    <t>Talalas</t>
  </si>
  <si>
    <t>2003-10-16</t>
  </si>
  <si>
    <t>SM"Startas" - LSU</t>
  </si>
  <si>
    <t>Einaras</t>
  </si>
  <si>
    <t>Lekavičius</t>
  </si>
  <si>
    <t>2007-08-09</t>
  </si>
  <si>
    <t>A. Talalas</t>
  </si>
  <si>
    <t>Hubertas</t>
  </si>
  <si>
    <t>Jarmalauskas</t>
  </si>
  <si>
    <t>2006-02-21</t>
  </si>
  <si>
    <t>Šalnaitis</t>
  </si>
  <si>
    <t>2003-09-21</t>
  </si>
  <si>
    <t>Valaitis</t>
  </si>
  <si>
    <t>2003-01-13</t>
  </si>
  <si>
    <t>Tamašauskas</t>
  </si>
  <si>
    <t>2004-10-22</t>
  </si>
  <si>
    <t>Panevėžys-Jonškis</t>
  </si>
  <si>
    <t>R.Jakubauskas, P.Veikalas</t>
  </si>
  <si>
    <t>Tuacha</t>
  </si>
  <si>
    <t>Chaudhri</t>
  </si>
  <si>
    <t>1995-09-23</t>
  </si>
  <si>
    <t>Murauskas</t>
  </si>
  <si>
    <t>2006-05-06</t>
  </si>
  <si>
    <t>Danas</t>
  </si>
  <si>
    <t>Sodaitis</t>
  </si>
  <si>
    <t>1989-04-25</t>
  </si>
  <si>
    <t>Sakovič</t>
  </si>
  <si>
    <t>2004-09-17</t>
  </si>
  <si>
    <t>Aistis</t>
  </si>
  <si>
    <t>Manton</t>
  </si>
  <si>
    <t>2005-05-09</t>
  </si>
  <si>
    <t>Rimvydas</t>
  </si>
  <si>
    <t>Augys</t>
  </si>
  <si>
    <t>1995-03-13</t>
  </si>
  <si>
    <t>E.Petrokas</t>
  </si>
  <si>
    <t xml:space="preserve">Gustas </t>
  </si>
  <si>
    <t>Rutkauskas</t>
  </si>
  <si>
    <t>2005-08-31</t>
  </si>
  <si>
    <t>Mantas</t>
  </si>
  <si>
    <t>Babušis</t>
  </si>
  <si>
    <t>2005-02-28</t>
  </si>
  <si>
    <t>Norvaišas</t>
  </si>
  <si>
    <t>2006-09-18</t>
  </si>
  <si>
    <t>Knyza</t>
  </si>
  <si>
    <t>2007-07-30</t>
  </si>
  <si>
    <t xml:space="preserve">Lukas </t>
  </si>
  <si>
    <t>Šermukšnis</t>
  </si>
  <si>
    <t>2001-12-05</t>
  </si>
  <si>
    <t>Giedrius</t>
  </si>
  <si>
    <t>Merkevičius</t>
  </si>
  <si>
    <t>2002-12-10</t>
  </si>
  <si>
    <t>Šimašius</t>
  </si>
  <si>
    <t>2005-01-19</t>
  </si>
  <si>
    <t>Bitinas</t>
  </si>
  <si>
    <t>2004-10-08</t>
  </si>
  <si>
    <t>Panevėžys-Švenčionys</t>
  </si>
  <si>
    <t>R.Jakubauskas, G.Michniova</t>
  </si>
  <si>
    <t>Motiejus</t>
  </si>
  <si>
    <t>Skrodenis</t>
  </si>
  <si>
    <t>Robert</t>
  </si>
  <si>
    <t>Karagizian</t>
  </si>
  <si>
    <t>2003-03-19</t>
  </si>
  <si>
    <t>I. Jefimova</t>
  </si>
  <si>
    <t>Gustis</t>
  </si>
  <si>
    <t>Stasiukaitis</t>
  </si>
  <si>
    <t>2004-04-27</t>
  </si>
  <si>
    <t>A.Gavėnas, R.Sadzevičienė</t>
  </si>
  <si>
    <t>Nikodemas</t>
  </si>
  <si>
    <t>Navickas</t>
  </si>
  <si>
    <t>2002-01-23</t>
  </si>
  <si>
    <t>Jurgis</t>
  </si>
  <si>
    <t>Adomaitis</t>
  </si>
  <si>
    <t>2003-02-20</t>
  </si>
  <si>
    <t>3000 m  bėgimas vyrams</t>
  </si>
  <si>
    <t>Alminas</t>
  </si>
  <si>
    <t>1994-11-10</t>
  </si>
  <si>
    <t>Švenčionių r.Vilniaus kolegija</t>
  </si>
  <si>
    <t>Versmė run</t>
  </si>
  <si>
    <t>Z. Zenkevičius</t>
  </si>
  <si>
    <t>Aldas</t>
  </si>
  <si>
    <t>Mačernis</t>
  </si>
  <si>
    <t>1998-05-11</t>
  </si>
  <si>
    <t>Donatas</t>
  </si>
  <si>
    <t>Košiuba</t>
  </si>
  <si>
    <t>1989-05-03</t>
  </si>
  <si>
    <t>Laurynas</t>
  </si>
  <si>
    <t>Grachovskis</t>
  </si>
  <si>
    <t>2004-01-28</t>
  </si>
  <si>
    <t>Z.Zenkevičius</t>
  </si>
  <si>
    <t>Kebleris</t>
  </si>
  <si>
    <t>1996-07-18</t>
  </si>
  <si>
    <t>Šuolis į tolį moterims</t>
  </si>
  <si>
    <t>Klubas</t>
  </si>
  <si>
    <t>Eivilė</t>
  </si>
  <si>
    <t>Cemnolonskytė</t>
  </si>
  <si>
    <t>2002-06-01</t>
  </si>
  <si>
    <t>E. Žiupkienė, R. Jakubauskas</t>
  </si>
  <si>
    <t>Aurėja</t>
  </si>
  <si>
    <t>Beniušytė</t>
  </si>
  <si>
    <t>2006-09-05</t>
  </si>
  <si>
    <t>I.Gricevičienė</t>
  </si>
  <si>
    <t>Austė</t>
  </si>
  <si>
    <t>Macijauskaitė</t>
  </si>
  <si>
    <t>2000-08-18</t>
  </si>
  <si>
    <t>Deimantė</t>
  </si>
  <si>
    <t>Raudytė</t>
  </si>
  <si>
    <t>2000-06-10</t>
  </si>
  <si>
    <t>Viltė</t>
  </si>
  <si>
    <t>Strelčiūnaitė</t>
  </si>
  <si>
    <t>2005-08-26</t>
  </si>
  <si>
    <t>Rusnė</t>
  </si>
  <si>
    <t>A. ir I.Gricevičiai</t>
  </si>
  <si>
    <t>Agnė</t>
  </si>
  <si>
    <t>Grisaitytė</t>
  </si>
  <si>
    <t>2003-07-23</t>
  </si>
  <si>
    <t>L. Juchnevičienė, J.Armonienė</t>
  </si>
  <si>
    <t>Durneikaitė</t>
  </si>
  <si>
    <t>2009-08-07</t>
  </si>
  <si>
    <t>Vilkaviškio raj.</t>
  </si>
  <si>
    <t>Vilkaviškio SM</t>
  </si>
  <si>
    <t>Vilkaviškio LASK</t>
  </si>
  <si>
    <t>M. Saldukaitis</t>
  </si>
  <si>
    <t>Elma</t>
  </si>
  <si>
    <t>Račiukaitytė</t>
  </si>
  <si>
    <t>2007-04-12</t>
  </si>
  <si>
    <t>Austėja Rūtenė</t>
  </si>
  <si>
    <t>Bložytė</t>
  </si>
  <si>
    <t>2001-02-22</t>
  </si>
  <si>
    <t>A.Bložytė</t>
  </si>
  <si>
    <t>300 m  bėgimas moterims</t>
  </si>
  <si>
    <t>Reultatas</t>
  </si>
  <si>
    <t>Bėgimas</t>
  </si>
  <si>
    <t>Takas</t>
  </si>
  <si>
    <t>Reda</t>
  </si>
  <si>
    <t>Teteriukovė</t>
  </si>
  <si>
    <t>2006-08-25</t>
  </si>
  <si>
    <t>D. Jankauskaitė</t>
  </si>
  <si>
    <t>47.80</t>
  </si>
  <si>
    <t>1:03.65</t>
  </si>
  <si>
    <t>Ižganaitė</t>
  </si>
  <si>
    <t>2004-02-17</t>
  </si>
  <si>
    <t>Šakiai</t>
  </si>
  <si>
    <t>Šakių JKSC</t>
  </si>
  <si>
    <t>A. Ulinskas</t>
  </si>
  <si>
    <t>46.41</t>
  </si>
  <si>
    <t>1:02.91</t>
  </si>
  <si>
    <t>48.60</t>
  </si>
  <si>
    <t>44.40</t>
  </si>
  <si>
    <t>58.97</t>
  </si>
  <si>
    <t>44.27</t>
  </si>
  <si>
    <t>1:02.03</t>
  </si>
  <si>
    <t>46.31</t>
  </si>
  <si>
    <t xml:space="preserve">Ema </t>
  </si>
  <si>
    <t>Sarafinaitė</t>
  </si>
  <si>
    <t>2004-06-07</t>
  </si>
  <si>
    <t>42.50</t>
  </si>
  <si>
    <t>55.76</t>
  </si>
  <si>
    <t>42.47</t>
  </si>
  <si>
    <t>58.86</t>
  </si>
  <si>
    <t>43.50</t>
  </si>
  <si>
    <t>Šuolis į aukštį vyrams</t>
  </si>
  <si>
    <t>1.80</t>
  </si>
  <si>
    <t>1.85</t>
  </si>
  <si>
    <t>1.90</t>
  </si>
  <si>
    <t>1.95</t>
  </si>
  <si>
    <t>2.00</t>
  </si>
  <si>
    <t>2.05</t>
  </si>
  <si>
    <t>2.10</t>
  </si>
  <si>
    <t>Kaunas-LSU</t>
  </si>
  <si>
    <t xml:space="preserve">Tomas </t>
  </si>
  <si>
    <t>300 m  bėgimas vyrams</t>
  </si>
  <si>
    <t>bėgimas iš 4</t>
  </si>
  <si>
    <t>Vėžiavičius</t>
  </si>
  <si>
    <t>2003-04-23</t>
  </si>
  <si>
    <t>'Cosma“</t>
  </si>
  <si>
    <t>N.SabaliauskienėA.Kitanovas</t>
  </si>
  <si>
    <t>Mykolas</t>
  </si>
  <si>
    <t>Juknius</t>
  </si>
  <si>
    <t>2003-11-27</t>
  </si>
  <si>
    <t>59.93</t>
  </si>
  <si>
    <t>53.26</t>
  </si>
  <si>
    <t>38.93</t>
  </si>
  <si>
    <t>56.36</t>
  </si>
  <si>
    <t>55.80</t>
  </si>
  <si>
    <t>38.76</t>
  </si>
  <si>
    <t>38.34</t>
  </si>
  <si>
    <t>40.89</t>
  </si>
  <si>
    <t>54.84</t>
  </si>
  <si>
    <t>Rapolas</t>
  </si>
  <si>
    <t>Saulius</t>
  </si>
  <si>
    <t>1996-02-15</t>
  </si>
  <si>
    <t>49.12</t>
  </si>
  <si>
    <t>Einius</t>
  </si>
  <si>
    <t>Trumpa</t>
  </si>
  <si>
    <t>1998-06-23</t>
  </si>
  <si>
    <t>36.29</t>
  </si>
  <si>
    <t>47.92</t>
  </si>
  <si>
    <t>Martas</t>
  </si>
  <si>
    <t>Damažeckas</t>
  </si>
  <si>
    <t>2004-01-18</t>
  </si>
  <si>
    <t>37.84</t>
  </si>
  <si>
    <t>52.45</t>
  </si>
  <si>
    <t>800+600+400+200 estafetinis bėgimas moterims</t>
  </si>
  <si>
    <t>Etapas</t>
  </si>
  <si>
    <t>2001-06-01</t>
  </si>
  <si>
    <t>Gasinauskaitė</t>
  </si>
  <si>
    <t>Mikličiūtė</t>
  </si>
  <si>
    <t>Kauno „Maratonas“</t>
  </si>
  <si>
    <t>800+600+400+200 estafetinis bėgimas vyrams</t>
  </si>
  <si>
    <t>Kristupas</t>
  </si>
  <si>
    <t>Seikauskas</t>
  </si>
  <si>
    <t>2001-05-07</t>
  </si>
  <si>
    <t>N. Gedgaudienė</t>
  </si>
  <si>
    <t>O. Pavilionienė</t>
  </si>
  <si>
    <t>Vanagas</t>
  </si>
  <si>
    <t>savistoviai</t>
  </si>
  <si>
    <t xml:space="preserve">Edvardas </t>
  </si>
  <si>
    <t>Kauno Maratonas</t>
  </si>
  <si>
    <t xml:space="preserve">Algimantas </t>
  </si>
  <si>
    <t>Vėževičius</t>
  </si>
  <si>
    <t>„Cosma“</t>
  </si>
  <si>
    <t>LIETUVOS SPORTO UNVERSITETO STUDENTŲ</t>
  </si>
  <si>
    <t>ŽIEMOS ČEMPIONATAS</t>
  </si>
  <si>
    <t xml:space="preserve">Z. ŠVEIKAUSKO IR A. STANISLOVAIČIO </t>
  </si>
  <si>
    <t>TAURĖMS LAIMĖTI</t>
  </si>
  <si>
    <t>Kaunas, LSU Alekso Stanislovaičio lengvosios atletikos maniežas</t>
  </si>
  <si>
    <t>Varžybų vyriausiasis teisėjas</t>
  </si>
  <si>
    <t>Eugenijus TRINKŪNAS</t>
  </si>
  <si>
    <t>Varžybų vyriausiasis sekretorius</t>
  </si>
  <si>
    <t>Alfonsas BULIUOLIS</t>
  </si>
  <si>
    <t>Varžybų techninis delegatas</t>
  </si>
  <si>
    <t>Algirdas BARANAUSKAS</t>
  </si>
  <si>
    <t>ATVIRASIS LENGVOSIOS ATLETIKOS</t>
  </si>
  <si>
    <t>2022 m. gruodžio 14 d.</t>
  </si>
  <si>
    <t>N.Sabaliauskienė, M.Skamarakas</t>
  </si>
  <si>
    <t>I.Juodeškienė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</si>
</sst>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:ss.00"/>
    <numFmt numFmtId="165" formatCode="yyyy\-mm\-dd;@"/>
    <numFmt numFmtId="166" formatCode="0.000"/>
  </numFmts>
  <fonts count="40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b/>
      <sz val="11"/>
      <name val="Times New Roman"/>
      <family val="1"/>
    </font>
    <font>
      <b/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</font>
    <font>
      <b/>
      <sz val="8"/>
      <name val="Times New Roman"/>
      <family val="1"/>
      <charset val="186"/>
    </font>
    <font>
      <sz val="10"/>
      <name val="Arial"/>
      <charset val="186"/>
    </font>
    <font>
      <sz val="8"/>
      <name val="Arial Baltic"/>
      <family val="2"/>
      <charset val="186"/>
    </font>
    <font>
      <b/>
      <sz val="8"/>
      <name val="Arial Baltic"/>
      <family val="2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10"/>
      <name val="Arial Baltic"/>
      <family val="2"/>
      <charset val="186"/>
    </font>
    <font>
      <b/>
      <sz val="10"/>
      <name val="Arial Baltic"/>
      <family val="2"/>
      <charset val="186"/>
    </font>
    <font>
      <sz val="8"/>
      <name val="Times New Roman"/>
      <family val="1"/>
    </font>
    <font>
      <b/>
      <sz val="7"/>
      <name val="Times New Roman"/>
      <family val="1"/>
      <charset val="186"/>
    </font>
    <font>
      <sz val="7"/>
      <name val="Times New Roman"/>
      <family val="1"/>
      <charset val="186"/>
    </font>
    <font>
      <b/>
      <sz val="6"/>
      <name val="Times New Roman"/>
      <family val="1"/>
      <charset val="186"/>
    </font>
    <font>
      <sz val="6"/>
      <name val="Times New Roman"/>
      <family val="1"/>
      <charset val="186"/>
    </font>
    <font>
      <sz val="7"/>
      <name val="Times New Roman"/>
      <family val="1"/>
    </font>
    <font>
      <i/>
      <sz val="8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b/>
      <sz val="9"/>
      <name val="Times New Roman"/>
      <family val="1"/>
      <charset val="186"/>
    </font>
    <font>
      <b/>
      <sz val="11"/>
      <name val="Calibri"/>
      <family val="2"/>
      <charset val="186"/>
    </font>
    <font>
      <b/>
      <sz val="12"/>
      <name val="Arial"/>
      <family val="2"/>
    </font>
    <font>
      <b/>
      <sz val="15"/>
      <name val="Times New Roman"/>
      <family val="1"/>
    </font>
    <font>
      <sz val="15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4" fillId="0" borderId="0"/>
    <xf numFmtId="0" fontId="30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2" fillId="0" borderId="0"/>
  </cellStyleXfs>
  <cellXfs count="25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49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49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164" fontId="5" fillId="0" borderId="7" xfId="1" applyNumberFormat="1" applyFont="1" applyBorder="1" applyAlignment="1">
      <alignment horizontal="center"/>
    </xf>
    <xf numFmtId="164" fontId="12" fillId="0" borderId="7" xfId="1" applyNumberFormat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0" fontId="2" fillId="0" borderId="7" xfId="1" applyBorder="1" applyAlignment="1">
      <alignment horizontal="center"/>
    </xf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49" fontId="7" fillId="0" borderId="0" xfId="2" applyNumberFormat="1" applyFont="1" applyAlignment="1">
      <alignment horizontal="right"/>
    </xf>
    <xf numFmtId="0" fontId="8" fillId="0" borderId="0" xfId="2" applyFont="1"/>
    <xf numFmtId="0" fontId="9" fillId="0" borderId="0" xfId="2" applyFont="1" applyAlignment="1">
      <alignment horizontal="center"/>
    </xf>
    <xf numFmtId="0" fontId="7" fillId="0" borderId="0" xfId="2" applyFont="1" applyAlignment="1">
      <alignment horizontal="right"/>
    </xf>
    <xf numFmtId="0" fontId="10" fillId="0" borderId="0" xfId="2" applyFont="1"/>
    <xf numFmtId="0" fontId="11" fillId="0" borderId="0" xfId="2" applyFont="1" applyAlignment="1">
      <alignment horizontal="right"/>
    </xf>
    <xf numFmtId="0" fontId="10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15" fillId="0" borderId="0" xfId="2" applyFont="1"/>
    <xf numFmtId="49" fontId="15" fillId="0" borderId="0" xfId="2" applyNumberFormat="1" applyFont="1"/>
    <xf numFmtId="0" fontId="16" fillId="0" borderId="0" xfId="2" applyFont="1"/>
    <xf numFmtId="0" fontId="13" fillId="0" borderId="1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right" vertical="center"/>
    </xf>
    <xf numFmtId="0" fontId="13" fillId="0" borderId="4" xfId="2" applyFont="1" applyBorder="1" applyAlignment="1">
      <alignment horizontal="left" vertical="center"/>
    </xf>
    <xf numFmtId="0" fontId="8" fillId="0" borderId="5" xfId="2" applyFont="1" applyBorder="1" applyAlignment="1">
      <alignment horizontal="center" vertical="center"/>
    </xf>
    <xf numFmtId="0" fontId="16" fillId="0" borderId="13" xfId="2" applyFont="1" applyBorder="1" applyAlignment="1">
      <alignment horizontal="center"/>
    </xf>
    <xf numFmtId="0" fontId="16" fillId="0" borderId="14" xfId="2" applyFont="1" applyBorder="1" applyAlignment="1">
      <alignment horizontal="center"/>
    </xf>
    <xf numFmtId="0" fontId="16" fillId="0" borderId="15" xfId="2" applyFont="1" applyBorder="1" applyAlignment="1">
      <alignment horizontal="center"/>
    </xf>
    <xf numFmtId="0" fontId="16" fillId="0" borderId="16" xfId="2" applyFont="1" applyBorder="1" applyAlignment="1">
      <alignment horizontal="center"/>
    </xf>
    <xf numFmtId="0" fontId="13" fillId="0" borderId="5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1" fontId="10" fillId="0" borderId="7" xfId="2" applyNumberFormat="1" applyFont="1" applyBorder="1" applyAlignment="1">
      <alignment horizontal="center"/>
    </xf>
    <xf numFmtId="1" fontId="10" fillId="0" borderId="8" xfId="2" applyNumberFormat="1" applyFont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4" fillId="0" borderId="17" xfId="2" applyFont="1" applyBorder="1" applyAlignment="1">
      <alignment horizontal="left"/>
    </xf>
    <xf numFmtId="49" fontId="8" fillId="0" borderId="7" xfId="2" applyNumberFormat="1" applyFont="1" applyBorder="1" applyAlignment="1">
      <alignment horizontal="center"/>
    </xf>
    <xf numFmtId="49" fontId="8" fillId="0" borderId="9" xfId="2" applyNumberFormat="1" applyFont="1" applyBorder="1" applyAlignment="1">
      <alignment horizontal="left"/>
    </xf>
    <xf numFmtId="1" fontId="17" fillId="0" borderId="7" xfId="2" applyNumberFormat="1" applyFont="1" applyBorder="1" applyAlignment="1">
      <alignment horizontal="center"/>
    </xf>
    <xf numFmtId="2" fontId="17" fillId="0" borderId="7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 vertical="center" wrapText="1"/>
    </xf>
    <xf numFmtId="2" fontId="18" fillId="0" borderId="7" xfId="2" applyNumberFormat="1" applyFont="1" applyBorder="1" applyAlignment="1">
      <alignment horizontal="center" vertical="center"/>
    </xf>
    <xf numFmtId="0" fontId="8" fillId="0" borderId="7" xfId="2" applyFont="1" applyBorder="1"/>
    <xf numFmtId="0" fontId="19" fillId="0" borderId="0" xfId="2" applyFont="1"/>
    <xf numFmtId="49" fontId="19" fillId="0" borderId="0" xfId="2" applyNumberFormat="1" applyFont="1"/>
    <xf numFmtId="0" fontId="19" fillId="0" borderId="0" xfId="2" applyFont="1" applyAlignment="1">
      <alignment horizontal="center"/>
    </xf>
    <xf numFmtId="0" fontId="20" fillId="0" borderId="0" xfId="2" applyFont="1"/>
    <xf numFmtId="0" fontId="10" fillId="0" borderId="0" xfId="0" applyFont="1" applyAlignment="1">
      <alignment horizontal="center"/>
    </xf>
    <xf numFmtId="0" fontId="21" fillId="0" borderId="0" xfId="0" applyFont="1"/>
    <xf numFmtId="0" fontId="5" fillId="0" borderId="0" xfId="0" applyFont="1" applyAlignment="1">
      <alignment horizontal="left"/>
    </xf>
    <xf numFmtId="0" fontId="10" fillId="0" borderId="7" xfId="0" applyFont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9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49" fontId="19" fillId="0" borderId="0" xfId="0" applyNumberFormat="1" applyFont="1"/>
    <xf numFmtId="0" fontId="8" fillId="0" borderId="7" xfId="0" applyFont="1" applyBorder="1"/>
    <xf numFmtId="2" fontId="12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1" fontId="10" fillId="0" borderId="8" xfId="0" applyNumberFormat="1" applyFont="1" applyBorder="1" applyAlignment="1">
      <alignment horizontal="center"/>
    </xf>
    <xf numFmtId="0" fontId="16" fillId="0" borderId="0" xfId="0" applyFont="1"/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5" fillId="0" borderId="0" xfId="0" applyFont="1"/>
    <xf numFmtId="49" fontId="15" fillId="0" borderId="0" xfId="0" applyNumberFormat="1" applyFont="1"/>
    <xf numFmtId="0" fontId="11" fillId="0" borderId="0" xfId="0" applyFont="1"/>
    <xf numFmtId="0" fontId="24" fillId="0" borderId="0" xfId="0" applyFont="1"/>
    <xf numFmtId="0" fontId="21" fillId="0" borderId="0" xfId="0" applyFont="1" applyAlignment="1">
      <alignment horizontal="center"/>
    </xf>
    <xf numFmtId="0" fontId="25" fillId="0" borderId="0" xfId="0" applyFont="1"/>
    <xf numFmtId="0" fontId="12" fillId="0" borderId="0" xfId="0" applyFont="1"/>
    <xf numFmtId="0" fontId="5" fillId="0" borderId="0" xfId="0" applyFont="1"/>
    <xf numFmtId="0" fontId="9" fillId="0" borderId="2" xfId="0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/>
    </xf>
    <xf numFmtId="166" fontId="26" fillId="0" borderId="8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2" fontId="5" fillId="0" borderId="0" xfId="1" applyNumberFormat="1" applyFont="1" applyAlignment="1">
      <alignment horizontal="center"/>
    </xf>
    <xf numFmtId="166" fontId="26" fillId="0" borderId="0" xfId="0" applyNumberFormat="1" applyFont="1" applyAlignment="1">
      <alignment horizontal="center"/>
    </xf>
    <xf numFmtId="0" fontId="12" fillId="0" borderId="0" xfId="1" applyFont="1" applyAlignment="1">
      <alignment horizontal="center"/>
    </xf>
    <xf numFmtId="49" fontId="13" fillId="0" borderId="0" xfId="0" applyNumberFormat="1" applyFont="1"/>
    <xf numFmtId="49" fontId="8" fillId="0" borderId="0" xfId="0" applyNumberFormat="1" applyFont="1"/>
    <xf numFmtId="0" fontId="18" fillId="0" borderId="0" xfId="0" applyFont="1"/>
    <xf numFmtId="0" fontId="27" fillId="0" borderId="0" xfId="0" applyFont="1" applyAlignment="1">
      <alignment horizontal="right"/>
    </xf>
    <xf numFmtId="0" fontId="28" fillId="0" borderId="0" xfId="0" applyFont="1"/>
    <xf numFmtId="0" fontId="29" fillId="0" borderId="0" xfId="0" applyFont="1"/>
    <xf numFmtId="49" fontId="21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49" fontId="21" fillId="0" borderId="7" xfId="0" applyNumberFormat="1" applyFont="1" applyBorder="1" applyAlignment="1">
      <alignment horizontal="center" vertical="center"/>
    </xf>
    <xf numFmtId="49" fontId="21" fillId="0" borderId="20" xfId="0" applyNumberFormat="1" applyFont="1" applyBorder="1" applyAlignment="1">
      <alignment horizontal="left" vertical="center"/>
    </xf>
    <xf numFmtId="49" fontId="21" fillId="0" borderId="21" xfId="0" applyNumberFormat="1" applyFont="1" applyBorder="1" applyAlignment="1">
      <alignment horizontal="left" vertical="center"/>
    </xf>
    <xf numFmtId="49" fontId="18" fillId="0" borderId="22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21" fillId="0" borderId="7" xfId="1" applyFont="1" applyBorder="1" applyAlignment="1">
      <alignment horizontal="left"/>
    </xf>
    <xf numFmtId="0" fontId="23" fillId="0" borderId="7" xfId="0" applyFont="1" applyBorder="1"/>
    <xf numFmtId="49" fontId="24" fillId="0" borderId="0" xfId="0" applyNumberFormat="1" applyFont="1"/>
    <xf numFmtId="49" fontId="25" fillId="0" borderId="0" xfId="0" applyNumberFormat="1" applyFont="1"/>
    <xf numFmtId="0" fontId="8" fillId="0" borderId="7" xfId="0" applyFont="1" applyBorder="1" applyAlignment="1">
      <alignment horizontal="center"/>
    </xf>
    <xf numFmtId="2" fontId="5" fillId="0" borderId="0" xfId="0" applyNumberFormat="1" applyFont="1"/>
    <xf numFmtId="2" fontId="12" fillId="0" borderId="0" xfId="0" applyNumberFormat="1" applyFont="1"/>
    <xf numFmtId="2" fontId="9" fillId="0" borderId="1" xfId="0" applyNumberFormat="1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4" applyFont="1"/>
    <xf numFmtId="0" fontId="3" fillId="0" borderId="0" xfId="5" applyFont="1"/>
    <xf numFmtId="0" fontId="4" fillId="0" borderId="0" xfId="5" applyFont="1"/>
    <xf numFmtId="0" fontId="4" fillId="0" borderId="0" xfId="5" applyFont="1" applyAlignment="1">
      <alignment horizontal="left"/>
    </xf>
    <xf numFmtId="0" fontId="5" fillId="0" borderId="0" xfId="5" applyFont="1" applyAlignment="1">
      <alignment horizontal="center"/>
    </xf>
    <xf numFmtId="0" fontId="6" fillId="0" borderId="0" xfId="5" applyFont="1"/>
    <xf numFmtId="49" fontId="7" fillId="0" borderId="0" xfId="5" applyNumberFormat="1" applyFont="1" applyAlignment="1">
      <alignment horizontal="right"/>
    </xf>
    <xf numFmtId="0" fontId="8" fillId="0" borderId="0" xfId="5" applyFont="1"/>
    <xf numFmtId="0" fontId="9" fillId="0" borderId="0" xfId="5" applyFont="1" applyAlignment="1">
      <alignment horizontal="center"/>
    </xf>
    <xf numFmtId="0" fontId="7" fillId="0" borderId="0" xfId="5" applyFont="1" applyAlignment="1">
      <alignment horizontal="right"/>
    </xf>
    <xf numFmtId="0" fontId="10" fillId="0" borderId="0" xfId="6" applyFont="1"/>
    <xf numFmtId="0" fontId="11" fillId="0" borderId="0" xfId="6" applyFont="1" applyAlignment="1">
      <alignment horizontal="right"/>
    </xf>
    <xf numFmtId="0" fontId="10" fillId="0" borderId="0" xfId="6" applyFont="1" applyAlignment="1">
      <alignment horizontal="left"/>
    </xf>
    <xf numFmtId="0" fontId="5" fillId="0" borderId="0" xfId="6" applyFont="1" applyAlignment="1">
      <alignment horizontal="center"/>
    </xf>
    <xf numFmtId="0" fontId="12" fillId="0" borderId="0" xfId="6" applyFont="1" applyAlignment="1">
      <alignment horizontal="center"/>
    </xf>
    <xf numFmtId="0" fontId="7" fillId="0" borderId="0" xfId="6" applyFont="1" applyAlignment="1">
      <alignment horizontal="right"/>
    </xf>
    <xf numFmtId="0" fontId="11" fillId="0" borderId="0" xfId="6" applyFont="1" applyAlignment="1">
      <alignment horizontal="left"/>
    </xf>
    <xf numFmtId="0" fontId="4" fillId="0" borderId="0" xfId="6" applyFont="1"/>
    <xf numFmtId="0" fontId="4" fillId="0" borderId="0" xfId="6" applyFont="1" applyAlignment="1">
      <alignment horizontal="center"/>
    </xf>
    <xf numFmtId="0" fontId="5" fillId="0" borderId="0" xfId="6" applyFont="1"/>
    <xf numFmtId="0" fontId="5" fillId="0" borderId="0" xfId="6" applyFont="1" applyAlignment="1">
      <alignment horizontal="left"/>
    </xf>
    <xf numFmtId="0" fontId="13" fillId="0" borderId="1" xfId="6" applyFont="1" applyBorder="1" applyAlignment="1">
      <alignment horizontal="center" vertical="center"/>
    </xf>
    <xf numFmtId="0" fontId="13" fillId="0" borderId="2" xfId="6" applyFont="1" applyBorder="1" applyAlignment="1">
      <alignment horizontal="center" vertical="center"/>
    </xf>
    <xf numFmtId="0" fontId="13" fillId="0" borderId="3" xfId="6" applyFont="1" applyBorder="1" applyAlignment="1">
      <alignment horizontal="right" vertical="center"/>
    </xf>
    <xf numFmtId="0" fontId="13" fillId="0" borderId="4" xfId="6" applyFont="1" applyBorder="1" applyAlignment="1">
      <alignment horizontal="left" vertical="center"/>
    </xf>
    <xf numFmtId="0" fontId="8" fillId="0" borderId="5" xfId="6" applyFont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0" fontId="9" fillId="0" borderId="3" xfId="6" applyFont="1" applyBorder="1" applyAlignment="1">
      <alignment horizontal="center" vertical="center"/>
    </xf>
    <xf numFmtId="0" fontId="13" fillId="0" borderId="6" xfId="6" applyFont="1" applyBorder="1" applyAlignment="1">
      <alignment horizontal="center" vertical="center"/>
    </xf>
    <xf numFmtId="0" fontId="8" fillId="0" borderId="0" xfId="6" applyFont="1"/>
    <xf numFmtId="0" fontId="17" fillId="0" borderId="25" xfId="7" applyFont="1" applyBorder="1" applyAlignment="1">
      <alignment horizontal="center" vertical="top"/>
    </xf>
    <xf numFmtId="0" fontId="17" fillId="0" borderId="26" xfId="7" applyFont="1" applyBorder="1" applyAlignment="1">
      <alignment horizontal="center"/>
    </xf>
    <xf numFmtId="0" fontId="17" fillId="0" borderId="27" xfId="7" applyFont="1" applyBorder="1" applyAlignment="1">
      <alignment horizontal="right"/>
    </xf>
    <xf numFmtId="0" fontId="33" fillId="0" borderId="28" xfId="7" applyFont="1" applyBorder="1" applyAlignment="1">
      <alignment horizontal="left"/>
    </xf>
    <xf numFmtId="165" fontId="17" fillId="0" borderId="26" xfId="7" applyNumberFormat="1" applyFont="1" applyBorder="1" applyAlignment="1">
      <alignment horizontal="center"/>
    </xf>
    <xf numFmtId="0" fontId="17" fillId="0" borderId="30" xfId="7" applyFont="1" applyBorder="1" applyAlignment="1">
      <alignment horizontal="left" vertical="center" wrapText="1"/>
    </xf>
    <xf numFmtId="0" fontId="17" fillId="0" borderId="31" xfId="7" applyFont="1" applyBorder="1" applyAlignment="1">
      <alignment horizontal="left" shrinkToFit="1"/>
    </xf>
    <xf numFmtId="0" fontId="8" fillId="0" borderId="31" xfId="7" applyFont="1" applyBorder="1" applyAlignment="1">
      <alignment horizontal="left" wrapText="1" shrinkToFit="1"/>
    </xf>
    <xf numFmtId="0" fontId="30" fillId="0" borderId="0" xfId="7" applyFont="1"/>
    <xf numFmtId="0" fontId="31" fillId="0" borderId="0" xfId="6"/>
    <xf numFmtId="0" fontId="17" fillId="0" borderId="33" xfId="7" applyFont="1" applyBorder="1" applyAlignment="1">
      <alignment horizontal="center" vertical="top"/>
    </xf>
    <xf numFmtId="0" fontId="17" fillId="0" borderId="7" xfId="7" applyFont="1" applyBorder="1" applyAlignment="1">
      <alignment horizontal="center"/>
    </xf>
    <xf numFmtId="0" fontId="17" fillId="0" borderId="8" xfId="7" applyFont="1" applyBorder="1" applyAlignment="1">
      <alignment horizontal="right"/>
    </xf>
    <xf numFmtId="0" fontId="33" fillId="0" borderId="9" xfId="7" applyFont="1" applyBorder="1" applyAlignment="1">
      <alignment horizontal="left"/>
    </xf>
    <xf numFmtId="165" fontId="17" fillId="0" borderId="7" xfId="7" applyNumberFormat="1" applyFont="1" applyBorder="1" applyAlignment="1">
      <alignment horizontal="center"/>
    </xf>
    <xf numFmtId="0" fontId="17" fillId="0" borderId="35" xfId="7" applyFont="1" applyBorder="1" applyAlignment="1">
      <alignment horizontal="left" vertical="center" wrapText="1"/>
    </xf>
    <xf numFmtId="0" fontId="17" fillId="0" borderId="20" xfId="7" applyFont="1" applyBorder="1" applyAlignment="1">
      <alignment horizontal="left" shrinkToFit="1"/>
    </xf>
    <xf numFmtId="0" fontId="8" fillId="0" borderId="20" xfId="7" applyFont="1" applyBorder="1" applyAlignment="1">
      <alignment horizontal="left" wrapText="1" shrinkToFit="1"/>
    </xf>
    <xf numFmtId="0" fontId="8" fillId="0" borderId="20" xfId="7" applyFont="1" applyBorder="1" applyAlignment="1">
      <alignment horizontal="left" shrinkToFit="1"/>
    </xf>
    <xf numFmtId="0" fontId="17" fillId="0" borderId="13" xfId="7" applyFont="1" applyBorder="1" applyAlignment="1">
      <alignment horizontal="center" vertical="top"/>
    </xf>
    <xf numFmtId="0" fontId="17" fillId="0" borderId="37" xfId="7" applyFont="1" applyBorder="1" applyAlignment="1">
      <alignment horizontal="center"/>
    </xf>
    <xf numFmtId="0" fontId="17" fillId="0" borderId="38" xfId="7" applyFont="1" applyBorder="1" applyAlignment="1">
      <alignment horizontal="right"/>
    </xf>
    <xf numFmtId="0" fontId="33" fillId="0" borderId="39" xfId="7" applyFont="1" applyBorder="1" applyAlignment="1">
      <alignment horizontal="left"/>
    </xf>
    <xf numFmtId="165" fontId="17" fillId="0" borderId="37" xfId="7" applyNumberFormat="1" applyFont="1" applyBorder="1" applyAlignment="1">
      <alignment horizontal="center"/>
    </xf>
    <xf numFmtId="0" fontId="17" fillId="0" borderId="40" xfId="7" applyFont="1" applyBorder="1" applyAlignment="1">
      <alignment horizontal="left" vertical="center" wrapText="1"/>
    </xf>
    <xf numFmtId="0" fontId="8" fillId="0" borderId="40" xfId="7" applyFont="1" applyBorder="1" applyAlignment="1">
      <alignment horizontal="left" vertical="center" wrapText="1"/>
    </xf>
    <xf numFmtId="0" fontId="17" fillId="0" borderId="41" xfId="7" applyFont="1" applyBorder="1" applyAlignment="1">
      <alignment horizontal="left" shrinkToFit="1"/>
    </xf>
    <xf numFmtId="0" fontId="8" fillId="0" borderId="41" xfId="7" applyFont="1" applyBorder="1" applyAlignment="1">
      <alignment horizontal="left" wrapText="1" shrinkToFit="1"/>
    </xf>
    <xf numFmtId="0" fontId="8" fillId="0" borderId="35" xfId="7" applyFont="1" applyBorder="1" applyAlignment="1">
      <alignment horizontal="left" vertical="center" wrapText="1"/>
    </xf>
    <xf numFmtId="0" fontId="8" fillId="0" borderId="42" xfId="7" applyFont="1" applyBorder="1" applyAlignment="1">
      <alignment horizontal="left" vertical="center" wrapText="1"/>
    </xf>
    <xf numFmtId="0" fontId="2" fillId="0" borderId="43" xfId="8" applyBorder="1"/>
    <xf numFmtId="0" fontId="2" fillId="0" borderId="0" xfId="8"/>
    <xf numFmtId="0" fontId="35" fillId="0" borderId="0" xfId="8" applyFont="1"/>
    <xf numFmtId="0" fontId="12" fillId="0" borderId="0" xfId="8" applyFont="1"/>
    <xf numFmtId="0" fontId="12" fillId="0" borderId="43" xfId="8" applyFont="1" applyBorder="1"/>
    <xf numFmtId="0" fontId="36" fillId="0" borderId="0" xfId="8" applyFont="1"/>
    <xf numFmtId="0" fontId="37" fillId="0" borderId="0" xfId="8" applyFont="1"/>
    <xf numFmtId="0" fontId="38" fillId="0" borderId="0" xfId="8" applyFont="1"/>
    <xf numFmtId="0" fontId="12" fillId="0" borderId="17" xfId="8" applyFont="1" applyBorder="1"/>
    <xf numFmtId="49" fontId="28" fillId="0" borderId="0" xfId="8" applyNumberFormat="1" applyFont="1"/>
    <xf numFmtId="0" fontId="12" fillId="0" borderId="44" xfId="8" applyFont="1" applyBorder="1"/>
    <xf numFmtId="0" fontId="12" fillId="0" borderId="45" xfId="8" applyFont="1" applyBorder="1"/>
    <xf numFmtId="0" fontId="39" fillId="0" borderId="0" xfId="8" applyFont="1"/>
    <xf numFmtId="0" fontId="17" fillId="0" borderId="24" xfId="7" applyFont="1" applyBorder="1" applyAlignment="1">
      <alignment horizontal="center" vertical="center"/>
    </xf>
    <xf numFmtId="0" fontId="17" fillId="0" borderId="32" xfId="7" applyFont="1" applyBorder="1" applyAlignment="1">
      <alignment horizontal="center" vertical="center"/>
    </xf>
    <xf numFmtId="0" fontId="17" fillId="0" borderId="36" xfId="7" applyFont="1" applyBorder="1" applyAlignment="1">
      <alignment horizontal="center" vertical="center"/>
    </xf>
    <xf numFmtId="0" fontId="17" fillId="0" borderId="29" xfId="7" applyFont="1" applyBorder="1" applyAlignment="1">
      <alignment horizontal="left" vertical="center" wrapText="1"/>
    </xf>
    <xf numFmtId="0" fontId="17" fillId="0" borderId="34" xfId="7" applyFont="1" applyBorder="1" applyAlignment="1">
      <alignment horizontal="left" vertical="center" wrapText="1"/>
    </xf>
    <xf numFmtId="0" fontId="17" fillId="0" borderId="16" xfId="7" applyFont="1" applyBorder="1" applyAlignment="1">
      <alignment horizontal="left" vertical="center" wrapText="1"/>
    </xf>
    <xf numFmtId="164" fontId="3" fillId="0" borderId="24" xfId="7" applyNumberFormat="1" applyFont="1" applyBorder="1" applyAlignment="1">
      <alignment horizontal="center" vertical="center" shrinkToFit="1"/>
    </xf>
    <xf numFmtId="164" fontId="3" fillId="0" borderId="32" xfId="7" applyNumberFormat="1" applyFont="1" applyBorder="1" applyAlignment="1">
      <alignment horizontal="center" vertical="center" shrinkToFit="1"/>
    </xf>
    <xf numFmtId="164" fontId="3" fillId="0" borderId="36" xfId="7" applyNumberFormat="1" applyFont="1" applyBorder="1" applyAlignment="1">
      <alignment horizontal="center" vertical="center" shrinkToFit="1"/>
    </xf>
    <xf numFmtId="164" fontId="34" fillId="0" borderId="24" xfId="7" applyNumberFormat="1" applyFont="1" applyBorder="1" applyAlignment="1">
      <alignment horizontal="center" vertical="center" shrinkToFit="1"/>
    </xf>
    <xf numFmtId="164" fontId="34" fillId="0" borderId="32" xfId="7" applyNumberFormat="1" applyFont="1" applyBorder="1" applyAlignment="1">
      <alignment horizontal="center" vertical="center" shrinkToFit="1"/>
    </xf>
    <xf numFmtId="164" fontId="34" fillId="0" borderId="36" xfId="7" applyNumberFormat="1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0" xfId="2" applyFont="1" applyBorder="1" applyAlignment="1">
      <alignment horizontal="center"/>
    </xf>
    <xf numFmtId="0" fontId="15" fillId="0" borderId="11" xfId="2" applyFont="1" applyBorder="1" applyAlignment="1">
      <alignment horizontal="center"/>
    </xf>
    <xf numFmtId="0" fontId="15" fillId="0" borderId="12" xfId="2" applyFont="1" applyBorder="1" applyAlignment="1">
      <alignment horizontal="center"/>
    </xf>
  </cellXfs>
  <cellStyles count="9">
    <cellStyle name="Įprastas 2" xfId="2"/>
    <cellStyle name="Įprastas 2 2" xfId="8"/>
    <cellStyle name="Įprastas 3" xfId="4"/>
    <cellStyle name="Normal" xfId="0" builtinId="0"/>
    <cellStyle name="Normal 10 4" xfId="3"/>
    <cellStyle name="Normal 2 2" xfId="7"/>
    <cellStyle name="Normal 5" xfId="6"/>
    <cellStyle name="Normal 6 2" xfId="5"/>
    <cellStyle name="Normal_kategorijos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</xdr:colOff>
      <xdr:row>30</xdr:row>
      <xdr:rowOff>149860</xdr:rowOff>
    </xdr:from>
    <xdr:to>
      <xdr:col>5</xdr:col>
      <xdr:colOff>198120</xdr:colOff>
      <xdr:row>35</xdr:row>
      <xdr:rowOff>114300</xdr:rowOff>
    </xdr:to>
    <xdr:pic>
      <xdr:nvPicPr>
        <xdr:cNvPr id="2" name="Picture 13" descr="http://www.lsu.lt/sites/default/files/paveiksleliai/logo/lsu_logo_be_uzraso_2cm.png">
          <a:extLst>
            <a:ext uri="{FF2B5EF4-FFF2-40B4-BE49-F238E27FC236}">
              <a16:creationId xmlns:a16="http://schemas.microsoft.com/office/drawing/2014/main" id="{3B797404-13EA-4982-BE16-1BF6FC09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380" y="5494020"/>
          <a:ext cx="840740" cy="828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D6C955A1-61E5-42E3-B369-F42ED814FE56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30480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6354779D-75F3-4E5A-B42B-C42B7001040F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78D3BBA1-5CF7-465C-98FF-7E38BB51D117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30480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C40D5232-098B-4D7C-B774-08A5638926FE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BF91D394-E0B4-4232-9E99-AFAC380F3FA7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31242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8A3E64A7-6D26-4C83-AE62-E68497AA1502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E269E456-EDEB-4834-B523-5AFBC4591227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20E9722D-7EC7-4F58-BF9C-D7815B41C309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7CB96079-A99C-4F84-BC4F-866A57E22673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6DBA31B8-F9D6-40E0-A5FC-3E4884DC13C1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30480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75C15209-CD7D-4E7A-9101-71E3D64250EA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72396DC8-9998-44EB-B7E3-584C96E20866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31242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B8842AB2-46E2-4ACB-A53F-E7BA168A9392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A0670D78-4F61-4403-BB1F-507CDA3556F4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AA768EC3-5F68-40C7-97C3-DC15DA21FC2F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CA8906D5-FCEF-4E6E-AAF2-6875D1F34196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EEACDC6A-5EE1-429D-9715-E81AD896D5F4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59B67E93-A42C-4E61-B0BA-B04AE29E2A09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6AF5D53B-92D8-4151-9D38-A7FE4900F51B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E93E6CBC-DDF7-4F23-A0FE-AE4F5FA6EEEF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6145DC8D-D1F2-4F63-8975-D9C7983F2B18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30480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C842A9D0-BDFB-4997-B58D-5401315997ED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BEC27F39-8A12-4811-86A4-3A0D59B93224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30480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9ED8B11F-4B9D-4DC8-9AA7-0A698BD899C3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584BB246-5CFF-4025-A4ED-6E98FC2FC60E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31242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634CE90D-C8B9-4612-8770-12AAEDE75058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1632E4FA-AEE1-4ADC-B7F7-8C0CB8538D5F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A5FD838F-039B-4E52-9CD9-8FCAEBD8BA61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30480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AFD4D31F-41F5-43B5-A68B-132618FA0179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BB0B6AE6-E462-4136-BB3D-BB58A71D2BFE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30480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F1404C3D-8CC9-4587-9D3E-43AB0F7D733B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5A8FA853-3D5F-468D-BD42-3A24852B8B2A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31242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1DBB501E-61C3-415F-9522-F91F1FABC954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D60BA550-2218-407B-8D94-20EDBADBD9E7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950725B4-A4A8-488D-81E2-E0B8A42E954D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30480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87BA6867-5FA0-4DA7-A426-190AB7E24385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8284F2C9-1F8A-49A1-ABBE-390C154578F6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30480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DF1E4B26-48D3-41AC-8424-B730A44B5CD3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97A315A3-E7F5-4992-9029-B851B0B5F262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31242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E163EB67-8421-4D64-B809-F8A804B254F9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83676600-DBA0-4D22-B99F-5008CDAD5A83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1427EEB4-2A97-4CC6-BB32-E974297D4230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30480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0B09103D-56A2-4C1D-8D40-E6610AF6EE57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8A9A3DE9-848A-4106-A8C7-EC83AB0CF1AC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30480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84E886B3-E9E9-43D5-9508-912CDF5F5B62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15F31045-7F7F-49DD-ACE9-A1A8954FEBFC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31242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05A73447-482D-41E0-B8FC-2E99ABC69E6F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BE532CED-25D3-4415-A8C5-EFD183CE88DC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A4FA52CA-046C-4B87-8A93-30D446F7FBC6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30480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CACF1A0E-9DE3-493B-853D-343E74E571E9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7C9E1A03-E0F9-47ED-B6E2-677C9125D7A1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30480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A30FFBE0-8963-4C5C-80B8-C10CD2AF6BAD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B0557177-CC20-475A-B389-D6BFEB57F679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31242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F8DE0A8B-3AFA-48DD-97C4-DA0454AB5672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1B193001-89E0-4D70-A072-89EFD7A366CA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C84295FD-AB17-42F4-9DA8-A31B35B0FF49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55C8B45A-4B29-4491-B2A4-5DF82484952E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4D4B962A-826E-4885-A19F-A1E46FD8859D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30480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D43B6484-A3D9-4BB6-B0F0-0FD4523688B6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D0EA9F52-E897-4142-9FCF-6EEFBA1F1780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458993" cy="24384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4BAF8737-2AEE-4808-8DA5-37811A70DB6F}"/>
            </a:ext>
          </a:extLst>
        </xdr:cNvPr>
        <xdr:cNvSpPr>
          <a:spLocks noChangeAspect="1" noChangeArrowheads="1"/>
        </xdr:cNvSpPr>
      </xdr:nvSpPr>
      <xdr:spPr bwMode="auto">
        <a:xfrm>
          <a:off x="7863840" y="1123188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6BDEF8E7-221C-40BE-B805-0BD475B030BA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30480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5DF9910C-D8E5-4D34-81BE-229107E527E9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B5054906-FE75-45C1-B1AF-F142D3D7CC04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30480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80F52B17-62E1-440A-ADFB-EA5719C2754B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D0316E37-CE80-4E9A-92AC-B590F817898E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31242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8205455F-0A28-42BD-BAC3-010BDED7C859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8A396414-2438-4C40-A27E-A56C9F9257BE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D6CBADBC-71B9-45BB-A2CE-3F7A7203D0D7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597F4125-0FFA-4DE3-8550-1765B97A1480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27D5EA06-E5E4-4914-B16B-A9E4792EC244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30480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CB5C3DA8-39FE-4D33-BF16-EDF3958B8D54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C7BDD7F3-4BD1-4844-9B3D-197AF6C91709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31242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7F03928F-286E-441F-9625-A0A32678C2B6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2F5100AE-82C9-4B31-9118-939D0FA8E3C3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7D19730B-5341-4EE3-9316-001190907029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4F3F7094-198F-438F-A1A4-B3CDA970E337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C08B8F7B-5C2C-44B2-971F-CE80D10711A4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FC89BBF8-8DEB-42C0-957C-99BD3482AEE3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16D360DB-DE55-455C-B179-66E8350B1CE4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2EAF1AF6-35C8-4B3E-BCA8-7BCEF217FBB6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F312E717-76BD-4A0C-9193-33F82D1066F2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30480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FFCD86F0-60BF-4540-8138-F372896233E9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5F1B351A-3BF8-4DAB-8AAD-4F78C443A87F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30480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B606326C-F0E7-41EE-85C3-98289F504C90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EF9E6E5B-9369-4AD9-93B1-FC78BA5FAEAE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31242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5DE075E2-252B-4D58-8A50-BD1F64C00ADE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F6BA2E0D-79B1-44CD-BB32-7E737B047DA5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B490F30A-849B-48F8-BBDB-C0242EF05B04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30480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D7603C04-E5AB-41DA-8E18-942A7F927E2F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22FB1E4A-F944-421D-9B80-CFEB50196D81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30480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6C75E5CC-1AAB-4DDA-BBD3-487F6321056A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00DA7B16-4CEC-4572-81ED-5505DE6DA08F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31242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80B3D7EC-B4F6-4036-AD19-055EA38D80CE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C48BD039-8286-4EC6-B22E-42247E8D4B13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3BB79278-80B5-4B8E-9074-EE90557D0C8D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30480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D8B9F45E-57B9-4EF1-A448-124FAE6EDB02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CD01C703-B4D2-4A1C-9C0B-1F39E451C108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30480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710BA4E0-31A6-4887-8A8F-E393BB3C6CC7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CFC5A536-EB19-452A-9CDC-579A184F7AE1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31242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DD52B3F5-A267-4AA0-9DE2-CFDFE8E15CF7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8FEDAF2F-FE32-4133-845C-1E4FAA88BB7D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58204092-3E88-49F1-9F28-0E4A2A4FF7D7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30480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CB9DE38C-B95B-4A7F-846F-6E10608156B1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980513C1-0ECA-4B98-89CB-F78E5387B27C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30480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D5EE19EC-A1A9-4C0F-A1E2-65DAE818C3C4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BAC75734-D757-4014-AB8F-B91C203FAEFE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31242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C663956A-0A1E-485F-910B-141819CF2ADE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5AD96A88-F73B-44B9-A536-A5AAE7B77A58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2BB45F3B-6346-4D36-92C4-9C49BA3D63DD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30480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D4498E6E-CB61-4B72-AB9E-1A3050549634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98F2CCC1-1154-462E-8A1D-36326195AA95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30480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7CA84C75-E0C3-432C-A331-321AC7DDA8A0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9A9F3015-A5D8-4F98-8438-A99BBDD3B221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31242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1810E9F1-0588-4956-B57A-BEFAB4840290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71FB1B23-7596-4A17-87EA-A993375F7D25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A93FB961-9F84-41A1-9007-3DCC7848F197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8F4CE4E3-F487-41B1-B1F7-6ECE66B4813E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39E3B2C3-4847-45E1-A45C-3FF1C5D375EF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30480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7B8840B1-5207-44C6-A1D2-4DD1955493FB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D978DC68-01D5-41D1-8755-44FD43807FE3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0</xdr:rowOff>
    </xdr:from>
    <xdr:ext cx="458993" cy="24384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2F5A1D68-1E54-4792-A53D-57D8AE5B4064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D2BA0A21-28ED-4D6C-A4CD-185401D8F51D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30480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BE92545-F081-448C-AC46-17F9E10C8E17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D73EF847-0A6D-431B-AA46-71B55B092049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30480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3BE466D8-B5EF-49C5-A0DA-2818FCCD81B5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AB23A5BD-11E5-4411-983B-EBDBC7ED792B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31242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98BA4EBB-E4B1-4B95-9D01-3ED273739C1F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88DD57C5-2663-472C-A9E4-8A9140B34FDE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D33F1E7A-9391-4564-9126-81F6F60669AC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BD1A92EF-9535-483F-9F9E-C8876C5FA830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27C3FAA1-E03B-4E7B-9D39-AF2DB650A01A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30480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91940962-8C68-4B25-B379-BB9CAF70FDFD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E74DF64B-4791-4583-9F21-EEFC9A0E441A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31242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971E85D5-3BC4-4054-AA5E-62213021A7D0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35EDDC6-FFDA-44B8-B694-004A00A3ACCB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4B8781EC-1508-4252-8FDA-C5B1101D910C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F9A7A06-8CB0-4676-8ED7-D3EFA0D9A43A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D381650A-0F2E-4743-AEDB-5B60261AE829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D6328C69-4F46-46A7-BDE5-1C0124D80C77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91A98DEA-7D79-4F4C-89C1-3528B33C1CFC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E4533E5B-E2F8-4589-944A-8EC735409A78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BBABC78B-E0CD-49E5-8DB2-B9AE8C4506CF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30480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CCF3842F-9F2E-48AA-A677-879A9B96078C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29B6EB64-2AA9-4C38-A8F0-8AC1DB379700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30480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B0D25117-5AEB-47CA-9F9F-34FC4B235CAF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8B68E4A7-0840-42C8-8AD2-5F35B844A2EF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31242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6ED67EC5-346B-494A-AC30-2C8C36F577A9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A59E0231-525E-4F4D-B00D-EF640AFCDF90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623C9231-2573-4915-B59D-2ADD82519B72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30480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A8C3EFC6-03A9-4125-ABBF-CD493A172463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6CEB75D4-C714-434F-BF25-81B3C7C6B1F5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30480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92DD088D-0742-4464-B318-E5500ACE22E3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68A18D71-3950-453A-8A02-3B4430310ED8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31242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8713E7BF-47CA-46A0-9F70-49E9601DB61B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2E6AACC8-1D0B-414A-9467-366BB82D0FF8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A92492CC-29AA-44F4-A266-7BBBB98C9B4D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30480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463E089C-A70C-4840-90C3-40E385F39193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91DD54F4-F854-4D8D-BEED-BB81E84A8885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30480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ECED7B58-30D2-47B8-80E4-11D98A87D098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4396835A-365C-402C-9853-1CA38781E45B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31242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BC5A0B7C-8F91-49C4-BB77-D56D183BF5A5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71A0873-CC22-4CB4-9D5F-BCB579EDED25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BBBAFAA0-DCFF-4C1A-A535-A31B68C657B4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30480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BF637B75-83D1-4B41-9E2B-2D3325650E79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1550DE13-458E-452A-B390-B11BA9B0FB4B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30480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672D2D2E-52A6-4776-A842-EB8F098383F0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BF174859-0AE7-4ACC-A794-E1FA608440D6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31242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BE807A2C-472F-4CB1-963A-B4F397B7B740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C3C57625-CE92-4B89-ADD9-88FB0BB9CA02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BA0A13FA-FC23-4B7B-85C7-6E30D71B651C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30480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73025BEA-4F8E-4E80-97DC-801C8E453F28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C736A8F1-907B-4725-9D49-FF9223FB1A13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30480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4BA8CD31-A075-49F7-B099-65AADFEDA401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7DF6F013-6644-4408-83DF-6AB82F13E677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31242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BCEA34C4-93A7-44CA-A42A-715110DF97BD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66088C7A-4C40-46DA-9197-6E875FBCA793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C4AA9DD2-4AFB-49BD-8D32-BAAE5C213E95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51EC3A25-C283-4E8C-BB7C-18530B7E0EB0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ED6BE026-BFD3-4112-B9E9-B9EA1D8C038D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30480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5A5BE01B-1AF0-4915-B306-64B1A7845D50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91ED293E-6EA7-4339-9A5D-E072E47E3046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35</xdr:row>
      <xdr:rowOff>0</xdr:rowOff>
    </xdr:from>
    <xdr:ext cx="458993" cy="24384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DC103951-8D46-485A-9AE1-84C07D3F0D7A}"/>
            </a:ext>
          </a:extLst>
        </xdr:cNvPr>
        <xdr:cNvSpPr>
          <a:spLocks noChangeAspect="1" noChangeArrowheads="1"/>
        </xdr:cNvSpPr>
      </xdr:nvSpPr>
      <xdr:spPr bwMode="auto">
        <a:xfrm>
          <a:off x="9128760" y="6438900"/>
          <a:ext cx="45899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3"/>
  <sheetViews>
    <sheetView tabSelected="1" topLeftCell="A13" zoomScale="75" workbookViewId="0">
      <selection activeCell="B29" sqref="B29"/>
    </sheetView>
  </sheetViews>
  <sheetFormatPr defaultRowHeight="13.2" x14ac:dyDescent="0.25"/>
  <cols>
    <col min="1" max="1" width="3" style="222" customWidth="1"/>
    <col min="2" max="2" width="0.5546875" style="222" customWidth="1"/>
    <col min="3" max="3" width="3.6640625" style="222" customWidth="1"/>
    <col min="4" max="41" width="5.6640625" style="222" customWidth="1"/>
    <col min="42" max="16384" width="8.88671875" style="222"/>
  </cols>
  <sheetData>
    <row r="1" spans="2:4" x14ac:dyDescent="0.25">
      <c r="B1" s="221"/>
    </row>
    <row r="2" spans="2:4" x14ac:dyDescent="0.25">
      <c r="B2" s="221"/>
    </row>
    <row r="3" spans="2:4" ht="8.1" customHeight="1" x14ac:dyDescent="0.25">
      <c r="B3" s="221"/>
    </row>
    <row r="4" spans="2:4" ht="15.6" x14ac:dyDescent="0.3">
      <c r="B4" s="221"/>
      <c r="D4" s="223"/>
    </row>
    <row r="5" spans="2:4" x14ac:dyDescent="0.25">
      <c r="B5" s="221"/>
    </row>
    <row r="6" spans="2:4" x14ac:dyDescent="0.25">
      <c r="B6" s="221"/>
    </row>
    <row r="7" spans="2:4" x14ac:dyDescent="0.25">
      <c r="B7" s="221"/>
    </row>
    <row r="8" spans="2:4" x14ac:dyDescent="0.25">
      <c r="B8" s="221"/>
    </row>
    <row r="9" spans="2:4" x14ac:dyDescent="0.25">
      <c r="B9" s="221"/>
    </row>
    <row r="10" spans="2:4" x14ac:dyDescent="0.25">
      <c r="B10" s="221"/>
    </row>
    <row r="11" spans="2:4" x14ac:dyDescent="0.25">
      <c r="B11" s="221"/>
    </row>
    <row r="12" spans="2:4" x14ac:dyDescent="0.25">
      <c r="B12" s="221"/>
    </row>
    <row r="13" spans="2:4" x14ac:dyDescent="0.25">
      <c r="B13" s="221"/>
    </row>
    <row r="14" spans="2:4" x14ac:dyDescent="0.25">
      <c r="B14" s="221"/>
    </row>
    <row r="15" spans="2:4" x14ac:dyDescent="0.25">
      <c r="B15" s="221"/>
    </row>
    <row r="16" spans="2:4" x14ac:dyDescent="0.25">
      <c r="B16" s="221"/>
    </row>
    <row r="17" spans="1:15" s="224" customFormat="1" ht="18.600000000000001" x14ac:dyDescent="0.3">
      <c r="B17" s="225"/>
      <c r="D17" s="226" t="s">
        <v>905</v>
      </c>
    </row>
    <row r="18" spans="1:15" s="224" customFormat="1" ht="19.2" x14ac:dyDescent="0.35">
      <c r="B18" s="225"/>
      <c r="D18" s="227"/>
    </row>
    <row r="19" spans="1:15" s="224" customFormat="1" ht="18.600000000000001" x14ac:dyDescent="0.3">
      <c r="B19" s="225"/>
      <c r="D19" s="226" t="s">
        <v>916</v>
      </c>
    </row>
    <row r="20" spans="1:15" s="224" customFormat="1" ht="19.2" x14ac:dyDescent="0.35">
      <c r="B20" s="225"/>
      <c r="D20" s="227"/>
    </row>
    <row r="21" spans="1:15" s="224" customFormat="1" ht="18.600000000000001" x14ac:dyDescent="0.3">
      <c r="B21" s="225"/>
      <c r="D21" s="226" t="s">
        <v>906</v>
      </c>
    </row>
    <row r="22" spans="1:15" s="224" customFormat="1" ht="19.2" x14ac:dyDescent="0.35">
      <c r="B22" s="225"/>
      <c r="D22" s="227"/>
    </row>
    <row r="23" spans="1:15" s="224" customFormat="1" ht="18.600000000000001" x14ac:dyDescent="0.3">
      <c r="B23" s="225"/>
      <c r="D23" s="226" t="s">
        <v>907</v>
      </c>
    </row>
    <row r="24" spans="1:15" s="224" customFormat="1" x14ac:dyDescent="0.25">
      <c r="B24" s="225"/>
    </row>
    <row r="25" spans="1:15" s="224" customFormat="1" ht="18.600000000000001" x14ac:dyDescent="0.3">
      <c r="B25" s="225"/>
      <c r="D25" s="226" t="s">
        <v>908</v>
      </c>
    </row>
    <row r="26" spans="1:15" s="224" customFormat="1" ht="17.25" customHeight="1" x14ac:dyDescent="0.4">
      <c r="B26" s="225"/>
      <c r="D26" s="228"/>
    </row>
    <row r="27" spans="1:15" s="224" customFormat="1" ht="5.0999999999999996" customHeight="1" x14ac:dyDescent="0.25">
      <c r="B27" s="225"/>
    </row>
    <row r="28" spans="1:15" s="224" customFormat="1" ht="3" customHeight="1" x14ac:dyDescent="0.25">
      <c r="A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</row>
    <row r="29" spans="1:15" s="224" customFormat="1" ht="5.0999999999999996" customHeight="1" x14ac:dyDescent="0.25">
      <c r="B29" s="225"/>
    </row>
    <row r="30" spans="1:15" s="224" customFormat="1" x14ac:dyDescent="0.25">
      <c r="B30" s="225"/>
    </row>
    <row r="31" spans="1:15" s="224" customFormat="1" x14ac:dyDescent="0.25">
      <c r="B31" s="225"/>
    </row>
    <row r="32" spans="1:15" s="224" customFormat="1" x14ac:dyDescent="0.25">
      <c r="B32" s="225"/>
    </row>
    <row r="33" spans="1:11" s="224" customFormat="1" x14ac:dyDescent="0.25">
      <c r="B33" s="225"/>
    </row>
    <row r="34" spans="1:11" s="224" customFormat="1" x14ac:dyDescent="0.25">
      <c r="B34" s="225"/>
    </row>
    <row r="35" spans="1:11" s="224" customFormat="1" x14ac:dyDescent="0.25">
      <c r="B35" s="225"/>
    </row>
    <row r="36" spans="1:11" s="224" customFormat="1" x14ac:dyDescent="0.25">
      <c r="B36" s="225"/>
    </row>
    <row r="37" spans="1:11" s="224" customFormat="1" x14ac:dyDescent="0.25">
      <c r="B37" s="225"/>
    </row>
    <row r="38" spans="1:11" s="224" customFormat="1" x14ac:dyDescent="0.25">
      <c r="B38" s="225"/>
    </row>
    <row r="39" spans="1:11" s="224" customFormat="1" x14ac:dyDescent="0.25">
      <c r="B39" s="225"/>
    </row>
    <row r="40" spans="1:11" s="224" customFormat="1" x14ac:dyDescent="0.25">
      <c r="B40" s="225"/>
    </row>
    <row r="41" spans="1:11" s="224" customFormat="1" ht="15.6" x14ac:dyDescent="0.3">
      <c r="B41" s="225"/>
      <c r="D41" s="230" t="s">
        <v>917</v>
      </c>
    </row>
    <row r="42" spans="1:11" s="224" customFormat="1" ht="6.9" customHeight="1" x14ac:dyDescent="0.25">
      <c r="A42" s="231"/>
      <c r="B42" s="232"/>
      <c r="C42" s="231"/>
      <c r="D42" s="231"/>
      <c r="E42" s="231"/>
      <c r="F42" s="231"/>
      <c r="G42" s="231"/>
      <c r="H42" s="231"/>
      <c r="I42" s="231"/>
    </row>
    <row r="43" spans="1:11" s="224" customFormat="1" ht="6.9" customHeight="1" x14ac:dyDescent="0.25">
      <c r="B43" s="225"/>
    </row>
    <row r="44" spans="1:11" s="224" customFormat="1" ht="15.6" x14ac:dyDescent="0.3">
      <c r="B44" s="225"/>
      <c r="D44" s="233" t="s">
        <v>909</v>
      </c>
    </row>
    <row r="45" spans="1:11" s="224" customFormat="1" x14ac:dyDescent="0.25">
      <c r="B45" s="225"/>
    </row>
    <row r="46" spans="1:11" s="224" customFormat="1" x14ac:dyDescent="0.25">
      <c r="B46" s="225"/>
    </row>
    <row r="47" spans="1:11" s="224" customFormat="1" x14ac:dyDescent="0.25">
      <c r="B47" s="225"/>
      <c r="E47" s="224" t="s">
        <v>910</v>
      </c>
      <c r="K47" s="224" t="s">
        <v>911</v>
      </c>
    </row>
    <row r="48" spans="1:11" s="224" customFormat="1" x14ac:dyDescent="0.25">
      <c r="B48" s="225"/>
    </row>
    <row r="49" spans="2:11" s="224" customFormat="1" x14ac:dyDescent="0.25">
      <c r="B49" s="225"/>
      <c r="E49" s="224" t="s">
        <v>912</v>
      </c>
      <c r="K49" s="224" t="s">
        <v>913</v>
      </c>
    </row>
    <row r="50" spans="2:11" s="224" customFormat="1" x14ac:dyDescent="0.25">
      <c r="B50" s="225"/>
    </row>
    <row r="51" spans="2:11" s="224" customFormat="1" x14ac:dyDescent="0.25">
      <c r="B51" s="225"/>
      <c r="E51" s="224" t="s">
        <v>914</v>
      </c>
      <c r="K51" s="224" t="s">
        <v>915</v>
      </c>
    </row>
    <row r="52" spans="2:11" s="224" customFormat="1" x14ac:dyDescent="0.25">
      <c r="B52" s="225"/>
    </row>
    <row r="53" spans="2:11" s="224" customFormat="1" x14ac:dyDescent="0.25"/>
  </sheetData>
  <pageMargins left="1.181102362204724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10" customWidth="1"/>
    <col min="2" max="2" width="4" style="10" customWidth="1"/>
    <col min="3" max="3" width="10" style="10" customWidth="1"/>
    <col min="4" max="4" width="14" style="10" bestFit="1" customWidth="1"/>
    <col min="5" max="5" width="8.88671875" style="12" customWidth="1"/>
    <col min="6" max="6" width="14.109375" style="12" customWidth="1"/>
    <col min="7" max="7" width="10.33203125" style="12" customWidth="1"/>
    <col min="8" max="8" width="9.109375" style="12" customWidth="1"/>
    <col min="9" max="9" width="8.109375" style="4" customWidth="1"/>
    <col min="10" max="10" width="5.88671875" style="13" customWidth="1"/>
    <col min="11" max="11" width="29.33203125" style="10" customWidth="1"/>
    <col min="12" max="12" width="5.6640625" style="10" hidden="1" customWidth="1"/>
    <col min="13" max="13" width="4.5546875" style="10" hidden="1" customWidth="1"/>
    <col min="14" max="15" width="9.109375" style="10" hidden="1" customWidth="1"/>
    <col min="16" max="16384" width="9.109375" style="10"/>
  </cols>
  <sheetData>
    <row r="1" spans="1:15" s="2" customFormat="1" ht="13.8" x14ac:dyDescent="0.25">
      <c r="A1" s="1" t="s">
        <v>0</v>
      </c>
      <c r="B1" s="1"/>
      <c r="E1" s="3"/>
      <c r="F1" s="3"/>
      <c r="G1" s="3"/>
      <c r="H1" s="3"/>
      <c r="I1" s="4"/>
      <c r="J1" s="4"/>
      <c r="K1" s="6" t="s">
        <v>1</v>
      </c>
      <c r="M1" s="1"/>
    </row>
    <row r="2" spans="1:15" s="7" customFormat="1" ht="15.75" customHeight="1" x14ac:dyDescent="0.25">
      <c r="A2" s="1" t="s">
        <v>2</v>
      </c>
      <c r="B2" s="1"/>
      <c r="D2" s="2"/>
      <c r="E2" s="3"/>
      <c r="F2" s="3"/>
      <c r="G2" s="3"/>
      <c r="H2" s="3"/>
      <c r="I2" s="8"/>
      <c r="J2" s="8"/>
      <c r="K2" s="9" t="s">
        <v>3</v>
      </c>
      <c r="M2" s="1"/>
    </row>
    <row r="3" spans="1:15" ht="10.5" customHeight="1" x14ac:dyDescent="0.3">
      <c r="C3" s="11"/>
    </row>
    <row r="4" spans="1:15" ht="15.6" x14ac:dyDescent="0.3">
      <c r="C4" s="14" t="s">
        <v>854</v>
      </c>
      <c r="D4" s="2"/>
      <c r="F4" s="15"/>
      <c r="G4" s="15"/>
      <c r="H4" s="15"/>
    </row>
    <row r="5" spans="1:15" ht="5.25" customHeight="1" x14ac:dyDescent="0.25">
      <c r="D5" s="2"/>
    </row>
    <row r="6" spans="1:15" x14ac:dyDescent="0.25">
      <c r="B6" s="2">
        <v>1</v>
      </c>
      <c r="C6" s="3" t="s">
        <v>855</v>
      </c>
      <c r="D6" s="82"/>
      <c r="F6" s="15"/>
      <c r="G6" s="15"/>
      <c r="H6" s="15"/>
    </row>
    <row r="7" spans="1:15" ht="5.25" customHeight="1" thickBot="1" x14ac:dyDescent="0.3">
      <c r="D7" s="2"/>
    </row>
    <row r="8" spans="1:15" s="7" customFormat="1" ht="10.8" thickBot="1" x14ac:dyDescent="0.25">
      <c r="A8" s="16" t="s">
        <v>5</v>
      </c>
      <c r="B8" s="17" t="s">
        <v>6</v>
      </c>
      <c r="C8" s="18" t="s">
        <v>7</v>
      </c>
      <c r="D8" s="19" t="s">
        <v>8</v>
      </c>
      <c r="E8" s="20" t="s">
        <v>9</v>
      </c>
      <c r="F8" s="20" t="s">
        <v>10</v>
      </c>
      <c r="G8" s="20" t="s">
        <v>11</v>
      </c>
      <c r="H8" s="20" t="s">
        <v>12</v>
      </c>
      <c r="I8" s="21" t="s">
        <v>814</v>
      </c>
      <c r="J8" s="22" t="s">
        <v>15</v>
      </c>
      <c r="K8" s="23" t="s">
        <v>16</v>
      </c>
      <c r="L8" s="159"/>
      <c r="M8" s="160"/>
    </row>
    <row r="9" spans="1:15" ht="15.6" customHeight="1" x14ac:dyDescent="0.25">
      <c r="A9" s="83">
        <v>1</v>
      </c>
      <c r="B9" s="25">
        <v>17</v>
      </c>
      <c r="C9" s="26" t="s">
        <v>178</v>
      </c>
      <c r="D9" s="27" t="s">
        <v>856</v>
      </c>
      <c r="E9" s="28" t="s">
        <v>857</v>
      </c>
      <c r="F9" s="29" t="s">
        <v>208</v>
      </c>
      <c r="G9" s="29"/>
      <c r="H9" s="29" t="s">
        <v>858</v>
      </c>
      <c r="I9" s="115">
        <v>39.22</v>
      </c>
      <c r="J9" s="32" t="str">
        <f>IF(ISBLANK(I9),"",IF(I9&gt;42,"",IF(I9&lt;=0,"TSM",IF(I9&lt;=0,"SM",IF(I9&lt;=34.75,"KSM",IF(I9&lt;=36.2,"I A",IF(I9&lt;=38.5,"II A",IF(I9&lt;=42,"III A"))))))))</f>
        <v>III A</v>
      </c>
      <c r="K9" s="29" t="s">
        <v>859</v>
      </c>
      <c r="L9" s="80" t="s">
        <v>135</v>
      </c>
      <c r="M9" s="80" t="s">
        <v>135</v>
      </c>
      <c r="N9" s="10">
        <v>1</v>
      </c>
      <c r="O9" s="10">
        <v>3</v>
      </c>
    </row>
    <row r="10" spans="1:15" ht="15.6" customHeight="1" x14ac:dyDescent="0.25">
      <c r="A10" s="83">
        <v>2</v>
      </c>
      <c r="B10" s="25">
        <v>38</v>
      </c>
      <c r="C10" s="26" t="s">
        <v>687</v>
      </c>
      <c r="D10" s="27" t="s">
        <v>688</v>
      </c>
      <c r="E10" s="28" t="s">
        <v>689</v>
      </c>
      <c r="F10" s="29" t="s">
        <v>624</v>
      </c>
      <c r="G10" s="29"/>
      <c r="H10" s="29"/>
      <c r="I10" s="115">
        <v>40.229999999999997</v>
      </c>
      <c r="J10" s="32" t="str">
        <f>IF(ISBLANK(I10),"",IF(I10&gt;42,"",IF(I10&lt;=0,"TSM",IF(I10&lt;=0,"SM",IF(I10&lt;=34.75,"KSM",IF(I10&lt;=36.2,"I A",IF(I10&lt;=38.5,"II A",IF(I10&lt;=42,"III A"))))))))</f>
        <v>III A</v>
      </c>
      <c r="K10" s="29" t="s">
        <v>690</v>
      </c>
      <c r="L10" s="80" t="s">
        <v>135</v>
      </c>
      <c r="M10" s="80" t="s">
        <v>135</v>
      </c>
      <c r="N10" s="10">
        <v>1</v>
      </c>
      <c r="O10" s="10">
        <v>4</v>
      </c>
    </row>
    <row r="11" spans="1:15" ht="15.6" customHeight="1" x14ac:dyDescent="0.25">
      <c r="A11" s="83">
        <v>3</v>
      </c>
      <c r="B11" s="25">
        <v>98</v>
      </c>
      <c r="C11" s="26" t="s">
        <v>860</v>
      </c>
      <c r="D11" s="27" t="s">
        <v>861</v>
      </c>
      <c r="E11" s="28" t="s">
        <v>862</v>
      </c>
      <c r="F11" s="29" t="s">
        <v>157</v>
      </c>
      <c r="G11" s="29" t="s">
        <v>158</v>
      </c>
      <c r="H11" s="29"/>
      <c r="I11" s="115">
        <v>41.72</v>
      </c>
      <c r="J11" s="32" t="str">
        <f>IF(ISBLANK(I11),"",IF(I11&gt;42,"",IF(I11&lt;=0,"TSM",IF(I11&lt;=0,"SM",IF(I11&lt;=34.75,"KSM",IF(I11&lt;=36.2,"I A",IF(I11&lt;=38.5,"II A",IF(I11&lt;=42,"III A"))))))))</f>
        <v>III A</v>
      </c>
      <c r="K11" s="29" t="s">
        <v>159</v>
      </c>
      <c r="L11" s="80" t="s">
        <v>135</v>
      </c>
      <c r="M11" s="80" t="s">
        <v>863</v>
      </c>
      <c r="N11" s="10">
        <v>1</v>
      </c>
      <c r="O11" s="10">
        <v>1</v>
      </c>
    </row>
    <row r="12" spans="1:15" ht="15.6" customHeight="1" x14ac:dyDescent="0.25">
      <c r="A12" s="83">
        <v>4</v>
      </c>
      <c r="B12" s="25">
        <v>28</v>
      </c>
      <c r="C12" s="26" t="s">
        <v>642</v>
      </c>
      <c r="D12" s="27" t="s">
        <v>643</v>
      </c>
      <c r="E12" s="28" t="s">
        <v>644</v>
      </c>
      <c r="F12" s="29" t="s">
        <v>121</v>
      </c>
      <c r="G12" s="29"/>
      <c r="H12" s="29"/>
      <c r="I12" s="115">
        <v>44.21</v>
      </c>
      <c r="J12" s="32" t="str">
        <f>IF(ISBLANK(I12),"",IF(I12&gt;42,"",IF(I12&lt;=0,"TSM",IF(I12&lt;=0,"SM",IF(I12&lt;=34.75,"KSM",IF(I12&lt;=36.2,"I A",IF(I12&lt;=38.5,"II A",IF(I12&lt;=42,"III A"))))))))</f>
        <v/>
      </c>
      <c r="K12" s="29" t="s">
        <v>247</v>
      </c>
      <c r="L12" s="80" t="s">
        <v>135</v>
      </c>
      <c r="M12" s="80" t="s">
        <v>135</v>
      </c>
      <c r="N12" s="10">
        <v>1</v>
      </c>
      <c r="O12" s="10">
        <v>2</v>
      </c>
    </row>
    <row r="13" spans="1:15" ht="5.25" customHeight="1" x14ac:dyDescent="0.25">
      <c r="D13" s="2"/>
    </row>
    <row r="14" spans="1:15" x14ac:dyDescent="0.25">
      <c r="B14" s="2">
        <v>2</v>
      </c>
      <c r="C14" s="3" t="s">
        <v>855</v>
      </c>
      <c r="D14" s="82"/>
      <c r="F14" s="15"/>
      <c r="G14" s="15"/>
      <c r="H14" s="15"/>
    </row>
    <row r="15" spans="1:15" ht="5.25" customHeight="1" thickBot="1" x14ac:dyDescent="0.3">
      <c r="D15" s="2"/>
    </row>
    <row r="16" spans="1:15" s="7" customFormat="1" ht="10.8" thickBot="1" x14ac:dyDescent="0.25">
      <c r="A16" s="16" t="s">
        <v>5</v>
      </c>
      <c r="B16" s="17" t="s">
        <v>6</v>
      </c>
      <c r="C16" s="18" t="s">
        <v>7</v>
      </c>
      <c r="D16" s="19" t="s">
        <v>8</v>
      </c>
      <c r="E16" s="20" t="s">
        <v>9</v>
      </c>
      <c r="F16" s="20" t="s">
        <v>10</v>
      </c>
      <c r="G16" s="20" t="s">
        <v>11</v>
      </c>
      <c r="H16" s="20" t="s">
        <v>12</v>
      </c>
      <c r="I16" s="21" t="s">
        <v>814</v>
      </c>
      <c r="J16" s="22" t="s">
        <v>15</v>
      </c>
      <c r="K16" s="23" t="s">
        <v>16</v>
      </c>
      <c r="L16" s="159"/>
      <c r="M16" s="160"/>
    </row>
    <row r="17" spans="1:15" ht="15.6" customHeight="1" x14ac:dyDescent="0.25">
      <c r="A17" s="83">
        <v>1</v>
      </c>
      <c r="B17" s="25">
        <v>107</v>
      </c>
      <c r="C17" s="26" t="s">
        <v>651</v>
      </c>
      <c r="D17" s="27" t="s">
        <v>698</v>
      </c>
      <c r="E17" s="28" t="s">
        <v>699</v>
      </c>
      <c r="F17" s="29" t="s">
        <v>700</v>
      </c>
      <c r="G17" s="29" t="s">
        <v>662</v>
      </c>
      <c r="H17" s="29"/>
      <c r="I17" s="115">
        <v>38.729999999999997</v>
      </c>
      <c r="J17" s="32" t="str">
        <f>IF(ISBLANK(I17),"",IF(I17&gt;42,"",IF(I17&lt;=0,"TSM",IF(I17&lt;=0,"SM",IF(I17&lt;=34.75,"KSM",IF(I17&lt;=36.2,"I A",IF(I17&lt;=38.5,"II A",IF(I17&lt;=42,"III A"))))))))</f>
        <v>III A</v>
      </c>
      <c r="K17" s="29" t="s">
        <v>701</v>
      </c>
      <c r="L17" s="80" t="s">
        <v>135</v>
      </c>
      <c r="M17" s="80" t="s">
        <v>864</v>
      </c>
      <c r="N17" s="10">
        <v>2</v>
      </c>
      <c r="O17" s="10">
        <v>3</v>
      </c>
    </row>
    <row r="18" spans="1:15" ht="15.6" customHeight="1" x14ac:dyDescent="0.25">
      <c r="A18" s="83">
        <v>2</v>
      </c>
      <c r="B18" s="25">
        <v>14</v>
      </c>
      <c r="C18" s="26" t="s">
        <v>167</v>
      </c>
      <c r="D18" s="27" t="s">
        <v>645</v>
      </c>
      <c r="E18" s="28" t="s">
        <v>646</v>
      </c>
      <c r="F18" s="29" t="s">
        <v>3</v>
      </c>
      <c r="G18" s="29" t="s">
        <v>66</v>
      </c>
      <c r="H18" s="29"/>
      <c r="I18" s="115">
        <v>41.09</v>
      </c>
      <c r="J18" s="32" t="str">
        <f>IF(ISBLANK(I18),"",IF(I18&gt;42,"",IF(I18&lt;=0,"TSM",IF(I18&lt;=0,"SM",IF(I18&lt;=34.75,"KSM",IF(I18&lt;=36.2,"I A",IF(I18&lt;=38.5,"II A",IF(I18&lt;=42,"III A"))))))))</f>
        <v>III A</v>
      </c>
      <c r="K18" s="29" t="s">
        <v>647</v>
      </c>
      <c r="L18" s="80" t="s">
        <v>865</v>
      </c>
      <c r="M18" s="80" t="s">
        <v>866</v>
      </c>
      <c r="N18" s="10">
        <v>2</v>
      </c>
      <c r="O18" s="10">
        <v>4</v>
      </c>
    </row>
    <row r="19" spans="1:15" ht="15.6" customHeight="1" x14ac:dyDescent="0.25">
      <c r="A19" s="83">
        <v>3</v>
      </c>
      <c r="B19" s="25">
        <v>25</v>
      </c>
      <c r="C19" s="26" t="s">
        <v>754</v>
      </c>
      <c r="D19" s="27" t="s">
        <v>755</v>
      </c>
      <c r="E19" s="28" t="s">
        <v>756</v>
      </c>
      <c r="F19" s="29" t="s">
        <v>121</v>
      </c>
      <c r="G19" s="29"/>
      <c r="H19" s="29"/>
      <c r="I19" s="115">
        <v>41.35</v>
      </c>
      <c r="J19" s="32" t="str">
        <f>IF(ISBLANK(I19),"",IF(I19&gt;42,"",IF(I19&lt;=0,"TSM",IF(I19&lt;=0,"SM",IF(I19&lt;=34.75,"KSM",IF(I19&lt;=36.2,"I A",IF(I19&lt;=38.5,"II A",IF(I19&lt;=42,"III A"))))))))</f>
        <v>III A</v>
      </c>
      <c r="K19" s="29" t="s">
        <v>247</v>
      </c>
      <c r="L19" s="80" t="s">
        <v>135</v>
      </c>
      <c r="M19" s="80" t="s">
        <v>867</v>
      </c>
      <c r="N19" s="10">
        <v>2</v>
      </c>
      <c r="O19" s="10">
        <v>2</v>
      </c>
    </row>
    <row r="20" spans="1:15" ht="15.6" customHeight="1" x14ac:dyDescent="0.25">
      <c r="A20" s="83">
        <v>4</v>
      </c>
      <c r="B20" s="25">
        <v>24</v>
      </c>
      <c r="C20" s="26" t="s">
        <v>702</v>
      </c>
      <c r="D20" s="27" t="s">
        <v>703</v>
      </c>
      <c r="E20" s="28" t="s">
        <v>704</v>
      </c>
      <c r="F20" s="29" t="s">
        <v>121</v>
      </c>
      <c r="G20" s="29"/>
      <c r="H20" s="29"/>
      <c r="I20" s="115">
        <v>42.16</v>
      </c>
      <c r="J20" s="32" t="str">
        <f>IF(ISBLANK(I20),"",IF(I20&gt;42,"",IF(I20&lt;=0,"TSM",IF(I20&lt;=0,"SM",IF(I20&lt;=34.75,"KSM",IF(I20&lt;=36.2,"I A",IF(I20&lt;=38.5,"II A",IF(I20&lt;=42,"III A"))))))))</f>
        <v/>
      </c>
      <c r="K20" s="29" t="s">
        <v>247</v>
      </c>
      <c r="L20" s="80" t="s">
        <v>135</v>
      </c>
      <c r="M20" s="80" t="s">
        <v>135</v>
      </c>
      <c r="N20" s="10">
        <v>2</v>
      </c>
      <c r="O20" s="10">
        <v>1</v>
      </c>
    </row>
    <row r="21" spans="1:15" ht="5.25" customHeight="1" x14ac:dyDescent="0.25">
      <c r="D21" s="2"/>
    </row>
    <row r="22" spans="1:15" x14ac:dyDescent="0.25">
      <c r="B22" s="2">
        <v>3</v>
      </c>
      <c r="C22" s="3" t="s">
        <v>855</v>
      </c>
      <c r="D22" s="82"/>
      <c r="F22" s="15"/>
      <c r="G22" s="15"/>
      <c r="H22" s="15"/>
    </row>
    <row r="23" spans="1:15" ht="5.25" customHeight="1" thickBot="1" x14ac:dyDescent="0.3">
      <c r="D23" s="2"/>
    </row>
    <row r="24" spans="1:15" s="7" customFormat="1" ht="10.8" thickBot="1" x14ac:dyDescent="0.25">
      <c r="A24" s="16" t="s">
        <v>5</v>
      </c>
      <c r="B24" s="17" t="s">
        <v>6</v>
      </c>
      <c r="C24" s="18" t="s">
        <v>7</v>
      </c>
      <c r="D24" s="19" t="s">
        <v>8</v>
      </c>
      <c r="E24" s="20" t="s">
        <v>9</v>
      </c>
      <c r="F24" s="20" t="s">
        <v>10</v>
      </c>
      <c r="G24" s="20" t="s">
        <v>11</v>
      </c>
      <c r="H24" s="20" t="s">
        <v>12</v>
      </c>
      <c r="I24" s="21" t="s">
        <v>814</v>
      </c>
      <c r="J24" s="22" t="s">
        <v>15</v>
      </c>
      <c r="K24" s="23" t="s">
        <v>16</v>
      </c>
      <c r="L24" s="159"/>
      <c r="M24" s="160"/>
    </row>
    <row r="25" spans="1:15" ht="15.6" customHeight="1" x14ac:dyDescent="0.25">
      <c r="A25" s="83">
        <v>1</v>
      </c>
      <c r="B25" s="25">
        <v>44</v>
      </c>
      <c r="C25" s="26" t="s">
        <v>148</v>
      </c>
      <c r="D25" s="27" t="s">
        <v>655</v>
      </c>
      <c r="E25" s="28" t="s">
        <v>656</v>
      </c>
      <c r="F25" s="29" t="s">
        <v>3</v>
      </c>
      <c r="G25" s="29" t="s">
        <v>66</v>
      </c>
      <c r="H25" s="29"/>
      <c r="I25" s="115">
        <v>37.9</v>
      </c>
      <c r="J25" s="32" t="str">
        <f>IF(ISBLANK(I25),"",IF(I25&gt;42,"",IF(I25&lt;=0,"TSM",IF(I25&lt;=0,"SM",IF(I25&lt;=34.75,"KSM",IF(I25&lt;=36.2,"I A",IF(I25&lt;=38.5,"II A",IF(I25&lt;=42,"III A"))))))))</f>
        <v>II A</v>
      </c>
      <c r="K25" s="29" t="s">
        <v>657</v>
      </c>
      <c r="L25" s="80" t="s">
        <v>868</v>
      </c>
      <c r="M25" s="80" t="s">
        <v>135</v>
      </c>
      <c r="N25" s="10">
        <v>3</v>
      </c>
      <c r="O25" s="10">
        <v>4</v>
      </c>
    </row>
    <row r="26" spans="1:15" ht="15.6" customHeight="1" x14ac:dyDescent="0.25">
      <c r="A26" s="83">
        <v>2</v>
      </c>
      <c r="B26" s="25">
        <v>108</v>
      </c>
      <c r="C26" s="26" t="s">
        <v>658</v>
      </c>
      <c r="D26" s="27" t="s">
        <v>659</v>
      </c>
      <c r="E26" s="28" t="s">
        <v>660</v>
      </c>
      <c r="F26" s="29" t="s">
        <v>661</v>
      </c>
      <c r="G26" s="29" t="s">
        <v>662</v>
      </c>
      <c r="H26" s="29"/>
      <c r="I26" s="115">
        <v>39.44</v>
      </c>
      <c r="J26" s="32" t="str">
        <f>IF(ISBLANK(I26),"",IF(I26&gt;42,"",IF(I26&lt;=0,"TSM",IF(I26&lt;=0,"SM",IF(I26&lt;=34.75,"KSM",IF(I26&lt;=36.2,"I A",IF(I26&lt;=38.5,"II A",IF(I26&lt;=42,"III A"))))))))</f>
        <v>III A</v>
      </c>
      <c r="K26" s="29" t="s">
        <v>663</v>
      </c>
      <c r="L26" s="80" t="s">
        <v>869</v>
      </c>
      <c r="M26" s="80" t="s">
        <v>135</v>
      </c>
      <c r="N26" s="10">
        <v>3</v>
      </c>
      <c r="O26" s="10">
        <v>3</v>
      </c>
    </row>
    <row r="27" spans="1:15" ht="15.6" customHeight="1" x14ac:dyDescent="0.25">
      <c r="A27" s="83">
        <v>3</v>
      </c>
      <c r="B27" s="25">
        <v>86</v>
      </c>
      <c r="C27" s="26" t="s">
        <v>751</v>
      </c>
      <c r="D27" s="27" t="s">
        <v>752</v>
      </c>
      <c r="E27" s="28" t="s">
        <v>753</v>
      </c>
      <c r="F27" s="29" t="s">
        <v>3</v>
      </c>
      <c r="G27" s="29"/>
      <c r="H27" s="29"/>
      <c r="I27" s="115">
        <v>39.67</v>
      </c>
      <c r="J27" s="32" t="str">
        <f>IF(ISBLANK(I27),"",IF(I27&gt;42,"",IF(I27&lt;=0,"TSM",IF(I27&lt;=0,"SM",IF(I27&lt;=34.75,"KSM",IF(I27&lt;=36.2,"I A",IF(I27&lt;=38.5,"II A",IF(I27&lt;=42,"III A"))))))))</f>
        <v>III A</v>
      </c>
      <c r="K27" s="29" t="s">
        <v>139</v>
      </c>
      <c r="L27" s="80" t="s">
        <v>870</v>
      </c>
      <c r="M27" s="80" t="s">
        <v>871</v>
      </c>
      <c r="N27" s="10">
        <v>3</v>
      </c>
      <c r="O27" s="10">
        <v>2</v>
      </c>
    </row>
    <row r="28" spans="1:15" ht="5.25" customHeight="1" x14ac:dyDescent="0.25">
      <c r="D28" s="2"/>
    </row>
    <row r="29" spans="1:15" x14ac:dyDescent="0.25">
      <c r="B29" s="2">
        <v>4</v>
      </c>
      <c r="C29" s="3" t="s">
        <v>855</v>
      </c>
      <c r="D29" s="82"/>
      <c r="F29" s="15"/>
      <c r="G29" s="15"/>
      <c r="H29" s="15"/>
    </row>
    <row r="30" spans="1:15" ht="5.25" customHeight="1" thickBot="1" x14ac:dyDescent="0.3">
      <c r="D30" s="2"/>
    </row>
    <row r="31" spans="1:15" s="7" customFormat="1" ht="10.8" thickBot="1" x14ac:dyDescent="0.25">
      <c r="A31" s="16" t="s">
        <v>5</v>
      </c>
      <c r="B31" s="17" t="s">
        <v>6</v>
      </c>
      <c r="C31" s="18" t="s">
        <v>7</v>
      </c>
      <c r="D31" s="19" t="s">
        <v>8</v>
      </c>
      <c r="E31" s="20" t="s">
        <v>9</v>
      </c>
      <c r="F31" s="20" t="s">
        <v>10</v>
      </c>
      <c r="G31" s="20" t="s">
        <v>11</v>
      </c>
      <c r="H31" s="20" t="s">
        <v>12</v>
      </c>
      <c r="I31" s="21" t="s">
        <v>814</v>
      </c>
      <c r="J31" s="22" t="s">
        <v>15</v>
      </c>
      <c r="K31" s="23" t="s">
        <v>16</v>
      </c>
      <c r="L31" s="159"/>
      <c r="M31" s="160"/>
    </row>
    <row r="32" spans="1:15" ht="15.6" customHeight="1" x14ac:dyDescent="0.25">
      <c r="A32" s="83">
        <v>1</v>
      </c>
      <c r="B32" s="25">
        <v>36</v>
      </c>
      <c r="C32" s="26" t="s">
        <v>872</v>
      </c>
      <c r="D32" s="27" t="s">
        <v>873</v>
      </c>
      <c r="E32" s="28" t="s">
        <v>874</v>
      </c>
      <c r="F32" s="29" t="s">
        <v>100</v>
      </c>
      <c r="G32" s="29"/>
      <c r="H32" s="29" t="s">
        <v>448</v>
      </c>
      <c r="I32" s="115">
        <v>36.74</v>
      </c>
      <c r="J32" s="32" t="str">
        <f>IF(ISBLANK(I32),"",IF(I32&gt;42,"",IF(I32&lt;=0,"TSM",IF(I32&lt;=0,"SM",IF(I32&lt;=34.75,"KSM",IF(I32&lt;=36.2,"I A",IF(I32&lt;=38.5,"II A",IF(I32&lt;=42,"III A"))))))))</f>
        <v>II A</v>
      </c>
      <c r="K32" s="29" t="s">
        <v>449</v>
      </c>
      <c r="L32" s="80" t="s">
        <v>135</v>
      </c>
      <c r="M32" s="80" t="s">
        <v>875</v>
      </c>
      <c r="N32" s="10">
        <v>4</v>
      </c>
      <c r="O32" s="10">
        <v>2</v>
      </c>
    </row>
    <row r="33" spans="1:15" ht="15.6" customHeight="1" x14ac:dyDescent="0.25">
      <c r="A33" s="83">
        <v>2</v>
      </c>
      <c r="B33" s="25">
        <v>82</v>
      </c>
      <c r="C33" s="26" t="s">
        <v>876</v>
      </c>
      <c r="D33" s="27" t="s">
        <v>877</v>
      </c>
      <c r="E33" s="28" t="s">
        <v>878</v>
      </c>
      <c r="F33" s="29" t="s">
        <v>3</v>
      </c>
      <c r="G33" s="29" t="s">
        <v>66</v>
      </c>
      <c r="H33" s="29"/>
      <c r="I33" s="115">
        <v>36.75</v>
      </c>
      <c r="J33" s="32" t="str">
        <f>IF(ISBLANK(I33),"",IF(I33&gt;42,"",IF(I33&lt;=0,"TSM",IF(I33&lt;=0,"SM",IF(I33&lt;=34.75,"KSM",IF(I33&lt;=36.2,"I A",IF(I33&lt;=38.5,"II A",IF(I33&lt;=42,"III A"))))))))</f>
        <v>II A</v>
      </c>
      <c r="K33" s="29" t="s">
        <v>244</v>
      </c>
      <c r="L33" s="80" t="s">
        <v>879</v>
      </c>
      <c r="M33" s="80" t="s">
        <v>880</v>
      </c>
      <c r="N33" s="10">
        <v>4</v>
      </c>
      <c r="O33" s="10">
        <v>3</v>
      </c>
    </row>
    <row r="34" spans="1:15" ht="15.6" customHeight="1" x14ac:dyDescent="0.25">
      <c r="A34" s="83">
        <v>3</v>
      </c>
      <c r="B34" s="25">
        <v>37</v>
      </c>
      <c r="C34" s="26" t="s">
        <v>881</v>
      </c>
      <c r="D34" s="27" t="s">
        <v>882</v>
      </c>
      <c r="E34" s="28" t="s">
        <v>883</v>
      </c>
      <c r="F34" s="29" t="s">
        <v>3</v>
      </c>
      <c r="G34" s="29" t="s">
        <v>66</v>
      </c>
      <c r="H34" s="29"/>
      <c r="I34" s="115">
        <v>37.81</v>
      </c>
      <c r="J34" s="32" t="str">
        <f>IF(ISBLANK(I34),"",IF(I34&gt;42,"",IF(I34&lt;=0,"TSM",IF(I34&lt;=0,"SM",IF(I34&lt;=34.75,"KSM",IF(I34&lt;=36.2,"I A",IF(I34&lt;=38.5,"II A",IF(I34&lt;=42,"III A"))))))))</f>
        <v>II A</v>
      </c>
      <c r="K34" s="29" t="s">
        <v>820</v>
      </c>
      <c r="L34" s="80" t="s">
        <v>884</v>
      </c>
      <c r="M34" s="80" t="s">
        <v>885</v>
      </c>
      <c r="N34" s="10">
        <v>4</v>
      </c>
      <c r="O34" s="10">
        <v>4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22"/>
  <sheetViews>
    <sheetView zoomScale="110" zoomScaleNormal="110" workbookViewId="0">
      <selection activeCell="A3" sqref="A3"/>
    </sheetView>
  </sheetViews>
  <sheetFormatPr defaultColWidth="9.109375" defaultRowHeight="13.2" x14ac:dyDescent="0.25"/>
  <cols>
    <col min="1" max="1" width="4.5546875" style="10" customWidth="1"/>
    <col min="2" max="2" width="4" style="10" customWidth="1"/>
    <col min="3" max="3" width="10" style="10" customWidth="1"/>
    <col min="4" max="4" width="14" style="10" bestFit="1" customWidth="1"/>
    <col min="5" max="5" width="8.88671875" style="12" customWidth="1"/>
    <col min="6" max="6" width="14.109375" style="12" customWidth="1"/>
    <col min="7" max="7" width="10.33203125" style="12" customWidth="1"/>
    <col min="8" max="8" width="9.109375" style="12" customWidth="1"/>
    <col min="9" max="9" width="8.109375" style="4" customWidth="1"/>
    <col min="10" max="10" width="5.88671875" style="13" customWidth="1"/>
    <col min="11" max="11" width="29.33203125" style="10" customWidth="1"/>
    <col min="12" max="12" width="5.6640625" style="10" hidden="1" customWidth="1"/>
    <col min="13" max="13" width="4.5546875" style="10" hidden="1" customWidth="1"/>
    <col min="14" max="15" width="9.109375" style="10" hidden="1" customWidth="1"/>
    <col min="16" max="16384" width="9.109375" style="10"/>
  </cols>
  <sheetData>
    <row r="1" spans="1:15" s="2" customFormat="1" ht="13.8" x14ac:dyDescent="0.25">
      <c r="A1" s="1" t="s">
        <v>0</v>
      </c>
      <c r="B1" s="1"/>
      <c r="E1" s="3"/>
      <c r="F1" s="3"/>
      <c r="G1" s="3"/>
      <c r="H1" s="3"/>
      <c r="I1" s="4"/>
      <c r="J1" s="4"/>
      <c r="K1" s="6" t="s">
        <v>1</v>
      </c>
      <c r="M1" s="1"/>
    </row>
    <row r="2" spans="1:15" s="7" customFormat="1" ht="15.75" customHeight="1" x14ac:dyDescent="0.25">
      <c r="A2" s="1" t="s">
        <v>2</v>
      </c>
      <c r="B2" s="1"/>
      <c r="D2" s="2"/>
      <c r="E2" s="3"/>
      <c r="F2" s="3"/>
      <c r="G2" s="3"/>
      <c r="H2" s="3"/>
      <c r="I2" s="8"/>
      <c r="J2" s="8"/>
      <c r="K2" s="9" t="s">
        <v>3</v>
      </c>
      <c r="M2" s="1"/>
    </row>
    <row r="3" spans="1:15" ht="10.5" customHeight="1" x14ac:dyDescent="0.3">
      <c r="C3" s="11"/>
    </row>
    <row r="4" spans="1:15" ht="15.6" x14ac:dyDescent="0.3">
      <c r="C4" s="14" t="s">
        <v>854</v>
      </c>
      <c r="D4" s="2"/>
      <c r="F4" s="15"/>
      <c r="G4" s="15"/>
      <c r="H4" s="15"/>
    </row>
    <row r="5" spans="1:15" ht="5.25" customHeight="1" x14ac:dyDescent="0.25">
      <c r="D5" s="2"/>
    </row>
    <row r="6" spans="1:15" x14ac:dyDescent="0.25">
      <c r="B6" s="2"/>
      <c r="C6" s="3" t="s">
        <v>204</v>
      </c>
      <c r="D6" s="82"/>
      <c r="F6" s="15"/>
      <c r="G6" s="15"/>
      <c r="H6" s="15"/>
    </row>
    <row r="7" spans="1:15" ht="5.25" customHeight="1" thickBot="1" x14ac:dyDescent="0.3">
      <c r="D7" s="2"/>
    </row>
    <row r="8" spans="1:15" s="7" customFormat="1" ht="10.8" thickBot="1" x14ac:dyDescent="0.25">
      <c r="A8" s="16" t="s">
        <v>5</v>
      </c>
      <c r="B8" s="17" t="s">
        <v>6</v>
      </c>
      <c r="C8" s="18" t="s">
        <v>7</v>
      </c>
      <c r="D8" s="19" t="s">
        <v>8</v>
      </c>
      <c r="E8" s="20" t="s">
        <v>9</v>
      </c>
      <c r="F8" s="20" t="s">
        <v>10</v>
      </c>
      <c r="G8" s="20" t="s">
        <v>11</v>
      </c>
      <c r="H8" s="20" t="s">
        <v>12</v>
      </c>
      <c r="I8" s="21" t="s">
        <v>814</v>
      </c>
      <c r="J8" s="22" t="s">
        <v>15</v>
      </c>
      <c r="K8" s="23" t="s">
        <v>16</v>
      </c>
      <c r="L8" s="159"/>
      <c r="M8" s="160"/>
    </row>
    <row r="9" spans="1:15" ht="15.6" customHeight="1" x14ac:dyDescent="0.25">
      <c r="A9" s="83">
        <v>1</v>
      </c>
      <c r="B9" s="25">
        <v>36</v>
      </c>
      <c r="C9" s="26" t="s">
        <v>872</v>
      </c>
      <c r="D9" s="27" t="s">
        <v>873</v>
      </c>
      <c r="E9" s="28" t="s">
        <v>874</v>
      </c>
      <c r="F9" s="29" t="s">
        <v>100</v>
      </c>
      <c r="G9" s="29"/>
      <c r="H9" s="29" t="s">
        <v>448</v>
      </c>
      <c r="I9" s="115">
        <v>36.74</v>
      </c>
      <c r="J9" s="32" t="str">
        <f t="shared" ref="J9:J22" si="0">IF(ISBLANK(I9),"",IF(I9&gt;42,"",IF(I9&lt;=0,"TSM",IF(I9&lt;=0,"SM",IF(I9&lt;=34.75,"KSM",IF(I9&lt;=36.2,"I A",IF(I9&lt;=38.5,"II A",IF(I9&lt;=42,"III A"))))))))</f>
        <v>II A</v>
      </c>
      <c r="K9" s="29" t="s">
        <v>449</v>
      </c>
      <c r="L9" s="80" t="s">
        <v>135</v>
      </c>
      <c r="M9" s="80" t="s">
        <v>875</v>
      </c>
      <c r="N9" s="10">
        <v>4</v>
      </c>
      <c r="O9" s="10">
        <v>2</v>
      </c>
    </row>
    <row r="10" spans="1:15" ht="15.6" customHeight="1" x14ac:dyDescent="0.25">
      <c r="A10" s="83">
        <v>2</v>
      </c>
      <c r="B10" s="25">
        <v>82</v>
      </c>
      <c r="C10" s="26" t="s">
        <v>876</v>
      </c>
      <c r="D10" s="27" t="s">
        <v>877</v>
      </c>
      <c r="E10" s="28" t="s">
        <v>878</v>
      </c>
      <c r="F10" s="29" t="s">
        <v>3</v>
      </c>
      <c r="G10" s="29" t="s">
        <v>66</v>
      </c>
      <c r="H10" s="29"/>
      <c r="I10" s="115">
        <v>36.75</v>
      </c>
      <c r="J10" s="32" t="str">
        <f t="shared" si="0"/>
        <v>II A</v>
      </c>
      <c r="K10" s="29" t="s">
        <v>244</v>
      </c>
      <c r="L10" s="80" t="s">
        <v>879</v>
      </c>
      <c r="M10" s="80" t="s">
        <v>880</v>
      </c>
      <c r="N10" s="10">
        <v>4</v>
      </c>
      <c r="O10" s="10">
        <v>3</v>
      </c>
    </row>
    <row r="11" spans="1:15" ht="15.6" customHeight="1" x14ac:dyDescent="0.25">
      <c r="A11" s="83">
        <v>3</v>
      </c>
      <c r="B11" s="25">
        <v>37</v>
      </c>
      <c r="C11" s="26" t="s">
        <v>881</v>
      </c>
      <c r="D11" s="27" t="s">
        <v>882</v>
      </c>
      <c r="E11" s="28" t="s">
        <v>883</v>
      </c>
      <c r="F11" s="29" t="s">
        <v>3</v>
      </c>
      <c r="G11" s="29" t="s">
        <v>66</v>
      </c>
      <c r="H11" s="29"/>
      <c r="I11" s="115">
        <v>37.81</v>
      </c>
      <c r="J11" s="32" t="str">
        <f t="shared" si="0"/>
        <v>II A</v>
      </c>
      <c r="K11" s="29" t="s">
        <v>820</v>
      </c>
      <c r="L11" s="80" t="s">
        <v>884</v>
      </c>
      <c r="M11" s="80" t="s">
        <v>885</v>
      </c>
      <c r="N11" s="10">
        <v>4</v>
      </c>
      <c r="O11" s="10">
        <v>4</v>
      </c>
    </row>
    <row r="12" spans="1:15" ht="15.6" customHeight="1" x14ac:dyDescent="0.25">
      <c r="A12" s="83">
        <v>4</v>
      </c>
      <c r="B12" s="25">
        <v>44</v>
      </c>
      <c r="C12" s="26" t="s">
        <v>148</v>
      </c>
      <c r="D12" s="27" t="s">
        <v>655</v>
      </c>
      <c r="E12" s="28" t="s">
        <v>656</v>
      </c>
      <c r="F12" s="29" t="s">
        <v>3</v>
      </c>
      <c r="G12" s="29" t="s">
        <v>66</v>
      </c>
      <c r="H12" s="29"/>
      <c r="I12" s="115">
        <v>37.9</v>
      </c>
      <c r="J12" s="32" t="str">
        <f t="shared" si="0"/>
        <v>II A</v>
      </c>
      <c r="K12" s="29" t="s">
        <v>657</v>
      </c>
      <c r="L12" s="80" t="s">
        <v>868</v>
      </c>
      <c r="M12" s="80" t="s">
        <v>135</v>
      </c>
      <c r="N12" s="10">
        <v>3</v>
      </c>
      <c r="O12" s="10">
        <v>4</v>
      </c>
    </row>
    <row r="13" spans="1:15" ht="15.6" customHeight="1" x14ac:dyDescent="0.25">
      <c r="A13" s="83">
        <v>5</v>
      </c>
      <c r="B13" s="25">
        <v>107</v>
      </c>
      <c r="C13" s="26" t="s">
        <v>651</v>
      </c>
      <c r="D13" s="27" t="s">
        <v>698</v>
      </c>
      <c r="E13" s="28" t="s">
        <v>699</v>
      </c>
      <c r="F13" s="29" t="s">
        <v>700</v>
      </c>
      <c r="G13" s="29" t="s">
        <v>662</v>
      </c>
      <c r="H13" s="29"/>
      <c r="I13" s="115">
        <v>38.729999999999997</v>
      </c>
      <c r="J13" s="32" t="str">
        <f t="shared" si="0"/>
        <v>III A</v>
      </c>
      <c r="K13" s="29" t="s">
        <v>701</v>
      </c>
      <c r="L13" s="80" t="s">
        <v>135</v>
      </c>
      <c r="M13" s="80" t="s">
        <v>864</v>
      </c>
      <c r="N13" s="10">
        <v>2</v>
      </c>
      <c r="O13" s="10">
        <v>3</v>
      </c>
    </row>
    <row r="14" spans="1:15" ht="15.6" customHeight="1" x14ac:dyDescent="0.25">
      <c r="A14" s="83">
        <v>6</v>
      </c>
      <c r="B14" s="25">
        <v>17</v>
      </c>
      <c r="C14" s="26" t="s">
        <v>178</v>
      </c>
      <c r="D14" s="27" t="s">
        <v>856</v>
      </c>
      <c r="E14" s="28" t="s">
        <v>857</v>
      </c>
      <c r="F14" s="29" t="s">
        <v>208</v>
      </c>
      <c r="G14" s="29"/>
      <c r="H14" s="29" t="s">
        <v>858</v>
      </c>
      <c r="I14" s="115">
        <v>39.22</v>
      </c>
      <c r="J14" s="32" t="str">
        <f t="shared" si="0"/>
        <v>III A</v>
      </c>
      <c r="K14" s="29" t="s">
        <v>859</v>
      </c>
      <c r="L14" s="80" t="s">
        <v>135</v>
      </c>
      <c r="M14" s="80" t="s">
        <v>135</v>
      </c>
      <c r="N14" s="10">
        <v>1</v>
      </c>
      <c r="O14" s="10">
        <v>3</v>
      </c>
    </row>
    <row r="15" spans="1:15" ht="15.6" customHeight="1" x14ac:dyDescent="0.25">
      <c r="A15" s="83">
        <v>7</v>
      </c>
      <c r="B15" s="25">
        <v>108</v>
      </c>
      <c r="C15" s="26" t="s">
        <v>658</v>
      </c>
      <c r="D15" s="27" t="s">
        <v>659</v>
      </c>
      <c r="E15" s="28" t="s">
        <v>660</v>
      </c>
      <c r="F15" s="29" t="s">
        <v>661</v>
      </c>
      <c r="G15" s="29" t="s">
        <v>662</v>
      </c>
      <c r="H15" s="29"/>
      <c r="I15" s="115">
        <v>39.44</v>
      </c>
      <c r="J15" s="32" t="str">
        <f t="shared" si="0"/>
        <v>III A</v>
      </c>
      <c r="K15" s="29" t="s">
        <v>663</v>
      </c>
      <c r="L15" s="80" t="s">
        <v>869</v>
      </c>
      <c r="M15" s="80" t="s">
        <v>135</v>
      </c>
      <c r="N15" s="10">
        <v>3</v>
      </c>
      <c r="O15" s="10">
        <v>3</v>
      </c>
    </row>
    <row r="16" spans="1:15" ht="15.6" customHeight="1" x14ac:dyDescent="0.25">
      <c r="A16" s="83">
        <v>8</v>
      </c>
      <c r="B16" s="25">
        <v>86</v>
      </c>
      <c r="C16" s="26" t="s">
        <v>751</v>
      </c>
      <c r="D16" s="27" t="s">
        <v>752</v>
      </c>
      <c r="E16" s="28" t="s">
        <v>753</v>
      </c>
      <c r="F16" s="29" t="s">
        <v>3</v>
      </c>
      <c r="G16" s="29"/>
      <c r="H16" s="29"/>
      <c r="I16" s="115">
        <v>39.67</v>
      </c>
      <c r="J16" s="32" t="str">
        <f t="shared" si="0"/>
        <v>III A</v>
      </c>
      <c r="K16" s="29" t="s">
        <v>139</v>
      </c>
      <c r="L16" s="80" t="s">
        <v>870</v>
      </c>
      <c r="M16" s="80" t="s">
        <v>871</v>
      </c>
      <c r="N16" s="10">
        <v>3</v>
      </c>
      <c r="O16" s="10">
        <v>2</v>
      </c>
    </row>
    <row r="17" spans="1:15" ht="15.6" customHeight="1" x14ac:dyDescent="0.25">
      <c r="A17" s="83">
        <v>9</v>
      </c>
      <c r="B17" s="25">
        <v>38</v>
      </c>
      <c r="C17" s="26" t="s">
        <v>687</v>
      </c>
      <c r="D17" s="27" t="s">
        <v>688</v>
      </c>
      <c r="E17" s="28" t="s">
        <v>689</v>
      </c>
      <c r="F17" s="29" t="s">
        <v>624</v>
      </c>
      <c r="G17" s="29"/>
      <c r="H17" s="29"/>
      <c r="I17" s="115">
        <v>40.229999999999997</v>
      </c>
      <c r="J17" s="32" t="str">
        <f t="shared" si="0"/>
        <v>III A</v>
      </c>
      <c r="K17" s="29" t="s">
        <v>690</v>
      </c>
      <c r="L17" s="80" t="s">
        <v>135</v>
      </c>
      <c r="M17" s="80" t="s">
        <v>135</v>
      </c>
      <c r="N17" s="10">
        <v>1</v>
      </c>
      <c r="O17" s="10">
        <v>4</v>
      </c>
    </row>
    <row r="18" spans="1:15" ht="15.6" customHeight="1" x14ac:dyDescent="0.25">
      <c r="A18" s="83">
        <v>10</v>
      </c>
      <c r="B18" s="25">
        <v>14</v>
      </c>
      <c r="C18" s="26" t="s">
        <v>167</v>
      </c>
      <c r="D18" s="27" t="s">
        <v>645</v>
      </c>
      <c r="E18" s="28" t="s">
        <v>646</v>
      </c>
      <c r="F18" s="29" t="s">
        <v>3</v>
      </c>
      <c r="G18" s="29" t="s">
        <v>66</v>
      </c>
      <c r="H18" s="29"/>
      <c r="I18" s="115">
        <v>41.09</v>
      </c>
      <c r="J18" s="32" t="str">
        <f t="shared" si="0"/>
        <v>III A</v>
      </c>
      <c r="K18" s="29" t="s">
        <v>647</v>
      </c>
      <c r="L18" s="80" t="s">
        <v>865</v>
      </c>
      <c r="M18" s="80" t="s">
        <v>866</v>
      </c>
      <c r="N18" s="10">
        <v>2</v>
      </c>
      <c r="O18" s="10">
        <v>4</v>
      </c>
    </row>
    <row r="19" spans="1:15" ht="15.6" customHeight="1" x14ac:dyDescent="0.25">
      <c r="A19" s="83">
        <v>11</v>
      </c>
      <c r="B19" s="25">
        <v>25</v>
      </c>
      <c r="C19" s="26" t="s">
        <v>754</v>
      </c>
      <c r="D19" s="27" t="s">
        <v>755</v>
      </c>
      <c r="E19" s="28" t="s">
        <v>756</v>
      </c>
      <c r="F19" s="29" t="s">
        <v>121</v>
      </c>
      <c r="G19" s="29"/>
      <c r="H19" s="29"/>
      <c r="I19" s="115">
        <v>41.35</v>
      </c>
      <c r="J19" s="32" t="str">
        <f t="shared" si="0"/>
        <v>III A</v>
      </c>
      <c r="K19" s="29" t="s">
        <v>247</v>
      </c>
      <c r="L19" s="80" t="s">
        <v>135</v>
      </c>
      <c r="M19" s="80" t="s">
        <v>867</v>
      </c>
      <c r="N19" s="10">
        <v>2</v>
      </c>
      <c r="O19" s="10">
        <v>2</v>
      </c>
    </row>
    <row r="20" spans="1:15" ht="15.6" customHeight="1" x14ac:dyDescent="0.25">
      <c r="A20" s="83">
        <v>12</v>
      </c>
      <c r="B20" s="25">
        <v>98</v>
      </c>
      <c r="C20" s="26" t="s">
        <v>860</v>
      </c>
      <c r="D20" s="27" t="s">
        <v>861</v>
      </c>
      <c r="E20" s="28" t="s">
        <v>862</v>
      </c>
      <c r="F20" s="29" t="s">
        <v>157</v>
      </c>
      <c r="G20" s="29" t="s">
        <v>158</v>
      </c>
      <c r="H20" s="29"/>
      <c r="I20" s="115">
        <v>41.72</v>
      </c>
      <c r="J20" s="32" t="str">
        <f t="shared" si="0"/>
        <v>III A</v>
      </c>
      <c r="K20" s="29" t="s">
        <v>159</v>
      </c>
      <c r="L20" s="80" t="s">
        <v>135</v>
      </c>
      <c r="M20" s="80" t="s">
        <v>863</v>
      </c>
      <c r="N20" s="10">
        <v>1</v>
      </c>
      <c r="O20" s="10">
        <v>1</v>
      </c>
    </row>
    <row r="21" spans="1:15" ht="15.6" customHeight="1" x14ac:dyDescent="0.25">
      <c r="A21" s="83">
        <v>13</v>
      </c>
      <c r="B21" s="25">
        <v>24</v>
      </c>
      <c r="C21" s="26" t="s">
        <v>702</v>
      </c>
      <c r="D21" s="27" t="s">
        <v>703</v>
      </c>
      <c r="E21" s="28" t="s">
        <v>704</v>
      </c>
      <c r="F21" s="29" t="s">
        <v>121</v>
      </c>
      <c r="G21" s="29"/>
      <c r="H21" s="29"/>
      <c r="I21" s="115">
        <v>42.16</v>
      </c>
      <c r="J21" s="32" t="str">
        <f t="shared" si="0"/>
        <v/>
      </c>
      <c r="K21" s="29" t="s">
        <v>247</v>
      </c>
      <c r="L21" s="80" t="s">
        <v>135</v>
      </c>
      <c r="M21" s="80" t="s">
        <v>135</v>
      </c>
      <c r="N21" s="10">
        <v>2</v>
      </c>
      <c r="O21" s="10">
        <v>1</v>
      </c>
    </row>
    <row r="22" spans="1:15" ht="15.6" customHeight="1" x14ac:dyDescent="0.25">
      <c r="A22" s="83">
        <v>14</v>
      </c>
      <c r="B22" s="25">
        <v>28</v>
      </c>
      <c r="C22" s="26" t="s">
        <v>642</v>
      </c>
      <c r="D22" s="27" t="s">
        <v>643</v>
      </c>
      <c r="E22" s="28" t="s">
        <v>644</v>
      </c>
      <c r="F22" s="29" t="s">
        <v>121</v>
      </c>
      <c r="G22" s="29"/>
      <c r="H22" s="29"/>
      <c r="I22" s="115">
        <v>44.21</v>
      </c>
      <c r="J22" s="32" t="str">
        <f t="shared" si="0"/>
        <v/>
      </c>
      <c r="K22" s="29" t="s">
        <v>247</v>
      </c>
      <c r="L22" s="80" t="s">
        <v>135</v>
      </c>
      <c r="M22" s="80" t="s">
        <v>135</v>
      </c>
      <c r="N22" s="10">
        <v>1</v>
      </c>
      <c r="O22" s="10">
        <v>2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4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6640625" style="10" customWidth="1"/>
    <col min="2" max="2" width="4" style="10" customWidth="1"/>
    <col min="3" max="3" width="11.5546875" style="10" customWidth="1"/>
    <col min="4" max="4" width="17.6640625" style="10" customWidth="1"/>
    <col min="5" max="5" width="8.88671875" style="12" customWidth="1"/>
    <col min="6" max="6" width="12.109375" style="12" bestFit="1" customWidth="1"/>
    <col min="7" max="7" width="16.6640625" style="12" customWidth="1"/>
    <col min="8" max="8" width="13.44140625" style="12" customWidth="1"/>
    <col min="9" max="9" width="9.33203125" style="4" customWidth="1"/>
    <col min="10" max="10" width="5.6640625" style="13" customWidth="1"/>
    <col min="11" max="11" width="25.109375" style="10" customWidth="1"/>
    <col min="12" max="12" width="5.44140625" style="85" bestFit="1" customWidth="1"/>
    <col min="13" max="14" width="9.109375" style="10" customWidth="1"/>
    <col min="15" max="16384" width="9.109375" style="10"/>
  </cols>
  <sheetData>
    <row r="1" spans="1:12" s="2" customFormat="1" ht="13.8" x14ac:dyDescent="0.25">
      <c r="A1" s="1" t="s">
        <v>0</v>
      </c>
      <c r="B1" s="1"/>
      <c r="E1" s="3"/>
      <c r="F1" s="3"/>
      <c r="G1" s="3"/>
      <c r="H1" s="3"/>
      <c r="I1" s="4"/>
      <c r="J1" s="5"/>
      <c r="K1" s="6" t="s">
        <v>1</v>
      </c>
      <c r="L1" s="84"/>
    </row>
    <row r="2" spans="1:12" s="7" customFormat="1" ht="15.75" customHeight="1" x14ac:dyDescent="0.25">
      <c r="A2" s="1" t="s">
        <v>2</v>
      </c>
      <c r="B2" s="1"/>
      <c r="D2" s="2"/>
      <c r="E2" s="3"/>
      <c r="F2" s="3"/>
      <c r="G2" s="3"/>
      <c r="H2" s="3"/>
      <c r="I2" s="8"/>
      <c r="J2" s="5"/>
      <c r="K2" s="9" t="s">
        <v>3</v>
      </c>
      <c r="L2" s="85"/>
    </row>
    <row r="3" spans="1:12" ht="10.5" customHeight="1" x14ac:dyDescent="0.3">
      <c r="C3" s="11"/>
      <c r="K3" s="9"/>
    </row>
    <row r="4" spans="1:12" ht="15.6" x14ac:dyDescent="0.3">
      <c r="C4" s="14" t="s">
        <v>205</v>
      </c>
      <c r="D4" s="2"/>
      <c r="F4" s="15"/>
      <c r="G4" s="15"/>
      <c r="H4" s="15"/>
    </row>
    <row r="5" spans="1:12" ht="9" customHeight="1" x14ac:dyDescent="0.25">
      <c r="D5" s="2"/>
    </row>
    <row r="6" spans="1:12" x14ac:dyDescent="0.25">
      <c r="B6" s="2"/>
      <c r="C6" s="3"/>
      <c r="D6" s="82"/>
      <c r="F6" s="15"/>
      <c r="G6" s="15"/>
      <c r="H6" s="15"/>
      <c r="J6" s="4"/>
      <c r="K6" s="13"/>
    </row>
    <row r="7" spans="1:12" ht="9" customHeight="1" thickBot="1" x14ac:dyDescent="0.3">
      <c r="D7" s="2"/>
      <c r="J7" s="4"/>
      <c r="K7" s="13"/>
    </row>
    <row r="8" spans="1:12" s="7" customFormat="1" ht="11.4" customHeight="1" thickBot="1" x14ac:dyDescent="0.25">
      <c r="A8" s="16" t="s">
        <v>5</v>
      </c>
      <c r="B8" s="17" t="s">
        <v>6</v>
      </c>
      <c r="C8" s="18" t="s">
        <v>7</v>
      </c>
      <c r="D8" s="19" t="s">
        <v>8</v>
      </c>
      <c r="E8" s="20" t="s">
        <v>9</v>
      </c>
      <c r="F8" s="20" t="s">
        <v>10</v>
      </c>
      <c r="G8" s="20" t="s">
        <v>11</v>
      </c>
      <c r="H8" s="20" t="s">
        <v>12</v>
      </c>
      <c r="I8" s="21" t="s">
        <v>61</v>
      </c>
      <c r="J8" s="22" t="s">
        <v>62</v>
      </c>
      <c r="K8" s="23" t="s">
        <v>16</v>
      </c>
      <c r="L8" s="85"/>
    </row>
    <row r="9" spans="1:12" ht="15.9" customHeight="1" x14ac:dyDescent="0.25">
      <c r="A9" s="83">
        <v>1</v>
      </c>
      <c r="B9" s="25">
        <v>192</v>
      </c>
      <c r="C9" s="26" t="s">
        <v>23</v>
      </c>
      <c r="D9" s="27" t="s">
        <v>206</v>
      </c>
      <c r="E9" s="28" t="s">
        <v>207</v>
      </c>
      <c r="F9" s="29" t="s">
        <v>208</v>
      </c>
      <c r="G9" s="29" t="s">
        <v>209</v>
      </c>
      <c r="H9" s="29" t="s">
        <v>210</v>
      </c>
      <c r="I9" s="30">
        <v>1.1841435185185186E-3</v>
      </c>
      <c r="J9" s="32" t="str">
        <f t="shared" ref="J9:J14" si="0">IF(ISBLANK(I9),"",IF(I9&gt;0.0013599537037037,"",IF(I9&lt;=0.00109375,"KSM",IF(I9&lt;=0.00115162037037037,"I A",IF(I9&lt;=0.00124421296296296,"II A",IF(I9&lt;=0.0013599537037037,"III A"))))))</f>
        <v>II A</v>
      </c>
      <c r="K9" s="29" t="s">
        <v>211</v>
      </c>
      <c r="L9" s="10"/>
    </row>
    <row r="10" spans="1:12" ht="15.9" customHeight="1" x14ac:dyDescent="0.25">
      <c r="A10" s="83">
        <v>2</v>
      </c>
      <c r="B10" s="25">
        <v>124</v>
      </c>
      <c r="C10" s="26" t="s">
        <v>212</v>
      </c>
      <c r="D10" s="27" t="s">
        <v>213</v>
      </c>
      <c r="E10" s="28" t="s">
        <v>214</v>
      </c>
      <c r="F10" s="29" t="s">
        <v>215</v>
      </c>
      <c r="G10" s="29" t="s">
        <v>158</v>
      </c>
      <c r="H10" s="29"/>
      <c r="I10" s="30">
        <v>1.1946759259259259E-3</v>
      </c>
      <c r="J10" s="32" t="str">
        <f t="shared" si="0"/>
        <v>II A</v>
      </c>
      <c r="K10" s="29" t="s">
        <v>216</v>
      </c>
      <c r="L10" s="10"/>
    </row>
    <row r="11" spans="1:12" ht="15.9" customHeight="1" x14ac:dyDescent="0.25">
      <c r="A11" s="83">
        <v>3</v>
      </c>
      <c r="B11" s="25">
        <v>180</v>
      </c>
      <c r="C11" s="26" t="s">
        <v>217</v>
      </c>
      <c r="D11" s="27" t="s">
        <v>218</v>
      </c>
      <c r="E11" s="28" t="s">
        <v>219</v>
      </c>
      <c r="F11" s="29" t="s">
        <v>121</v>
      </c>
      <c r="G11" s="29"/>
      <c r="H11" s="29"/>
      <c r="I11" s="30">
        <v>1.2177083333333334E-3</v>
      </c>
      <c r="J11" s="32" t="str">
        <f t="shared" si="0"/>
        <v>II A</v>
      </c>
      <c r="K11" s="29" t="s">
        <v>220</v>
      </c>
      <c r="L11" s="10"/>
    </row>
    <row r="12" spans="1:12" ht="15.9" customHeight="1" x14ac:dyDescent="0.25">
      <c r="A12" s="83"/>
      <c r="B12" s="25">
        <v>138</v>
      </c>
      <c r="C12" s="26" t="s">
        <v>81</v>
      </c>
      <c r="D12" s="27" t="s">
        <v>221</v>
      </c>
      <c r="E12" s="28" t="s">
        <v>222</v>
      </c>
      <c r="F12" s="29" t="s">
        <v>105</v>
      </c>
      <c r="G12" s="29" t="s">
        <v>106</v>
      </c>
      <c r="H12" s="29" t="s">
        <v>107</v>
      </c>
      <c r="I12" s="30" t="s">
        <v>42</v>
      </c>
      <c r="J12" s="32" t="str">
        <f t="shared" si="0"/>
        <v/>
      </c>
      <c r="K12" s="29" t="s">
        <v>109</v>
      </c>
      <c r="L12" s="10"/>
    </row>
    <row r="13" spans="1:12" ht="15.9" customHeight="1" x14ac:dyDescent="0.25">
      <c r="A13" s="83"/>
      <c r="B13" s="25">
        <v>142</v>
      </c>
      <c r="C13" s="26" t="s">
        <v>223</v>
      </c>
      <c r="D13" s="27" t="s">
        <v>224</v>
      </c>
      <c r="E13" s="28" t="s">
        <v>225</v>
      </c>
      <c r="F13" s="29" t="s">
        <v>226</v>
      </c>
      <c r="G13" s="29" t="s">
        <v>227</v>
      </c>
      <c r="H13" s="29"/>
      <c r="I13" s="30" t="s">
        <v>42</v>
      </c>
      <c r="J13" s="32" t="str">
        <f t="shared" si="0"/>
        <v/>
      </c>
      <c r="K13" s="29" t="s">
        <v>228</v>
      </c>
      <c r="L13" s="10"/>
    </row>
    <row r="14" spans="1:12" ht="15.9" customHeight="1" x14ac:dyDescent="0.25">
      <c r="A14" s="83"/>
      <c r="B14" s="25">
        <v>173</v>
      </c>
      <c r="C14" s="26" t="s">
        <v>229</v>
      </c>
      <c r="D14" s="27" t="s">
        <v>230</v>
      </c>
      <c r="E14" s="28" t="s">
        <v>231</v>
      </c>
      <c r="F14" s="29" t="s">
        <v>3</v>
      </c>
      <c r="G14" s="29" t="s">
        <v>66</v>
      </c>
      <c r="H14" s="29"/>
      <c r="I14" s="30" t="s">
        <v>42</v>
      </c>
      <c r="J14" s="32" t="str">
        <f t="shared" si="0"/>
        <v/>
      </c>
      <c r="K14" s="29" t="s">
        <v>232</v>
      </c>
      <c r="L14" s="10"/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activeCell="A3" sqref="A3"/>
    </sheetView>
  </sheetViews>
  <sheetFormatPr defaultColWidth="8.88671875" defaultRowHeight="13.2" x14ac:dyDescent="0.25"/>
  <cols>
    <col min="1" max="1" width="4.5546875" style="10" customWidth="1"/>
    <col min="2" max="2" width="4" style="10" customWidth="1"/>
    <col min="3" max="3" width="12.109375" style="10" customWidth="1"/>
    <col min="4" max="4" width="12.88671875" style="10" customWidth="1"/>
    <col min="5" max="5" width="8.88671875" style="12" customWidth="1"/>
    <col min="6" max="6" width="14" style="12" customWidth="1"/>
    <col min="7" max="7" width="10.109375" style="12" bestFit="1" customWidth="1"/>
    <col min="8" max="8" width="13.33203125" style="12" customWidth="1"/>
    <col min="9" max="9" width="9.33203125" style="4" customWidth="1"/>
    <col min="10" max="10" width="6.33203125" style="13" customWidth="1"/>
    <col min="11" max="11" width="28.5546875" style="10" bestFit="1" customWidth="1"/>
    <col min="12" max="12" width="8.88671875" style="10" customWidth="1"/>
    <col min="13" max="16384" width="8.88671875" style="10"/>
  </cols>
  <sheetData>
    <row r="1" spans="1:11" s="2" customFormat="1" ht="13.8" x14ac:dyDescent="0.25">
      <c r="A1" s="1" t="s">
        <v>0</v>
      </c>
      <c r="B1" s="1"/>
      <c r="E1" s="3"/>
      <c r="F1" s="3"/>
      <c r="G1" s="3"/>
      <c r="H1" s="3"/>
      <c r="I1" s="4"/>
      <c r="J1" s="5"/>
      <c r="K1" s="6" t="s">
        <v>1</v>
      </c>
    </row>
    <row r="2" spans="1:11" s="7" customFormat="1" ht="15.75" customHeight="1" x14ac:dyDescent="0.25">
      <c r="A2" s="1" t="s">
        <v>2</v>
      </c>
      <c r="B2" s="1"/>
      <c r="D2" s="2"/>
      <c r="E2" s="3"/>
      <c r="F2" s="3"/>
      <c r="G2" s="3"/>
      <c r="H2" s="3"/>
      <c r="I2" s="8"/>
      <c r="J2" s="5"/>
      <c r="K2" s="9" t="s">
        <v>3</v>
      </c>
    </row>
    <row r="3" spans="1:11" ht="10.5" customHeight="1" x14ac:dyDescent="0.3">
      <c r="C3" s="11"/>
      <c r="K3" s="9"/>
    </row>
    <row r="4" spans="1:11" ht="15.6" x14ac:dyDescent="0.3">
      <c r="C4" s="14" t="s">
        <v>123</v>
      </c>
      <c r="D4" s="2"/>
      <c r="F4" s="15"/>
      <c r="G4" s="15"/>
      <c r="H4" s="15"/>
    </row>
    <row r="5" spans="1:11" ht="9" customHeight="1" x14ac:dyDescent="0.25">
      <c r="D5" s="2"/>
      <c r="E5" s="80"/>
    </row>
    <row r="6" spans="1:11" x14ac:dyDescent="0.25">
      <c r="B6" s="2">
        <v>1</v>
      </c>
      <c r="C6" s="3" t="s">
        <v>124</v>
      </c>
      <c r="D6" s="82"/>
      <c r="E6" s="80"/>
      <c r="F6" s="15"/>
      <c r="G6" s="15"/>
      <c r="H6" s="15"/>
      <c r="J6" s="4"/>
      <c r="K6" s="13"/>
    </row>
    <row r="7" spans="1:11" ht="9" customHeight="1" thickBot="1" x14ac:dyDescent="0.3">
      <c r="D7" s="2"/>
      <c r="E7" s="80"/>
      <c r="J7" s="4"/>
      <c r="K7" s="13"/>
    </row>
    <row r="8" spans="1:11" s="7" customFormat="1" ht="10.8" thickBot="1" x14ac:dyDescent="0.25">
      <c r="A8" s="16" t="s">
        <v>5</v>
      </c>
      <c r="B8" s="17" t="s">
        <v>6</v>
      </c>
      <c r="C8" s="18" t="s">
        <v>7</v>
      </c>
      <c r="D8" s="19" t="s">
        <v>8</v>
      </c>
      <c r="E8" s="20" t="s">
        <v>9</v>
      </c>
      <c r="F8" s="20" t="s">
        <v>10</v>
      </c>
      <c r="G8" s="20" t="s">
        <v>11</v>
      </c>
      <c r="H8" s="20" t="s">
        <v>12</v>
      </c>
      <c r="I8" s="21" t="s">
        <v>61</v>
      </c>
      <c r="J8" s="22" t="s">
        <v>62</v>
      </c>
      <c r="K8" s="23" t="s">
        <v>16</v>
      </c>
    </row>
    <row r="9" spans="1:11" ht="15.9" customHeight="1" x14ac:dyDescent="0.25">
      <c r="A9" s="83">
        <v>1</v>
      </c>
      <c r="B9" s="25">
        <v>70</v>
      </c>
      <c r="C9" s="26" t="s">
        <v>125</v>
      </c>
      <c r="D9" s="27" t="s">
        <v>126</v>
      </c>
      <c r="E9" s="28" t="s">
        <v>127</v>
      </c>
      <c r="F9" s="29" t="s">
        <v>128</v>
      </c>
      <c r="G9" s="29" t="s">
        <v>129</v>
      </c>
      <c r="H9" s="29"/>
      <c r="I9" s="30">
        <v>1.0723379629629631E-3</v>
      </c>
      <c r="J9" s="32" t="str">
        <f t="shared" ref="J9:J14" si="0">IF(ISBLANK(I9),"",IF(I9&gt;0.00118634259259259,"",IF(I9&lt;=0,"TSM",IF(I9&lt;=0,"SM",IF(I9&lt;=0.000966435185185185,"KSM",IF(I9&lt;=0.00101273148148148,"I A",IF(I9&lt;=0.00108217592592593,"II A",IF(I9&lt;=0.00118634259259259,"III A"))))))))</f>
        <v>II A</v>
      </c>
      <c r="K9" s="29" t="s">
        <v>130</v>
      </c>
    </row>
    <row r="10" spans="1:11" ht="15.9" customHeight="1" x14ac:dyDescent="0.25">
      <c r="A10" s="83">
        <v>2</v>
      </c>
      <c r="B10" s="25">
        <v>93</v>
      </c>
      <c r="C10" s="26" t="s">
        <v>131</v>
      </c>
      <c r="D10" s="27" t="s">
        <v>132</v>
      </c>
      <c r="E10" s="28" t="s">
        <v>133</v>
      </c>
      <c r="F10" s="29" t="s">
        <v>47</v>
      </c>
      <c r="G10" s="29"/>
      <c r="H10" s="29"/>
      <c r="I10" s="30">
        <v>1.0748842592592592E-3</v>
      </c>
      <c r="J10" s="32" t="str">
        <f t="shared" si="0"/>
        <v>II A</v>
      </c>
      <c r="K10" s="29" t="s">
        <v>134</v>
      </c>
    </row>
    <row r="11" spans="1:11" ht="15.9" customHeight="1" x14ac:dyDescent="0.25">
      <c r="A11" s="83">
        <v>3</v>
      </c>
      <c r="B11" s="25">
        <v>88</v>
      </c>
      <c r="C11" s="26" t="s">
        <v>136</v>
      </c>
      <c r="D11" s="27" t="s">
        <v>137</v>
      </c>
      <c r="E11" s="28" t="s">
        <v>138</v>
      </c>
      <c r="F11" s="29" t="s">
        <v>3</v>
      </c>
      <c r="G11" s="29"/>
      <c r="H11" s="29"/>
      <c r="I11" s="30">
        <v>1.0962962962962964E-3</v>
      </c>
      <c r="J11" s="32" t="str">
        <f t="shared" si="0"/>
        <v>III A</v>
      </c>
      <c r="K11" s="29" t="s">
        <v>139</v>
      </c>
    </row>
    <row r="12" spans="1:11" ht="15.9" customHeight="1" x14ac:dyDescent="0.25">
      <c r="A12" s="83">
        <v>4</v>
      </c>
      <c r="B12" s="25">
        <v>91</v>
      </c>
      <c r="C12" s="26" t="s">
        <v>140</v>
      </c>
      <c r="D12" s="27" t="s">
        <v>141</v>
      </c>
      <c r="E12" s="28" t="s">
        <v>142</v>
      </c>
      <c r="F12" s="29" t="s">
        <v>47</v>
      </c>
      <c r="G12" s="29"/>
      <c r="H12" s="29"/>
      <c r="I12" s="30">
        <v>1.119560185185185E-3</v>
      </c>
      <c r="J12" s="32" t="str">
        <f t="shared" si="0"/>
        <v>III A</v>
      </c>
      <c r="K12" s="29" t="s">
        <v>143</v>
      </c>
    </row>
    <row r="13" spans="1:11" ht="15.9" customHeight="1" x14ac:dyDescent="0.25">
      <c r="A13" s="83">
        <v>5</v>
      </c>
      <c r="B13" s="25">
        <v>79</v>
      </c>
      <c r="C13" s="26" t="s">
        <v>144</v>
      </c>
      <c r="D13" s="27" t="s">
        <v>145</v>
      </c>
      <c r="E13" s="28" t="s">
        <v>146</v>
      </c>
      <c r="F13" s="29" t="s">
        <v>3</v>
      </c>
      <c r="G13" s="29"/>
      <c r="H13" s="29"/>
      <c r="I13" s="30">
        <v>1.1266203703703705E-3</v>
      </c>
      <c r="J13" s="32" t="str">
        <f t="shared" si="0"/>
        <v>III A</v>
      </c>
      <c r="K13" s="29" t="s">
        <v>147</v>
      </c>
    </row>
    <row r="14" spans="1:11" ht="15.9" customHeight="1" x14ac:dyDescent="0.25">
      <c r="A14" s="83"/>
      <c r="B14" s="25">
        <v>69</v>
      </c>
      <c r="C14" s="26" t="s">
        <v>148</v>
      </c>
      <c r="D14" s="27" t="s">
        <v>149</v>
      </c>
      <c r="E14" s="28" t="s">
        <v>150</v>
      </c>
      <c r="F14" s="29" t="s">
        <v>151</v>
      </c>
      <c r="G14" s="29" t="s">
        <v>152</v>
      </c>
      <c r="H14" s="29"/>
      <c r="I14" s="30" t="s">
        <v>42</v>
      </c>
      <c r="J14" s="32" t="str">
        <f t="shared" si="0"/>
        <v/>
      </c>
      <c r="K14" s="29" t="s">
        <v>153</v>
      </c>
    </row>
    <row r="15" spans="1:11" ht="9" customHeight="1" x14ac:dyDescent="0.25">
      <c r="D15" s="2"/>
      <c r="E15" s="80"/>
    </row>
    <row r="16" spans="1:11" x14ac:dyDescent="0.25">
      <c r="B16" s="2">
        <v>2</v>
      </c>
      <c r="C16" s="3" t="s">
        <v>124</v>
      </c>
      <c r="D16" s="82"/>
      <c r="E16" s="80"/>
      <c r="F16" s="15"/>
      <c r="G16" s="15"/>
      <c r="H16" s="15"/>
      <c r="J16" s="4"/>
      <c r="K16" s="13"/>
    </row>
    <row r="17" spans="1:11" ht="9" customHeight="1" thickBot="1" x14ac:dyDescent="0.3">
      <c r="D17" s="2"/>
      <c r="E17" s="80"/>
      <c r="J17" s="4"/>
      <c r="K17" s="13"/>
    </row>
    <row r="18" spans="1:11" s="7" customFormat="1" ht="10.8" thickBot="1" x14ac:dyDescent="0.25">
      <c r="A18" s="16" t="s">
        <v>5</v>
      </c>
      <c r="B18" s="17" t="s">
        <v>6</v>
      </c>
      <c r="C18" s="18" t="s">
        <v>7</v>
      </c>
      <c r="D18" s="19" t="s">
        <v>8</v>
      </c>
      <c r="E18" s="20" t="s">
        <v>9</v>
      </c>
      <c r="F18" s="20" t="s">
        <v>10</v>
      </c>
      <c r="G18" s="20" t="s">
        <v>11</v>
      </c>
      <c r="H18" s="20" t="s">
        <v>12</v>
      </c>
      <c r="I18" s="21" t="s">
        <v>61</v>
      </c>
      <c r="J18" s="22" t="s">
        <v>62</v>
      </c>
      <c r="K18" s="23" t="s">
        <v>16</v>
      </c>
    </row>
    <row r="19" spans="1:11" ht="15.9" customHeight="1" x14ac:dyDescent="0.25">
      <c r="A19" s="83">
        <v>1</v>
      </c>
      <c r="B19" s="25">
        <v>97</v>
      </c>
      <c r="C19" s="26" t="s">
        <v>154</v>
      </c>
      <c r="D19" s="27" t="s">
        <v>155</v>
      </c>
      <c r="E19" s="28" t="s">
        <v>156</v>
      </c>
      <c r="F19" s="29" t="s">
        <v>157</v>
      </c>
      <c r="G19" s="29" t="s">
        <v>158</v>
      </c>
      <c r="H19" s="29"/>
      <c r="I19" s="30">
        <v>1.0451388888888889E-3</v>
      </c>
      <c r="J19" s="32" t="str">
        <f>IF(ISBLANK(I19),"",IF(I19&gt;0.00118634259259259,"",IF(I19&lt;=0,"TSM",IF(I19&lt;=0,"SM",IF(I19&lt;=0.000966435185185185,"KSM",IF(I19&lt;=0.00101273148148148,"I A",IF(I19&lt;=0.00108217592592593,"II A",IF(I19&lt;=0.00118634259259259,"III A"))))))))</f>
        <v>II A</v>
      </c>
      <c r="K19" s="29" t="s">
        <v>159</v>
      </c>
    </row>
    <row r="20" spans="1:11" ht="15.9" customHeight="1" x14ac:dyDescent="0.25">
      <c r="A20" s="83">
        <v>2</v>
      </c>
      <c r="B20" s="25">
        <v>51</v>
      </c>
      <c r="C20" s="26" t="s">
        <v>160</v>
      </c>
      <c r="D20" s="27" t="s">
        <v>161</v>
      </c>
      <c r="E20" s="28" t="s">
        <v>162</v>
      </c>
      <c r="F20" s="29" t="s">
        <v>163</v>
      </c>
      <c r="G20" s="29" t="s">
        <v>164</v>
      </c>
      <c r="H20" s="29" t="s">
        <v>165</v>
      </c>
      <c r="I20" s="30">
        <v>1.0626157407407407E-3</v>
      </c>
      <c r="J20" s="32" t="str">
        <f>IF(ISBLANK(I20),"",IF(I20&gt;0.00118634259259259,"",IF(I20&lt;=0,"TSM",IF(I20&lt;=0,"SM",IF(I20&lt;=0.000966435185185185,"KSM",IF(I20&lt;=0.00101273148148148,"I A",IF(I20&lt;=0.00108217592592593,"II A",IF(I20&lt;=0.00118634259259259,"III A"))))))))</f>
        <v>II A</v>
      </c>
      <c r="K20" s="29" t="s">
        <v>166</v>
      </c>
    </row>
    <row r="21" spans="1:11" ht="15.9" customHeight="1" x14ac:dyDescent="0.25">
      <c r="A21" s="83">
        <v>3</v>
      </c>
      <c r="B21" s="25">
        <v>63</v>
      </c>
      <c r="C21" s="26" t="s">
        <v>167</v>
      </c>
      <c r="D21" s="27" t="s">
        <v>168</v>
      </c>
      <c r="E21" s="28" t="s">
        <v>169</v>
      </c>
      <c r="F21" s="29" t="s">
        <v>3</v>
      </c>
      <c r="G21" s="29"/>
      <c r="H21" s="29"/>
      <c r="I21" s="30">
        <v>1.0711805555555555E-3</v>
      </c>
      <c r="J21" s="32" t="str">
        <f>IF(ISBLANK(I21),"",IF(I21&gt;0.00118634259259259,"",IF(I21&lt;=0,"TSM",IF(I21&lt;=0,"SM",IF(I21&lt;=0.000966435185185185,"KSM",IF(I21&lt;=0.00101273148148148,"I A",IF(I21&lt;=0.00108217592592593,"II A",IF(I21&lt;=0.00118634259259259,"III A"))))))))</f>
        <v>II A</v>
      </c>
      <c r="K21" s="29" t="s">
        <v>170</v>
      </c>
    </row>
    <row r="22" spans="1:11" ht="15.9" customHeight="1" x14ac:dyDescent="0.25">
      <c r="A22" s="83">
        <v>4</v>
      </c>
      <c r="B22" s="25">
        <v>102</v>
      </c>
      <c r="C22" s="26" t="s">
        <v>167</v>
      </c>
      <c r="D22" s="27" t="s">
        <v>171</v>
      </c>
      <c r="E22" s="28" t="s">
        <v>172</v>
      </c>
      <c r="F22" s="29" t="s">
        <v>3</v>
      </c>
      <c r="G22" s="29"/>
      <c r="H22" s="29" t="s">
        <v>173</v>
      </c>
      <c r="I22" s="30">
        <v>1.0776620370370369E-3</v>
      </c>
      <c r="J22" s="32" t="str">
        <f>IF(ISBLANK(I22),"",IF(I22&gt;0.00118634259259259,"",IF(I22&lt;=0,"TSM",IF(I22&lt;=0,"SM",IF(I22&lt;=0.000966435185185185,"KSM",IF(I22&lt;=0.00101273148148148,"I A",IF(I22&lt;=0.00108217592592593,"II A",IF(I22&lt;=0.00118634259259259,"III A"))))))))</f>
        <v>II A</v>
      </c>
      <c r="K22" s="29" t="s">
        <v>174</v>
      </c>
    </row>
    <row r="23" spans="1:11" ht="15.9" customHeight="1" x14ac:dyDescent="0.25">
      <c r="A23" s="83"/>
      <c r="B23" s="25">
        <v>60</v>
      </c>
      <c r="C23" s="26" t="s">
        <v>175</v>
      </c>
      <c r="D23" s="27" t="s">
        <v>176</v>
      </c>
      <c r="E23" s="28" t="s">
        <v>177</v>
      </c>
      <c r="F23" s="29" t="s">
        <v>105</v>
      </c>
      <c r="G23" s="29" t="s">
        <v>106</v>
      </c>
      <c r="H23" s="29" t="s">
        <v>107</v>
      </c>
      <c r="I23" s="30" t="s">
        <v>42</v>
      </c>
      <c r="J23" s="32" t="str">
        <f>IF(ISBLANK(I23),"",IF(I23&gt;0.00118634259259259,"",IF(I23&lt;=0,"TSM",IF(I23&lt;=0,"SM",IF(I23&lt;=0.000966435185185185,"KSM",IF(I23&lt;=0.00101273148148148,"I A",IF(I23&lt;=0.00108217592592593,"II A",IF(I23&lt;=0.00118634259259259,"III A"))))))))</f>
        <v/>
      </c>
      <c r="K23" s="29" t="s">
        <v>109</v>
      </c>
    </row>
    <row r="24" spans="1:11" ht="9" customHeight="1" x14ac:dyDescent="0.25">
      <c r="D24" s="2"/>
      <c r="E24" s="80"/>
    </row>
    <row r="25" spans="1:11" x14ac:dyDescent="0.25">
      <c r="B25" s="2">
        <v>3</v>
      </c>
      <c r="C25" s="3" t="s">
        <v>124</v>
      </c>
      <c r="D25" s="82"/>
      <c r="E25" s="80"/>
      <c r="F25" s="15"/>
      <c r="G25" s="15"/>
      <c r="H25" s="15"/>
      <c r="J25" s="4"/>
      <c r="K25" s="13"/>
    </row>
    <row r="26" spans="1:11" ht="9" customHeight="1" thickBot="1" x14ac:dyDescent="0.3">
      <c r="D26" s="2"/>
      <c r="E26" s="80"/>
      <c r="J26" s="4"/>
      <c r="K26" s="13"/>
    </row>
    <row r="27" spans="1:11" s="7" customFormat="1" ht="10.8" thickBot="1" x14ac:dyDescent="0.25">
      <c r="A27" s="16" t="s">
        <v>5</v>
      </c>
      <c r="B27" s="17" t="s">
        <v>6</v>
      </c>
      <c r="C27" s="18" t="s">
        <v>7</v>
      </c>
      <c r="D27" s="19" t="s">
        <v>8</v>
      </c>
      <c r="E27" s="20" t="s">
        <v>9</v>
      </c>
      <c r="F27" s="20" t="s">
        <v>10</v>
      </c>
      <c r="G27" s="20" t="s">
        <v>11</v>
      </c>
      <c r="H27" s="20" t="s">
        <v>12</v>
      </c>
      <c r="I27" s="21" t="s">
        <v>61</v>
      </c>
      <c r="J27" s="22" t="s">
        <v>62</v>
      </c>
      <c r="K27" s="23" t="s">
        <v>16</v>
      </c>
    </row>
    <row r="28" spans="1:11" ht="15.6" customHeight="1" x14ac:dyDescent="0.25">
      <c r="A28" s="83">
        <v>1</v>
      </c>
      <c r="B28" s="25">
        <v>2</v>
      </c>
      <c r="C28" s="26" t="s">
        <v>178</v>
      </c>
      <c r="D28" s="27" t="s">
        <v>179</v>
      </c>
      <c r="E28" s="28" t="s">
        <v>180</v>
      </c>
      <c r="F28" s="29" t="s">
        <v>100</v>
      </c>
      <c r="G28" s="29" t="s">
        <v>181</v>
      </c>
      <c r="H28" s="29"/>
      <c r="I28" s="30">
        <v>9.8819444444444454E-4</v>
      </c>
      <c r="J28" s="32" t="str">
        <f t="shared" ref="J28:J33" si="1">IF(ISBLANK(I28),"",IF(I28&gt;0.00118634259259259,"",IF(I28&lt;=0,"TSM",IF(I28&lt;=0,"SM",IF(I28&lt;=0.000966435185185185,"KSM",IF(I28&lt;=0.00101273148148148,"I A",IF(I28&lt;=0.00108217592592593,"II A",IF(I28&lt;=0.00118634259259259,"III A"))))))))</f>
        <v>I A</v>
      </c>
      <c r="K28" s="29" t="s">
        <v>182</v>
      </c>
    </row>
    <row r="29" spans="1:11" ht="15.9" customHeight="1" x14ac:dyDescent="0.25">
      <c r="A29" s="83">
        <v>2</v>
      </c>
      <c r="B29" s="25">
        <v>65</v>
      </c>
      <c r="C29" s="26" t="s">
        <v>183</v>
      </c>
      <c r="D29" s="27" t="s">
        <v>184</v>
      </c>
      <c r="E29" s="28" t="s">
        <v>185</v>
      </c>
      <c r="F29" s="29" t="s">
        <v>151</v>
      </c>
      <c r="G29" s="29" t="s">
        <v>152</v>
      </c>
      <c r="H29" s="29"/>
      <c r="I29" s="30">
        <v>9.9722222222222204E-4</v>
      </c>
      <c r="J29" s="32" t="str">
        <f t="shared" si="1"/>
        <v>I A</v>
      </c>
      <c r="K29" s="29" t="s">
        <v>186</v>
      </c>
    </row>
    <row r="30" spans="1:11" ht="15.9" customHeight="1" x14ac:dyDescent="0.25">
      <c r="A30" s="83">
        <v>3</v>
      </c>
      <c r="B30" s="25">
        <v>112</v>
      </c>
      <c r="C30" s="26" t="s">
        <v>187</v>
      </c>
      <c r="D30" s="27" t="s">
        <v>188</v>
      </c>
      <c r="E30" s="28" t="s">
        <v>189</v>
      </c>
      <c r="F30" s="29" t="s">
        <v>3</v>
      </c>
      <c r="G30" s="29" t="s">
        <v>66</v>
      </c>
      <c r="H30" s="29"/>
      <c r="I30" s="30">
        <v>9.9837962962962966E-4</v>
      </c>
      <c r="J30" s="32" t="str">
        <f t="shared" si="1"/>
        <v>I A</v>
      </c>
      <c r="K30" s="29" t="s">
        <v>190</v>
      </c>
    </row>
    <row r="31" spans="1:11" ht="15.9" customHeight="1" x14ac:dyDescent="0.25">
      <c r="A31" s="83">
        <v>4</v>
      </c>
      <c r="B31" s="25">
        <v>35</v>
      </c>
      <c r="C31" s="26" t="s">
        <v>191</v>
      </c>
      <c r="D31" s="27" t="s">
        <v>192</v>
      </c>
      <c r="E31" s="28" t="s">
        <v>193</v>
      </c>
      <c r="F31" s="29" t="s">
        <v>100</v>
      </c>
      <c r="G31" s="29" t="s">
        <v>194</v>
      </c>
      <c r="H31" s="29"/>
      <c r="I31" s="30">
        <v>1.0116898148148149E-3</v>
      </c>
      <c r="J31" s="32" t="str">
        <f t="shared" si="1"/>
        <v>I A</v>
      </c>
      <c r="K31" s="29" t="s">
        <v>195</v>
      </c>
    </row>
    <row r="32" spans="1:11" ht="15.9" customHeight="1" x14ac:dyDescent="0.25">
      <c r="A32" s="83">
        <v>5</v>
      </c>
      <c r="B32" s="25">
        <v>22</v>
      </c>
      <c r="C32" s="26" t="s">
        <v>196</v>
      </c>
      <c r="D32" s="27" t="s">
        <v>197</v>
      </c>
      <c r="E32" s="28" t="s">
        <v>198</v>
      </c>
      <c r="F32" s="29" t="s">
        <v>121</v>
      </c>
      <c r="G32" s="29"/>
      <c r="H32" s="29"/>
      <c r="I32" s="30">
        <v>1.029398148148148E-3</v>
      </c>
      <c r="J32" s="32" t="str">
        <f t="shared" si="1"/>
        <v>II A</v>
      </c>
      <c r="K32" s="29" t="s">
        <v>199</v>
      </c>
    </row>
    <row r="33" spans="1:11" ht="15.9" customHeight="1" x14ac:dyDescent="0.25">
      <c r="A33" s="83">
        <v>6</v>
      </c>
      <c r="B33" s="25">
        <v>64</v>
      </c>
      <c r="C33" s="26" t="s">
        <v>191</v>
      </c>
      <c r="D33" s="27" t="s">
        <v>200</v>
      </c>
      <c r="E33" s="28" t="s">
        <v>201</v>
      </c>
      <c r="F33" s="29" t="s">
        <v>202</v>
      </c>
      <c r="G33" s="29" t="s">
        <v>66</v>
      </c>
      <c r="H33" s="29"/>
      <c r="I33" s="30">
        <v>1.0349537037037037E-3</v>
      </c>
      <c r="J33" s="32" t="str">
        <f t="shared" si="1"/>
        <v>II A</v>
      </c>
      <c r="K33" s="29" t="s">
        <v>203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5"/>
  <sheetViews>
    <sheetView zoomScaleNormal="100" workbookViewId="0">
      <selection activeCell="A3" sqref="A3"/>
    </sheetView>
  </sheetViews>
  <sheetFormatPr defaultColWidth="8.88671875" defaultRowHeight="13.2" x14ac:dyDescent="0.25"/>
  <cols>
    <col min="1" max="1" width="4.5546875" style="10" customWidth="1"/>
    <col min="2" max="2" width="4" style="10" customWidth="1"/>
    <col min="3" max="3" width="12.109375" style="10" customWidth="1"/>
    <col min="4" max="4" width="12.88671875" style="10" customWidth="1"/>
    <col min="5" max="5" width="8.88671875" style="12" customWidth="1"/>
    <col min="6" max="6" width="14" style="12" customWidth="1"/>
    <col min="7" max="7" width="10.109375" style="12" bestFit="1" customWidth="1"/>
    <col min="8" max="8" width="16.33203125" style="12" customWidth="1"/>
    <col min="9" max="9" width="9.33203125" style="4" customWidth="1"/>
    <col min="10" max="10" width="6.33203125" style="13" customWidth="1"/>
    <col min="11" max="11" width="24.77734375" style="10" customWidth="1"/>
    <col min="12" max="16384" width="8.88671875" style="10"/>
  </cols>
  <sheetData>
    <row r="1" spans="1:11" s="2" customFormat="1" ht="13.8" x14ac:dyDescent="0.25">
      <c r="A1" s="1" t="s">
        <v>0</v>
      </c>
      <c r="B1" s="1"/>
      <c r="E1" s="3"/>
      <c r="F1" s="3"/>
      <c r="G1" s="3"/>
      <c r="H1" s="3"/>
      <c r="I1" s="4"/>
      <c r="J1" s="5"/>
      <c r="K1" s="6" t="s">
        <v>1</v>
      </c>
    </row>
    <row r="2" spans="1:11" s="7" customFormat="1" ht="15.75" customHeight="1" x14ac:dyDescent="0.25">
      <c r="A2" s="1" t="s">
        <v>2</v>
      </c>
      <c r="B2" s="1"/>
      <c r="D2" s="2"/>
      <c r="E2" s="3"/>
      <c r="F2" s="3"/>
      <c r="G2" s="3"/>
      <c r="H2" s="3"/>
      <c r="I2" s="8"/>
      <c r="J2" s="5"/>
      <c r="K2" s="9" t="s">
        <v>3</v>
      </c>
    </row>
    <row r="3" spans="1:11" ht="10.5" customHeight="1" x14ac:dyDescent="0.3">
      <c r="C3" s="11"/>
      <c r="K3" s="9"/>
    </row>
    <row r="4" spans="1:11" ht="15.6" x14ac:dyDescent="0.3">
      <c r="C4" s="14" t="s">
        <v>123</v>
      </c>
      <c r="D4" s="2"/>
      <c r="F4" s="15"/>
      <c r="G4" s="15"/>
      <c r="H4" s="15"/>
    </row>
    <row r="5" spans="1:11" ht="9" customHeight="1" x14ac:dyDescent="0.25">
      <c r="D5" s="2"/>
      <c r="E5" s="80"/>
    </row>
    <row r="6" spans="1:11" x14ac:dyDescent="0.25">
      <c r="B6" s="2"/>
      <c r="C6" s="3" t="s">
        <v>204</v>
      </c>
      <c r="D6" s="82"/>
      <c r="E6" s="80"/>
      <c r="F6" s="15"/>
      <c r="G6" s="15"/>
      <c r="H6" s="15"/>
      <c r="J6" s="4"/>
      <c r="K6" s="13"/>
    </row>
    <row r="7" spans="1:11" ht="9" customHeight="1" thickBot="1" x14ac:dyDescent="0.3">
      <c r="D7" s="2"/>
      <c r="E7" s="80"/>
      <c r="J7" s="4"/>
      <c r="K7" s="13"/>
    </row>
    <row r="8" spans="1:11" s="7" customFormat="1" ht="10.8" thickBot="1" x14ac:dyDescent="0.25">
      <c r="A8" s="16" t="s">
        <v>5</v>
      </c>
      <c r="B8" s="17" t="s">
        <v>6</v>
      </c>
      <c r="C8" s="18" t="s">
        <v>7</v>
      </c>
      <c r="D8" s="19" t="s">
        <v>8</v>
      </c>
      <c r="E8" s="20" t="s">
        <v>9</v>
      </c>
      <c r="F8" s="20" t="s">
        <v>10</v>
      </c>
      <c r="G8" s="20" t="s">
        <v>11</v>
      </c>
      <c r="H8" s="20" t="s">
        <v>12</v>
      </c>
      <c r="I8" s="21" t="s">
        <v>61</v>
      </c>
      <c r="J8" s="22" t="s">
        <v>62</v>
      </c>
      <c r="K8" s="23" t="s">
        <v>16</v>
      </c>
    </row>
    <row r="9" spans="1:11" ht="15.9" customHeight="1" x14ac:dyDescent="0.25">
      <c r="A9" s="83">
        <v>1</v>
      </c>
      <c r="B9" s="25">
        <v>2</v>
      </c>
      <c r="C9" s="26" t="s">
        <v>178</v>
      </c>
      <c r="D9" s="27" t="s">
        <v>179</v>
      </c>
      <c r="E9" s="28" t="s">
        <v>180</v>
      </c>
      <c r="F9" s="29" t="s">
        <v>100</v>
      </c>
      <c r="G9" s="29" t="s">
        <v>181</v>
      </c>
      <c r="H9" s="29"/>
      <c r="I9" s="30">
        <v>9.8819444444444454E-4</v>
      </c>
      <c r="J9" s="32" t="str">
        <f t="shared" ref="J9:J25" si="0">IF(ISBLANK(I9),"",IF(I9&gt;0.00118634259259259,"",IF(I9&lt;=0,"TSM",IF(I9&lt;=0,"SM",IF(I9&lt;=0.000966435185185185,"KSM",IF(I9&lt;=0.00101273148148148,"I A",IF(I9&lt;=0.00108217592592593,"II A",IF(I9&lt;=0.00118634259259259,"III A"))))))))</f>
        <v>I A</v>
      </c>
      <c r="K9" s="29" t="s">
        <v>182</v>
      </c>
    </row>
    <row r="10" spans="1:11" ht="15.9" customHeight="1" x14ac:dyDescent="0.25">
      <c r="A10" s="83">
        <v>2</v>
      </c>
      <c r="B10" s="25">
        <v>65</v>
      </c>
      <c r="C10" s="26" t="s">
        <v>183</v>
      </c>
      <c r="D10" s="27" t="s">
        <v>184</v>
      </c>
      <c r="E10" s="28" t="s">
        <v>185</v>
      </c>
      <c r="F10" s="29" t="s">
        <v>151</v>
      </c>
      <c r="G10" s="29" t="s">
        <v>152</v>
      </c>
      <c r="H10" s="29"/>
      <c r="I10" s="30">
        <v>9.9722222222222204E-4</v>
      </c>
      <c r="J10" s="32" t="str">
        <f t="shared" si="0"/>
        <v>I A</v>
      </c>
      <c r="K10" s="29" t="s">
        <v>186</v>
      </c>
    </row>
    <row r="11" spans="1:11" ht="15.9" customHeight="1" x14ac:dyDescent="0.25">
      <c r="A11" s="83">
        <v>3</v>
      </c>
      <c r="B11" s="25">
        <v>112</v>
      </c>
      <c r="C11" s="26" t="s">
        <v>187</v>
      </c>
      <c r="D11" s="27" t="s">
        <v>188</v>
      </c>
      <c r="E11" s="28" t="s">
        <v>189</v>
      </c>
      <c r="F11" s="29" t="s">
        <v>3</v>
      </c>
      <c r="G11" s="29" t="s">
        <v>66</v>
      </c>
      <c r="H11" s="29"/>
      <c r="I11" s="30">
        <v>9.9837962962962966E-4</v>
      </c>
      <c r="J11" s="32" t="str">
        <f t="shared" si="0"/>
        <v>I A</v>
      </c>
      <c r="K11" s="29" t="s">
        <v>190</v>
      </c>
    </row>
    <row r="12" spans="1:11" ht="15.9" customHeight="1" x14ac:dyDescent="0.25">
      <c r="A12" s="83">
        <v>4</v>
      </c>
      <c r="B12" s="25">
        <v>35</v>
      </c>
      <c r="C12" s="26" t="s">
        <v>191</v>
      </c>
      <c r="D12" s="27" t="s">
        <v>192</v>
      </c>
      <c r="E12" s="28" t="s">
        <v>193</v>
      </c>
      <c r="F12" s="29" t="s">
        <v>100</v>
      </c>
      <c r="G12" s="29" t="s">
        <v>194</v>
      </c>
      <c r="H12" s="29"/>
      <c r="I12" s="30">
        <v>1.0116898148148149E-3</v>
      </c>
      <c r="J12" s="32" t="str">
        <f t="shared" si="0"/>
        <v>I A</v>
      </c>
      <c r="K12" s="29" t="s">
        <v>195</v>
      </c>
    </row>
    <row r="13" spans="1:11" ht="15.9" customHeight="1" x14ac:dyDescent="0.25">
      <c r="A13" s="83">
        <v>5</v>
      </c>
      <c r="B13" s="25">
        <v>22</v>
      </c>
      <c r="C13" s="26" t="s">
        <v>196</v>
      </c>
      <c r="D13" s="27" t="s">
        <v>197</v>
      </c>
      <c r="E13" s="28" t="s">
        <v>198</v>
      </c>
      <c r="F13" s="29" t="s">
        <v>121</v>
      </c>
      <c r="G13" s="29"/>
      <c r="H13" s="29"/>
      <c r="I13" s="30">
        <v>1.029398148148148E-3</v>
      </c>
      <c r="J13" s="32" t="str">
        <f t="shared" si="0"/>
        <v>II A</v>
      </c>
      <c r="K13" s="29" t="s">
        <v>199</v>
      </c>
    </row>
    <row r="14" spans="1:11" ht="15.9" customHeight="1" x14ac:dyDescent="0.25">
      <c r="A14" s="83">
        <v>6</v>
      </c>
      <c r="B14" s="25">
        <v>64</v>
      </c>
      <c r="C14" s="26" t="s">
        <v>191</v>
      </c>
      <c r="D14" s="27" t="s">
        <v>200</v>
      </c>
      <c r="E14" s="28" t="s">
        <v>201</v>
      </c>
      <c r="F14" s="29" t="s">
        <v>202</v>
      </c>
      <c r="G14" s="29" t="s">
        <v>66</v>
      </c>
      <c r="H14" s="29"/>
      <c r="I14" s="30">
        <v>1.0349537037037037E-3</v>
      </c>
      <c r="J14" s="32" t="str">
        <f t="shared" si="0"/>
        <v>II A</v>
      </c>
      <c r="K14" s="29" t="s">
        <v>203</v>
      </c>
    </row>
    <row r="15" spans="1:11" ht="15.9" customHeight="1" x14ac:dyDescent="0.25">
      <c r="A15" s="83">
        <v>7</v>
      </c>
      <c r="B15" s="25">
        <v>97</v>
      </c>
      <c r="C15" s="26" t="s">
        <v>154</v>
      </c>
      <c r="D15" s="27" t="s">
        <v>155</v>
      </c>
      <c r="E15" s="28" t="s">
        <v>156</v>
      </c>
      <c r="F15" s="29" t="s">
        <v>157</v>
      </c>
      <c r="G15" s="29" t="s">
        <v>158</v>
      </c>
      <c r="H15" s="29"/>
      <c r="I15" s="30">
        <v>1.0451388888888889E-3</v>
      </c>
      <c r="J15" s="32" t="str">
        <f t="shared" si="0"/>
        <v>II A</v>
      </c>
      <c r="K15" s="29" t="s">
        <v>159</v>
      </c>
    </row>
    <row r="16" spans="1:11" ht="15.9" customHeight="1" x14ac:dyDescent="0.25">
      <c r="A16" s="83">
        <v>8</v>
      </c>
      <c r="B16" s="25">
        <v>51</v>
      </c>
      <c r="C16" s="26" t="s">
        <v>160</v>
      </c>
      <c r="D16" s="27" t="s">
        <v>161</v>
      </c>
      <c r="E16" s="28" t="s">
        <v>162</v>
      </c>
      <c r="F16" s="29" t="s">
        <v>163</v>
      </c>
      <c r="G16" s="29" t="s">
        <v>164</v>
      </c>
      <c r="H16" s="29" t="s">
        <v>165</v>
      </c>
      <c r="I16" s="30">
        <v>1.0626157407407407E-3</v>
      </c>
      <c r="J16" s="32" t="str">
        <f t="shared" si="0"/>
        <v>II A</v>
      </c>
      <c r="K16" s="29" t="s">
        <v>166</v>
      </c>
    </row>
    <row r="17" spans="1:11" ht="15.9" customHeight="1" x14ac:dyDescent="0.25">
      <c r="A17" s="83">
        <v>9</v>
      </c>
      <c r="B17" s="25">
        <v>63</v>
      </c>
      <c r="C17" s="26" t="s">
        <v>167</v>
      </c>
      <c r="D17" s="27" t="s">
        <v>168</v>
      </c>
      <c r="E17" s="28" t="s">
        <v>169</v>
      </c>
      <c r="F17" s="29" t="s">
        <v>3</v>
      </c>
      <c r="G17" s="29"/>
      <c r="H17" s="29"/>
      <c r="I17" s="30">
        <v>1.0711805555555555E-3</v>
      </c>
      <c r="J17" s="32" t="str">
        <f t="shared" si="0"/>
        <v>II A</v>
      </c>
      <c r="K17" s="29" t="s">
        <v>170</v>
      </c>
    </row>
    <row r="18" spans="1:11" ht="15.9" customHeight="1" x14ac:dyDescent="0.25">
      <c r="A18" s="83">
        <v>10</v>
      </c>
      <c r="B18" s="25">
        <v>70</v>
      </c>
      <c r="C18" s="26" t="s">
        <v>125</v>
      </c>
      <c r="D18" s="27" t="s">
        <v>126</v>
      </c>
      <c r="E18" s="28" t="s">
        <v>127</v>
      </c>
      <c r="F18" s="29" t="s">
        <v>128</v>
      </c>
      <c r="G18" s="29" t="s">
        <v>129</v>
      </c>
      <c r="H18" s="29"/>
      <c r="I18" s="30">
        <v>1.0723379629629631E-3</v>
      </c>
      <c r="J18" s="32" t="str">
        <f t="shared" si="0"/>
        <v>II A</v>
      </c>
      <c r="K18" s="29" t="s">
        <v>130</v>
      </c>
    </row>
    <row r="19" spans="1:11" ht="15.9" customHeight="1" x14ac:dyDescent="0.25">
      <c r="A19" s="83">
        <v>11</v>
      </c>
      <c r="B19" s="25">
        <v>93</v>
      </c>
      <c r="C19" s="26" t="s">
        <v>131</v>
      </c>
      <c r="D19" s="27" t="s">
        <v>132</v>
      </c>
      <c r="E19" s="28" t="s">
        <v>133</v>
      </c>
      <c r="F19" s="29" t="s">
        <v>47</v>
      </c>
      <c r="G19" s="29"/>
      <c r="H19" s="29"/>
      <c r="I19" s="30">
        <v>1.0748842592592592E-3</v>
      </c>
      <c r="J19" s="32" t="str">
        <f t="shared" si="0"/>
        <v>II A</v>
      </c>
      <c r="K19" s="29" t="s">
        <v>134</v>
      </c>
    </row>
    <row r="20" spans="1:11" ht="15.6" customHeight="1" x14ac:dyDescent="0.25">
      <c r="A20" s="83">
        <v>12</v>
      </c>
      <c r="B20" s="25">
        <v>102</v>
      </c>
      <c r="C20" s="26" t="s">
        <v>167</v>
      </c>
      <c r="D20" s="27" t="s">
        <v>171</v>
      </c>
      <c r="E20" s="28" t="s">
        <v>172</v>
      </c>
      <c r="F20" s="29" t="s">
        <v>3</v>
      </c>
      <c r="G20" s="29"/>
      <c r="H20" s="29" t="s">
        <v>173</v>
      </c>
      <c r="I20" s="30">
        <v>1.0776620370370369E-3</v>
      </c>
      <c r="J20" s="32" t="str">
        <f t="shared" si="0"/>
        <v>II A</v>
      </c>
      <c r="K20" s="29" t="s">
        <v>174</v>
      </c>
    </row>
    <row r="21" spans="1:11" ht="15.9" customHeight="1" x14ac:dyDescent="0.25">
      <c r="A21" s="83">
        <v>13</v>
      </c>
      <c r="B21" s="25">
        <v>88</v>
      </c>
      <c r="C21" s="26" t="s">
        <v>136</v>
      </c>
      <c r="D21" s="27" t="s">
        <v>137</v>
      </c>
      <c r="E21" s="28" t="s">
        <v>138</v>
      </c>
      <c r="F21" s="29" t="s">
        <v>3</v>
      </c>
      <c r="G21" s="29"/>
      <c r="H21" s="29"/>
      <c r="I21" s="30">
        <v>1.0962962962962964E-3</v>
      </c>
      <c r="J21" s="32" t="str">
        <f t="shared" si="0"/>
        <v>III A</v>
      </c>
      <c r="K21" s="29" t="s">
        <v>139</v>
      </c>
    </row>
    <row r="22" spans="1:11" ht="15.9" customHeight="1" x14ac:dyDescent="0.25">
      <c r="A22" s="83">
        <v>14</v>
      </c>
      <c r="B22" s="25">
        <v>91</v>
      </c>
      <c r="C22" s="26" t="s">
        <v>140</v>
      </c>
      <c r="D22" s="27" t="s">
        <v>141</v>
      </c>
      <c r="E22" s="28" t="s">
        <v>142</v>
      </c>
      <c r="F22" s="29" t="s">
        <v>47</v>
      </c>
      <c r="G22" s="29"/>
      <c r="H22" s="29"/>
      <c r="I22" s="30">
        <v>1.119560185185185E-3</v>
      </c>
      <c r="J22" s="32" t="str">
        <f t="shared" si="0"/>
        <v>III A</v>
      </c>
      <c r="K22" s="29" t="s">
        <v>143</v>
      </c>
    </row>
    <row r="23" spans="1:11" ht="15.9" customHeight="1" x14ac:dyDescent="0.25">
      <c r="A23" s="83">
        <v>15</v>
      </c>
      <c r="B23" s="25">
        <v>79</v>
      </c>
      <c r="C23" s="26" t="s">
        <v>144</v>
      </c>
      <c r="D23" s="27" t="s">
        <v>145</v>
      </c>
      <c r="E23" s="28" t="s">
        <v>146</v>
      </c>
      <c r="F23" s="29" t="s">
        <v>3</v>
      </c>
      <c r="G23" s="29"/>
      <c r="H23" s="29"/>
      <c r="I23" s="30">
        <v>1.1266203703703705E-3</v>
      </c>
      <c r="J23" s="32" t="str">
        <f t="shared" si="0"/>
        <v>III A</v>
      </c>
      <c r="K23" s="29" t="s">
        <v>147</v>
      </c>
    </row>
    <row r="24" spans="1:11" ht="15.9" customHeight="1" x14ac:dyDescent="0.25">
      <c r="A24" s="83"/>
      <c r="B24" s="25">
        <v>60</v>
      </c>
      <c r="C24" s="26" t="s">
        <v>175</v>
      </c>
      <c r="D24" s="27" t="s">
        <v>176</v>
      </c>
      <c r="E24" s="28" t="s">
        <v>177</v>
      </c>
      <c r="F24" s="29" t="s">
        <v>105</v>
      </c>
      <c r="G24" s="29" t="s">
        <v>106</v>
      </c>
      <c r="H24" s="29" t="s">
        <v>107</v>
      </c>
      <c r="I24" s="30" t="s">
        <v>42</v>
      </c>
      <c r="J24" s="32" t="str">
        <f t="shared" si="0"/>
        <v/>
      </c>
      <c r="K24" s="29" t="s">
        <v>109</v>
      </c>
    </row>
    <row r="25" spans="1:11" ht="15.9" customHeight="1" x14ac:dyDescent="0.25">
      <c r="A25" s="83"/>
      <c r="B25" s="25">
        <v>69</v>
      </c>
      <c r="C25" s="26" t="s">
        <v>148</v>
      </c>
      <c r="D25" s="27" t="s">
        <v>149</v>
      </c>
      <c r="E25" s="28" t="s">
        <v>150</v>
      </c>
      <c r="F25" s="29" t="s">
        <v>151</v>
      </c>
      <c r="G25" s="29" t="s">
        <v>152</v>
      </c>
      <c r="H25" s="29"/>
      <c r="I25" s="30" t="s">
        <v>42</v>
      </c>
      <c r="J25" s="32" t="str">
        <f t="shared" si="0"/>
        <v/>
      </c>
      <c r="K25" s="29" t="s">
        <v>153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13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10" customWidth="1"/>
    <col min="2" max="2" width="4" style="10" customWidth="1"/>
    <col min="3" max="3" width="13.6640625" style="10" customWidth="1"/>
    <col min="4" max="4" width="14.88671875" style="10" customWidth="1"/>
    <col min="5" max="5" width="8.88671875" style="80" customWidth="1"/>
    <col min="6" max="6" width="15.33203125" style="12" customWidth="1"/>
    <col min="7" max="7" width="19.33203125" style="12" bestFit="1" customWidth="1"/>
    <col min="8" max="8" width="12.33203125" style="12" customWidth="1"/>
    <col min="9" max="9" width="9.33203125" style="4" customWidth="1"/>
    <col min="10" max="10" width="5" style="13" bestFit="1" customWidth="1"/>
    <col min="11" max="11" width="22.6640625" style="10" customWidth="1"/>
    <col min="12" max="12" width="9.109375" style="10" customWidth="1"/>
    <col min="13" max="16384" width="9.109375" style="10"/>
  </cols>
  <sheetData>
    <row r="1" spans="1:15" s="2" customFormat="1" ht="13.8" x14ac:dyDescent="0.25">
      <c r="A1" s="1" t="s">
        <v>0</v>
      </c>
      <c r="B1" s="1"/>
      <c r="E1" s="15"/>
      <c r="F1" s="3"/>
      <c r="G1" s="3"/>
      <c r="H1" s="3"/>
      <c r="I1" s="4"/>
      <c r="J1" s="5"/>
      <c r="K1" s="6" t="s">
        <v>1</v>
      </c>
      <c r="O1" s="1"/>
    </row>
    <row r="2" spans="1:15" s="7" customFormat="1" ht="15.75" customHeight="1" x14ac:dyDescent="0.25">
      <c r="A2" s="1" t="s">
        <v>2</v>
      </c>
      <c r="B2" s="1"/>
      <c r="D2" s="2"/>
      <c r="E2" s="15"/>
      <c r="F2" s="3"/>
      <c r="G2" s="3"/>
      <c r="H2" s="3"/>
      <c r="I2" s="8"/>
      <c r="J2" s="5"/>
      <c r="K2" s="9" t="s">
        <v>3</v>
      </c>
      <c r="O2" s="1"/>
    </row>
    <row r="3" spans="1:15" ht="10.5" customHeight="1" x14ac:dyDescent="0.3">
      <c r="C3" s="11"/>
      <c r="K3" s="9"/>
    </row>
    <row r="4" spans="1:15" ht="15.6" x14ac:dyDescent="0.3">
      <c r="C4" s="14" t="s">
        <v>327</v>
      </c>
      <c r="D4" s="2"/>
      <c r="F4" s="15"/>
      <c r="G4" s="15"/>
      <c r="H4" s="15"/>
    </row>
    <row r="5" spans="1:15" ht="9" customHeight="1" x14ac:dyDescent="0.25">
      <c r="D5" s="2"/>
    </row>
    <row r="6" spans="1:15" x14ac:dyDescent="0.25">
      <c r="B6" s="2"/>
      <c r="C6" s="3"/>
      <c r="D6" s="82"/>
      <c r="F6" s="15"/>
      <c r="G6" s="15"/>
      <c r="H6" s="15"/>
      <c r="J6" s="4"/>
      <c r="K6" s="13"/>
    </row>
    <row r="7" spans="1:15" ht="9" customHeight="1" thickBot="1" x14ac:dyDescent="0.3">
      <c r="D7" s="2"/>
      <c r="J7" s="4"/>
      <c r="K7" s="13"/>
    </row>
    <row r="8" spans="1:15" s="7" customFormat="1" ht="10.8" thickBot="1" x14ac:dyDescent="0.25">
      <c r="A8" s="16" t="s">
        <v>5</v>
      </c>
      <c r="B8" s="17" t="s">
        <v>6</v>
      </c>
      <c r="C8" s="18" t="s">
        <v>7</v>
      </c>
      <c r="D8" s="19" t="s">
        <v>8</v>
      </c>
      <c r="E8" s="20" t="s">
        <v>9</v>
      </c>
      <c r="F8" s="20" t="s">
        <v>10</v>
      </c>
      <c r="G8" s="20" t="s">
        <v>11</v>
      </c>
      <c r="H8" s="20" t="s">
        <v>12</v>
      </c>
      <c r="I8" s="21" t="s">
        <v>61</v>
      </c>
      <c r="J8" s="22" t="s">
        <v>15</v>
      </c>
      <c r="K8" s="23" t="s">
        <v>16</v>
      </c>
    </row>
    <row r="9" spans="1:15" ht="15.9" customHeight="1" x14ac:dyDescent="0.25">
      <c r="A9" s="83">
        <v>1</v>
      </c>
      <c r="B9" s="25">
        <v>198</v>
      </c>
      <c r="C9" s="26" t="s">
        <v>326</v>
      </c>
      <c r="D9" s="27" t="s">
        <v>325</v>
      </c>
      <c r="E9" s="28" t="s">
        <v>133</v>
      </c>
      <c r="F9" s="29" t="s">
        <v>324</v>
      </c>
      <c r="G9" s="29" t="s">
        <v>66</v>
      </c>
      <c r="H9" s="29" t="s">
        <v>323</v>
      </c>
      <c r="I9" s="30">
        <v>2.0225694444444445E-3</v>
      </c>
      <c r="J9" s="32" t="str">
        <f>IF(ISBLANK(I9),"",IF(I9&gt;0.00256944444444444,"",IF(I9&lt;=0.0018287037037037,"TSM",IF(I9&lt;=0.0019212962962963,"SM",IF(I9&lt;=0.00202546296296296,"KSM",IF(I9&lt;=0.00216435185185185,"I A",IF(I9&lt;=0.00233796296296296,"II A",IF(I9&lt;=0.00256944444444444,"III A"))))))))</f>
        <v>KSM</v>
      </c>
      <c r="K9" s="29" t="s">
        <v>322</v>
      </c>
    </row>
    <row r="10" spans="1:15" ht="15.9" customHeight="1" x14ac:dyDescent="0.25">
      <c r="A10" s="83">
        <v>2</v>
      </c>
      <c r="B10" s="25">
        <v>177</v>
      </c>
      <c r="C10" s="26" t="s">
        <v>118</v>
      </c>
      <c r="D10" s="27" t="s">
        <v>321</v>
      </c>
      <c r="E10" s="28" t="s">
        <v>320</v>
      </c>
      <c r="F10" s="29" t="s">
        <v>121</v>
      </c>
      <c r="G10" s="29"/>
      <c r="H10" s="29"/>
      <c r="I10" s="30">
        <v>2.1186342592592593E-3</v>
      </c>
      <c r="J10" s="32" t="str">
        <f>IF(ISBLANK(I10),"",IF(I10&gt;0.00256944444444444,"",IF(I10&lt;=0.0018287037037037,"TSM",IF(I10&lt;=0.0019212962962963,"SM",IF(I10&lt;=0.00202546296296296,"KSM",IF(I10&lt;=0.00216435185185185,"I A",IF(I10&lt;=0.00233796296296296,"II A",IF(I10&lt;=0.00256944444444444,"III A"))))))))</f>
        <v>I A</v>
      </c>
      <c r="K10" s="29" t="s">
        <v>272</v>
      </c>
    </row>
    <row r="11" spans="1:15" ht="15.9" customHeight="1" x14ac:dyDescent="0.25">
      <c r="A11" s="83">
        <v>3</v>
      </c>
      <c r="B11" s="25">
        <v>152</v>
      </c>
      <c r="C11" s="26" t="s">
        <v>319</v>
      </c>
      <c r="D11" s="27" t="s">
        <v>318</v>
      </c>
      <c r="E11" s="28" t="s">
        <v>317</v>
      </c>
      <c r="F11" s="29" t="s">
        <v>94</v>
      </c>
      <c r="G11" s="29" t="s">
        <v>282</v>
      </c>
      <c r="H11" s="29"/>
      <c r="I11" s="30">
        <v>2.2416666666666665E-3</v>
      </c>
      <c r="J11" s="32" t="str">
        <f>IF(ISBLANK(I11),"",IF(I11&gt;0.00256944444444444,"",IF(I11&lt;=0.0018287037037037,"TSM",IF(I11&lt;=0.0019212962962963,"SM",IF(I11&lt;=0.00202546296296296,"KSM",IF(I11&lt;=0.00216435185185185,"I A",IF(I11&lt;=0.00233796296296296,"II A",IF(I11&lt;=0.00256944444444444,"III A"))))))))</f>
        <v>II A</v>
      </c>
      <c r="K11" s="29" t="s">
        <v>283</v>
      </c>
    </row>
    <row r="12" spans="1:15" ht="15.9" customHeight="1" x14ac:dyDescent="0.25">
      <c r="A12" s="83">
        <v>4</v>
      </c>
      <c r="B12" s="25">
        <v>163</v>
      </c>
      <c r="C12" s="26" t="s">
        <v>316</v>
      </c>
      <c r="D12" s="27" t="s">
        <v>315</v>
      </c>
      <c r="E12" s="28" t="s">
        <v>314</v>
      </c>
      <c r="F12" s="29" t="s">
        <v>3</v>
      </c>
      <c r="G12" s="29" t="s">
        <v>66</v>
      </c>
      <c r="H12" s="29"/>
      <c r="I12" s="30">
        <v>2.4493055555555557E-3</v>
      </c>
      <c r="J12" s="32" t="str">
        <f>IF(ISBLANK(I12),"",IF(I12&gt;0.00256944444444444,"",IF(I12&lt;=0.0018287037037037,"TSM",IF(I12&lt;=0.0019212962962963,"SM",IF(I12&lt;=0.00202546296296296,"KSM",IF(I12&lt;=0.00216435185185185,"I A",IF(I12&lt;=0.00233796296296296,"II A",IF(I12&lt;=0.00256944444444444,"III A"))))))))</f>
        <v>III A</v>
      </c>
      <c r="K12" s="29" t="s">
        <v>313</v>
      </c>
    </row>
    <row r="13" spans="1:15" ht="15.9" customHeight="1" x14ac:dyDescent="0.25">
      <c r="A13" s="83">
        <v>5</v>
      </c>
      <c r="B13" s="25">
        <v>134</v>
      </c>
      <c r="C13" s="26" t="s">
        <v>312</v>
      </c>
      <c r="D13" s="27" t="s">
        <v>311</v>
      </c>
      <c r="E13" s="28" t="s">
        <v>310</v>
      </c>
      <c r="F13" s="29" t="s">
        <v>128</v>
      </c>
      <c r="G13" s="29" t="s">
        <v>129</v>
      </c>
      <c r="H13" s="29"/>
      <c r="I13" s="30">
        <v>2.6100694444444444E-3</v>
      </c>
      <c r="J13" s="32" t="str">
        <f>IF(ISBLANK(I13),"",IF(I13&gt;0.00256944444444444,"",IF(I13&lt;=0.0018287037037037,"TSM",IF(I13&lt;=0.0019212962962963,"SM",IF(I13&lt;=0.00202546296296296,"KSM",IF(I13&lt;=0.00216435185185185,"I A",IF(I13&lt;=0.00233796296296296,"II A",IF(I13&lt;=0.00256944444444444,"III A"))))))))</f>
        <v/>
      </c>
      <c r="K13" s="29" t="s">
        <v>130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10" customWidth="1"/>
    <col min="2" max="2" width="4" style="10" customWidth="1"/>
    <col min="3" max="3" width="12.109375" style="10" customWidth="1"/>
    <col min="4" max="4" width="14.33203125" style="10" customWidth="1"/>
    <col min="5" max="5" width="8.88671875" style="80" customWidth="1"/>
    <col min="6" max="6" width="15.109375" style="12" customWidth="1"/>
    <col min="7" max="7" width="13.6640625" style="12" customWidth="1"/>
    <col min="8" max="8" width="15.109375" style="12" customWidth="1"/>
    <col min="9" max="9" width="9.33203125" style="4" customWidth="1"/>
    <col min="10" max="10" width="6.6640625" style="13" customWidth="1"/>
    <col min="11" max="11" width="21.33203125" style="10" customWidth="1"/>
    <col min="12" max="16384" width="9.109375" style="10"/>
  </cols>
  <sheetData>
    <row r="1" spans="1:13" s="2" customFormat="1" ht="13.8" x14ac:dyDescent="0.25">
      <c r="A1" s="1" t="s">
        <v>0</v>
      </c>
      <c r="B1" s="1"/>
      <c r="E1" s="15"/>
      <c r="F1" s="3"/>
      <c r="G1" s="3"/>
      <c r="H1" s="3"/>
      <c r="I1" s="4"/>
      <c r="J1" s="5"/>
      <c r="K1" s="6" t="s">
        <v>1</v>
      </c>
      <c r="M1" s="1"/>
    </row>
    <row r="2" spans="1:13" s="7" customFormat="1" ht="15.75" customHeight="1" x14ac:dyDescent="0.25">
      <c r="A2" s="1" t="s">
        <v>2</v>
      </c>
      <c r="B2" s="1"/>
      <c r="D2" s="2"/>
      <c r="E2" s="15"/>
      <c r="F2" s="3"/>
      <c r="G2" s="3"/>
      <c r="H2" s="3"/>
      <c r="I2" s="8"/>
      <c r="J2" s="5"/>
      <c r="K2" s="9" t="s">
        <v>3</v>
      </c>
      <c r="M2" s="1"/>
    </row>
    <row r="3" spans="1:13" ht="10.5" customHeight="1" x14ac:dyDescent="0.3">
      <c r="C3" s="11"/>
      <c r="K3" s="9"/>
    </row>
    <row r="4" spans="1:13" ht="15.6" x14ac:dyDescent="0.3">
      <c r="C4" s="14" t="s">
        <v>233</v>
      </c>
      <c r="D4" s="2"/>
      <c r="F4" s="15"/>
      <c r="G4" s="15"/>
      <c r="H4" s="15"/>
    </row>
    <row r="5" spans="1:13" ht="9" customHeight="1" x14ac:dyDescent="0.25">
      <c r="D5" s="2"/>
    </row>
    <row r="6" spans="1:13" x14ac:dyDescent="0.25">
      <c r="B6" s="2">
        <v>1</v>
      </c>
      <c r="C6" s="3" t="s">
        <v>124</v>
      </c>
      <c r="D6" s="82"/>
      <c r="F6" s="15"/>
      <c r="G6" s="15"/>
      <c r="H6" s="15"/>
      <c r="J6" s="4"/>
      <c r="K6" s="13"/>
    </row>
    <row r="7" spans="1:13" ht="9" customHeight="1" thickBot="1" x14ac:dyDescent="0.3">
      <c r="D7" s="2"/>
      <c r="J7" s="4"/>
      <c r="K7" s="13"/>
    </row>
    <row r="8" spans="1:13" s="7" customFormat="1" ht="10.8" thickBot="1" x14ac:dyDescent="0.25">
      <c r="A8" s="16" t="s">
        <v>5</v>
      </c>
      <c r="B8" s="17" t="s">
        <v>6</v>
      </c>
      <c r="C8" s="18" t="s">
        <v>7</v>
      </c>
      <c r="D8" s="19" t="s">
        <v>8</v>
      </c>
      <c r="E8" s="20" t="s">
        <v>9</v>
      </c>
      <c r="F8" s="20" t="s">
        <v>10</v>
      </c>
      <c r="G8" s="20" t="s">
        <v>11</v>
      </c>
      <c r="H8" s="20" t="s">
        <v>12</v>
      </c>
      <c r="I8" s="21" t="s">
        <v>61</v>
      </c>
      <c r="J8" s="22" t="s">
        <v>62</v>
      </c>
      <c r="K8" s="23" t="s">
        <v>16</v>
      </c>
    </row>
    <row r="9" spans="1:13" ht="16.95" customHeight="1" x14ac:dyDescent="0.25">
      <c r="A9" s="83">
        <v>1</v>
      </c>
      <c r="B9" s="25">
        <v>92</v>
      </c>
      <c r="C9" s="26" t="s">
        <v>234</v>
      </c>
      <c r="D9" s="27" t="s">
        <v>235</v>
      </c>
      <c r="E9" s="28" t="s">
        <v>236</v>
      </c>
      <c r="F9" s="29" t="s">
        <v>47</v>
      </c>
      <c r="G9" s="29"/>
      <c r="H9" s="29"/>
      <c r="I9" s="30">
        <v>1.85625E-3</v>
      </c>
      <c r="J9" s="32" t="str">
        <f t="shared" ref="J9:J15" si="0">IF(ISBLANK(I9),"",IF(I9&gt;0.00225115740740741,"",IF(I9&lt;=0.00162615740740741,"TSM",IF(I9&lt;=0.00166087962962963,"SM",IF(I9&lt;=0.00174189814814815,"KSM",IF(I9&lt;=0.00185763888888889,"I A",IF(I9&lt;=0.00203125,"II A",IF(I9&lt;=0.00225115740740741,"III A"))))))))</f>
        <v>I A</v>
      </c>
      <c r="K9" s="29" t="s">
        <v>237</v>
      </c>
    </row>
    <row r="10" spans="1:13" ht="16.95" customHeight="1" x14ac:dyDescent="0.25">
      <c r="A10" s="83">
        <v>2</v>
      </c>
      <c r="B10" s="25">
        <v>16</v>
      </c>
      <c r="C10" s="26" t="s">
        <v>238</v>
      </c>
      <c r="D10" s="27" t="s">
        <v>239</v>
      </c>
      <c r="E10" s="28" t="s">
        <v>240</v>
      </c>
      <c r="F10" s="29" t="s">
        <v>3</v>
      </c>
      <c r="G10" s="29"/>
      <c r="H10" s="29" t="s">
        <v>210</v>
      </c>
      <c r="I10" s="30">
        <v>1.8767361111111111E-3</v>
      </c>
      <c r="J10" s="32" t="str">
        <f t="shared" si="0"/>
        <v>II A</v>
      </c>
      <c r="K10" s="29" t="s">
        <v>241</v>
      </c>
    </row>
    <row r="11" spans="1:13" ht="16.95" customHeight="1" x14ac:dyDescent="0.25">
      <c r="A11" s="83">
        <v>3</v>
      </c>
      <c r="B11" s="25">
        <v>87</v>
      </c>
      <c r="C11" s="26" t="s">
        <v>45</v>
      </c>
      <c r="D11" s="27" t="s">
        <v>242</v>
      </c>
      <c r="E11" s="28" t="s">
        <v>243</v>
      </c>
      <c r="F11" s="29" t="s">
        <v>3</v>
      </c>
      <c r="G11" s="29"/>
      <c r="H11" s="29"/>
      <c r="I11" s="30">
        <v>1.9155092592592592E-3</v>
      </c>
      <c r="J11" s="32" t="str">
        <f t="shared" si="0"/>
        <v>II A</v>
      </c>
      <c r="K11" s="29" t="s">
        <v>244</v>
      </c>
    </row>
    <row r="12" spans="1:13" ht="16.95" customHeight="1" x14ac:dyDescent="0.25">
      <c r="A12" s="83">
        <v>4</v>
      </c>
      <c r="B12" s="25">
        <v>29</v>
      </c>
      <c r="C12" s="26" t="s">
        <v>144</v>
      </c>
      <c r="D12" s="27" t="s">
        <v>245</v>
      </c>
      <c r="E12" s="28" t="s">
        <v>246</v>
      </c>
      <c r="F12" s="29" t="s">
        <v>121</v>
      </c>
      <c r="G12" s="29"/>
      <c r="H12" s="29"/>
      <c r="I12" s="30">
        <v>1.9347222222222222E-3</v>
      </c>
      <c r="J12" s="32" t="str">
        <f t="shared" si="0"/>
        <v>II A</v>
      </c>
      <c r="K12" s="29" t="s">
        <v>247</v>
      </c>
    </row>
    <row r="13" spans="1:13" ht="16.95" customHeight="1" x14ac:dyDescent="0.25">
      <c r="A13" s="83">
        <v>5</v>
      </c>
      <c r="B13" s="25">
        <v>99</v>
      </c>
      <c r="C13" s="26" t="s">
        <v>248</v>
      </c>
      <c r="D13" s="27" t="s">
        <v>249</v>
      </c>
      <c r="E13" s="28" t="s">
        <v>250</v>
      </c>
      <c r="F13" s="29" t="s">
        <v>157</v>
      </c>
      <c r="G13" s="29" t="s">
        <v>158</v>
      </c>
      <c r="H13" s="29"/>
      <c r="I13" s="30">
        <v>2.0067129629629632E-3</v>
      </c>
      <c r="J13" s="32" t="str">
        <f t="shared" si="0"/>
        <v>II A</v>
      </c>
      <c r="K13" s="29" t="s">
        <v>251</v>
      </c>
    </row>
    <row r="14" spans="1:13" ht="16.95" customHeight="1" x14ac:dyDescent="0.25">
      <c r="A14" s="83">
        <v>6</v>
      </c>
      <c r="B14" s="25">
        <v>40</v>
      </c>
      <c r="C14" s="26" t="s">
        <v>252</v>
      </c>
      <c r="D14" s="27" t="s">
        <v>253</v>
      </c>
      <c r="E14" s="28" t="s">
        <v>254</v>
      </c>
      <c r="F14" s="29" t="s">
        <v>3</v>
      </c>
      <c r="G14" s="29"/>
      <c r="H14" s="29"/>
      <c r="I14" s="30">
        <v>2.1247685185185185E-3</v>
      </c>
      <c r="J14" s="32" t="str">
        <f t="shared" si="0"/>
        <v>III A</v>
      </c>
      <c r="K14" s="29" t="s">
        <v>255</v>
      </c>
    </row>
    <row r="15" spans="1:13" ht="16.95" customHeight="1" x14ac:dyDescent="0.25">
      <c r="A15" s="83">
        <v>7</v>
      </c>
      <c r="B15" s="25">
        <v>50</v>
      </c>
      <c r="C15" s="26" t="s">
        <v>256</v>
      </c>
      <c r="D15" s="27" t="s">
        <v>257</v>
      </c>
      <c r="E15" s="28" t="s">
        <v>258</v>
      </c>
      <c r="F15" s="29" t="s">
        <v>163</v>
      </c>
      <c r="G15" s="29" t="s">
        <v>164</v>
      </c>
      <c r="H15" s="29" t="s">
        <v>165</v>
      </c>
      <c r="I15" s="30">
        <v>2.3038194444444443E-3</v>
      </c>
      <c r="J15" s="32" t="str">
        <f t="shared" si="0"/>
        <v/>
      </c>
      <c r="K15" s="29" t="s">
        <v>259</v>
      </c>
    </row>
    <row r="16" spans="1:13" ht="9" customHeight="1" x14ac:dyDescent="0.25">
      <c r="D16" s="2"/>
    </row>
    <row r="17" spans="1:11" x14ac:dyDescent="0.25">
      <c r="B17" s="2">
        <v>2</v>
      </c>
      <c r="C17" s="3" t="s">
        <v>124</v>
      </c>
      <c r="D17" s="82"/>
      <c r="F17" s="15"/>
      <c r="G17" s="15"/>
      <c r="H17" s="15"/>
      <c r="J17" s="4"/>
      <c r="K17" s="13"/>
    </row>
    <row r="18" spans="1:11" ht="9" customHeight="1" thickBot="1" x14ac:dyDescent="0.3">
      <c r="D18" s="2"/>
      <c r="J18" s="4"/>
      <c r="K18" s="13"/>
    </row>
    <row r="19" spans="1:11" s="7" customFormat="1" ht="10.8" thickBot="1" x14ac:dyDescent="0.25">
      <c r="A19" s="16" t="s">
        <v>5</v>
      </c>
      <c r="B19" s="17" t="s">
        <v>6</v>
      </c>
      <c r="C19" s="18" t="s">
        <v>7</v>
      </c>
      <c r="D19" s="19" t="s">
        <v>8</v>
      </c>
      <c r="E19" s="20" t="s">
        <v>9</v>
      </c>
      <c r="F19" s="20" t="s">
        <v>10</v>
      </c>
      <c r="G19" s="20" t="s">
        <v>11</v>
      </c>
      <c r="H19" s="20" t="s">
        <v>12</v>
      </c>
      <c r="I19" s="21" t="s">
        <v>61</v>
      </c>
      <c r="J19" s="22" t="s">
        <v>62</v>
      </c>
      <c r="K19" s="23" t="s">
        <v>16</v>
      </c>
    </row>
    <row r="20" spans="1:11" ht="16.95" customHeight="1" x14ac:dyDescent="0.25">
      <c r="A20" s="83">
        <v>1</v>
      </c>
      <c r="B20" s="25">
        <v>27</v>
      </c>
      <c r="C20" s="26" t="s">
        <v>260</v>
      </c>
      <c r="D20" s="27" t="s">
        <v>261</v>
      </c>
      <c r="E20" s="28" t="s">
        <v>262</v>
      </c>
      <c r="F20" s="29" t="s">
        <v>121</v>
      </c>
      <c r="G20" s="29"/>
      <c r="H20" s="29"/>
      <c r="I20" s="30">
        <v>1.8959490740740742E-3</v>
      </c>
      <c r="J20" s="32" t="str">
        <f t="shared" ref="J20:J25" si="1">IF(ISBLANK(I20),"",IF(I20&gt;0.00225115740740741,"",IF(I20&lt;=0.00162615740740741,"TSM",IF(I20&lt;=0.00166087962962963,"SM",IF(I20&lt;=0.00174189814814815,"KSM",IF(I20&lt;=0.00185763888888889,"I A",IF(I20&lt;=0.00203125,"II A",IF(I20&lt;=0.00225115740740741,"III A"))))))))</f>
        <v>II A</v>
      </c>
      <c r="K20" s="29" t="s">
        <v>263</v>
      </c>
    </row>
    <row r="21" spans="1:11" ht="16.95" customHeight="1" x14ac:dyDescent="0.25">
      <c r="A21" s="83">
        <v>2</v>
      </c>
      <c r="B21" s="25">
        <v>71</v>
      </c>
      <c r="C21" s="26" t="s">
        <v>264</v>
      </c>
      <c r="D21" s="27" t="s">
        <v>265</v>
      </c>
      <c r="E21" s="28" t="s">
        <v>266</v>
      </c>
      <c r="F21" s="29" t="s">
        <v>128</v>
      </c>
      <c r="G21" s="29" t="s">
        <v>129</v>
      </c>
      <c r="H21" s="29"/>
      <c r="I21" s="30">
        <v>1.9523148148148147E-3</v>
      </c>
      <c r="J21" s="32" t="str">
        <f t="shared" si="1"/>
        <v>II A</v>
      </c>
      <c r="K21" s="29" t="s">
        <v>130</v>
      </c>
    </row>
    <row r="22" spans="1:11" ht="16.95" customHeight="1" x14ac:dyDescent="0.25">
      <c r="A22" s="83">
        <v>3</v>
      </c>
      <c r="B22" s="25">
        <v>68</v>
      </c>
      <c r="C22" s="26" t="s">
        <v>131</v>
      </c>
      <c r="D22" s="27" t="s">
        <v>267</v>
      </c>
      <c r="E22" s="28" t="s">
        <v>268</v>
      </c>
      <c r="F22" s="29" t="s">
        <v>151</v>
      </c>
      <c r="G22" s="29" t="s">
        <v>152</v>
      </c>
      <c r="H22" s="29"/>
      <c r="I22" s="30">
        <v>1.9822916666666665E-3</v>
      </c>
      <c r="J22" s="32" t="str">
        <f t="shared" si="1"/>
        <v>II A</v>
      </c>
      <c r="K22" s="29" t="s">
        <v>153</v>
      </c>
    </row>
    <row r="23" spans="1:11" ht="16.95" customHeight="1" x14ac:dyDescent="0.25">
      <c r="A23" s="83">
        <v>4</v>
      </c>
      <c r="B23" s="25">
        <v>26</v>
      </c>
      <c r="C23" s="26" t="s">
        <v>269</v>
      </c>
      <c r="D23" s="27" t="s">
        <v>270</v>
      </c>
      <c r="E23" s="28" t="s">
        <v>271</v>
      </c>
      <c r="F23" s="29" t="s">
        <v>121</v>
      </c>
      <c r="G23" s="29"/>
      <c r="H23" s="29"/>
      <c r="I23" s="30">
        <v>2.0001157407407407E-3</v>
      </c>
      <c r="J23" s="32" t="str">
        <f t="shared" si="1"/>
        <v>II A</v>
      </c>
      <c r="K23" s="29" t="s">
        <v>272</v>
      </c>
    </row>
    <row r="24" spans="1:11" ht="16.95" customHeight="1" x14ac:dyDescent="0.25">
      <c r="A24" s="83">
        <v>5</v>
      </c>
      <c r="B24" s="25">
        <v>81</v>
      </c>
      <c r="C24" s="26" t="s">
        <v>273</v>
      </c>
      <c r="D24" s="27" t="s">
        <v>274</v>
      </c>
      <c r="E24" s="28" t="s">
        <v>275</v>
      </c>
      <c r="F24" s="29" t="s">
        <v>3</v>
      </c>
      <c r="G24" s="29" t="s">
        <v>276</v>
      </c>
      <c r="H24" s="29" t="s">
        <v>277</v>
      </c>
      <c r="I24" s="30">
        <v>2.0113425925925928E-3</v>
      </c>
      <c r="J24" s="32" t="str">
        <f t="shared" si="1"/>
        <v>II A</v>
      </c>
      <c r="K24" s="29" t="s">
        <v>278</v>
      </c>
    </row>
    <row r="25" spans="1:11" ht="16.95" customHeight="1" x14ac:dyDescent="0.25">
      <c r="A25" s="83">
        <v>6</v>
      </c>
      <c r="B25" s="25">
        <v>46</v>
      </c>
      <c r="C25" s="26" t="s">
        <v>279</v>
      </c>
      <c r="D25" s="27" t="s">
        <v>280</v>
      </c>
      <c r="E25" s="28" t="s">
        <v>281</v>
      </c>
      <c r="F25" s="29" t="s">
        <v>94</v>
      </c>
      <c r="G25" s="29" t="s">
        <v>282</v>
      </c>
      <c r="H25" s="29"/>
      <c r="I25" s="30">
        <v>2.0275462962962964E-3</v>
      </c>
      <c r="J25" s="32" t="str">
        <f t="shared" si="1"/>
        <v>II A</v>
      </c>
      <c r="K25" s="29" t="s">
        <v>283</v>
      </c>
    </row>
    <row r="26" spans="1:11" ht="9" customHeight="1" x14ac:dyDescent="0.25">
      <c r="D26" s="2"/>
    </row>
    <row r="27" spans="1:11" x14ac:dyDescent="0.25">
      <c r="B27" s="2">
        <v>3</v>
      </c>
      <c r="C27" s="3" t="s">
        <v>124</v>
      </c>
      <c r="D27" s="82"/>
      <c r="F27" s="15"/>
      <c r="G27" s="15"/>
      <c r="H27" s="15"/>
      <c r="J27" s="4"/>
      <c r="K27" s="13"/>
    </row>
    <row r="28" spans="1:11" ht="9" customHeight="1" thickBot="1" x14ac:dyDescent="0.3">
      <c r="D28" s="2"/>
      <c r="J28" s="4"/>
      <c r="K28" s="13"/>
    </row>
    <row r="29" spans="1:11" s="7" customFormat="1" ht="10.8" thickBot="1" x14ac:dyDescent="0.25">
      <c r="A29" s="16" t="s">
        <v>5</v>
      </c>
      <c r="B29" s="17" t="s">
        <v>6</v>
      </c>
      <c r="C29" s="18" t="s">
        <v>7</v>
      </c>
      <c r="D29" s="19" t="s">
        <v>8</v>
      </c>
      <c r="E29" s="20" t="s">
        <v>9</v>
      </c>
      <c r="F29" s="20" t="s">
        <v>10</v>
      </c>
      <c r="G29" s="20" t="s">
        <v>11</v>
      </c>
      <c r="H29" s="20" t="s">
        <v>12</v>
      </c>
      <c r="I29" s="21" t="s">
        <v>61</v>
      </c>
      <c r="J29" s="22" t="s">
        <v>62</v>
      </c>
      <c r="K29" s="23" t="s">
        <v>16</v>
      </c>
    </row>
    <row r="30" spans="1:11" ht="16.95" customHeight="1" x14ac:dyDescent="0.25">
      <c r="A30" s="83">
        <v>1</v>
      </c>
      <c r="B30" s="25">
        <v>3</v>
      </c>
      <c r="C30" s="26" t="s">
        <v>260</v>
      </c>
      <c r="D30" s="27" t="s">
        <v>284</v>
      </c>
      <c r="E30" s="28" t="s">
        <v>285</v>
      </c>
      <c r="F30" s="29" t="s">
        <v>100</v>
      </c>
      <c r="G30" s="29" t="s">
        <v>194</v>
      </c>
      <c r="H30" s="29"/>
      <c r="I30" s="30">
        <v>1.8461805555555556E-3</v>
      </c>
      <c r="J30" s="32" t="str">
        <f t="shared" ref="J30:J36" si="2">IF(ISBLANK(I30),"",IF(I30&gt;0.00225115740740741,"",IF(I30&lt;=0.00162615740740741,"TSM",IF(I30&lt;=0.00166087962962963,"SM",IF(I30&lt;=0.00174189814814815,"KSM",IF(I30&lt;=0.00185763888888889,"I A",IF(I30&lt;=0.00203125,"II A",IF(I30&lt;=0.00225115740740741,"III A"))))))))</f>
        <v>I A</v>
      </c>
      <c r="K30" s="29" t="s">
        <v>286</v>
      </c>
    </row>
    <row r="31" spans="1:11" ht="16.95" customHeight="1" x14ac:dyDescent="0.25">
      <c r="A31" s="83">
        <v>2</v>
      </c>
      <c r="B31" s="25">
        <v>4</v>
      </c>
      <c r="C31" s="26" t="s">
        <v>287</v>
      </c>
      <c r="D31" s="27" t="s">
        <v>288</v>
      </c>
      <c r="E31" s="28" t="s">
        <v>289</v>
      </c>
      <c r="F31" s="29" t="s">
        <v>290</v>
      </c>
      <c r="G31" s="29" t="s">
        <v>291</v>
      </c>
      <c r="H31" s="29"/>
      <c r="I31" s="30">
        <v>1.8644675925925929E-3</v>
      </c>
      <c r="J31" s="32" t="str">
        <f t="shared" si="2"/>
        <v>II A</v>
      </c>
      <c r="K31" s="29" t="s">
        <v>286</v>
      </c>
    </row>
    <row r="32" spans="1:11" ht="16.95" customHeight="1" x14ac:dyDescent="0.25">
      <c r="A32" s="83">
        <v>3</v>
      </c>
      <c r="B32" s="25">
        <v>9</v>
      </c>
      <c r="C32" s="26" t="s">
        <v>292</v>
      </c>
      <c r="D32" s="27" t="s">
        <v>293</v>
      </c>
      <c r="E32" s="28" t="s">
        <v>294</v>
      </c>
      <c r="F32" s="29" t="s">
        <v>3</v>
      </c>
      <c r="G32" s="29" t="s">
        <v>295</v>
      </c>
      <c r="H32" s="29"/>
      <c r="I32" s="30">
        <v>1.9059027777777778E-3</v>
      </c>
      <c r="J32" s="32" t="str">
        <f t="shared" si="2"/>
        <v>II A</v>
      </c>
      <c r="K32" s="29" t="s">
        <v>296</v>
      </c>
    </row>
    <row r="33" spans="1:11" ht="16.95" customHeight="1" x14ac:dyDescent="0.25">
      <c r="A33" s="83">
        <v>4</v>
      </c>
      <c r="B33" s="25">
        <v>45</v>
      </c>
      <c r="C33" s="26" t="s">
        <v>48</v>
      </c>
      <c r="D33" s="27" t="s">
        <v>297</v>
      </c>
      <c r="E33" s="28" t="s">
        <v>298</v>
      </c>
      <c r="F33" s="29" t="s">
        <v>100</v>
      </c>
      <c r="G33" s="29" t="s">
        <v>90</v>
      </c>
      <c r="H33" s="29"/>
      <c r="I33" s="30">
        <v>1.9223379629629631E-3</v>
      </c>
      <c r="J33" s="32" t="str">
        <f t="shared" si="2"/>
        <v>II A</v>
      </c>
      <c r="K33" s="29" t="s">
        <v>299</v>
      </c>
    </row>
    <row r="34" spans="1:11" ht="16.95" customHeight="1" x14ac:dyDescent="0.25">
      <c r="A34" s="83">
        <v>5</v>
      </c>
      <c r="B34" s="25">
        <v>95</v>
      </c>
      <c r="C34" s="26" t="s">
        <v>234</v>
      </c>
      <c r="D34" s="27" t="s">
        <v>300</v>
      </c>
      <c r="E34" s="28" t="s">
        <v>301</v>
      </c>
      <c r="F34" s="29" t="s">
        <v>302</v>
      </c>
      <c r="G34" s="29" t="s">
        <v>303</v>
      </c>
      <c r="H34" s="29" t="s">
        <v>194</v>
      </c>
      <c r="I34" s="30">
        <v>1.9472222222222224E-3</v>
      </c>
      <c r="J34" s="32" t="str">
        <f t="shared" si="2"/>
        <v>II A</v>
      </c>
      <c r="K34" s="29" t="s">
        <v>286</v>
      </c>
    </row>
    <row r="35" spans="1:11" ht="16.95" customHeight="1" x14ac:dyDescent="0.25">
      <c r="A35" s="83">
        <v>6</v>
      </c>
      <c r="B35" s="25">
        <v>67</v>
      </c>
      <c r="C35" s="26" t="s">
        <v>304</v>
      </c>
      <c r="D35" s="27" t="s">
        <v>267</v>
      </c>
      <c r="E35" s="28" t="s">
        <v>305</v>
      </c>
      <c r="F35" s="29" t="s">
        <v>151</v>
      </c>
      <c r="G35" s="29" t="s">
        <v>152</v>
      </c>
      <c r="H35" s="29"/>
      <c r="I35" s="30">
        <v>1.9832175925925924E-3</v>
      </c>
      <c r="J35" s="32" t="str">
        <f t="shared" si="2"/>
        <v>II A</v>
      </c>
      <c r="K35" s="29" t="s">
        <v>153</v>
      </c>
    </row>
    <row r="36" spans="1:11" ht="16.95" customHeight="1" x14ac:dyDescent="0.25">
      <c r="A36" s="83"/>
      <c r="B36" s="25">
        <v>8</v>
      </c>
      <c r="C36" s="26" t="s">
        <v>306</v>
      </c>
      <c r="D36" s="27" t="s">
        <v>307</v>
      </c>
      <c r="E36" s="28" t="s">
        <v>308</v>
      </c>
      <c r="F36" s="29" t="s">
        <v>100</v>
      </c>
      <c r="G36" s="29"/>
      <c r="H36" s="29"/>
      <c r="I36" s="30" t="s">
        <v>42</v>
      </c>
      <c r="J36" s="32" t="str">
        <f t="shared" si="2"/>
        <v/>
      </c>
      <c r="K36" s="29" t="s">
        <v>309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8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10" customWidth="1"/>
    <col min="2" max="2" width="4" style="10" customWidth="1"/>
    <col min="3" max="3" width="12.109375" style="10" customWidth="1"/>
    <col min="4" max="4" width="14.33203125" style="10" customWidth="1"/>
    <col min="5" max="5" width="8.88671875" style="80" customWidth="1"/>
    <col min="6" max="6" width="15.109375" style="12" customWidth="1"/>
    <col min="7" max="7" width="13.6640625" style="12" customWidth="1"/>
    <col min="8" max="8" width="15.109375" style="12" customWidth="1"/>
    <col min="9" max="9" width="9.33203125" style="4" customWidth="1"/>
    <col min="10" max="10" width="6.6640625" style="13" customWidth="1"/>
    <col min="11" max="11" width="21.33203125" style="10" customWidth="1"/>
    <col min="12" max="16384" width="9.109375" style="10"/>
  </cols>
  <sheetData>
    <row r="1" spans="1:12" s="2" customFormat="1" ht="13.8" x14ac:dyDescent="0.25">
      <c r="A1" s="1" t="s">
        <v>0</v>
      </c>
      <c r="B1" s="1"/>
      <c r="E1" s="15"/>
      <c r="F1" s="3"/>
      <c r="G1" s="3"/>
      <c r="H1" s="3"/>
      <c r="I1" s="4"/>
      <c r="J1" s="5"/>
      <c r="K1" s="6" t="s">
        <v>1</v>
      </c>
      <c r="L1" s="1"/>
    </row>
    <row r="2" spans="1:12" s="7" customFormat="1" ht="15.75" customHeight="1" x14ac:dyDescent="0.25">
      <c r="A2" s="1" t="s">
        <v>2</v>
      </c>
      <c r="B2" s="1"/>
      <c r="D2" s="2"/>
      <c r="E2" s="15"/>
      <c r="F2" s="3"/>
      <c r="G2" s="3"/>
      <c r="H2" s="3"/>
      <c r="I2" s="8"/>
      <c r="J2" s="5"/>
      <c r="K2" s="9" t="s">
        <v>3</v>
      </c>
      <c r="L2" s="1"/>
    </row>
    <row r="3" spans="1:12" ht="10.5" customHeight="1" x14ac:dyDescent="0.3">
      <c r="C3" s="11"/>
      <c r="K3" s="9"/>
    </row>
    <row r="4" spans="1:12" ht="15.6" x14ac:dyDescent="0.3">
      <c r="C4" s="14" t="s">
        <v>233</v>
      </c>
      <c r="D4" s="2"/>
      <c r="F4" s="15"/>
      <c r="G4" s="15"/>
      <c r="H4" s="15"/>
    </row>
    <row r="5" spans="1:12" ht="9" customHeight="1" x14ac:dyDescent="0.25">
      <c r="D5" s="2"/>
    </row>
    <row r="6" spans="1:12" x14ac:dyDescent="0.25">
      <c r="B6" s="2"/>
      <c r="C6" s="3" t="s">
        <v>204</v>
      </c>
      <c r="D6" s="82"/>
      <c r="F6" s="15"/>
      <c r="G6" s="15"/>
      <c r="H6" s="15"/>
      <c r="J6" s="4"/>
      <c r="K6" s="13"/>
    </row>
    <row r="7" spans="1:12" ht="9" customHeight="1" thickBot="1" x14ac:dyDescent="0.3">
      <c r="D7" s="2"/>
      <c r="J7" s="4"/>
      <c r="K7" s="13"/>
    </row>
    <row r="8" spans="1:12" s="7" customFormat="1" ht="10.8" thickBot="1" x14ac:dyDescent="0.25">
      <c r="A8" s="16" t="s">
        <v>5</v>
      </c>
      <c r="B8" s="17" t="s">
        <v>6</v>
      </c>
      <c r="C8" s="18" t="s">
        <v>7</v>
      </c>
      <c r="D8" s="19" t="s">
        <v>8</v>
      </c>
      <c r="E8" s="20" t="s">
        <v>9</v>
      </c>
      <c r="F8" s="20" t="s">
        <v>10</v>
      </c>
      <c r="G8" s="20" t="s">
        <v>11</v>
      </c>
      <c r="H8" s="20" t="s">
        <v>12</v>
      </c>
      <c r="I8" s="21" t="s">
        <v>61</v>
      </c>
      <c r="J8" s="22" t="s">
        <v>62</v>
      </c>
      <c r="K8" s="23" t="s">
        <v>16</v>
      </c>
    </row>
    <row r="9" spans="1:12" ht="16.95" customHeight="1" x14ac:dyDescent="0.25">
      <c r="A9" s="83">
        <v>1</v>
      </c>
      <c r="B9" s="25">
        <v>3</v>
      </c>
      <c r="C9" s="26" t="s">
        <v>260</v>
      </c>
      <c r="D9" s="27" t="s">
        <v>284</v>
      </c>
      <c r="E9" s="28" t="s">
        <v>285</v>
      </c>
      <c r="F9" s="29" t="s">
        <v>100</v>
      </c>
      <c r="G9" s="29" t="s">
        <v>194</v>
      </c>
      <c r="H9" s="29"/>
      <c r="I9" s="30">
        <v>1.8461805555555556E-3</v>
      </c>
      <c r="J9" s="32" t="str">
        <f t="shared" ref="J9:J28" si="0">IF(ISBLANK(I9),"",IF(I9&gt;0.00225115740740741,"",IF(I9&lt;=0.00162615740740741,"TSM",IF(I9&lt;=0.00166087962962963,"SM",IF(I9&lt;=0.00174189814814815,"KSM",IF(I9&lt;=0.00185763888888889,"I A",IF(I9&lt;=0.00203125,"II A",IF(I9&lt;=0.00225115740740741,"III A"))))))))</f>
        <v>I A</v>
      </c>
      <c r="K9" s="29" t="s">
        <v>286</v>
      </c>
    </row>
    <row r="10" spans="1:12" ht="16.95" customHeight="1" x14ac:dyDescent="0.25">
      <c r="A10" s="83">
        <v>2</v>
      </c>
      <c r="B10" s="25">
        <v>92</v>
      </c>
      <c r="C10" s="26" t="s">
        <v>234</v>
      </c>
      <c r="D10" s="27" t="s">
        <v>235</v>
      </c>
      <c r="E10" s="28" t="s">
        <v>236</v>
      </c>
      <c r="F10" s="29" t="s">
        <v>47</v>
      </c>
      <c r="G10" s="29"/>
      <c r="H10" s="29"/>
      <c r="I10" s="30">
        <v>1.85625E-3</v>
      </c>
      <c r="J10" s="32" t="str">
        <f t="shared" si="0"/>
        <v>I A</v>
      </c>
      <c r="K10" s="29" t="s">
        <v>237</v>
      </c>
    </row>
    <row r="11" spans="1:12" ht="16.95" customHeight="1" x14ac:dyDescent="0.25">
      <c r="A11" s="83">
        <v>3</v>
      </c>
      <c r="B11" s="25">
        <v>4</v>
      </c>
      <c r="C11" s="26" t="s">
        <v>287</v>
      </c>
      <c r="D11" s="27" t="s">
        <v>288</v>
      </c>
      <c r="E11" s="28" t="s">
        <v>289</v>
      </c>
      <c r="F11" s="29" t="s">
        <v>290</v>
      </c>
      <c r="G11" s="29" t="s">
        <v>291</v>
      </c>
      <c r="H11" s="29"/>
      <c r="I11" s="30">
        <v>1.8644675925925929E-3</v>
      </c>
      <c r="J11" s="32" t="str">
        <f t="shared" si="0"/>
        <v>II A</v>
      </c>
      <c r="K11" s="29" t="s">
        <v>286</v>
      </c>
    </row>
    <row r="12" spans="1:12" ht="16.95" customHeight="1" x14ac:dyDescent="0.25">
      <c r="A12" s="83">
        <v>4</v>
      </c>
      <c r="B12" s="25">
        <v>16</v>
      </c>
      <c r="C12" s="26" t="s">
        <v>238</v>
      </c>
      <c r="D12" s="27" t="s">
        <v>239</v>
      </c>
      <c r="E12" s="28" t="s">
        <v>240</v>
      </c>
      <c r="F12" s="29" t="s">
        <v>3</v>
      </c>
      <c r="G12" s="29"/>
      <c r="H12" s="29" t="s">
        <v>210</v>
      </c>
      <c r="I12" s="30">
        <v>1.8767361111111111E-3</v>
      </c>
      <c r="J12" s="32" t="str">
        <f t="shared" si="0"/>
        <v>II A</v>
      </c>
      <c r="K12" s="29" t="s">
        <v>241</v>
      </c>
    </row>
    <row r="13" spans="1:12" ht="16.95" customHeight="1" x14ac:dyDescent="0.25">
      <c r="A13" s="83">
        <v>5</v>
      </c>
      <c r="B13" s="25">
        <v>27</v>
      </c>
      <c r="C13" s="26" t="s">
        <v>260</v>
      </c>
      <c r="D13" s="27" t="s">
        <v>261</v>
      </c>
      <c r="E13" s="28" t="s">
        <v>262</v>
      </c>
      <c r="F13" s="29" t="s">
        <v>121</v>
      </c>
      <c r="G13" s="29"/>
      <c r="H13" s="29"/>
      <c r="I13" s="30">
        <v>1.8959490740740742E-3</v>
      </c>
      <c r="J13" s="32" t="str">
        <f t="shared" si="0"/>
        <v>II A</v>
      </c>
      <c r="K13" s="29" t="s">
        <v>263</v>
      </c>
    </row>
    <row r="14" spans="1:12" ht="16.95" customHeight="1" x14ac:dyDescent="0.25">
      <c r="A14" s="83">
        <v>6</v>
      </c>
      <c r="B14" s="25">
        <v>9</v>
      </c>
      <c r="C14" s="26" t="s">
        <v>292</v>
      </c>
      <c r="D14" s="27" t="s">
        <v>293</v>
      </c>
      <c r="E14" s="28" t="s">
        <v>294</v>
      </c>
      <c r="F14" s="29" t="s">
        <v>3</v>
      </c>
      <c r="G14" s="29" t="s">
        <v>295</v>
      </c>
      <c r="H14" s="29"/>
      <c r="I14" s="30">
        <v>1.9059027777777778E-3</v>
      </c>
      <c r="J14" s="32" t="str">
        <f t="shared" si="0"/>
        <v>II A</v>
      </c>
      <c r="K14" s="29" t="s">
        <v>296</v>
      </c>
    </row>
    <row r="15" spans="1:12" ht="16.95" customHeight="1" x14ac:dyDescent="0.25">
      <c r="A15" s="83">
        <v>7</v>
      </c>
      <c r="B15" s="25">
        <v>87</v>
      </c>
      <c r="C15" s="26" t="s">
        <v>45</v>
      </c>
      <c r="D15" s="27" t="s">
        <v>242</v>
      </c>
      <c r="E15" s="28" t="s">
        <v>243</v>
      </c>
      <c r="F15" s="29" t="s">
        <v>3</v>
      </c>
      <c r="G15" s="29"/>
      <c r="H15" s="29"/>
      <c r="I15" s="30">
        <v>1.9155092592592592E-3</v>
      </c>
      <c r="J15" s="32" t="str">
        <f t="shared" si="0"/>
        <v>II A</v>
      </c>
      <c r="K15" s="29" t="s">
        <v>244</v>
      </c>
    </row>
    <row r="16" spans="1:12" ht="16.95" customHeight="1" x14ac:dyDescent="0.25">
      <c r="A16" s="83">
        <v>8</v>
      </c>
      <c r="B16" s="25">
        <v>45</v>
      </c>
      <c r="C16" s="26" t="s">
        <v>48</v>
      </c>
      <c r="D16" s="27" t="s">
        <v>297</v>
      </c>
      <c r="E16" s="28" t="s">
        <v>298</v>
      </c>
      <c r="F16" s="29" t="s">
        <v>100</v>
      </c>
      <c r="G16" s="29" t="s">
        <v>90</v>
      </c>
      <c r="H16" s="29"/>
      <c r="I16" s="30">
        <v>1.9223379629629631E-3</v>
      </c>
      <c r="J16" s="32" t="str">
        <f t="shared" si="0"/>
        <v>II A</v>
      </c>
      <c r="K16" s="29" t="s">
        <v>299</v>
      </c>
    </row>
    <row r="17" spans="1:11" ht="16.95" customHeight="1" x14ac:dyDescent="0.25">
      <c r="A17" s="83">
        <v>9</v>
      </c>
      <c r="B17" s="25">
        <v>29</v>
      </c>
      <c r="C17" s="26" t="s">
        <v>144</v>
      </c>
      <c r="D17" s="27" t="s">
        <v>245</v>
      </c>
      <c r="E17" s="28" t="s">
        <v>246</v>
      </c>
      <c r="F17" s="29" t="s">
        <v>121</v>
      </c>
      <c r="G17" s="29"/>
      <c r="H17" s="29"/>
      <c r="I17" s="30">
        <v>1.9347222222222222E-3</v>
      </c>
      <c r="J17" s="32" t="str">
        <f t="shared" si="0"/>
        <v>II A</v>
      </c>
      <c r="K17" s="29" t="s">
        <v>247</v>
      </c>
    </row>
    <row r="18" spans="1:11" ht="16.95" customHeight="1" x14ac:dyDescent="0.25">
      <c r="A18" s="83">
        <v>10</v>
      </c>
      <c r="B18" s="25">
        <v>95</v>
      </c>
      <c r="C18" s="26" t="s">
        <v>234</v>
      </c>
      <c r="D18" s="27" t="s">
        <v>300</v>
      </c>
      <c r="E18" s="28" t="s">
        <v>301</v>
      </c>
      <c r="F18" s="29" t="s">
        <v>302</v>
      </c>
      <c r="G18" s="29" t="s">
        <v>303</v>
      </c>
      <c r="H18" s="29" t="s">
        <v>194</v>
      </c>
      <c r="I18" s="30">
        <v>1.9472222222222224E-3</v>
      </c>
      <c r="J18" s="32" t="str">
        <f t="shared" si="0"/>
        <v>II A</v>
      </c>
      <c r="K18" s="29" t="s">
        <v>286</v>
      </c>
    </row>
    <row r="19" spans="1:11" ht="16.95" customHeight="1" x14ac:dyDescent="0.25">
      <c r="A19" s="83">
        <v>11</v>
      </c>
      <c r="B19" s="25">
        <v>71</v>
      </c>
      <c r="C19" s="26" t="s">
        <v>264</v>
      </c>
      <c r="D19" s="27" t="s">
        <v>265</v>
      </c>
      <c r="E19" s="28" t="s">
        <v>266</v>
      </c>
      <c r="F19" s="29" t="s">
        <v>128</v>
      </c>
      <c r="G19" s="29" t="s">
        <v>129</v>
      </c>
      <c r="H19" s="29"/>
      <c r="I19" s="30">
        <v>1.9523148148148147E-3</v>
      </c>
      <c r="J19" s="32" t="str">
        <f t="shared" si="0"/>
        <v>II A</v>
      </c>
      <c r="K19" s="29" t="s">
        <v>130</v>
      </c>
    </row>
    <row r="20" spans="1:11" ht="16.95" customHeight="1" x14ac:dyDescent="0.25">
      <c r="A20" s="83">
        <v>12</v>
      </c>
      <c r="B20" s="25">
        <v>68</v>
      </c>
      <c r="C20" s="26" t="s">
        <v>131</v>
      </c>
      <c r="D20" s="27" t="s">
        <v>267</v>
      </c>
      <c r="E20" s="28" t="s">
        <v>268</v>
      </c>
      <c r="F20" s="29" t="s">
        <v>151</v>
      </c>
      <c r="G20" s="29" t="s">
        <v>152</v>
      </c>
      <c r="H20" s="29"/>
      <c r="I20" s="30">
        <v>1.9822916666666665E-3</v>
      </c>
      <c r="J20" s="32" t="str">
        <f t="shared" si="0"/>
        <v>II A</v>
      </c>
      <c r="K20" s="29" t="s">
        <v>153</v>
      </c>
    </row>
    <row r="21" spans="1:11" ht="16.95" customHeight="1" x14ac:dyDescent="0.25">
      <c r="A21" s="83">
        <v>13</v>
      </c>
      <c r="B21" s="25">
        <v>67</v>
      </c>
      <c r="C21" s="26" t="s">
        <v>304</v>
      </c>
      <c r="D21" s="27" t="s">
        <v>267</v>
      </c>
      <c r="E21" s="28" t="s">
        <v>305</v>
      </c>
      <c r="F21" s="29" t="s">
        <v>151</v>
      </c>
      <c r="G21" s="29" t="s">
        <v>152</v>
      </c>
      <c r="H21" s="29"/>
      <c r="I21" s="30">
        <v>1.9832175925925924E-3</v>
      </c>
      <c r="J21" s="32" t="str">
        <f t="shared" si="0"/>
        <v>II A</v>
      </c>
      <c r="K21" s="29" t="s">
        <v>153</v>
      </c>
    </row>
    <row r="22" spans="1:11" ht="16.95" customHeight="1" x14ac:dyDescent="0.25">
      <c r="A22" s="83">
        <v>14</v>
      </c>
      <c r="B22" s="25">
        <v>26</v>
      </c>
      <c r="C22" s="26" t="s">
        <v>269</v>
      </c>
      <c r="D22" s="27" t="s">
        <v>270</v>
      </c>
      <c r="E22" s="28" t="s">
        <v>271</v>
      </c>
      <c r="F22" s="29" t="s">
        <v>121</v>
      </c>
      <c r="G22" s="29"/>
      <c r="H22" s="29"/>
      <c r="I22" s="30">
        <v>2.0001157407407407E-3</v>
      </c>
      <c r="J22" s="32" t="str">
        <f t="shared" si="0"/>
        <v>II A</v>
      </c>
      <c r="K22" s="29" t="s">
        <v>272</v>
      </c>
    </row>
    <row r="23" spans="1:11" ht="16.95" customHeight="1" x14ac:dyDescent="0.25">
      <c r="A23" s="83">
        <v>15</v>
      </c>
      <c r="B23" s="25">
        <v>99</v>
      </c>
      <c r="C23" s="26" t="s">
        <v>248</v>
      </c>
      <c r="D23" s="27" t="s">
        <v>249</v>
      </c>
      <c r="E23" s="28" t="s">
        <v>250</v>
      </c>
      <c r="F23" s="29" t="s">
        <v>157</v>
      </c>
      <c r="G23" s="29" t="s">
        <v>158</v>
      </c>
      <c r="H23" s="29"/>
      <c r="I23" s="30">
        <v>2.0067129629629632E-3</v>
      </c>
      <c r="J23" s="32" t="str">
        <f t="shared" si="0"/>
        <v>II A</v>
      </c>
      <c r="K23" s="29" t="s">
        <v>251</v>
      </c>
    </row>
    <row r="24" spans="1:11" ht="16.95" customHeight="1" x14ac:dyDescent="0.25">
      <c r="A24" s="83">
        <v>16</v>
      </c>
      <c r="B24" s="25">
        <v>81</v>
      </c>
      <c r="C24" s="26" t="s">
        <v>273</v>
      </c>
      <c r="D24" s="27" t="s">
        <v>274</v>
      </c>
      <c r="E24" s="28" t="s">
        <v>275</v>
      </c>
      <c r="F24" s="29" t="s">
        <v>3</v>
      </c>
      <c r="G24" s="29" t="s">
        <v>276</v>
      </c>
      <c r="H24" s="29" t="s">
        <v>277</v>
      </c>
      <c r="I24" s="30">
        <v>2.0113425925925928E-3</v>
      </c>
      <c r="J24" s="32" t="str">
        <f t="shared" si="0"/>
        <v>II A</v>
      </c>
      <c r="K24" s="29" t="s">
        <v>278</v>
      </c>
    </row>
    <row r="25" spans="1:11" ht="16.95" customHeight="1" x14ac:dyDescent="0.25">
      <c r="A25" s="83">
        <v>17</v>
      </c>
      <c r="B25" s="25">
        <v>46</v>
      </c>
      <c r="C25" s="26" t="s">
        <v>279</v>
      </c>
      <c r="D25" s="27" t="s">
        <v>280</v>
      </c>
      <c r="E25" s="28" t="s">
        <v>281</v>
      </c>
      <c r="F25" s="29" t="s">
        <v>94</v>
      </c>
      <c r="G25" s="29" t="s">
        <v>282</v>
      </c>
      <c r="H25" s="29"/>
      <c r="I25" s="30">
        <v>2.0275462962962964E-3</v>
      </c>
      <c r="J25" s="32" t="str">
        <f t="shared" si="0"/>
        <v>II A</v>
      </c>
      <c r="K25" s="29" t="s">
        <v>283</v>
      </c>
    </row>
    <row r="26" spans="1:11" ht="16.95" customHeight="1" x14ac:dyDescent="0.25">
      <c r="A26" s="83">
        <v>18</v>
      </c>
      <c r="B26" s="25">
        <v>40</v>
      </c>
      <c r="C26" s="26" t="s">
        <v>252</v>
      </c>
      <c r="D26" s="27" t="s">
        <v>253</v>
      </c>
      <c r="E26" s="28" t="s">
        <v>254</v>
      </c>
      <c r="F26" s="29" t="s">
        <v>3</v>
      </c>
      <c r="G26" s="29"/>
      <c r="H26" s="29"/>
      <c r="I26" s="30">
        <v>2.1247685185185185E-3</v>
      </c>
      <c r="J26" s="32" t="str">
        <f t="shared" si="0"/>
        <v>III A</v>
      </c>
      <c r="K26" s="29" t="s">
        <v>255</v>
      </c>
    </row>
    <row r="27" spans="1:11" ht="16.95" customHeight="1" x14ac:dyDescent="0.25">
      <c r="A27" s="83">
        <v>19</v>
      </c>
      <c r="B27" s="25">
        <v>50</v>
      </c>
      <c r="C27" s="26" t="s">
        <v>256</v>
      </c>
      <c r="D27" s="27" t="s">
        <v>257</v>
      </c>
      <c r="E27" s="28" t="s">
        <v>258</v>
      </c>
      <c r="F27" s="29" t="s">
        <v>163</v>
      </c>
      <c r="G27" s="29" t="s">
        <v>164</v>
      </c>
      <c r="H27" s="29" t="s">
        <v>165</v>
      </c>
      <c r="I27" s="30">
        <v>2.3038194444444443E-3</v>
      </c>
      <c r="J27" s="32" t="str">
        <f t="shared" si="0"/>
        <v/>
      </c>
      <c r="K27" s="29" t="s">
        <v>259</v>
      </c>
    </row>
    <row r="28" spans="1:11" ht="16.95" customHeight="1" x14ac:dyDescent="0.25">
      <c r="A28" s="83"/>
      <c r="B28" s="25">
        <v>8</v>
      </c>
      <c r="C28" s="26" t="s">
        <v>306</v>
      </c>
      <c r="D28" s="27" t="s">
        <v>307</v>
      </c>
      <c r="E28" s="28" t="s">
        <v>308</v>
      </c>
      <c r="F28" s="29" t="s">
        <v>100</v>
      </c>
      <c r="G28" s="29"/>
      <c r="H28" s="29"/>
      <c r="I28" s="30" t="s">
        <v>42</v>
      </c>
      <c r="J28" s="32" t="str">
        <f t="shared" si="0"/>
        <v/>
      </c>
      <c r="K28" s="29" t="s">
        <v>309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4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10" customWidth="1"/>
    <col min="2" max="2" width="4" style="10" customWidth="1"/>
    <col min="3" max="3" width="11.6640625" style="10" customWidth="1"/>
    <col min="4" max="4" width="14.44140625" style="10" customWidth="1"/>
    <col min="5" max="5" width="8.88671875" style="12" customWidth="1"/>
    <col min="6" max="6" width="13.109375" style="12" customWidth="1"/>
    <col min="7" max="7" width="16.33203125" style="12" customWidth="1"/>
    <col min="8" max="8" width="13.109375" style="12" customWidth="1"/>
    <col min="9" max="9" width="9.33203125" style="4" customWidth="1"/>
    <col min="10" max="10" width="6.33203125" style="13" customWidth="1"/>
    <col min="11" max="11" width="24.6640625" style="10" customWidth="1"/>
    <col min="12" max="16384" width="9.109375" style="10"/>
  </cols>
  <sheetData>
    <row r="1" spans="1:20" s="2" customFormat="1" ht="13.8" x14ac:dyDescent="0.25">
      <c r="A1" s="1" t="s">
        <v>0</v>
      </c>
      <c r="B1" s="1"/>
      <c r="E1" s="3"/>
      <c r="F1" s="3"/>
      <c r="G1" s="3"/>
      <c r="H1" s="3"/>
      <c r="I1" s="4"/>
      <c r="J1" s="5"/>
      <c r="K1" s="6" t="s">
        <v>1</v>
      </c>
      <c r="T1" s="1"/>
    </row>
    <row r="2" spans="1:20" s="7" customFormat="1" ht="15.75" customHeight="1" x14ac:dyDescent="0.25">
      <c r="A2" s="1" t="s">
        <v>2</v>
      </c>
      <c r="B2" s="1"/>
      <c r="D2" s="2"/>
      <c r="E2" s="3"/>
      <c r="F2" s="3"/>
      <c r="G2" s="3"/>
      <c r="H2" s="3"/>
      <c r="I2" s="8"/>
      <c r="J2" s="5"/>
      <c r="K2" s="9" t="s">
        <v>3</v>
      </c>
      <c r="T2" s="1"/>
    </row>
    <row r="3" spans="1:20" ht="10.5" customHeight="1" x14ac:dyDescent="0.3">
      <c r="C3" s="11"/>
      <c r="K3" s="9"/>
    </row>
    <row r="4" spans="1:20" ht="13.8" x14ac:dyDescent="0.25">
      <c r="C4" s="149" t="s">
        <v>757</v>
      </c>
      <c r="D4" s="2"/>
      <c r="F4" s="15"/>
      <c r="G4" s="15"/>
      <c r="H4" s="15"/>
    </row>
    <row r="5" spans="1:20" ht="9" customHeight="1" x14ac:dyDescent="0.25">
      <c r="D5" s="2"/>
    </row>
    <row r="6" spans="1:20" x14ac:dyDescent="0.25">
      <c r="B6" s="2"/>
      <c r="C6" s="3"/>
      <c r="D6" s="82"/>
      <c r="F6" s="15"/>
      <c r="G6" s="15"/>
      <c r="H6" s="15"/>
      <c r="J6" s="4"/>
      <c r="K6" s="13"/>
    </row>
    <row r="7" spans="1:20" ht="9" customHeight="1" thickBot="1" x14ac:dyDescent="0.3">
      <c r="D7" s="2"/>
      <c r="J7" s="4"/>
      <c r="K7" s="13"/>
    </row>
    <row r="8" spans="1:20" s="7" customFormat="1" ht="10.8" thickBot="1" x14ac:dyDescent="0.25">
      <c r="A8" s="16" t="s">
        <v>5</v>
      </c>
      <c r="B8" s="17" t="s">
        <v>6</v>
      </c>
      <c r="C8" s="18" t="s">
        <v>7</v>
      </c>
      <c r="D8" s="19" t="s">
        <v>8</v>
      </c>
      <c r="E8" s="20" t="s">
        <v>9</v>
      </c>
      <c r="F8" s="20" t="s">
        <v>10</v>
      </c>
      <c r="G8" s="20" t="s">
        <v>11</v>
      </c>
      <c r="H8" s="20" t="s">
        <v>12</v>
      </c>
      <c r="I8" s="21" t="s">
        <v>61</v>
      </c>
      <c r="J8" s="22" t="s">
        <v>62</v>
      </c>
      <c r="K8" s="23" t="s">
        <v>16</v>
      </c>
    </row>
    <row r="9" spans="1:20" ht="15.9" customHeight="1" x14ac:dyDescent="0.25">
      <c r="A9" s="83">
        <v>1</v>
      </c>
      <c r="B9" s="25">
        <v>47</v>
      </c>
      <c r="C9" s="26" t="s">
        <v>715</v>
      </c>
      <c r="D9" s="27" t="s">
        <v>758</v>
      </c>
      <c r="E9" s="28" t="s">
        <v>759</v>
      </c>
      <c r="F9" s="29" t="s">
        <v>760</v>
      </c>
      <c r="G9" s="29" t="s">
        <v>164</v>
      </c>
      <c r="H9" s="29" t="s">
        <v>761</v>
      </c>
      <c r="I9" s="30">
        <v>6.2277777777777774E-3</v>
      </c>
      <c r="J9" s="32" t="str">
        <f t="shared" ref="J9:J14" si="0">IF(ISBLANK(I9),"",IF(I9&gt;0.00778935185185185,"",IF(I9&lt;=0.00548611111111111,"TSM",IF(I9&lt;=0.00570601851851852,"SM",IF(I9&lt;=0.0059375,"KSM",IF(I9&lt;=0.00640046296296296,"I A",IF(I9&lt;=0.00703703703703704,"II A",IF(I9&lt;=0.00778935185185185,"III A"))))))))</f>
        <v>I A</v>
      </c>
      <c r="K9" s="150" t="s">
        <v>762</v>
      </c>
    </row>
    <row r="10" spans="1:20" ht="15.9" customHeight="1" x14ac:dyDescent="0.25">
      <c r="A10" s="83">
        <v>2</v>
      </c>
      <c r="B10" s="25">
        <v>48</v>
      </c>
      <c r="C10" s="26" t="s">
        <v>763</v>
      </c>
      <c r="D10" s="27" t="s">
        <v>764</v>
      </c>
      <c r="E10" s="28" t="s">
        <v>765</v>
      </c>
      <c r="F10" s="29" t="s">
        <v>163</v>
      </c>
      <c r="G10" s="29" t="s">
        <v>164</v>
      </c>
      <c r="H10" s="29" t="s">
        <v>165</v>
      </c>
      <c r="I10" s="30">
        <v>6.7784722222222213E-3</v>
      </c>
      <c r="J10" s="32" t="str">
        <f t="shared" si="0"/>
        <v>II A</v>
      </c>
      <c r="K10" s="150" t="s">
        <v>762</v>
      </c>
    </row>
    <row r="11" spans="1:20" ht="15.9" customHeight="1" x14ac:dyDescent="0.25">
      <c r="A11" s="83">
        <v>3</v>
      </c>
      <c r="B11" s="25">
        <v>39</v>
      </c>
      <c r="C11" s="26" t="s">
        <v>766</v>
      </c>
      <c r="D11" s="27" t="s">
        <v>767</v>
      </c>
      <c r="E11" s="28" t="s">
        <v>768</v>
      </c>
      <c r="F11" s="29" t="s">
        <v>3</v>
      </c>
      <c r="G11" s="29"/>
      <c r="H11" s="29"/>
      <c r="I11" s="30">
        <v>6.8979166666666668E-3</v>
      </c>
      <c r="J11" s="32" t="str">
        <f t="shared" si="0"/>
        <v>II A</v>
      </c>
      <c r="K11" s="150" t="s">
        <v>255</v>
      </c>
    </row>
    <row r="12" spans="1:20" ht="15.9" customHeight="1" x14ac:dyDescent="0.25">
      <c r="A12" s="83">
        <v>4</v>
      </c>
      <c r="B12" s="25">
        <v>49</v>
      </c>
      <c r="C12" s="26" t="s">
        <v>769</v>
      </c>
      <c r="D12" s="27" t="s">
        <v>770</v>
      </c>
      <c r="E12" s="28" t="s">
        <v>771</v>
      </c>
      <c r="F12" s="29" t="s">
        <v>163</v>
      </c>
      <c r="G12" s="29" t="s">
        <v>164</v>
      </c>
      <c r="H12" s="29" t="s">
        <v>165</v>
      </c>
      <c r="I12" s="30">
        <v>7.2484953703703704E-3</v>
      </c>
      <c r="J12" s="32" t="str">
        <f t="shared" si="0"/>
        <v>III A</v>
      </c>
      <c r="K12" s="150" t="s">
        <v>772</v>
      </c>
    </row>
    <row r="13" spans="1:20" ht="15.9" customHeight="1" x14ac:dyDescent="0.25">
      <c r="A13" s="83">
        <v>5</v>
      </c>
      <c r="B13" s="25">
        <v>80</v>
      </c>
      <c r="C13" s="26" t="s">
        <v>304</v>
      </c>
      <c r="D13" s="27" t="s">
        <v>773</v>
      </c>
      <c r="E13" s="28" t="s">
        <v>650</v>
      </c>
      <c r="F13" s="29" t="s">
        <v>3</v>
      </c>
      <c r="G13" s="29" t="s">
        <v>66</v>
      </c>
      <c r="H13" s="29"/>
      <c r="I13" s="30">
        <v>8.7643518518518513E-3</v>
      </c>
      <c r="J13" s="32" t="str">
        <f t="shared" si="0"/>
        <v/>
      </c>
      <c r="K13" s="150" t="s">
        <v>147</v>
      </c>
    </row>
    <row r="14" spans="1:20" ht="15.9" customHeight="1" x14ac:dyDescent="0.25">
      <c r="A14" s="83"/>
      <c r="B14" s="25">
        <v>66</v>
      </c>
      <c r="C14" s="26" t="s">
        <v>183</v>
      </c>
      <c r="D14" s="27" t="s">
        <v>184</v>
      </c>
      <c r="E14" s="28" t="s">
        <v>774</v>
      </c>
      <c r="F14" s="29" t="s">
        <v>151</v>
      </c>
      <c r="G14" s="29" t="s">
        <v>152</v>
      </c>
      <c r="H14" s="29"/>
      <c r="I14" s="30" t="s">
        <v>54</v>
      </c>
      <c r="J14" s="32" t="str">
        <f t="shared" si="0"/>
        <v/>
      </c>
      <c r="K14" s="150" t="s">
        <v>186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T12"/>
  <sheetViews>
    <sheetView workbookViewId="0">
      <selection activeCell="A3" sqref="A3"/>
    </sheetView>
  </sheetViews>
  <sheetFormatPr defaultColWidth="9.109375" defaultRowHeight="13.2" x14ac:dyDescent="0.25"/>
  <cols>
    <col min="1" max="1" width="4.5546875" style="10" customWidth="1"/>
    <col min="2" max="2" width="4" style="10" customWidth="1"/>
    <col min="3" max="3" width="9" style="10" customWidth="1"/>
    <col min="4" max="4" width="13.44140625" style="10" bestFit="1" customWidth="1"/>
    <col min="5" max="5" width="8.88671875" style="12" customWidth="1"/>
    <col min="6" max="6" width="13" style="12" customWidth="1"/>
    <col min="7" max="7" width="13.6640625" style="12" bestFit="1" customWidth="1"/>
    <col min="8" max="8" width="10.88671875" style="12" customWidth="1"/>
    <col min="9" max="9" width="9.6640625" style="4" customWidth="1"/>
    <col min="10" max="10" width="5.33203125" style="13" customWidth="1"/>
    <col min="11" max="11" width="5" style="13" bestFit="1" customWidth="1"/>
    <col min="12" max="12" width="25.88671875" style="10" bestFit="1" customWidth="1"/>
    <col min="13" max="16384" width="9.109375" style="10"/>
  </cols>
  <sheetData>
    <row r="1" spans="1:20" s="2" customFormat="1" ht="13.8" x14ac:dyDescent="0.25">
      <c r="A1" s="1" t="s">
        <v>0</v>
      </c>
      <c r="B1" s="1"/>
      <c r="E1" s="3"/>
      <c r="F1" s="3"/>
      <c r="G1" s="3"/>
      <c r="H1" s="3"/>
      <c r="I1" s="4"/>
      <c r="J1" s="5"/>
      <c r="L1" s="6" t="s">
        <v>1</v>
      </c>
      <c r="T1" s="1"/>
    </row>
    <row r="2" spans="1:20" s="7" customFormat="1" ht="15.75" customHeight="1" x14ac:dyDescent="0.25">
      <c r="A2" s="1" t="s">
        <v>2</v>
      </c>
      <c r="B2" s="1"/>
      <c r="D2" s="2"/>
      <c r="E2" s="3"/>
      <c r="F2" s="3"/>
      <c r="G2" s="3"/>
      <c r="H2" s="3"/>
      <c r="I2" s="8"/>
      <c r="J2" s="5"/>
      <c r="L2" s="9" t="s">
        <v>3</v>
      </c>
      <c r="T2" s="1"/>
    </row>
    <row r="3" spans="1:20" ht="10.5" customHeight="1" x14ac:dyDescent="0.3">
      <c r="C3" s="11"/>
    </row>
    <row r="4" spans="1:20" ht="15.6" x14ac:dyDescent="0.3">
      <c r="C4" s="14" t="s">
        <v>4</v>
      </c>
      <c r="D4" s="2"/>
      <c r="F4" s="15"/>
      <c r="G4" s="15"/>
      <c r="H4" s="15"/>
    </row>
    <row r="5" spans="1:20" ht="9" customHeight="1" thickBot="1" x14ac:dyDescent="0.3">
      <c r="D5" s="2"/>
    </row>
    <row r="6" spans="1:20" s="7" customFormat="1" ht="10.8" thickBot="1" x14ac:dyDescent="0.25">
      <c r="A6" s="16" t="s">
        <v>5</v>
      </c>
      <c r="B6" s="17" t="s">
        <v>6</v>
      </c>
      <c r="C6" s="18" t="s">
        <v>7</v>
      </c>
      <c r="D6" s="19" t="s">
        <v>8</v>
      </c>
      <c r="E6" s="20" t="s">
        <v>9</v>
      </c>
      <c r="F6" s="20" t="s">
        <v>10</v>
      </c>
      <c r="G6" s="20" t="s">
        <v>11</v>
      </c>
      <c r="H6" s="20" t="s">
        <v>12</v>
      </c>
      <c r="I6" s="21" t="s">
        <v>13</v>
      </c>
      <c r="J6" s="21" t="s">
        <v>14</v>
      </c>
      <c r="K6" s="22" t="s">
        <v>15</v>
      </c>
      <c r="L6" s="23" t="s">
        <v>16</v>
      </c>
    </row>
    <row r="7" spans="1:20" ht="16.2" customHeight="1" x14ac:dyDescent="0.25">
      <c r="A7" s="24">
        <v>1</v>
      </c>
      <c r="B7" s="25">
        <v>159</v>
      </c>
      <c r="C7" s="26" t="s">
        <v>17</v>
      </c>
      <c r="D7" s="27" t="s">
        <v>18</v>
      </c>
      <c r="E7" s="28" t="s">
        <v>19</v>
      </c>
      <c r="F7" s="29" t="s">
        <v>20</v>
      </c>
      <c r="G7" s="29" t="s">
        <v>21</v>
      </c>
      <c r="H7" s="29"/>
      <c r="I7" s="30">
        <v>1.21625E-2</v>
      </c>
      <c r="J7" s="31"/>
      <c r="K7" s="32" t="str">
        <f t="shared" ref="K7:K12" si="0">IF(ISBLANK(I7),"",IF(I7&gt;0.0125,"",IF(I7&lt;=0.00943287037037037,"SM",IF(I7&lt;=0.0100115740740741,"KSM",IF(I7&lt;=0.0107060185185185,"I A",IF(I7&lt;=0.0115162037037037,"II A",IF(I7&lt;=0.0125,"III A")))))))</f>
        <v>III A</v>
      </c>
      <c r="L7" s="29" t="s">
        <v>22</v>
      </c>
    </row>
    <row r="8" spans="1:20" ht="16.2" customHeight="1" x14ac:dyDescent="0.25">
      <c r="A8" s="24">
        <v>2</v>
      </c>
      <c r="B8" s="25">
        <v>161</v>
      </c>
      <c r="C8" s="26" t="s">
        <v>23</v>
      </c>
      <c r="D8" s="27" t="s">
        <v>24</v>
      </c>
      <c r="E8" s="28" t="s">
        <v>25</v>
      </c>
      <c r="F8" s="29" t="s">
        <v>20</v>
      </c>
      <c r="G8" s="29" t="s">
        <v>21</v>
      </c>
      <c r="H8" s="29"/>
      <c r="I8" s="30">
        <v>1.2163194444444443E-2</v>
      </c>
      <c r="J8" s="31"/>
      <c r="K8" s="32" t="str">
        <f t="shared" si="0"/>
        <v>III A</v>
      </c>
      <c r="L8" s="29" t="s">
        <v>22</v>
      </c>
    </row>
    <row r="9" spans="1:20" ht="16.2" customHeight="1" x14ac:dyDescent="0.25">
      <c r="A9" s="24">
        <v>3</v>
      </c>
      <c r="B9" s="25">
        <v>160</v>
      </c>
      <c r="C9" s="26" t="s">
        <v>26</v>
      </c>
      <c r="D9" s="27" t="s">
        <v>27</v>
      </c>
      <c r="E9" s="28" t="s">
        <v>28</v>
      </c>
      <c r="F9" s="29" t="s">
        <v>20</v>
      </c>
      <c r="G9" s="29" t="s">
        <v>21</v>
      </c>
      <c r="H9" s="29"/>
      <c r="I9" s="30">
        <v>1.2171875E-2</v>
      </c>
      <c r="J9" s="31"/>
      <c r="K9" s="32" t="str">
        <f t="shared" si="0"/>
        <v>III A</v>
      </c>
      <c r="L9" s="29" t="s">
        <v>22</v>
      </c>
    </row>
    <row r="10" spans="1:20" ht="16.2" customHeight="1" x14ac:dyDescent="0.25">
      <c r="A10" s="24">
        <v>4</v>
      </c>
      <c r="B10" s="25">
        <v>157</v>
      </c>
      <c r="C10" s="26" t="s">
        <v>29</v>
      </c>
      <c r="D10" s="27" t="s">
        <v>30</v>
      </c>
      <c r="E10" s="28" t="s">
        <v>31</v>
      </c>
      <c r="F10" s="29" t="s">
        <v>32</v>
      </c>
      <c r="G10" s="29" t="s">
        <v>21</v>
      </c>
      <c r="H10" s="29"/>
      <c r="I10" s="30">
        <v>1.2468749999999999E-2</v>
      </c>
      <c r="J10" s="31"/>
      <c r="K10" s="32" t="str">
        <f t="shared" si="0"/>
        <v>III A</v>
      </c>
      <c r="L10" s="29" t="s">
        <v>33</v>
      </c>
    </row>
    <row r="11" spans="1:20" ht="16.2" customHeight="1" x14ac:dyDescent="0.25">
      <c r="A11" s="24">
        <v>5</v>
      </c>
      <c r="B11" s="25">
        <v>158</v>
      </c>
      <c r="C11" s="26" t="s">
        <v>34</v>
      </c>
      <c r="D11" s="27" t="s">
        <v>35</v>
      </c>
      <c r="E11" s="28" t="s">
        <v>36</v>
      </c>
      <c r="F11" s="29" t="s">
        <v>20</v>
      </c>
      <c r="G11" s="29" t="s">
        <v>21</v>
      </c>
      <c r="H11" s="29"/>
      <c r="I11" s="30">
        <v>1.3589699074074075E-2</v>
      </c>
      <c r="J11" s="31"/>
      <c r="K11" s="32" t="str">
        <f t="shared" si="0"/>
        <v/>
      </c>
      <c r="L11" s="29" t="s">
        <v>22</v>
      </c>
    </row>
    <row r="12" spans="1:20" ht="16.2" customHeight="1" x14ac:dyDescent="0.25">
      <c r="A12" s="24"/>
      <c r="B12" s="25">
        <v>116</v>
      </c>
      <c r="C12" s="26" t="s">
        <v>37</v>
      </c>
      <c r="D12" s="27" t="s">
        <v>38</v>
      </c>
      <c r="E12" s="28">
        <v>38477</v>
      </c>
      <c r="F12" s="29" t="s">
        <v>39</v>
      </c>
      <c r="G12" s="29" t="s">
        <v>40</v>
      </c>
      <c r="H12" s="29" t="s">
        <v>41</v>
      </c>
      <c r="I12" s="30" t="s">
        <v>42</v>
      </c>
      <c r="J12" s="31"/>
      <c r="K12" s="32" t="str">
        <f t="shared" si="0"/>
        <v/>
      </c>
      <c r="L12" s="29" t="s">
        <v>43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zoomScaleNormal="100" workbookViewId="0">
      <selection activeCell="A4" sqref="A4"/>
    </sheetView>
  </sheetViews>
  <sheetFormatPr defaultColWidth="9.109375" defaultRowHeight="13.2" x14ac:dyDescent="0.25"/>
  <cols>
    <col min="1" max="1" width="4.5546875" style="10" customWidth="1"/>
    <col min="2" max="2" width="4" style="10" customWidth="1"/>
    <col min="3" max="3" width="10.88671875" style="10" customWidth="1"/>
    <col min="4" max="4" width="20.88671875" style="10" customWidth="1"/>
    <col min="5" max="5" width="8.88671875" style="80" customWidth="1"/>
    <col min="6" max="6" width="12.44140625" style="12" customWidth="1"/>
    <col min="7" max="7" width="10.5546875" style="12" customWidth="1"/>
    <col min="8" max="8" width="8.109375" style="12" customWidth="1"/>
    <col min="9" max="9" width="6.6640625" style="4" customWidth="1"/>
    <col min="10" max="10" width="4" style="112" customWidth="1"/>
    <col min="11" max="11" width="6.44140625" style="13" hidden="1" customWidth="1"/>
    <col min="12" max="12" width="4.5546875" style="112" hidden="1" customWidth="1"/>
    <col min="13" max="13" width="5" style="13" hidden="1" customWidth="1"/>
    <col min="14" max="14" width="23.6640625" style="10" customWidth="1"/>
    <col min="15" max="15" width="3.88671875" style="111" customWidth="1"/>
    <col min="16" max="16384" width="9.109375" style="10"/>
  </cols>
  <sheetData>
    <row r="1" spans="1:15" s="2" customFormat="1" ht="13.8" x14ac:dyDescent="0.25">
      <c r="A1" s="1" t="s">
        <v>0</v>
      </c>
      <c r="B1" s="1"/>
      <c r="E1" s="15"/>
      <c r="F1" s="3"/>
      <c r="G1" s="3"/>
      <c r="H1" s="3"/>
      <c r="I1" s="4"/>
      <c r="J1" s="5"/>
      <c r="K1" s="4"/>
      <c r="L1" s="5"/>
      <c r="M1" s="4"/>
      <c r="N1" s="6" t="s">
        <v>1</v>
      </c>
      <c r="O1" s="109"/>
    </row>
    <row r="2" spans="1:15" s="7" customFormat="1" ht="15.75" customHeight="1" x14ac:dyDescent="0.25">
      <c r="A2" s="1" t="s">
        <v>2</v>
      </c>
      <c r="B2" s="1"/>
      <c r="D2" s="2"/>
      <c r="E2" s="15"/>
      <c r="F2" s="3"/>
      <c r="G2" s="3"/>
      <c r="H2" s="3"/>
      <c r="I2" s="8"/>
      <c r="J2" s="5"/>
      <c r="K2" s="8"/>
      <c r="L2" s="5"/>
      <c r="M2" s="110"/>
      <c r="N2" s="9" t="s">
        <v>3</v>
      </c>
      <c r="O2" s="111"/>
    </row>
    <row r="3" spans="1:15" ht="10.5" customHeight="1" x14ac:dyDescent="0.3">
      <c r="C3" s="11"/>
    </row>
    <row r="4" spans="1:15" ht="15.6" x14ac:dyDescent="0.3">
      <c r="C4" s="14" t="s">
        <v>403</v>
      </c>
      <c r="D4" s="2"/>
      <c r="F4" s="15"/>
      <c r="G4" s="15"/>
      <c r="H4" s="15"/>
    </row>
    <row r="5" spans="1:15" ht="9" customHeight="1" x14ac:dyDescent="0.25">
      <c r="D5" s="2"/>
    </row>
    <row r="6" spans="1:15" x14ac:dyDescent="0.25">
      <c r="B6" s="2">
        <v>1</v>
      </c>
      <c r="C6" s="3" t="s">
        <v>404</v>
      </c>
      <c r="D6" s="3"/>
      <c r="F6" s="15"/>
      <c r="G6" s="15"/>
      <c r="H6" s="15"/>
      <c r="I6" s="10"/>
      <c r="J6" s="113"/>
      <c r="L6" s="113"/>
    </row>
    <row r="7" spans="1:15" ht="9" customHeight="1" thickBot="1" x14ac:dyDescent="0.3">
      <c r="D7" s="2"/>
      <c r="I7" s="10"/>
    </row>
    <row r="8" spans="1:15" s="7" customFormat="1" ht="10.8" thickBot="1" x14ac:dyDescent="0.25">
      <c r="A8" s="16" t="s">
        <v>5</v>
      </c>
      <c r="B8" s="17" t="s">
        <v>6</v>
      </c>
      <c r="C8" s="18" t="s">
        <v>7</v>
      </c>
      <c r="D8" s="19" t="s">
        <v>8</v>
      </c>
      <c r="E8" s="20" t="s">
        <v>9</v>
      </c>
      <c r="F8" s="20" t="s">
        <v>10</v>
      </c>
      <c r="G8" s="20" t="s">
        <v>11</v>
      </c>
      <c r="H8" s="20" t="s">
        <v>12</v>
      </c>
      <c r="I8" s="21" t="s">
        <v>405</v>
      </c>
      <c r="J8" s="114" t="s">
        <v>406</v>
      </c>
      <c r="K8" s="21" t="s">
        <v>407</v>
      </c>
      <c r="L8" s="114" t="s">
        <v>406</v>
      </c>
      <c r="M8" s="22" t="s">
        <v>15</v>
      </c>
      <c r="N8" s="23" t="s">
        <v>16</v>
      </c>
      <c r="O8" s="111"/>
    </row>
    <row r="9" spans="1:15" ht="15.9" customHeight="1" x14ac:dyDescent="0.25">
      <c r="A9" s="83">
        <v>1</v>
      </c>
      <c r="B9" s="25">
        <v>119</v>
      </c>
      <c r="C9" s="26" t="s">
        <v>408</v>
      </c>
      <c r="D9" s="27" t="s">
        <v>409</v>
      </c>
      <c r="E9" s="28" t="s">
        <v>410</v>
      </c>
      <c r="F9" s="29" t="s">
        <v>3</v>
      </c>
      <c r="G9" s="29" t="s">
        <v>66</v>
      </c>
      <c r="H9" s="29"/>
      <c r="I9" s="115">
        <v>8.01</v>
      </c>
      <c r="J9" s="116">
        <v>0.222</v>
      </c>
      <c r="K9" s="115"/>
      <c r="L9" s="116"/>
      <c r="M9" s="32"/>
      <c r="N9" s="29" t="s">
        <v>411</v>
      </c>
      <c r="O9" s="117">
        <v>8.0056999999999992</v>
      </c>
    </row>
    <row r="10" spans="1:15" ht="15.9" customHeight="1" x14ac:dyDescent="0.25">
      <c r="A10" s="83">
        <v>2</v>
      </c>
      <c r="B10" s="25">
        <v>162</v>
      </c>
      <c r="C10" s="26" t="s">
        <v>412</v>
      </c>
      <c r="D10" s="27" t="s">
        <v>413</v>
      </c>
      <c r="E10" s="28" t="s">
        <v>414</v>
      </c>
      <c r="F10" s="29" t="s">
        <v>3</v>
      </c>
      <c r="G10" s="29" t="s">
        <v>66</v>
      </c>
      <c r="H10" s="29"/>
      <c r="I10" s="115">
        <v>8.31</v>
      </c>
      <c r="J10" s="116">
        <v>0.23499999999999999</v>
      </c>
      <c r="K10" s="115"/>
      <c r="L10" s="116"/>
      <c r="M10" s="32"/>
      <c r="N10" s="29" t="s">
        <v>415</v>
      </c>
    </row>
    <row r="11" spans="1:15" ht="15.9" customHeight="1" x14ac:dyDescent="0.25">
      <c r="A11" s="83"/>
      <c r="B11" s="25">
        <v>150</v>
      </c>
      <c r="C11" s="26" t="s">
        <v>416</v>
      </c>
      <c r="D11" s="27" t="s">
        <v>417</v>
      </c>
      <c r="E11" s="28" t="s">
        <v>418</v>
      </c>
      <c r="F11" s="29" t="s">
        <v>163</v>
      </c>
      <c r="G11" s="29" t="s">
        <v>164</v>
      </c>
      <c r="H11" s="29" t="s">
        <v>165</v>
      </c>
      <c r="I11" s="115" t="s">
        <v>42</v>
      </c>
      <c r="J11" s="116"/>
      <c r="K11" s="115"/>
      <c r="L11" s="116"/>
      <c r="M11" s="32"/>
      <c r="N11" s="29" t="s">
        <v>166</v>
      </c>
    </row>
    <row r="12" spans="1:15" ht="15.9" customHeight="1" x14ac:dyDescent="0.25">
      <c r="A12" s="83"/>
      <c r="B12" s="25">
        <v>194</v>
      </c>
      <c r="C12" s="26" t="s">
        <v>419</v>
      </c>
      <c r="D12" s="27" t="s">
        <v>420</v>
      </c>
      <c r="E12" s="28" t="s">
        <v>421</v>
      </c>
      <c r="F12" s="29" t="s">
        <v>3</v>
      </c>
      <c r="G12" s="29" t="s">
        <v>66</v>
      </c>
      <c r="H12" s="29"/>
      <c r="I12" s="115" t="s">
        <v>42</v>
      </c>
      <c r="J12" s="116"/>
      <c r="K12" s="115"/>
      <c r="L12" s="116"/>
      <c r="M12" s="32"/>
      <c r="N12" s="29" t="s">
        <v>349</v>
      </c>
    </row>
    <row r="13" spans="1:15" ht="15.9" customHeight="1" x14ac:dyDescent="0.25">
      <c r="A13" s="83"/>
      <c r="B13" s="25">
        <v>131</v>
      </c>
      <c r="C13" s="26" t="s">
        <v>422</v>
      </c>
      <c r="D13" s="27" t="s">
        <v>423</v>
      </c>
      <c r="E13" s="28" t="s">
        <v>424</v>
      </c>
      <c r="F13" s="29" t="s">
        <v>3</v>
      </c>
      <c r="G13" s="29" t="s">
        <v>66</v>
      </c>
      <c r="H13" s="29"/>
      <c r="I13" s="115" t="s">
        <v>42</v>
      </c>
      <c r="J13" s="116"/>
      <c r="K13" s="115"/>
      <c r="L13" s="116"/>
      <c r="M13" s="32"/>
      <c r="N13" s="29" t="s">
        <v>341</v>
      </c>
    </row>
    <row r="14" spans="1:15" ht="15.9" customHeight="1" x14ac:dyDescent="0.25">
      <c r="A14" s="83"/>
      <c r="B14" s="25">
        <v>127</v>
      </c>
      <c r="C14" s="26" t="s">
        <v>425</v>
      </c>
      <c r="D14" s="27" t="s">
        <v>426</v>
      </c>
      <c r="E14" s="28" t="s">
        <v>427</v>
      </c>
      <c r="F14" s="29" t="s">
        <v>47</v>
      </c>
      <c r="G14" s="29"/>
      <c r="H14" s="29"/>
      <c r="I14" s="115" t="s">
        <v>42</v>
      </c>
      <c r="J14" s="116"/>
      <c r="K14" s="115"/>
      <c r="L14" s="116"/>
      <c r="M14" s="32"/>
      <c r="N14" s="29" t="s">
        <v>428</v>
      </c>
    </row>
    <row r="15" spans="1:15" ht="9" customHeight="1" x14ac:dyDescent="0.25">
      <c r="D15" s="2"/>
    </row>
    <row r="16" spans="1:15" x14ac:dyDescent="0.25">
      <c r="B16" s="2">
        <v>2</v>
      </c>
      <c r="C16" s="3" t="s">
        <v>404</v>
      </c>
      <c r="D16" s="3"/>
      <c r="F16" s="15"/>
      <c r="G16" s="15"/>
      <c r="H16" s="15"/>
      <c r="I16" s="10"/>
      <c r="J16" s="113"/>
      <c r="L16" s="113"/>
    </row>
    <row r="17" spans="1:15" ht="9" customHeight="1" thickBot="1" x14ac:dyDescent="0.3">
      <c r="D17" s="2"/>
      <c r="I17" s="10"/>
    </row>
    <row r="18" spans="1:15" s="7" customFormat="1" ht="10.8" thickBot="1" x14ac:dyDescent="0.25">
      <c r="A18" s="16" t="s">
        <v>5</v>
      </c>
      <c r="B18" s="17" t="s">
        <v>6</v>
      </c>
      <c r="C18" s="18" t="s">
        <v>7</v>
      </c>
      <c r="D18" s="19" t="s">
        <v>8</v>
      </c>
      <c r="E18" s="20" t="s">
        <v>9</v>
      </c>
      <c r="F18" s="20" t="s">
        <v>10</v>
      </c>
      <c r="G18" s="20" t="s">
        <v>11</v>
      </c>
      <c r="H18" s="20" t="s">
        <v>12</v>
      </c>
      <c r="I18" s="21" t="s">
        <v>405</v>
      </c>
      <c r="J18" s="114" t="s">
        <v>406</v>
      </c>
      <c r="K18" s="21" t="s">
        <v>407</v>
      </c>
      <c r="L18" s="114" t="s">
        <v>406</v>
      </c>
      <c r="M18" s="22" t="s">
        <v>15</v>
      </c>
      <c r="N18" s="23" t="s">
        <v>16</v>
      </c>
      <c r="O18" s="111"/>
    </row>
    <row r="19" spans="1:15" ht="15.9" customHeight="1" x14ac:dyDescent="0.25">
      <c r="A19" s="83">
        <v>1</v>
      </c>
      <c r="B19" s="25">
        <v>146</v>
      </c>
      <c r="C19" s="26" t="s">
        <v>429</v>
      </c>
      <c r="D19" s="27" t="s">
        <v>430</v>
      </c>
      <c r="E19" s="28" t="s">
        <v>431</v>
      </c>
      <c r="F19" s="29" t="s">
        <v>226</v>
      </c>
      <c r="G19" s="29" t="s">
        <v>227</v>
      </c>
      <c r="H19" s="29"/>
      <c r="I19" s="115">
        <v>7.97</v>
      </c>
      <c r="J19" s="116">
        <v>0.188</v>
      </c>
      <c r="K19" s="115"/>
      <c r="L19" s="116"/>
      <c r="M19" s="32"/>
      <c r="N19" s="29" t="s">
        <v>432</v>
      </c>
    </row>
    <row r="20" spans="1:15" ht="15.9" customHeight="1" x14ac:dyDescent="0.25">
      <c r="A20" s="83">
        <v>2</v>
      </c>
      <c r="B20" s="25">
        <v>181</v>
      </c>
      <c r="C20" s="26" t="s">
        <v>433</v>
      </c>
      <c r="D20" s="27" t="s">
        <v>434</v>
      </c>
      <c r="E20" s="28" t="s">
        <v>435</v>
      </c>
      <c r="F20" s="29" t="s">
        <v>121</v>
      </c>
      <c r="G20" s="29"/>
      <c r="H20" s="29"/>
      <c r="I20" s="115">
        <v>8.26</v>
      </c>
      <c r="J20" s="116">
        <v>0.52400000000000002</v>
      </c>
      <c r="K20" s="115"/>
      <c r="L20" s="116"/>
      <c r="M20" s="32"/>
      <c r="N20" s="29" t="s">
        <v>436</v>
      </c>
    </row>
    <row r="21" spans="1:15" ht="15.9" customHeight="1" x14ac:dyDescent="0.25">
      <c r="A21" s="83">
        <v>3</v>
      </c>
      <c r="B21" s="25">
        <v>188</v>
      </c>
      <c r="C21" s="26" t="s">
        <v>437</v>
      </c>
      <c r="D21" s="27" t="s">
        <v>438</v>
      </c>
      <c r="E21" s="28" t="s">
        <v>439</v>
      </c>
      <c r="F21" s="29" t="s">
        <v>3</v>
      </c>
      <c r="G21" s="29" t="s">
        <v>66</v>
      </c>
      <c r="H21" s="29"/>
      <c r="I21" s="115">
        <v>8.75</v>
      </c>
      <c r="J21" s="116">
        <v>0.124</v>
      </c>
      <c r="K21" s="115"/>
      <c r="L21" s="116"/>
      <c r="M21" s="32"/>
      <c r="N21" s="29" t="s">
        <v>440</v>
      </c>
    </row>
    <row r="22" spans="1:15" ht="15.9" customHeight="1" x14ac:dyDescent="0.25">
      <c r="A22" s="83"/>
      <c r="B22" s="25">
        <v>186</v>
      </c>
      <c r="C22" s="26" t="s">
        <v>441</v>
      </c>
      <c r="D22" s="27" t="s">
        <v>442</v>
      </c>
      <c r="E22" s="28" t="s">
        <v>443</v>
      </c>
      <c r="F22" s="29" t="s">
        <v>3</v>
      </c>
      <c r="G22" s="29" t="s">
        <v>66</v>
      </c>
      <c r="H22" s="29"/>
      <c r="I22" s="115" t="s">
        <v>42</v>
      </c>
      <c r="J22" s="116"/>
      <c r="K22" s="115"/>
      <c r="L22" s="116"/>
      <c r="M22" s="32"/>
      <c r="N22" s="29" t="s">
        <v>440</v>
      </c>
    </row>
    <row r="23" spans="1:15" ht="15.9" customHeight="1" x14ac:dyDescent="0.25">
      <c r="A23" s="83"/>
      <c r="B23" s="25">
        <v>195</v>
      </c>
      <c r="C23" s="26" t="s">
        <v>97</v>
      </c>
      <c r="D23" s="27" t="s">
        <v>444</v>
      </c>
      <c r="E23" s="28" t="s">
        <v>445</v>
      </c>
      <c r="F23" s="29" t="s">
        <v>3</v>
      </c>
      <c r="G23" s="29" t="s">
        <v>66</v>
      </c>
      <c r="H23" s="29"/>
      <c r="I23" s="115" t="s">
        <v>42</v>
      </c>
      <c r="J23" s="116"/>
      <c r="K23" s="115"/>
      <c r="L23" s="116"/>
      <c r="M23" s="32"/>
      <c r="N23" s="29" t="s">
        <v>349</v>
      </c>
    </row>
    <row r="24" spans="1:15" ht="9" customHeight="1" x14ac:dyDescent="0.25">
      <c r="D24" s="2"/>
    </row>
    <row r="25" spans="1:15" x14ac:dyDescent="0.25">
      <c r="B25" s="2">
        <v>3</v>
      </c>
      <c r="C25" s="3" t="s">
        <v>404</v>
      </c>
      <c r="D25" s="3"/>
      <c r="F25" s="15"/>
      <c r="G25" s="15"/>
      <c r="H25" s="15"/>
      <c r="I25" s="10"/>
      <c r="J25" s="113"/>
      <c r="L25" s="113"/>
    </row>
    <row r="26" spans="1:15" ht="9" customHeight="1" thickBot="1" x14ac:dyDescent="0.3">
      <c r="D26" s="2"/>
      <c r="I26" s="10"/>
    </row>
    <row r="27" spans="1:15" s="7" customFormat="1" ht="10.8" thickBot="1" x14ac:dyDescent="0.25">
      <c r="A27" s="16" t="s">
        <v>5</v>
      </c>
      <c r="B27" s="17" t="s">
        <v>6</v>
      </c>
      <c r="C27" s="18" t="s">
        <v>7</v>
      </c>
      <c r="D27" s="19" t="s">
        <v>8</v>
      </c>
      <c r="E27" s="20" t="s">
        <v>9</v>
      </c>
      <c r="F27" s="20" t="s">
        <v>10</v>
      </c>
      <c r="G27" s="20" t="s">
        <v>11</v>
      </c>
      <c r="H27" s="20" t="s">
        <v>12</v>
      </c>
      <c r="I27" s="21" t="s">
        <v>405</v>
      </c>
      <c r="J27" s="114" t="s">
        <v>406</v>
      </c>
      <c r="K27" s="21" t="s">
        <v>407</v>
      </c>
      <c r="L27" s="114" t="s">
        <v>406</v>
      </c>
      <c r="M27" s="22" t="s">
        <v>15</v>
      </c>
      <c r="N27" s="23" t="s">
        <v>16</v>
      </c>
      <c r="O27" s="111"/>
    </row>
    <row r="28" spans="1:15" ht="15.9" customHeight="1" x14ac:dyDescent="0.25">
      <c r="A28" s="83">
        <v>1</v>
      </c>
      <c r="B28" s="25">
        <v>169</v>
      </c>
      <c r="C28" s="26" t="s">
        <v>316</v>
      </c>
      <c r="D28" s="27" t="s">
        <v>446</v>
      </c>
      <c r="E28" s="28" t="s">
        <v>447</v>
      </c>
      <c r="F28" s="29" t="s">
        <v>100</v>
      </c>
      <c r="G28" s="29"/>
      <c r="H28" s="29" t="s">
        <v>448</v>
      </c>
      <c r="I28" s="115">
        <v>7.66</v>
      </c>
      <c r="J28" s="116">
        <v>0.14499999999999999</v>
      </c>
      <c r="K28" s="115"/>
      <c r="L28" s="116"/>
      <c r="M28" s="32"/>
      <c r="N28" s="29" t="s">
        <v>449</v>
      </c>
    </row>
    <row r="29" spans="1:15" ht="15.9" customHeight="1" x14ac:dyDescent="0.25">
      <c r="A29" s="83">
        <v>2</v>
      </c>
      <c r="B29" s="25">
        <v>153</v>
      </c>
      <c r="C29" s="26" t="s">
        <v>450</v>
      </c>
      <c r="D29" s="27" t="s">
        <v>451</v>
      </c>
      <c r="E29" s="28" t="s">
        <v>452</v>
      </c>
      <c r="F29" s="29" t="s">
        <v>94</v>
      </c>
      <c r="G29" s="29" t="s">
        <v>282</v>
      </c>
      <c r="H29" s="29"/>
      <c r="I29" s="115">
        <v>8.25</v>
      </c>
      <c r="J29" s="116">
        <v>0.27100000000000002</v>
      </c>
      <c r="K29" s="115"/>
      <c r="L29" s="116"/>
      <c r="M29" s="32"/>
      <c r="N29" s="29" t="s">
        <v>283</v>
      </c>
    </row>
    <row r="30" spans="1:15" ht="15.9" customHeight="1" x14ac:dyDescent="0.25">
      <c r="A30" s="83">
        <v>3</v>
      </c>
      <c r="B30" s="25">
        <v>191</v>
      </c>
      <c r="C30" s="26" t="s">
        <v>97</v>
      </c>
      <c r="D30" s="27" t="s">
        <v>453</v>
      </c>
      <c r="E30" s="28" t="s">
        <v>454</v>
      </c>
      <c r="F30" s="29" t="s">
        <v>3</v>
      </c>
      <c r="G30" s="29" t="s">
        <v>66</v>
      </c>
      <c r="H30" s="29"/>
      <c r="I30" s="115">
        <v>8.83</v>
      </c>
      <c r="J30" s="116">
        <v>0.253</v>
      </c>
      <c r="K30" s="115"/>
      <c r="L30" s="116"/>
      <c r="M30" s="32"/>
      <c r="N30" s="29" t="s">
        <v>440</v>
      </c>
    </row>
    <row r="31" spans="1:15" ht="15.9" customHeight="1" x14ac:dyDescent="0.25">
      <c r="A31" s="83">
        <v>4</v>
      </c>
      <c r="B31" s="25">
        <v>196</v>
      </c>
      <c r="C31" s="26" t="s">
        <v>81</v>
      </c>
      <c r="D31" s="27" t="s">
        <v>455</v>
      </c>
      <c r="E31" s="28" t="s">
        <v>456</v>
      </c>
      <c r="F31" s="29" t="s">
        <v>3</v>
      </c>
      <c r="G31" s="29" t="s">
        <v>66</v>
      </c>
      <c r="H31" s="29"/>
      <c r="I31" s="115">
        <v>8.84</v>
      </c>
      <c r="J31" s="116">
        <v>0.24</v>
      </c>
      <c r="K31" s="115"/>
      <c r="L31" s="116"/>
      <c r="M31" s="32"/>
      <c r="N31" s="29" t="s">
        <v>349</v>
      </c>
    </row>
    <row r="32" spans="1:15" ht="15.9" customHeight="1" x14ac:dyDescent="0.25">
      <c r="A32" s="83">
        <v>5</v>
      </c>
      <c r="B32" s="25">
        <v>147</v>
      </c>
      <c r="C32" s="26" t="s">
        <v>457</v>
      </c>
      <c r="D32" s="27" t="s">
        <v>458</v>
      </c>
      <c r="E32" s="28" t="s">
        <v>459</v>
      </c>
      <c r="F32" s="29" t="s">
        <v>226</v>
      </c>
      <c r="G32" s="29" t="s">
        <v>227</v>
      </c>
      <c r="H32" s="29"/>
      <c r="I32" s="115">
        <v>9.2799999999999994</v>
      </c>
      <c r="J32" s="116">
        <v>0.42</v>
      </c>
      <c r="K32" s="115"/>
      <c r="L32" s="116"/>
      <c r="M32" s="32"/>
      <c r="N32" s="29" t="s">
        <v>432</v>
      </c>
    </row>
    <row r="33" spans="1:15" ht="15.9" customHeight="1" x14ac:dyDescent="0.25">
      <c r="A33" s="80"/>
      <c r="B33" s="80"/>
      <c r="C33" s="118"/>
      <c r="D33" s="3"/>
      <c r="E33" s="119"/>
      <c r="F33" s="120"/>
      <c r="G33" s="120"/>
      <c r="H33" s="120"/>
      <c r="I33" s="121"/>
      <c r="J33" s="122"/>
      <c r="K33" s="121"/>
      <c r="L33" s="122"/>
      <c r="M33" s="123"/>
      <c r="N33" s="120"/>
    </row>
    <row r="34" spans="1:15" ht="15.9" customHeight="1" x14ac:dyDescent="0.25">
      <c r="A34" s="80"/>
      <c r="B34" s="80"/>
      <c r="C34" s="118"/>
      <c r="D34" s="3"/>
      <c r="E34" s="119"/>
      <c r="F34" s="120"/>
      <c r="G34" s="120"/>
      <c r="H34" s="120"/>
      <c r="I34" s="121"/>
      <c r="J34" s="122"/>
      <c r="K34" s="121"/>
      <c r="L34" s="122"/>
      <c r="M34" s="123"/>
      <c r="N34" s="120"/>
    </row>
    <row r="35" spans="1:15" ht="15.9" customHeight="1" x14ac:dyDescent="0.25">
      <c r="A35" s="80"/>
      <c r="B35" s="80"/>
      <c r="C35" s="118"/>
      <c r="D35" s="3"/>
      <c r="E35" s="119"/>
      <c r="F35" s="120"/>
      <c r="G35" s="120"/>
      <c r="H35" s="120"/>
      <c r="I35" s="121"/>
      <c r="J35" s="122"/>
      <c r="K35" s="121"/>
      <c r="L35" s="122"/>
      <c r="M35" s="123"/>
      <c r="N35" s="120"/>
    </row>
    <row r="36" spans="1:15" ht="15.9" customHeight="1" x14ac:dyDescent="0.25">
      <c r="A36" s="80"/>
      <c r="B36" s="80"/>
      <c r="C36" s="118"/>
      <c r="D36" s="3"/>
      <c r="E36" s="119"/>
      <c r="F36" s="120"/>
      <c r="G36" s="120"/>
      <c r="H36" s="120"/>
      <c r="I36" s="121"/>
      <c r="J36" s="122"/>
      <c r="K36" s="121"/>
      <c r="L36" s="122"/>
      <c r="M36" s="123"/>
      <c r="N36" s="120"/>
    </row>
    <row r="37" spans="1:15" ht="15.9" customHeight="1" x14ac:dyDescent="0.25">
      <c r="A37" s="80"/>
      <c r="B37" s="80"/>
      <c r="C37" s="118"/>
      <c r="D37" s="3"/>
      <c r="E37" s="119"/>
      <c r="F37" s="120"/>
      <c r="G37" s="120"/>
      <c r="H37" s="120"/>
      <c r="I37" s="121"/>
      <c r="J37" s="122"/>
      <c r="K37" s="121"/>
      <c r="L37" s="122"/>
      <c r="M37" s="123"/>
      <c r="N37" s="120"/>
    </row>
    <row r="38" spans="1:15" ht="15.9" customHeight="1" x14ac:dyDescent="0.25">
      <c r="A38" s="80"/>
      <c r="B38" s="80"/>
      <c r="C38" s="118"/>
      <c r="D38" s="3"/>
      <c r="E38" s="119"/>
      <c r="F38" s="120"/>
      <c r="G38" s="120"/>
      <c r="H38" s="120"/>
      <c r="I38" s="121"/>
      <c r="J38" s="122"/>
      <c r="K38" s="121"/>
      <c r="L38" s="122"/>
      <c r="M38" s="123"/>
      <c r="N38" s="120"/>
    </row>
    <row r="39" spans="1:15" ht="15.6" x14ac:dyDescent="0.3">
      <c r="C39" s="14" t="s">
        <v>403</v>
      </c>
      <c r="D39" s="2"/>
      <c r="F39" s="15"/>
      <c r="G39" s="15"/>
      <c r="H39" s="15"/>
    </row>
    <row r="40" spans="1:15" ht="9" customHeight="1" x14ac:dyDescent="0.25">
      <c r="D40" s="2"/>
    </row>
    <row r="41" spans="1:15" x14ac:dyDescent="0.25">
      <c r="B41" s="2">
        <v>4</v>
      </c>
      <c r="C41" s="3" t="s">
        <v>404</v>
      </c>
      <c r="D41" s="3"/>
      <c r="F41" s="15"/>
      <c r="G41" s="15"/>
      <c r="H41" s="15"/>
      <c r="I41" s="10"/>
      <c r="J41" s="113"/>
      <c r="L41" s="113"/>
    </row>
    <row r="42" spans="1:15" ht="9" customHeight="1" thickBot="1" x14ac:dyDescent="0.3">
      <c r="D42" s="2"/>
      <c r="I42" s="10"/>
    </row>
    <row r="43" spans="1:15" s="7" customFormat="1" ht="10.8" thickBot="1" x14ac:dyDescent="0.25">
      <c r="A43" s="16" t="s">
        <v>5</v>
      </c>
      <c r="B43" s="17" t="s">
        <v>6</v>
      </c>
      <c r="C43" s="18" t="s">
        <v>7</v>
      </c>
      <c r="D43" s="19" t="s">
        <v>8</v>
      </c>
      <c r="E43" s="20" t="s">
        <v>9</v>
      </c>
      <c r="F43" s="20" t="s">
        <v>10</v>
      </c>
      <c r="G43" s="20" t="s">
        <v>11</v>
      </c>
      <c r="H43" s="20" t="s">
        <v>12</v>
      </c>
      <c r="I43" s="21" t="s">
        <v>405</v>
      </c>
      <c r="J43" s="114" t="s">
        <v>406</v>
      </c>
      <c r="K43" s="21" t="s">
        <v>407</v>
      </c>
      <c r="L43" s="114" t="s">
        <v>406</v>
      </c>
      <c r="M43" s="22" t="s">
        <v>15</v>
      </c>
      <c r="N43" s="23" t="s">
        <v>16</v>
      </c>
      <c r="O43" s="111"/>
    </row>
    <row r="44" spans="1:15" ht="15.9" customHeight="1" x14ac:dyDescent="0.25">
      <c r="A44" s="83">
        <v>1</v>
      </c>
      <c r="B44" s="25">
        <v>140</v>
      </c>
      <c r="C44" s="26" t="s">
        <v>460</v>
      </c>
      <c r="D44" s="27" t="s">
        <v>461</v>
      </c>
      <c r="E44" s="28" t="s">
        <v>462</v>
      </c>
      <c r="F44" s="29" t="s">
        <v>3</v>
      </c>
      <c r="G44" s="29" t="s">
        <v>66</v>
      </c>
      <c r="H44" s="29" t="s">
        <v>463</v>
      </c>
      <c r="I44" s="115">
        <v>7.8</v>
      </c>
      <c r="J44" s="116">
        <v>0.156</v>
      </c>
      <c r="K44" s="115"/>
      <c r="L44" s="116"/>
      <c r="M44" s="32"/>
      <c r="N44" s="29" t="s">
        <v>80</v>
      </c>
    </row>
    <row r="45" spans="1:15" ht="15.9" customHeight="1" x14ac:dyDescent="0.25">
      <c r="A45" s="83">
        <v>2</v>
      </c>
      <c r="B45" s="25">
        <v>178</v>
      </c>
      <c r="C45" s="26" t="s">
        <v>464</v>
      </c>
      <c r="D45" s="27" t="s">
        <v>465</v>
      </c>
      <c r="E45" s="28" t="s">
        <v>466</v>
      </c>
      <c r="F45" s="29" t="s">
        <v>121</v>
      </c>
      <c r="G45" s="29"/>
      <c r="H45" s="29"/>
      <c r="I45" s="115">
        <v>8.2799999999999994</v>
      </c>
      <c r="J45" s="116">
        <v>0.23300000000000001</v>
      </c>
      <c r="K45" s="115"/>
      <c r="L45" s="116"/>
      <c r="M45" s="32"/>
      <c r="N45" s="29" t="s">
        <v>247</v>
      </c>
    </row>
    <row r="46" spans="1:15" ht="15.9" customHeight="1" x14ac:dyDescent="0.25">
      <c r="A46" s="83">
        <v>3</v>
      </c>
      <c r="B46" s="25">
        <v>135</v>
      </c>
      <c r="C46" s="26" t="s">
        <v>319</v>
      </c>
      <c r="D46" s="27" t="s">
        <v>467</v>
      </c>
      <c r="E46" s="28" t="s">
        <v>127</v>
      </c>
      <c r="F46" s="29" t="s">
        <v>151</v>
      </c>
      <c r="G46" s="29" t="s">
        <v>152</v>
      </c>
      <c r="H46" s="29"/>
      <c r="I46" s="115">
        <v>8.4700000000000006</v>
      </c>
      <c r="J46" s="116">
        <v>0.20100000000000001</v>
      </c>
      <c r="K46" s="115"/>
      <c r="L46" s="116"/>
      <c r="M46" s="32"/>
      <c r="N46" s="29" t="s">
        <v>153</v>
      </c>
    </row>
    <row r="47" spans="1:15" ht="15.9" customHeight="1" x14ac:dyDescent="0.25">
      <c r="A47" s="83"/>
      <c r="B47" s="25">
        <v>187</v>
      </c>
      <c r="C47" s="26" t="s">
        <v>468</v>
      </c>
      <c r="D47" s="27" t="s">
        <v>469</v>
      </c>
      <c r="E47" s="28" t="s">
        <v>470</v>
      </c>
      <c r="F47" s="29" t="s">
        <v>3</v>
      </c>
      <c r="G47" s="29" t="s">
        <v>66</v>
      </c>
      <c r="H47" s="29"/>
      <c r="I47" s="115" t="s">
        <v>42</v>
      </c>
      <c r="J47" s="116"/>
      <c r="K47" s="115"/>
      <c r="L47" s="116"/>
      <c r="M47" s="32"/>
      <c r="N47" s="29" t="s">
        <v>440</v>
      </c>
    </row>
    <row r="48" spans="1:15" ht="15.9" customHeight="1" x14ac:dyDescent="0.25">
      <c r="A48" s="83"/>
      <c r="B48" s="25">
        <v>184</v>
      </c>
      <c r="C48" s="26" t="s">
        <v>212</v>
      </c>
      <c r="D48" s="27" t="s">
        <v>471</v>
      </c>
      <c r="E48" s="28" t="s">
        <v>472</v>
      </c>
      <c r="F48" s="29" t="s">
        <v>3</v>
      </c>
      <c r="G48" s="29" t="s">
        <v>66</v>
      </c>
      <c r="H48" s="29"/>
      <c r="I48" s="115" t="s">
        <v>42</v>
      </c>
      <c r="J48" s="116"/>
      <c r="K48" s="115"/>
      <c r="L48" s="116"/>
      <c r="M48" s="32"/>
      <c r="N48" s="29" t="s">
        <v>440</v>
      </c>
    </row>
    <row r="49" spans="1:15" ht="9" customHeight="1" x14ac:dyDescent="0.25">
      <c r="D49" s="2"/>
    </row>
    <row r="50" spans="1:15" x14ac:dyDescent="0.25">
      <c r="B50" s="2">
        <v>5</v>
      </c>
      <c r="C50" s="3" t="s">
        <v>404</v>
      </c>
      <c r="D50" s="3"/>
      <c r="F50" s="15"/>
      <c r="G50" s="15"/>
      <c r="H50" s="15"/>
      <c r="I50" s="10"/>
      <c r="J50" s="113"/>
      <c r="L50" s="113"/>
    </row>
    <row r="51" spans="1:15" ht="9" customHeight="1" thickBot="1" x14ac:dyDescent="0.3">
      <c r="D51" s="2"/>
      <c r="I51" s="10"/>
    </row>
    <row r="52" spans="1:15" s="7" customFormat="1" ht="10.8" thickBot="1" x14ac:dyDescent="0.25">
      <c r="A52" s="16" t="s">
        <v>5</v>
      </c>
      <c r="B52" s="17" t="s">
        <v>6</v>
      </c>
      <c r="C52" s="18" t="s">
        <v>7</v>
      </c>
      <c r="D52" s="19" t="s">
        <v>8</v>
      </c>
      <c r="E52" s="20" t="s">
        <v>9</v>
      </c>
      <c r="F52" s="20" t="s">
        <v>10</v>
      </c>
      <c r="G52" s="20" t="s">
        <v>11</v>
      </c>
      <c r="H52" s="20" t="s">
        <v>12</v>
      </c>
      <c r="I52" s="21" t="s">
        <v>405</v>
      </c>
      <c r="J52" s="114" t="s">
        <v>406</v>
      </c>
      <c r="K52" s="21" t="s">
        <v>407</v>
      </c>
      <c r="L52" s="114" t="s">
        <v>406</v>
      </c>
      <c r="M52" s="22" t="s">
        <v>15</v>
      </c>
      <c r="N52" s="23" t="s">
        <v>16</v>
      </c>
      <c r="O52" s="111"/>
    </row>
    <row r="53" spans="1:15" ht="15.9" customHeight="1" x14ac:dyDescent="0.25">
      <c r="A53" s="83">
        <v>1</v>
      </c>
      <c r="B53" s="25">
        <v>128</v>
      </c>
      <c r="C53" s="26" t="s">
        <v>473</v>
      </c>
      <c r="D53" s="27" t="s">
        <v>474</v>
      </c>
      <c r="E53" s="28" t="s">
        <v>475</v>
      </c>
      <c r="F53" s="29" t="s">
        <v>3</v>
      </c>
      <c r="G53" s="29" t="s">
        <v>66</v>
      </c>
      <c r="H53" s="29"/>
      <c r="I53" s="115">
        <v>7.95</v>
      </c>
      <c r="J53" s="116">
        <v>0.31</v>
      </c>
      <c r="K53" s="115"/>
      <c r="L53" s="116"/>
      <c r="M53" s="32"/>
      <c r="N53" s="29" t="s">
        <v>476</v>
      </c>
    </row>
    <row r="54" spans="1:15" ht="15.9" customHeight="1" x14ac:dyDescent="0.25">
      <c r="A54" s="83">
        <v>2</v>
      </c>
      <c r="B54" s="25">
        <v>165</v>
      </c>
      <c r="C54" s="26" t="s">
        <v>437</v>
      </c>
      <c r="D54" s="27" t="s">
        <v>477</v>
      </c>
      <c r="E54" s="28" t="s">
        <v>478</v>
      </c>
      <c r="F54" s="29" t="s">
        <v>3</v>
      </c>
      <c r="G54" s="29" t="s">
        <v>66</v>
      </c>
      <c r="H54" s="29"/>
      <c r="I54" s="115">
        <v>8.23</v>
      </c>
      <c r="J54" s="116">
        <v>0.161</v>
      </c>
      <c r="K54" s="115"/>
      <c r="L54" s="116"/>
      <c r="M54" s="32"/>
      <c r="N54" s="29" t="s">
        <v>313</v>
      </c>
    </row>
    <row r="55" spans="1:15" ht="15.9" customHeight="1" x14ac:dyDescent="0.25">
      <c r="A55" s="83">
        <v>3</v>
      </c>
      <c r="B55" s="25">
        <v>118</v>
      </c>
      <c r="C55" s="26" t="s">
        <v>479</v>
      </c>
      <c r="D55" s="27" t="s">
        <v>480</v>
      </c>
      <c r="E55" s="28" t="s">
        <v>481</v>
      </c>
      <c r="F55" s="29" t="s">
        <v>3</v>
      </c>
      <c r="G55" s="29" t="s">
        <v>66</v>
      </c>
      <c r="H55" s="29"/>
      <c r="I55" s="115">
        <v>8.33</v>
      </c>
      <c r="J55" s="116">
        <v>0.19500000000000001</v>
      </c>
      <c r="K55" s="115"/>
      <c r="L55" s="116"/>
      <c r="M55" s="32"/>
      <c r="N55" s="29" t="s">
        <v>411</v>
      </c>
    </row>
    <row r="56" spans="1:15" ht="15.9" customHeight="1" x14ac:dyDescent="0.25">
      <c r="A56" s="83">
        <v>4</v>
      </c>
      <c r="B56" s="25">
        <v>143</v>
      </c>
      <c r="C56" s="26" t="s">
        <v>97</v>
      </c>
      <c r="D56" s="27" t="s">
        <v>482</v>
      </c>
      <c r="E56" s="28" t="s">
        <v>483</v>
      </c>
      <c r="F56" s="29" t="s">
        <v>226</v>
      </c>
      <c r="G56" s="29" t="s">
        <v>227</v>
      </c>
      <c r="H56" s="29"/>
      <c r="I56" s="115">
        <v>8.59</v>
      </c>
      <c r="J56" s="116" t="s">
        <v>484</v>
      </c>
      <c r="K56" s="115"/>
      <c r="L56" s="116"/>
      <c r="M56" s="32"/>
      <c r="N56" s="29" t="s">
        <v>432</v>
      </c>
    </row>
    <row r="57" spans="1:15" ht="15.9" customHeight="1" x14ac:dyDescent="0.25">
      <c r="A57" s="83"/>
      <c r="B57" s="25">
        <v>145</v>
      </c>
      <c r="C57" s="26" t="s">
        <v>485</v>
      </c>
      <c r="D57" s="27" t="s">
        <v>486</v>
      </c>
      <c r="E57" s="28" t="s">
        <v>487</v>
      </c>
      <c r="F57" s="29" t="s">
        <v>226</v>
      </c>
      <c r="G57" s="29" t="s">
        <v>227</v>
      </c>
      <c r="H57" s="29"/>
      <c r="I57" s="115" t="s">
        <v>42</v>
      </c>
      <c r="J57" s="116"/>
      <c r="K57" s="115"/>
      <c r="L57" s="116"/>
      <c r="M57" s="32"/>
      <c r="N57" s="29" t="s">
        <v>432</v>
      </c>
    </row>
    <row r="58" spans="1:15" ht="9" customHeight="1" x14ac:dyDescent="0.25">
      <c r="D58" s="2"/>
    </row>
    <row r="59" spans="1:15" x14ac:dyDescent="0.25">
      <c r="B59" s="2">
        <v>6</v>
      </c>
      <c r="C59" s="3" t="s">
        <v>404</v>
      </c>
      <c r="D59" s="3"/>
      <c r="F59" s="15"/>
      <c r="G59" s="15"/>
      <c r="H59" s="15"/>
      <c r="I59" s="10"/>
      <c r="J59" s="113"/>
      <c r="L59" s="113"/>
    </row>
    <row r="60" spans="1:15" ht="9" customHeight="1" thickBot="1" x14ac:dyDescent="0.3">
      <c r="D60" s="2"/>
      <c r="I60" s="10"/>
    </row>
    <row r="61" spans="1:15" s="7" customFormat="1" ht="10.8" thickBot="1" x14ac:dyDescent="0.25">
      <c r="A61" s="16" t="s">
        <v>5</v>
      </c>
      <c r="B61" s="17" t="s">
        <v>6</v>
      </c>
      <c r="C61" s="18" t="s">
        <v>7</v>
      </c>
      <c r="D61" s="19" t="s">
        <v>8</v>
      </c>
      <c r="E61" s="20" t="s">
        <v>9</v>
      </c>
      <c r="F61" s="20" t="s">
        <v>10</v>
      </c>
      <c r="G61" s="20" t="s">
        <v>11</v>
      </c>
      <c r="H61" s="20" t="s">
        <v>12</v>
      </c>
      <c r="I61" s="21" t="s">
        <v>405</v>
      </c>
      <c r="J61" s="114" t="s">
        <v>406</v>
      </c>
      <c r="K61" s="21" t="s">
        <v>407</v>
      </c>
      <c r="L61" s="114" t="s">
        <v>406</v>
      </c>
      <c r="M61" s="22" t="s">
        <v>15</v>
      </c>
      <c r="N61" s="23" t="s">
        <v>16</v>
      </c>
      <c r="O61" s="111"/>
    </row>
    <row r="62" spans="1:15" ht="15.9" customHeight="1" x14ac:dyDescent="0.25">
      <c r="A62" s="83">
        <v>1</v>
      </c>
      <c r="B62" s="25">
        <v>172</v>
      </c>
      <c r="C62" s="26" t="s">
        <v>488</v>
      </c>
      <c r="D62" s="27" t="s">
        <v>489</v>
      </c>
      <c r="E62" s="28" t="s">
        <v>490</v>
      </c>
      <c r="F62" s="29" t="s">
        <v>3</v>
      </c>
      <c r="G62" s="29" t="s">
        <v>66</v>
      </c>
      <c r="H62" s="29"/>
      <c r="I62" s="115">
        <v>7.96</v>
      </c>
      <c r="J62" s="116">
        <v>0.21099999999999999</v>
      </c>
      <c r="K62" s="115"/>
      <c r="L62" s="116"/>
      <c r="M62" s="32"/>
      <c r="N62" s="29" t="s">
        <v>356</v>
      </c>
    </row>
    <row r="63" spans="1:15" ht="15.9" customHeight="1" x14ac:dyDescent="0.25">
      <c r="A63" s="83">
        <v>2</v>
      </c>
      <c r="B63" s="25">
        <v>190</v>
      </c>
      <c r="C63" s="26" t="s">
        <v>491</v>
      </c>
      <c r="D63" s="27" t="s">
        <v>492</v>
      </c>
      <c r="E63" s="28" t="s">
        <v>493</v>
      </c>
      <c r="F63" s="29" t="s">
        <v>3</v>
      </c>
      <c r="G63" s="29" t="s">
        <v>66</v>
      </c>
      <c r="H63" s="29"/>
      <c r="I63" s="115">
        <v>8.36</v>
      </c>
      <c r="J63" s="116">
        <v>0.27600000000000002</v>
      </c>
      <c r="K63" s="115"/>
      <c r="L63" s="116"/>
      <c r="M63" s="32"/>
      <c r="N63" s="29" t="s">
        <v>440</v>
      </c>
    </row>
    <row r="64" spans="1:15" ht="15.9" customHeight="1" x14ac:dyDescent="0.25">
      <c r="A64" s="83">
        <v>3</v>
      </c>
      <c r="B64" s="25">
        <v>126</v>
      </c>
      <c r="C64" s="26" t="s">
        <v>494</v>
      </c>
      <c r="D64" s="27" t="s">
        <v>495</v>
      </c>
      <c r="E64" s="28" t="s">
        <v>496</v>
      </c>
      <c r="F64" s="29" t="s">
        <v>47</v>
      </c>
      <c r="G64" s="29"/>
      <c r="H64" s="29"/>
      <c r="I64" s="115">
        <v>8.4700000000000006</v>
      </c>
      <c r="J64" s="116">
        <v>0.14899999999999999</v>
      </c>
      <c r="K64" s="115"/>
      <c r="L64" s="116"/>
      <c r="M64" s="32"/>
      <c r="N64" s="29" t="s">
        <v>497</v>
      </c>
    </row>
    <row r="65" spans="1:15" ht="15.9" customHeight="1" x14ac:dyDescent="0.25">
      <c r="A65" s="83">
        <v>4</v>
      </c>
      <c r="B65" s="25">
        <v>174</v>
      </c>
      <c r="C65" s="26" t="s">
        <v>319</v>
      </c>
      <c r="D65" s="27" t="s">
        <v>498</v>
      </c>
      <c r="E65" s="28" t="s">
        <v>499</v>
      </c>
      <c r="F65" s="29" t="s">
        <v>3</v>
      </c>
      <c r="G65" s="29" t="s">
        <v>66</v>
      </c>
      <c r="H65" s="29"/>
      <c r="I65" s="115">
        <v>8.82</v>
      </c>
      <c r="J65" s="116">
        <v>0.28299999999999997</v>
      </c>
      <c r="K65" s="115"/>
      <c r="L65" s="116"/>
      <c r="M65" s="32"/>
      <c r="N65" s="29" t="s">
        <v>232</v>
      </c>
    </row>
    <row r="66" spans="1:15" ht="15.9" customHeight="1" x14ac:dyDescent="0.25">
      <c r="A66" s="83">
        <v>5</v>
      </c>
      <c r="B66" s="25">
        <v>144</v>
      </c>
      <c r="C66" s="26" t="s">
        <v>500</v>
      </c>
      <c r="D66" s="27" t="s">
        <v>501</v>
      </c>
      <c r="E66" s="28" t="s">
        <v>502</v>
      </c>
      <c r="F66" s="29" t="s">
        <v>226</v>
      </c>
      <c r="G66" s="29" t="s">
        <v>227</v>
      </c>
      <c r="H66" s="29"/>
      <c r="I66" s="115">
        <v>9.0500000000000007</v>
      </c>
      <c r="J66" s="116">
        <v>0.36099999999999999</v>
      </c>
      <c r="K66" s="115"/>
      <c r="L66" s="116"/>
      <c r="M66" s="32"/>
      <c r="N66" s="29" t="s">
        <v>432</v>
      </c>
    </row>
    <row r="67" spans="1:15" ht="15.9" customHeight="1" x14ac:dyDescent="0.25">
      <c r="A67" s="83"/>
      <c r="B67" s="25">
        <v>175</v>
      </c>
      <c r="C67" s="26" t="s">
        <v>503</v>
      </c>
      <c r="D67" s="27" t="s">
        <v>504</v>
      </c>
      <c r="E67" s="28" t="s">
        <v>505</v>
      </c>
      <c r="F67" s="29" t="s">
        <v>3</v>
      </c>
      <c r="G67" s="29" t="s">
        <v>66</v>
      </c>
      <c r="H67" s="29"/>
      <c r="I67" s="115" t="s">
        <v>42</v>
      </c>
      <c r="J67" s="116"/>
      <c r="K67" s="115"/>
      <c r="L67" s="116"/>
      <c r="M67" s="32"/>
      <c r="N67" s="29" t="s">
        <v>232</v>
      </c>
    </row>
    <row r="68" spans="1:15" ht="9" customHeight="1" x14ac:dyDescent="0.25">
      <c r="D68" s="2"/>
    </row>
    <row r="69" spans="1:15" x14ac:dyDescent="0.25">
      <c r="B69" s="2">
        <v>7</v>
      </c>
      <c r="C69" s="3" t="s">
        <v>404</v>
      </c>
      <c r="D69" s="3"/>
      <c r="F69" s="15"/>
      <c r="G69" s="15"/>
      <c r="H69" s="15"/>
      <c r="I69" s="10"/>
      <c r="J69" s="113"/>
      <c r="L69" s="113"/>
    </row>
    <row r="70" spans="1:15" ht="9" customHeight="1" thickBot="1" x14ac:dyDescent="0.3">
      <c r="D70" s="2"/>
      <c r="I70" s="10"/>
    </row>
    <row r="71" spans="1:15" s="7" customFormat="1" ht="10.8" thickBot="1" x14ac:dyDescent="0.25">
      <c r="A71" s="16" t="s">
        <v>5</v>
      </c>
      <c r="B71" s="17" t="s">
        <v>6</v>
      </c>
      <c r="C71" s="18" t="s">
        <v>7</v>
      </c>
      <c r="D71" s="19" t="s">
        <v>8</v>
      </c>
      <c r="E71" s="20" t="s">
        <v>9</v>
      </c>
      <c r="F71" s="20" t="s">
        <v>10</v>
      </c>
      <c r="G71" s="20" t="s">
        <v>11</v>
      </c>
      <c r="H71" s="20" t="s">
        <v>12</v>
      </c>
      <c r="I71" s="21" t="s">
        <v>405</v>
      </c>
      <c r="J71" s="114" t="s">
        <v>406</v>
      </c>
      <c r="K71" s="21" t="s">
        <v>407</v>
      </c>
      <c r="L71" s="114" t="s">
        <v>406</v>
      </c>
      <c r="M71" s="22" t="s">
        <v>15</v>
      </c>
      <c r="N71" s="23" t="s">
        <v>16</v>
      </c>
      <c r="O71" s="111"/>
    </row>
    <row r="72" spans="1:15" ht="15.9" customHeight="1" x14ac:dyDescent="0.25">
      <c r="A72" s="83">
        <v>1</v>
      </c>
      <c r="B72" s="25">
        <v>125</v>
      </c>
      <c r="C72" s="26" t="s">
        <v>506</v>
      </c>
      <c r="D72" s="27" t="s">
        <v>507</v>
      </c>
      <c r="E72" s="28" t="s">
        <v>508</v>
      </c>
      <c r="F72" s="29" t="s">
        <v>383</v>
      </c>
      <c r="G72" s="29" t="s">
        <v>382</v>
      </c>
      <c r="H72" s="29" t="s">
        <v>381</v>
      </c>
      <c r="I72" s="115">
        <v>8.01</v>
      </c>
      <c r="J72" s="116">
        <v>0.14699999999999999</v>
      </c>
      <c r="K72" s="115"/>
      <c r="L72" s="116"/>
      <c r="M72" s="32"/>
      <c r="N72" s="29" t="s">
        <v>380</v>
      </c>
      <c r="O72" s="111">
        <v>8.0037000000000003</v>
      </c>
    </row>
    <row r="73" spans="1:15" ht="15.9" customHeight="1" x14ac:dyDescent="0.25">
      <c r="A73" s="83">
        <v>2</v>
      </c>
      <c r="B73" s="25">
        <v>189</v>
      </c>
      <c r="C73" s="26" t="s">
        <v>450</v>
      </c>
      <c r="D73" s="27" t="s">
        <v>509</v>
      </c>
      <c r="E73" s="28" t="s">
        <v>510</v>
      </c>
      <c r="F73" s="29" t="s">
        <v>3</v>
      </c>
      <c r="G73" s="29" t="s">
        <v>66</v>
      </c>
      <c r="H73" s="29"/>
      <c r="I73" s="115">
        <v>8.09</v>
      </c>
      <c r="J73" s="116">
        <v>0.156</v>
      </c>
      <c r="K73" s="115"/>
      <c r="L73" s="116"/>
      <c r="M73" s="32"/>
      <c r="N73" s="29" t="s">
        <v>440</v>
      </c>
    </row>
    <row r="74" spans="1:15" ht="15.9" customHeight="1" x14ac:dyDescent="0.25">
      <c r="A74" s="83">
        <v>3</v>
      </c>
      <c r="B74" s="25">
        <v>170</v>
      </c>
      <c r="C74" s="26" t="s">
        <v>419</v>
      </c>
      <c r="D74" s="27" t="s">
        <v>511</v>
      </c>
      <c r="E74" s="28" t="s">
        <v>512</v>
      </c>
      <c r="F74" s="29" t="s">
        <v>3</v>
      </c>
      <c r="G74" s="29" t="s">
        <v>79</v>
      </c>
      <c r="H74" s="29"/>
      <c r="I74" s="115">
        <v>8.17</v>
      </c>
      <c r="J74" s="116">
        <v>0.2</v>
      </c>
      <c r="K74" s="115"/>
      <c r="L74" s="116"/>
      <c r="M74" s="32"/>
      <c r="N74" s="29" t="s">
        <v>513</v>
      </c>
    </row>
    <row r="75" spans="1:15" ht="15.9" customHeight="1" x14ac:dyDescent="0.25">
      <c r="A75" s="83">
        <v>4</v>
      </c>
      <c r="B75" s="25">
        <v>179</v>
      </c>
      <c r="C75" s="26" t="s">
        <v>514</v>
      </c>
      <c r="D75" s="27" t="s">
        <v>515</v>
      </c>
      <c r="E75" s="28" t="s">
        <v>516</v>
      </c>
      <c r="F75" s="29" t="s">
        <v>121</v>
      </c>
      <c r="G75" s="29"/>
      <c r="H75" s="29"/>
      <c r="I75" s="115">
        <v>8.67</v>
      </c>
      <c r="J75" s="116">
        <v>0.31</v>
      </c>
      <c r="K75" s="115"/>
      <c r="L75" s="116"/>
      <c r="M75" s="32"/>
      <c r="N75" s="29" t="s">
        <v>247</v>
      </c>
    </row>
    <row r="76" spans="1:15" ht="15.9" customHeight="1" x14ac:dyDescent="0.25">
      <c r="A76" s="83">
        <v>5</v>
      </c>
      <c r="B76" s="25">
        <v>151</v>
      </c>
      <c r="C76" s="26" t="s">
        <v>517</v>
      </c>
      <c r="D76" s="27" t="s">
        <v>518</v>
      </c>
      <c r="E76" s="28" t="s">
        <v>519</v>
      </c>
      <c r="F76" s="29" t="s">
        <v>163</v>
      </c>
      <c r="G76" s="29" t="s">
        <v>164</v>
      </c>
      <c r="H76" s="29" t="s">
        <v>165</v>
      </c>
      <c r="I76" s="115">
        <v>9.3800000000000008</v>
      </c>
      <c r="J76" s="116">
        <v>0.48399999999999999</v>
      </c>
      <c r="K76" s="115"/>
      <c r="L76" s="116"/>
      <c r="M76" s="32"/>
      <c r="N76" s="29" t="s">
        <v>166</v>
      </c>
    </row>
    <row r="77" spans="1:15" ht="15.9" customHeight="1" x14ac:dyDescent="0.25">
      <c r="A77" s="83"/>
      <c r="B77" s="25">
        <v>185</v>
      </c>
      <c r="C77" s="26" t="s">
        <v>76</v>
      </c>
      <c r="D77" s="27" t="s">
        <v>520</v>
      </c>
      <c r="E77" s="28" t="s">
        <v>521</v>
      </c>
      <c r="F77" s="29" t="s">
        <v>3</v>
      </c>
      <c r="G77" s="29" t="s">
        <v>66</v>
      </c>
      <c r="H77" s="29"/>
      <c r="I77" s="115" t="s">
        <v>42</v>
      </c>
      <c r="J77" s="116"/>
      <c r="K77" s="115"/>
      <c r="L77" s="116"/>
      <c r="M77" s="32"/>
      <c r="N77" s="29" t="s">
        <v>440</v>
      </c>
    </row>
    <row r="78" spans="1:15" x14ac:dyDescent="0.25">
      <c r="J78" s="4"/>
      <c r="K78" s="4"/>
      <c r="L78" s="4"/>
      <c r="M78" s="4"/>
      <c r="N78" s="112"/>
    </row>
  </sheetData>
  <printOptions horizontalCentered="1"/>
  <pageMargins left="0.39370078740157483" right="0.19685039370078741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9"/>
  <sheetViews>
    <sheetView workbookViewId="0">
      <selection activeCell="A3" sqref="A3"/>
    </sheetView>
  </sheetViews>
  <sheetFormatPr defaultColWidth="9.109375" defaultRowHeight="13.2" x14ac:dyDescent="0.25"/>
  <cols>
    <col min="1" max="1" width="4.5546875" style="10" customWidth="1"/>
    <col min="2" max="2" width="4" style="10" customWidth="1"/>
    <col min="3" max="3" width="9" style="10" customWidth="1"/>
    <col min="4" max="4" width="13.44140625" style="10" bestFit="1" customWidth="1"/>
    <col min="5" max="5" width="8.88671875" style="12" customWidth="1"/>
    <col min="6" max="6" width="13" style="12" customWidth="1"/>
    <col min="7" max="7" width="13.6640625" style="12" bestFit="1" customWidth="1"/>
    <col min="8" max="8" width="10.88671875" style="12" customWidth="1"/>
    <col min="9" max="9" width="9.6640625" style="4" customWidth="1"/>
    <col min="10" max="10" width="5.33203125" style="13" customWidth="1"/>
    <col min="11" max="11" width="5" style="13" bestFit="1" customWidth="1"/>
    <col min="12" max="12" width="25.88671875" style="10" bestFit="1" customWidth="1"/>
    <col min="13" max="16384" width="9.109375" style="10"/>
  </cols>
  <sheetData>
    <row r="1" spans="1:20" s="2" customFormat="1" ht="13.8" x14ac:dyDescent="0.25">
      <c r="A1" s="1" t="s">
        <v>0</v>
      </c>
      <c r="B1" s="1"/>
      <c r="E1" s="3"/>
      <c r="F1" s="3"/>
      <c r="G1" s="3"/>
      <c r="H1" s="3"/>
      <c r="I1" s="4"/>
      <c r="J1" s="5"/>
      <c r="L1" s="6" t="s">
        <v>1</v>
      </c>
      <c r="T1" s="1"/>
    </row>
    <row r="2" spans="1:20" s="7" customFormat="1" ht="15.75" customHeight="1" x14ac:dyDescent="0.25">
      <c r="A2" s="1" t="s">
        <v>2</v>
      </c>
      <c r="B2" s="1"/>
      <c r="D2" s="2"/>
      <c r="E2" s="3"/>
      <c r="F2" s="3"/>
      <c r="G2" s="3"/>
      <c r="H2" s="3"/>
      <c r="I2" s="8"/>
      <c r="J2" s="5"/>
      <c r="L2" s="9" t="s">
        <v>3</v>
      </c>
      <c r="T2" s="1"/>
    </row>
    <row r="3" spans="1:20" ht="10.5" customHeight="1" x14ac:dyDescent="0.3">
      <c r="C3" s="11"/>
    </row>
    <row r="4" spans="1:20" ht="15.6" x14ac:dyDescent="0.3">
      <c r="C4" s="14" t="s">
        <v>44</v>
      </c>
      <c r="D4" s="2"/>
      <c r="F4" s="15"/>
      <c r="G4" s="15"/>
      <c r="H4" s="15"/>
    </row>
    <row r="5" spans="1:20" ht="9" customHeight="1" thickBot="1" x14ac:dyDescent="0.3">
      <c r="D5" s="2"/>
    </row>
    <row r="6" spans="1:20" s="7" customFormat="1" ht="10.8" thickBot="1" x14ac:dyDescent="0.25">
      <c r="A6" s="16" t="s">
        <v>5</v>
      </c>
      <c r="B6" s="17" t="s">
        <v>6</v>
      </c>
      <c r="C6" s="18" t="s">
        <v>7</v>
      </c>
      <c r="D6" s="19" t="s">
        <v>8</v>
      </c>
      <c r="E6" s="20" t="s">
        <v>9</v>
      </c>
      <c r="F6" s="20" t="s">
        <v>10</v>
      </c>
      <c r="G6" s="20" t="s">
        <v>11</v>
      </c>
      <c r="H6" s="20" t="s">
        <v>12</v>
      </c>
      <c r="I6" s="21" t="s">
        <v>13</v>
      </c>
      <c r="J6" s="21" t="s">
        <v>14</v>
      </c>
      <c r="K6" s="22" t="s">
        <v>15</v>
      </c>
      <c r="L6" s="23" t="s">
        <v>16</v>
      </c>
    </row>
    <row r="7" spans="1:20" ht="16.2" customHeight="1" x14ac:dyDescent="0.25">
      <c r="A7" s="24">
        <v>1</v>
      </c>
      <c r="B7" s="25">
        <v>89</v>
      </c>
      <c r="C7" s="26" t="s">
        <v>45</v>
      </c>
      <c r="D7" s="27" t="s">
        <v>46</v>
      </c>
      <c r="E7" s="33">
        <v>37669</v>
      </c>
      <c r="F7" s="29" t="s">
        <v>39</v>
      </c>
      <c r="G7" s="29" t="s">
        <v>40</v>
      </c>
      <c r="H7" s="29" t="s">
        <v>47</v>
      </c>
      <c r="I7" s="30">
        <v>1.6837268518518519E-2</v>
      </c>
      <c r="J7" s="31"/>
      <c r="K7" s="34" t="str">
        <f>IF(ISBLANK(I7),"",IF(I7&gt;0.0190972222222222,"",IF(I7&lt;=0.0150462962962963,"KSM",IF(I7&lt;=0.0159143518518519,"I A",IF(I7&lt;=0.0172453703703704,"II A",IF(I7&lt;=0.0190972222222222,"III A"))))))</f>
        <v>II A</v>
      </c>
      <c r="L7" s="29" t="s">
        <v>43</v>
      </c>
    </row>
    <row r="8" spans="1:20" ht="16.2" customHeight="1" x14ac:dyDescent="0.25">
      <c r="A8" s="24">
        <v>2</v>
      </c>
      <c r="B8" s="25">
        <v>111</v>
      </c>
      <c r="C8" s="26" t="s">
        <v>48</v>
      </c>
      <c r="D8" s="27" t="s">
        <v>49</v>
      </c>
      <c r="E8" s="33">
        <v>37547</v>
      </c>
      <c r="F8" s="29" t="s">
        <v>39</v>
      </c>
      <c r="G8" s="29" t="s">
        <v>40</v>
      </c>
      <c r="H8" s="29" t="s">
        <v>47</v>
      </c>
      <c r="I8" s="30">
        <v>1.8926273148148147E-2</v>
      </c>
      <c r="J8" s="31"/>
      <c r="K8" s="34" t="str">
        <f>IF(ISBLANK(I8),"",IF(I8&gt;0.0190972222222222,"",IF(I8&lt;=0.0150462962962963,"KSM",IF(I8&lt;=0.0159143518518519,"I A",IF(I8&lt;=0.0172453703703704,"II A",IF(I8&lt;=0.0190972222222222,"III A"))))))</f>
        <v>III A</v>
      </c>
      <c r="L8" s="29" t="s">
        <v>43</v>
      </c>
    </row>
    <row r="9" spans="1:20" ht="16.2" customHeight="1" x14ac:dyDescent="0.25">
      <c r="A9" s="24"/>
      <c r="B9" s="25">
        <v>1</v>
      </c>
      <c r="C9" s="26" t="s">
        <v>50</v>
      </c>
      <c r="D9" s="27" t="s">
        <v>51</v>
      </c>
      <c r="E9" s="28" t="s">
        <v>52</v>
      </c>
      <c r="F9" s="29" t="s">
        <v>53</v>
      </c>
      <c r="G9" s="29"/>
      <c r="H9" s="29"/>
      <c r="I9" s="30" t="s">
        <v>54</v>
      </c>
      <c r="J9" s="31"/>
      <c r="K9" s="34" t="str">
        <f>IF(ISBLANK(I9),"",IF(I9&gt;0.0190972222222222,"",IF(I9&lt;=0.0150462962962963,"KSM",IF(I9&lt;=0.0159143518518519,"I A",IF(I9&lt;=0.0172453703703704,"II A",IF(I9&lt;=0.0190972222222222,"III A"))))))</f>
        <v/>
      </c>
      <c r="L9" s="29" t="s">
        <v>55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Z15"/>
  <sheetViews>
    <sheetView zoomScaleNormal="100" zoomScaleSheetLayoutView="1" workbookViewId="0">
      <selection activeCell="A3" sqref="A3"/>
    </sheetView>
  </sheetViews>
  <sheetFormatPr defaultColWidth="9.109375" defaultRowHeight="13.2" x14ac:dyDescent="0.25"/>
  <cols>
    <col min="1" max="1" width="4.88671875" style="200" customWidth="1"/>
    <col min="2" max="2" width="7" style="200" customWidth="1"/>
    <col min="3" max="3" width="4.6640625" style="200" customWidth="1"/>
    <col min="4" max="4" width="13.5546875" style="200" customWidth="1"/>
    <col min="5" max="5" width="13.44140625" style="200" customWidth="1"/>
    <col min="6" max="6" width="10.5546875" style="200" customWidth="1"/>
    <col min="7" max="7" width="9.5546875" style="200" customWidth="1"/>
    <col min="8" max="8" width="10.33203125" style="200" customWidth="1"/>
    <col min="9" max="9" width="8.33203125" style="200" customWidth="1"/>
    <col min="10" max="10" width="7.6640625" style="200" customWidth="1"/>
    <col min="11" max="11" width="17.88671875" style="200" customWidth="1"/>
    <col min="12" max="233" width="11.44140625" style="200" customWidth="1"/>
    <col min="234" max="16384" width="9.109375" style="200"/>
  </cols>
  <sheetData>
    <row r="1" spans="1:234" s="163" customFormat="1" ht="13.8" x14ac:dyDescent="0.25">
      <c r="A1" s="161" t="s">
        <v>0</v>
      </c>
      <c r="B1" s="162"/>
      <c r="E1" s="164"/>
      <c r="F1" s="164"/>
      <c r="G1" s="165"/>
      <c r="H1" s="165"/>
      <c r="I1" s="165"/>
      <c r="J1" s="166"/>
      <c r="K1" s="167" t="s">
        <v>1</v>
      </c>
      <c r="S1" s="162"/>
    </row>
    <row r="2" spans="1:234" s="168" customFormat="1" ht="15.75" customHeight="1" x14ac:dyDescent="0.25">
      <c r="A2" s="161" t="s">
        <v>2</v>
      </c>
      <c r="B2" s="162"/>
      <c r="D2" s="163"/>
      <c r="E2" s="164"/>
      <c r="F2" s="164"/>
      <c r="G2" s="169"/>
      <c r="H2" s="169"/>
      <c r="I2" s="169"/>
      <c r="J2" s="166"/>
      <c r="K2" s="170" t="s">
        <v>3</v>
      </c>
      <c r="S2" s="162"/>
    </row>
    <row r="3" spans="1:234" s="171" customFormat="1" ht="10.5" customHeight="1" x14ac:dyDescent="0.3">
      <c r="C3" s="172"/>
      <c r="E3" s="173"/>
      <c r="F3" s="173"/>
      <c r="G3" s="174"/>
      <c r="H3" s="174"/>
      <c r="I3" s="174"/>
      <c r="J3" s="175"/>
      <c r="K3" s="176"/>
    </row>
    <row r="4" spans="1:234" s="171" customFormat="1" ht="15.6" x14ac:dyDescent="0.3">
      <c r="C4" s="177" t="s">
        <v>886</v>
      </c>
      <c r="D4" s="178"/>
      <c r="E4" s="173"/>
      <c r="F4" s="179"/>
      <c r="G4" s="174"/>
      <c r="H4" s="174"/>
      <c r="I4" s="174"/>
      <c r="J4" s="175"/>
    </row>
    <row r="5" spans="1:234" s="171" customFormat="1" ht="9" customHeight="1" x14ac:dyDescent="0.25">
      <c r="D5" s="178"/>
      <c r="E5" s="173"/>
      <c r="F5" s="173"/>
      <c r="G5" s="174"/>
      <c r="H5" s="174"/>
      <c r="I5" s="174"/>
      <c r="J5" s="175"/>
    </row>
    <row r="6" spans="1:234" s="180" customFormat="1" ht="13.8" thickBot="1" x14ac:dyDescent="0.3">
      <c r="E6" s="181"/>
      <c r="F6" s="181"/>
      <c r="G6" s="174"/>
      <c r="H6" s="174"/>
      <c r="I6" s="174"/>
    </row>
    <row r="7" spans="1:234" s="190" customFormat="1" ht="10.8" thickBot="1" x14ac:dyDescent="0.25">
      <c r="A7" s="182" t="s">
        <v>5</v>
      </c>
      <c r="B7" s="182" t="s">
        <v>887</v>
      </c>
      <c r="C7" s="183" t="s">
        <v>6</v>
      </c>
      <c r="D7" s="184" t="s">
        <v>7</v>
      </c>
      <c r="E7" s="185" t="s">
        <v>8</v>
      </c>
      <c r="F7" s="186" t="s">
        <v>9</v>
      </c>
      <c r="G7" s="186" t="s">
        <v>10</v>
      </c>
      <c r="H7" s="186" t="s">
        <v>11</v>
      </c>
      <c r="I7" s="186" t="s">
        <v>12</v>
      </c>
      <c r="J7" s="187" t="s">
        <v>61</v>
      </c>
      <c r="K7" s="189" t="s">
        <v>16</v>
      </c>
    </row>
    <row r="8" spans="1:234" ht="20.100000000000001" customHeight="1" x14ac:dyDescent="0.25">
      <c r="A8" s="234">
        <v>1</v>
      </c>
      <c r="B8" s="191">
        <v>800</v>
      </c>
      <c r="C8" s="192">
        <v>192</v>
      </c>
      <c r="D8" s="193" t="s">
        <v>23</v>
      </c>
      <c r="E8" s="194" t="s">
        <v>206</v>
      </c>
      <c r="F8" s="195" t="s">
        <v>888</v>
      </c>
      <c r="G8" s="237" t="s">
        <v>3</v>
      </c>
      <c r="H8" s="196" t="s">
        <v>66</v>
      </c>
      <c r="I8" s="196" t="s">
        <v>210</v>
      </c>
      <c r="J8" s="240">
        <v>3.9290509259259261E-3</v>
      </c>
      <c r="K8" s="198" t="s">
        <v>918</v>
      </c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99"/>
      <c r="CA8" s="199"/>
      <c r="CB8" s="199"/>
      <c r="CC8" s="199"/>
      <c r="CD8" s="199"/>
      <c r="CE8" s="199"/>
      <c r="CF8" s="199"/>
      <c r="CG8" s="199"/>
      <c r="CH8" s="199"/>
      <c r="CI8" s="199"/>
      <c r="CJ8" s="199"/>
      <c r="CK8" s="199"/>
      <c r="CL8" s="199"/>
      <c r="CM8" s="199"/>
      <c r="CN8" s="199"/>
      <c r="CO8" s="199"/>
      <c r="CP8" s="199"/>
      <c r="CQ8" s="199"/>
      <c r="CR8" s="199"/>
      <c r="CS8" s="199"/>
      <c r="CT8" s="199"/>
      <c r="CU8" s="199"/>
      <c r="CV8" s="199"/>
      <c r="CW8" s="199"/>
      <c r="CX8" s="199"/>
      <c r="CY8" s="199"/>
      <c r="CZ8" s="199"/>
      <c r="DA8" s="199"/>
      <c r="DB8" s="199"/>
      <c r="DC8" s="199"/>
      <c r="DD8" s="199"/>
      <c r="DE8" s="199"/>
      <c r="DF8" s="199"/>
      <c r="DG8" s="199"/>
      <c r="DH8" s="199"/>
      <c r="DI8" s="199"/>
      <c r="DJ8" s="199"/>
      <c r="DK8" s="199"/>
      <c r="DL8" s="199"/>
      <c r="DM8" s="199"/>
      <c r="DN8" s="199"/>
      <c r="DO8" s="199"/>
      <c r="DP8" s="199"/>
      <c r="DQ8" s="199"/>
      <c r="DR8" s="199"/>
      <c r="DS8" s="199"/>
      <c r="DT8" s="199"/>
      <c r="DU8" s="199"/>
      <c r="DV8" s="199"/>
      <c r="DW8" s="199"/>
      <c r="DX8" s="199"/>
      <c r="DY8" s="199"/>
      <c r="DZ8" s="199"/>
      <c r="EA8" s="199"/>
      <c r="EB8" s="199"/>
      <c r="EC8" s="199"/>
      <c r="ED8" s="199"/>
      <c r="EE8" s="199"/>
      <c r="EF8" s="199"/>
      <c r="EG8" s="199"/>
      <c r="EH8" s="199"/>
      <c r="EI8" s="199"/>
      <c r="EJ8" s="199"/>
      <c r="EK8" s="199"/>
      <c r="EL8" s="199"/>
      <c r="EM8" s="199"/>
      <c r="EN8" s="199"/>
      <c r="EO8" s="199"/>
      <c r="EP8" s="199"/>
      <c r="EQ8" s="199"/>
      <c r="ER8" s="199"/>
      <c r="ES8" s="199"/>
      <c r="ET8" s="199"/>
      <c r="EU8" s="199"/>
      <c r="EV8" s="199"/>
      <c r="EW8" s="199"/>
      <c r="EX8" s="199"/>
      <c r="EY8" s="199"/>
      <c r="EZ8" s="199"/>
      <c r="FA8" s="199"/>
      <c r="FB8" s="199"/>
      <c r="FC8" s="199"/>
      <c r="FD8" s="199"/>
      <c r="FE8" s="199"/>
      <c r="FF8" s="199"/>
      <c r="FG8" s="199"/>
      <c r="FH8" s="199"/>
      <c r="FI8" s="199"/>
      <c r="FJ8" s="199"/>
      <c r="FK8" s="199"/>
      <c r="FL8" s="199"/>
      <c r="FM8" s="199"/>
      <c r="FN8" s="199"/>
      <c r="FO8" s="199"/>
      <c r="FP8" s="199"/>
      <c r="FQ8" s="199"/>
      <c r="FR8" s="199"/>
      <c r="FS8" s="199"/>
      <c r="FT8" s="199"/>
      <c r="FU8" s="199"/>
      <c r="FV8" s="199"/>
      <c r="FW8" s="199"/>
      <c r="FX8" s="199"/>
      <c r="FY8" s="199"/>
      <c r="FZ8" s="199"/>
      <c r="GA8" s="199"/>
      <c r="GB8" s="199"/>
      <c r="GC8" s="199"/>
      <c r="GD8" s="199"/>
      <c r="GE8" s="199"/>
      <c r="GF8" s="199"/>
      <c r="GG8" s="199"/>
      <c r="GH8" s="199"/>
      <c r="GI8" s="199"/>
      <c r="GJ8" s="199"/>
      <c r="GK8" s="199"/>
      <c r="GL8" s="199"/>
      <c r="GM8" s="199"/>
      <c r="GN8" s="199"/>
      <c r="GO8" s="199"/>
      <c r="GP8" s="199"/>
      <c r="GQ8" s="199"/>
      <c r="GR8" s="199"/>
      <c r="GS8" s="199"/>
      <c r="GT8" s="199"/>
      <c r="GU8" s="199"/>
      <c r="GV8" s="199"/>
      <c r="GW8" s="199"/>
      <c r="GX8" s="199"/>
      <c r="GY8" s="199"/>
      <c r="GZ8" s="199"/>
      <c r="HA8" s="199"/>
      <c r="HB8" s="199"/>
      <c r="HC8" s="199"/>
      <c r="HD8" s="199"/>
      <c r="HE8" s="199"/>
      <c r="HF8" s="199"/>
      <c r="HG8" s="199"/>
      <c r="HH8" s="199"/>
      <c r="HI8" s="199"/>
      <c r="HJ8" s="199"/>
      <c r="HK8" s="199"/>
      <c r="HL8" s="199"/>
      <c r="HM8" s="199"/>
      <c r="HN8" s="199"/>
      <c r="HO8" s="199"/>
      <c r="HP8" s="199"/>
      <c r="HQ8" s="199"/>
      <c r="HR8" s="199"/>
      <c r="HS8" s="199"/>
      <c r="HT8" s="199"/>
      <c r="HU8" s="199"/>
      <c r="HV8" s="199"/>
      <c r="HW8" s="199"/>
      <c r="HX8" s="199"/>
      <c r="HY8" s="199"/>
      <c r="HZ8" s="199"/>
    </row>
    <row r="9" spans="1:234" ht="20.100000000000001" customHeight="1" x14ac:dyDescent="0.25">
      <c r="A9" s="235"/>
      <c r="B9" s="201">
        <v>600</v>
      </c>
      <c r="C9" s="202">
        <v>193</v>
      </c>
      <c r="D9" s="203" t="s">
        <v>503</v>
      </c>
      <c r="E9" s="204" t="s">
        <v>889</v>
      </c>
      <c r="F9" s="205" t="s">
        <v>505</v>
      </c>
      <c r="G9" s="238" t="s">
        <v>3</v>
      </c>
      <c r="H9" s="206" t="s">
        <v>66</v>
      </c>
      <c r="I9" s="206" t="s">
        <v>210</v>
      </c>
      <c r="J9" s="241"/>
      <c r="K9" s="208" t="s">
        <v>241</v>
      </c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199"/>
      <c r="CK9" s="199"/>
      <c r="CL9" s="199"/>
      <c r="CM9" s="199"/>
      <c r="CN9" s="199"/>
      <c r="CO9" s="199"/>
      <c r="CP9" s="199"/>
      <c r="CQ9" s="199"/>
      <c r="CR9" s="199"/>
      <c r="CS9" s="199"/>
      <c r="CT9" s="199"/>
      <c r="CU9" s="199"/>
      <c r="CV9" s="199"/>
      <c r="CW9" s="199"/>
      <c r="CX9" s="199"/>
      <c r="CY9" s="199"/>
      <c r="CZ9" s="199"/>
      <c r="DA9" s="199"/>
      <c r="DB9" s="199"/>
      <c r="DC9" s="199"/>
      <c r="DD9" s="199"/>
      <c r="DE9" s="199"/>
      <c r="DF9" s="199"/>
      <c r="DG9" s="199"/>
      <c r="DH9" s="199"/>
      <c r="DI9" s="199"/>
      <c r="DJ9" s="199"/>
      <c r="DK9" s="199"/>
      <c r="DL9" s="199"/>
      <c r="DM9" s="199"/>
      <c r="DN9" s="199"/>
      <c r="DO9" s="199"/>
      <c r="DP9" s="199"/>
      <c r="DQ9" s="199"/>
      <c r="DR9" s="199"/>
      <c r="DS9" s="199"/>
      <c r="DT9" s="199"/>
      <c r="DU9" s="199"/>
      <c r="DV9" s="199"/>
      <c r="DW9" s="199"/>
      <c r="DX9" s="199"/>
      <c r="DY9" s="199"/>
      <c r="DZ9" s="199"/>
      <c r="EA9" s="199"/>
      <c r="EB9" s="199"/>
      <c r="EC9" s="199"/>
      <c r="ED9" s="199"/>
      <c r="EE9" s="199"/>
      <c r="EF9" s="199"/>
      <c r="EG9" s="199"/>
      <c r="EH9" s="199"/>
      <c r="EI9" s="199"/>
      <c r="EJ9" s="199"/>
      <c r="EK9" s="199"/>
      <c r="EL9" s="199"/>
      <c r="EM9" s="199"/>
      <c r="EN9" s="199"/>
      <c r="EO9" s="199"/>
      <c r="EP9" s="199"/>
      <c r="EQ9" s="199"/>
      <c r="ER9" s="199"/>
      <c r="ES9" s="199"/>
      <c r="ET9" s="199"/>
      <c r="EU9" s="199"/>
      <c r="EV9" s="199"/>
      <c r="EW9" s="199"/>
      <c r="EX9" s="199"/>
      <c r="EY9" s="199"/>
      <c r="EZ9" s="199"/>
      <c r="FA9" s="199"/>
      <c r="FB9" s="199"/>
      <c r="FC9" s="199"/>
      <c r="FD9" s="199"/>
      <c r="FE9" s="199"/>
      <c r="FF9" s="199"/>
      <c r="FG9" s="199"/>
      <c r="FH9" s="199"/>
      <c r="FI9" s="199"/>
      <c r="FJ9" s="199"/>
      <c r="FK9" s="199"/>
      <c r="FL9" s="199"/>
      <c r="FM9" s="199"/>
      <c r="FN9" s="199"/>
      <c r="FO9" s="199"/>
      <c r="FP9" s="199"/>
      <c r="FQ9" s="199"/>
      <c r="FR9" s="199"/>
      <c r="FS9" s="199"/>
      <c r="FT9" s="199"/>
      <c r="FU9" s="199"/>
      <c r="FV9" s="199"/>
      <c r="FW9" s="199"/>
      <c r="FX9" s="199"/>
      <c r="FY9" s="199"/>
      <c r="FZ9" s="199"/>
      <c r="GA9" s="199"/>
      <c r="GB9" s="199"/>
      <c r="GC9" s="199"/>
      <c r="GD9" s="199"/>
      <c r="GE9" s="199"/>
      <c r="GF9" s="199"/>
      <c r="GG9" s="199"/>
      <c r="GH9" s="199"/>
      <c r="GI9" s="199"/>
      <c r="GJ9" s="199"/>
      <c r="GK9" s="199"/>
      <c r="GL9" s="199"/>
      <c r="GM9" s="199"/>
      <c r="GN9" s="199"/>
      <c r="GO9" s="199"/>
      <c r="GP9" s="199"/>
      <c r="GQ9" s="199"/>
      <c r="GR9" s="199"/>
      <c r="GS9" s="199"/>
      <c r="GT9" s="199"/>
      <c r="GU9" s="199"/>
      <c r="GV9" s="199"/>
      <c r="GW9" s="199"/>
      <c r="GX9" s="199"/>
      <c r="GY9" s="199"/>
      <c r="GZ9" s="199"/>
      <c r="HA9" s="199"/>
      <c r="HB9" s="199"/>
      <c r="HC9" s="199"/>
      <c r="HD9" s="199"/>
      <c r="HE9" s="199"/>
      <c r="HF9" s="199"/>
      <c r="HG9" s="199"/>
      <c r="HH9" s="199"/>
      <c r="HI9" s="199"/>
      <c r="HJ9" s="199"/>
      <c r="HK9" s="199"/>
      <c r="HL9" s="199"/>
      <c r="HM9" s="199"/>
      <c r="HN9" s="199"/>
      <c r="HO9" s="199"/>
      <c r="HP9" s="199"/>
      <c r="HQ9" s="199"/>
      <c r="HR9" s="199"/>
      <c r="HS9" s="199"/>
      <c r="HT9" s="199"/>
      <c r="HU9" s="199"/>
      <c r="HV9" s="199"/>
      <c r="HW9" s="199"/>
      <c r="HX9" s="199"/>
      <c r="HY9" s="199"/>
      <c r="HZ9" s="199"/>
    </row>
    <row r="10" spans="1:234" ht="20.100000000000001" customHeight="1" x14ac:dyDescent="0.25">
      <c r="A10" s="235"/>
      <c r="B10" s="201">
        <v>400</v>
      </c>
      <c r="C10" s="202">
        <v>189</v>
      </c>
      <c r="D10" s="203" t="s">
        <v>450</v>
      </c>
      <c r="E10" s="204" t="s">
        <v>890</v>
      </c>
      <c r="F10" s="205" t="s">
        <v>510</v>
      </c>
      <c r="G10" s="238" t="s">
        <v>3</v>
      </c>
      <c r="H10" s="206" t="s">
        <v>66</v>
      </c>
      <c r="I10" s="206"/>
      <c r="J10" s="241"/>
      <c r="K10" s="209" t="s">
        <v>440</v>
      </c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199"/>
      <c r="CG10" s="199"/>
      <c r="CH10" s="199"/>
      <c r="CI10" s="199"/>
      <c r="CJ10" s="199"/>
      <c r="CK10" s="199"/>
      <c r="CL10" s="199"/>
      <c r="CM10" s="199"/>
      <c r="CN10" s="199"/>
      <c r="CO10" s="199"/>
      <c r="CP10" s="199"/>
      <c r="CQ10" s="199"/>
      <c r="CR10" s="199"/>
      <c r="CS10" s="199"/>
      <c r="CT10" s="199"/>
      <c r="CU10" s="199"/>
      <c r="CV10" s="199"/>
      <c r="CW10" s="199"/>
      <c r="CX10" s="199"/>
      <c r="CY10" s="199"/>
      <c r="CZ10" s="199"/>
      <c r="DA10" s="199"/>
      <c r="DB10" s="199"/>
      <c r="DC10" s="199"/>
      <c r="DD10" s="199"/>
      <c r="DE10" s="199"/>
      <c r="DF10" s="199"/>
      <c r="DG10" s="199"/>
      <c r="DH10" s="199"/>
      <c r="DI10" s="199"/>
      <c r="DJ10" s="199"/>
      <c r="DK10" s="199"/>
      <c r="DL10" s="199"/>
      <c r="DM10" s="199"/>
      <c r="DN10" s="199"/>
      <c r="DO10" s="199"/>
      <c r="DP10" s="199"/>
      <c r="DQ10" s="199"/>
      <c r="DR10" s="199"/>
      <c r="DS10" s="199"/>
      <c r="DT10" s="199"/>
      <c r="DU10" s="199"/>
      <c r="DV10" s="199"/>
      <c r="DW10" s="199"/>
      <c r="DX10" s="199"/>
      <c r="DY10" s="199"/>
      <c r="DZ10" s="199"/>
      <c r="EA10" s="199"/>
      <c r="EB10" s="199"/>
      <c r="EC10" s="199"/>
      <c r="ED10" s="199"/>
      <c r="EE10" s="199"/>
      <c r="EF10" s="199"/>
      <c r="EG10" s="199"/>
      <c r="EH10" s="199"/>
      <c r="EI10" s="199"/>
      <c r="EJ10" s="199"/>
      <c r="EK10" s="199"/>
      <c r="EL10" s="199"/>
      <c r="EM10" s="199"/>
      <c r="EN10" s="199"/>
      <c r="EO10" s="199"/>
      <c r="EP10" s="199"/>
      <c r="EQ10" s="199"/>
      <c r="ER10" s="199"/>
      <c r="ES10" s="199"/>
      <c r="ET10" s="199"/>
      <c r="EU10" s="199"/>
      <c r="EV10" s="199"/>
      <c r="EW10" s="199"/>
      <c r="EX10" s="199"/>
      <c r="EY10" s="199"/>
      <c r="EZ10" s="199"/>
      <c r="FA10" s="199"/>
      <c r="FB10" s="199"/>
      <c r="FC10" s="199"/>
      <c r="FD10" s="199"/>
      <c r="FE10" s="199"/>
      <c r="FF10" s="199"/>
      <c r="FG10" s="199"/>
      <c r="FH10" s="199"/>
      <c r="FI10" s="199"/>
      <c r="FJ10" s="199"/>
      <c r="FK10" s="199"/>
      <c r="FL10" s="199"/>
      <c r="FM10" s="199"/>
      <c r="FN10" s="199"/>
      <c r="FO10" s="199"/>
      <c r="FP10" s="199"/>
      <c r="FQ10" s="199"/>
      <c r="FR10" s="199"/>
      <c r="FS10" s="199"/>
      <c r="FT10" s="199"/>
      <c r="FU10" s="199"/>
      <c r="FV10" s="199"/>
      <c r="FW10" s="199"/>
      <c r="FX10" s="199"/>
      <c r="FY10" s="199"/>
      <c r="FZ10" s="199"/>
      <c r="GA10" s="199"/>
      <c r="GB10" s="199"/>
      <c r="GC10" s="199"/>
      <c r="GD10" s="199"/>
      <c r="GE10" s="199"/>
      <c r="GF10" s="199"/>
      <c r="GG10" s="199"/>
      <c r="GH10" s="199"/>
      <c r="GI10" s="199"/>
      <c r="GJ10" s="199"/>
      <c r="GK10" s="199"/>
      <c r="GL10" s="199"/>
      <c r="GM10" s="199"/>
      <c r="GN10" s="199"/>
      <c r="GO10" s="199"/>
      <c r="GP10" s="199"/>
      <c r="GQ10" s="199"/>
      <c r="GR10" s="199"/>
      <c r="GS10" s="199"/>
      <c r="GT10" s="199"/>
      <c r="GU10" s="199"/>
      <c r="GV10" s="199"/>
      <c r="GW10" s="199"/>
      <c r="GX10" s="199"/>
      <c r="GY10" s="199"/>
      <c r="GZ10" s="199"/>
      <c r="HA10" s="199"/>
      <c r="HB10" s="199"/>
      <c r="HC10" s="199"/>
      <c r="HD10" s="199"/>
      <c r="HE10" s="199"/>
      <c r="HF10" s="199"/>
      <c r="HG10" s="199"/>
      <c r="HH10" s="199"/>
      <c r="HI10" s="199"/>
      <c r="HJ10" s="199"/>
      <c r="HK10" s="199"/>
      <c r="HL10" s="199"/>
      <c r="HM10" s="199"/>
      <c r="HN10" s="199"/>
      <c r="HO10" s="199"/>
      <c r="HP10" s="199"/>
      <c r="HQ10" s="199"/>
      <c r="HR10" s="199"/>
      <c r="HS10" s="199"/>
      <c r="HT10" s="199"/>
      <c r="HU10" s="199"/>
      <c r="HV10" s="199"/>
      <c r="HW10" s="199"/>
      <c r="HX10" s="199"/>
      <c r="HY10" s="199"/>
      <c r="HZ10" s="199"/>
    </row>
    <row r="11" spans="1:234" ht="20.100000000000001" customHeight="1" thickBot="1" x14ac:dyDescent="0.3">
      <c r="A11" s="236"/>
      <c r="B11" s="210">
        <v>200</v>
      </c>
      <c r="C11" s="211">
        <v>198</v>
      </c>
      <c r="D11" s="212" t="s">
        <v>326</v>
      </c>
      <c r="E11" s="213" t="s">
        <v>325</v>
      </c>
      <c r="F11" s="214" t="s">
        <v>133</v>
      </c>
      <c r="G11" s="239" t="s">
        <v>3</v>
      </c>
      <c r="H11" s="215" t="s">
        <v>66</v>
      </c>
      <c r="I11" s="216" t="s">
        <v>891</v>
      </c>
      <c r="J11" s="242"/>
      <c r="K11" s="218" t="s">
        <v>919</v>
      </c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199"/>
      <c r="CG11" s="199"/>
      <c r="CH11" s="199"/>
      <c r="CI11" s="199"/>
      <c r="CJ11" s="199"/>
      <c r="CK11" s="199"/>
      <c r="CL11" s="199"/>
      <c r="CM11" s="199"/>
      <c r="CN11" s="199"/>
      <c r="CO11" s="199"/>
      <c r="CP11" s="199"/>
      <c r="CQ11" s="199"/>
      <c r="CR11" s="199"/>
      <c r="CS11" s="199"/>
      <c r="CT11" s="199"/>
      <c r="CU11" s="199"/>
      <c r="CV11" s="199"/>
      <c r="CW11" s="199"/>
      <c r="CX11" s="199"/>
      <c r="CY11" s="199"/>
      <c r="CZ11" s="199"/>
      <c r="DA11" s="199"/>
      <c r="DB11" s="199"/>
      <c r="DC11" s="199"/>
      <c r="DD11" s="199"/>
      <c r="DE11" s="199"/>
      <c r="DF11" s="199"/>
      <c r="DG11" s="199"/>
      <c r="DH11" s="199"/>
      <c r="DI11" s="199"/>
      <c r="DJ11" s="199"/>
      <c r="DK11" s="199"/>
      <c r="DL11" s="199"/>
      <c r="DM11" s="199"/>
      <c r="DN11" s="199"/>
      <c r="DO11" s="199"/>
      <c r="DP11" s="199"/>
      <c r="DQ11" s="199"/>
      <c r="DR11" s="199"/>
      <c r="DS11" s="199"/>
      <c r="DT11" s="199"/>
      <c r="DU11" s="199"/>
      <c r="DV11" s="199"/>
      <c r="DW11" s="199"/>
      <c r="DX11" s="199"/>
      <c r="DY11" s="199"/>
      <c r="DZ11" s="199"/>
      <c r="EA11" s="199"/>
      <c r="EB11" s="199"/>
      <c r="EC11" s="199"/>
      <c r="ED11" s="199"/>
      <c r="EE11" s="199"/>
      <c r="EF11" s="199"/>
      <c r="EG11" s="199"/>
      <c r="EH11" s="199"/>
      <c r="EI11" s="199"/>
      <c r="EJ11" s="199"/>
      <c r="EK11" s="199"/>
      <c r="EL11" s="199"/>
      <c r="EM11" s="199"/>
      <c r="EN11" s="199"/>
      <c r="EO11" s="199"/>
      <c r="EP11" s="199"/>
      <c r="EQ11" s="199"/>
      <c r="ER11" s="199"/>
      <c r="ES11" s="199"/>
      <c r="ET11" s="199"/>
      <c r="EU11" s="199"/>
      <c r="EV11" s="199"/>
      <c r="EW11" s="199"/>
      <c r="EX11" s="199"/>
      <c r="EY11" s="199"/>
      <c r="EZ11" s="199"/>
      <c r="FA11" s="199"/>
      <c r="FB11" s="199"/>
      <c r="FC11" s="199"/>
      <c r="FD11" s="199"/>
      <c r="FE11" s="199"/>
      <c r="FF11" s="199"/>
      <c r="FG11" s="199"/>
      <c r="FH11" s="199"/>
      <c r="FI11" s="199"/>
      <c r="FJ11" s="199"/>
      <c r="FK11" s="199"/>
      <c r="FL11" s="199"/>
      <c r="FM11" s="199"/>
      <c r="FN11" s="199"/>
      <c r="FO11" s="199"/>
      <c r="FP11" s="199"/>
      <c r="FQ11" s="199"/>
      <c r="FR11" s="199"/>
      <c r="FS11" s="199"/>
      <c r="FT11" s="199"/>
      <c r="FU11" s="199"/>
      <c r="FV11" s="199"/>
      <c r="FW11" s="199"/>
      <c r="FX11" s="199"/>
      <c r="FY11" s="199"/>
      <c r="FZ11" s="199"/>
      <c r="GA11" s="199"/>
      <c r="GB11" s="199"/>
      <c r="GC11" s="199"/>
      <c r="GD11" s="199"/>
      <c r="GE11" s="199"/>
      <c r="GF11" s="199"/>
      <c r="GG11" s="199"/>
      <c r="GH11" s="199"/>
      <c r="GI11" s="199"/>
      <c r="GJ11" s="199"/>
      <c r="GK11" s="199"/>
      <c r="GL11" s="199"/>
      <c r="GM11" s="199"/>
      <c r="GN11" s="199"/>
      <c r="GO11" s="199"/>
      <c r="GP11" s="199"/>
      <c r="GQ11" s="199"/>
      <c r="GR11" s="199"/>
      <c r="GS11" s="199"/>
      <c r="GT11" s="199"/>
      <c r="GU11" s="199"/>
      <c r="GV11" s="199"/>
      <c r="GW11" s="199"/>
      <c r="GX11" s="199"/>
      <c r="GY11" s="199"/>
      <c r="GZ11" s="199"/>
      <c r="HA11" s="199"/>
      <c r="HB11" s="199"/>
      <c r="HC11" s="199"/>
      <c r="HD11" s="199"/>
      <c r="HE11" s="199"/>
      <c r="HF11" s="199"/>
      <c r="HG11" s="199"/>
      <c r="HH11" s="199"/>
      <c r="HI11" s="199"/>
      <c r="HJ11" s="199"/>
      <c r="HK11" s="199"/>
      <c r="HL11" s="199"/>
      <c r="HM11" s="199"/>
      <c r="HN11" s="199"/>
      <c r="HO11" s="199"/>
      <c r="HP11" s="199"/>
      <c r="HQ11" s="199"/>
      <c r="HR11" s="199"/>
      <c r="HS11" s="199"/>
      <c r="HT11" s="199"/>
      <c r="HU11" s="199"/>
      <c r="HV11" s="199"/>
      <c r="HW11" s="199"/>
      <c r="HX11" s="199"/>
      <c r="HY11" s="199"/>
      <c r="HZ11" s="199"/>
    </row>
    <row r="12" spans="1:234" ht="20.100000000000001" customHeight="1" x14ac:dyDescent="0.25">
      <c r="A12" s="234">
        <v>2</v>
      </c>
      <c r="B12" s="191">
        <v>800</v>
      </c>
      <c r="C12" s="192">
        <v>177</v>
      </c>
      <c r="D12" s="193" t="s">
        <v>118</v>
      </c>
      <c r="E12" s="194" t="s">
        <v>321</v>
      </c>
      <c r="F12" s="195" t="s">
        <v>320</v>
      </c>
      <c r="G12" s="237" t="s">
        <v>121</v>
      </c>
      <c r="H12" s="196"/>
      <c r="I12" s="196"/>
      <c r="J12" s="240">
        <v>3.9373842592592594E-3</v>
      </c>
      <c r="K12" s="198" t="s">
        <v>272</v>
      </c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99"/>
      <c r="CR12" s="199"/>
      <c r="CS12" s="199"/>
      <c r="CT12" s="199"/>
      <c r="CU12" s="199"/>
      <c r="CV12" s="199"/>
      <c r="CW12" s="199"/>
      <c r="CX12" s="199"/>
      <c r="CY12" s="199"/>
      <c r="CZ12" s="199"/>
      <c r="DA12" s="199"/>
      <c r="DB12" s="199"/>
      <c r="DC12" s="199"/>
      <c r="DD12" s="199"/>
      <c r="DE12" s="199"/>
      <c r="DF12" s="199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199"/>
      <c r="EB12" s="199"/>
      <c r="EC12" s="199"/>
      <c r="ED12" s="199"/>
      <c r="EE12" s="199"/>
      <c r="EF12" s="199"/>
      <c r="EG12" s="199"/>
      <c r="EH12" s="199"/>
      <c r="EI12" s="199"/>
      <c r="EJ12" s="199"/>
      <c r="EK12" s="199"/>
      <c r="EL12" s="199"/>
      <c r="EM12" s="199"/>
      <c r="EN12" s="199"/>
      <c r="EO12" s="199"/>
      <c r="EP12" s="199"/>
      <c r="EQ12" s="199"/>
      <c r="ER12" s="199"/>
      <c r="ES12" s="199"/>
      <c r="ET12" s="199"/>
      <c r="EU12" s="199"/>
      <c r="EV12" s="199"/>
      <c r="EW12" s="199"/>
      <c r="EX12" s="199"/>
      <c r="EY12" s="199"/>
      <c r="EZ12" s="199"/>
      <c r="FA12" s="199"/>
      <c r="FB12" s="199"/>
      <c r="FC12" s="199"/>
      <c r="FD12" s="199"/>
      <c r="FE12" s="199"/>
      <c r="FF12" s="199"/>
      <c r="FG12" s="199"/>
      <c r="FH12" s="199"/>
      <c r="FI12" s="199"/>
      <c r="FJ12" s="199"/>
      <c r="FK12" s="199"/>
      <c r="FL12" s="199"/>
      <c r="FM12" s="199"/>
      <c r="FN12" s="199"/>
      <c r="FO12" s="199"/>
      <c r="FP12" s="199"/>
      <c r="FQ12" s="199"/>
      <c r="FR12" s="199"/>
      <c r="FS12" s="199"/>
      <c r="FT12" s="199"/>
      <c r="FU12" s="199"/>
      <c r="FV12" s="199"/>
      <c r="FW12" s="199"/>
      <c r="FX12" s="199"/>
      <c r="FY12" s="199"/>
      <c r="FZ12" s="199"/>
      <c r="GA12" s="199"/>
      <c r="GB12" s="199"/>
      <c r="GC12" s="199"/>
      <c r="GD12" s="199"/>
      <c r="GE12" s="199"/>
      <c r="GF12" s="199"/>
      <c r="GG12" s="199"/>
      <c r="GH12" s="199"/>
      <c r="GI12" s="199"/>
      <c r="GJ12" s="199"/>
      <c r="GK12" s="199"/>
      <c r="GL12" s="199"/>
      <c r="GM12" s="199"/>
      <c r="GN12" s="199"/>
      <c r="GO12" s="199"/>
      <c r="GP12" s="199"/>
      <c r="GQ12" s="199"/>
      <c r="GR12" s="199"/>
      <c r="GS12" s="199"/>
      <c r="GT12" s="199"/>
      <c r="GU12" s="199"/>
      <c r="GV12" s="199"/>
      <c r="GW12" s="199"/>
      <c r="GX12" s="199"/>
      <c r="GY12" s="199"/>
      <c r="GZ12" s="199"/>
      <c r="HA12" s="199"/>
      <c r="HB12" s="199"/>
      <c r="HC12" s="199"/>
      <c r="HD12" s="199"/>
      <c r="HE12" s="199"/>
      <c r="HF12" s="199"/>
      <c r="HG12" s="199"/>
      <c r="HH12" s="199"/>
      <c r="HI12" s="199"/>
      <c r="HJ12" s="199"/>
      <c r="HK12" s="199"/>
      <c r="HL12" s="199"/>
      <c r="HM12" s="199"/>
      <c r="HN12" s="199"/>
      <c r="HO12" s="199"/>
      <c r="HP12" s="199"/>
      <c r="HQ12" s="199"/>
      <c r="HR12" s="199"/>
      <c r="HS12" s="199"/>
      <c r="HT12" s="199"/>
      <c r="HU12" s="199"/>
      <c r="HV12" s="199"/>
      <c r="HW12" s="199"/>
      <c r="HX12" s="199"/>
      <c r="HY12" s="199"/>
      <c r="HZ12" s="199"/>
    </row>
    <row r="13" spans="1:234" ht="20.100000000000001" customHeight="1" x14ac:dyDescent="0.25">
      <c r="A13" s="235"/>
      <c r="B13" s="201">
        <v>600</v>
      </c>
      <c r="C13" s="202">
        <v>180</v>
      </c>
      <c r="D13" s="203" t="s">
        <v>217</v>
      </c>
      <c r="E13" s="204" t="s">
        <v>218</v>
      </c>
      <c r="F13" s="205" t="s">
        <v>219</v>
      </c>
      <c r="G13" s="238" t="s">
        <v>121</v>
      </c>
      <c r="H13" s="206"/>
      <c r="I13" s="206"/>
      <c r="J13" s="241"/>
      <c r="K13" s="208" t="s">
        <v>220</v>
      </c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199"/>
      <c r="CG13" s="199"/>
      <c r="CH13" s="199"/>
      <c r="CI13" s="199"/>
      <c r="CJ13" s="199"/>
      <c r="CK13" s="199"/>
      <c r="CL13" s="199"/>
      <c r="CM13" s="199"/>
      <c r="CN13" s="199"/>
      <c r="CO13" s="199"/>
      <c r="CP13" s="199"/>
      <c r="CQ13" s="199"/>
      <c r="CR13" s="199"/>
      <c r="CS13" s="199"/>
      <c r="CT13" s="199"/>
      <c r="CU13" s="199"/>
      <c r="CV13" s="199"/>
      <c r="CW13" s="199"/>
      <c r="CX13" s="199"/>
      <c r="CY13" s="199"/>
      <c r="CZ13" s="199"/>
      <c r="DA13" s="199"/>
      <c r="DB13" s="199"/>
      <c r="DC13" s="199"/>
      <c r="DD13" s="199"/>
      <c r="DE13" s="199"/>
      <c r="DF13" s="199"/>
      <c r="DG13" s="199"/>
      <c r="DH13" s="199"/>
      <c r="DI13" s="199"/>
      <c r="DJ13" s="199"/>
      <c r="DK13" s="199"/>
      <c r="DL13" s="199"/>
      <c r="DM13" s="199"/>
      <c r="DN13" s="199"/>
      <c r="DO13" s="199"/>
      <c r="DP13" s="199"/>
      <c r="DQ13" s="199"/>
      <c r="DR13" s="199"/>
      <c r="DS13" s="199"/>
      <c r="DT13" s="199"/>
      <c r="DU13" s="199"/>
      <c r="DV13" s="199"/>
      <c r="DW13" s="199"/>
      <c r="DX13" s="199"/>
      <c r="DY13" s="199"/>
      <c r="DZ13" s="199"/>
      <c r="EA13" s="199"/>
      <c r="EB13" s="199"/>
      <c r="EC13" s="199"/>
      <c r="ED13" s="199"/>
      <c r="EE13" s="199"/>
      <c r="EF13" s="199"/>
      <c r="EG13" s="199"/>
      <c r="EH13" s="199"/>
      <c r="EI13" s="199"/>
      <c r="EJ13" s="199"/>
      <c r="EK13" s="199"/>
      <c r="EL13" s="199"/>
      <c r="EM13" s="199"/>
      <c r="EN13" s="199"/>
      <c r="EO13" s="199"/>
      <c r="EP13" s="199"/>
      <c r="EQ13" s="199"/>
      <c r="ER13" s="199"/>
      <c r="ES13" s="199"/>
      <c r="ET13" s="199"/>
      <c r="EU13" s="199"/>
      <c r="EV13" s="199"/>
      <c r="EW13" s="199"/>
      <c r="EX13" s="199"/>
      <c r="EY13" s="199"/>
      <c r="EZ13" s="199"/>
      <c r="FA13" s="199"/>
      <c r="FB13" s="199"/>
      <c r="FC13" s="199"/>
      <c r="FD13" s="199"/>
      <c r="FE13" s="199"/>
      <c r="FF13" s="199"/>
      <c r="FG13" s="199"/>
      <c r="FH13" s="199"/>
      <c r="FI13" s="199"/>
      <c r="FJ13" s="199"/>
      <c r="FK13" s="199"/>
      <c r="FL13" s="199"/>
      <c r="FM13" s="199"/>
      <c r="FN13" s="199"/>
      <c r="FO13" s="199"/>
      <c r="FP13" s="199"/>
      <c r="FQ13" s="199"/>
      <c r="FR13" s="199"/>
      <c r="FS13" s="199"/>
      <c r="FT13" s="199"/>
      <c r="FU13" s="199"/>
      <c r="FV13" s="199"/>
      <c r="FW13" s="199"/>
      <c r="FX13" s="199"/>
      <c r="FY13" s="199"/>
      <c r="FZ13" s="199"/>
      <c r="GA13" s="199"/>
      <c r="GB13" s="199"/>
      <c r="GC13" s="199"/>
      <c r="GD13" s="199"/>
      <c r="GE13" s="199"/>
      <c r="GF13" s="199"/>
      <c r="GG13" s="199"/>
      <c r="GH13" s="199"/>
      <c r="GI13" s="199"/>
      <c r="GJ13" s="199"/>
      <c r="GK13" s="199"/>
      <c r="GL13" s="199"/>
      <c r="GM13" s="199"/>
      <c r="GN13" s="199"/>
      <c r="GO13" s="199"/>
      <c r="GP13" s="199"/>
      <c r="GQ13" s="199"/>
      <c r="GR13" s="199"/>
      <c r="GS13" s="199"/>
      <c r="GT13" s="199"/>
      <c r="GU13" s="199"/>
      <c r="GV13" s="199"/>
      <c r="GW13" s="199"/>
      <c r="GX13" s="199"/>
      <c r="GY13" s="199"/>
      <c r="GZ13" s="199"/>
      <c r="HA13" s="199"/>
      <c r="HB13" s="199"/>
      <c r="HC13" s="199"/>
      <c r="HD13" s="199"/>
      <c r="HE13" s="199"/>
      <c r="HF13" s="199"/>
      <c r="HG13" s="199"/>
      <c r="HH13" s="199"/>
      <c r="HI13" s="199"/>
      <c r="HJ13" s="199"/>
      <c r="HK13" s="199"/>
      <c r="HL13" s="199"/>
      <c r="HM13" s="199"/>
      <c r="HN13" s="199"/>
      <c r="HO13" s="199"/>
      <c r="HP13" s="199"/>
      <c r="HQ13" s="199"/>
      <c r="HR13" s="199"/>
      <c r="HS13" s="199"/>
      <c r="HT13" s="199"/>
      <c r="HU13" s="199"/>
      <c r="HV13" s="199"/>
      <c r="HW13" s="199"/>
      <c r="HX13" s="199"/>
      <c r="HY13" s="199"/>
      <c r="HZ13" s="199"/>
    </row>
    <row r="14" spans="1:234" ht="20.100000000000001" customHeight="1" x14ac:dyDescent="0.25">
      <c r="A14" s="235"/>
      <c r="B14" s="201">
        <v>400</v>
      </c>
      <c r="C14" s="202">
        <v>178</v>
      </c>
      <c r="D14" s="203" t="s">
        <v>464</v>
      </c>
      <c r="E14" s="204" t="s">
        <v>465</v>
      </c>
      <c r="F14" s="205" t="s">
        <v>466</v>
      </c>
      <c r="G14" s="238" t="s">
        <v>121</v>
      </c>
      <c r="H14" s="206"/>
      <c r="I14" s="206"/>
      <c r="J14" s="241"/>
      <c r="K14" s="209" t="s">
        <v>247</v>
      </c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199"/>
      <c r="CM14" s="199"/>
      <c r="CN14" s="199"/>
      <c r="CO14" s="199"/>
      <c r="CP14" s="199"/>
      <c r="CQ14" s="199"/>
      <c r="CR14" s="199"/>
      <c r="CS14" s="199"/>
      <c r="CT14" s="199"/>
      <c r="CU14" s="199"/>
      <c r="CV14" s="199"/>
      <c r="CW14" s="199"/>
      <c r="CX14" s="199"/>
      <c r="CY14" s="199"/>
      <c r="CZ14" s="199"/>
      <c r="DA14" s="199"/>
      <c r="DB14" s="199"/>
      <c r="DC14" s="199"/>
      <c r="DD14" s="199"/>
      <c r="DE14" s="199"/>
      <c r="DF14" s="199"/>
      <c r="DG14" s="199"/>
      <c r="DH14" s="199"/>
      <c r="DI14" s="199"/>
      <c r="DJ14" s="199"/>
      <c r="DK14" s="199"/>
      <c r="DL14" s="199"/>
      <c r="DM14" s="199"/>
      <c r="DN14" s="199"/>
      <c r="DO14" s="199"/>
      <c r="DP14" s="199"/>
      <c r="DQ14" s="199"/>
      <c r="DR14" s="199"/>
      <c r="DS14" s="199"/>
      <c r="DT14" s="199"/>
      <c r="DU14" s="199"/>
      <c r="DV14" s="199"/>
      <c r="DW14" s="199"/>
      <c r="DX14" s="199"/>
      <c r="DY14" s="199"/>
      <c r="DZ14" s="199"/>
      <c r="EA14" s="199"/>
      <c r="EB14" s="199"/>
      <c r="EC14" s="199"/>
      <c r="ED14" s="199"/>
      <c r="EE14" s="199"/>
      <c r="EF14" s="199"/>
      <c r="EG14" s="199"/>
      <c r="EH14" s="199"/>
      <c r="EI14" s="199"/>
      <c r="EJ14" s="199"/>
      <c r="EK14" s="199"/>
      <c r="EL14" s="199"/>
      <c r="EM14" s="199"/>
      <c r="EN14" s="199"/>
      <c r="EO14" s="199"/>
      <c r="EP14" s="199"/>
      <c r="EQ14" s="199"/>
      <c r="ER14" s="199"/>
      <c r="ES14" s="199"/>
      <c r="ET14" s="199"/>
      <c r="EU14" s="199"/>
      <c r="EV14" s="199"/>
      <c r="EW14" s="199"/>
      <c r="EX14" s="199"/>
      <c r="EY14" s="199"/>
      <c r="EZ14" s="199"/>
      <c r="FA14" s="199"/>
      <c r="FB14" s="199"/>
      <c r="FC14" s="199"/>
      <c r="FD14" s="199"/>
      <c r="FE14" s="199"/>
      <c r="FF14" s="199"/>
      <c r="FG14" s="199"/>
      <c r="FH14" s="199"/>
      <c r="FI14" s="199"/>
      <c r="FJ14" s="199"/>
      <c r="FK14" s="199"/>
      <c r="FL14" s="199"/>
      <c r="FM14" s="199"/>
      <c r="FN14" s="199"/>
      <c r="FO14" s="199"/>
      <c r="FP14" s="199"/>
      <c r="FQ14" s="199"/>
      <c r="FR14" s="199"/>
      <c r="FS14" s="199"/>
      <c r="FT14" s="199"/>
      <c r="FU14" s="199"/>
      <c r="FV14" s="199"/>
      <c r="FW14" s="199"/>
      <c r="FX14" s="199"/>
      <c r="FY14" s="199"/>
      <c r="FZ14" s="199"/>
      <c r="GA14" s="199"/>
      <c r="GB14" s="199"/>
      <c r="GC14" s="199"/>
      <c r="GD14" s="199"/>
      <c r="GE14" s="199"/>
      <c r="GF14" s="199"/>
      <c r="GG14" s="199"/>
      <c r="GH14" s="199"/>
      <c r="GI14" s="199"/>
      <c r="GJ14" s="199"/>
      <c r="GK14" s="199"/>
      <c r="GL14" s="199"/>
      <c r="GM14" s="199"/>
      <c r="GN14" s="199"/>
      <c r="GO14" s="199"/>
      <c r="GP14" s="199"/>
      <c r="GQ14" s="199"/>
      <c r="GR14" s="199"/>
      <c r="GS14" s="199"/>
      <c r="GT14" s="199"/>
      <c r="GU14" s="199"/>
      <c r="GV14" s="199"/>
      <c r="GW14" s="199"/>
      <c r="GX14" s="199"/>
      <c r="GY14" s="199"/>
      <c r="GZ14" s="199"/>
      <c r="HA14" s="199"/>
      <c r="HB14" s="199"/>
      <c r="HC14" s="199"/>
      <c r="HD14" s="199"/>
      <c r="HE14" s="199"/>
      <c r="HF14" s="199"/>
      <c r="HG14" s="199"/>
      <c r="HH14" s="199"/>
      <c r="HI14" s="199"/>
      <c r="HJ14" s="199"/>
      <c r="HK14" s="199"/>
      <c r="HL14" s="199"/>
      <c r="HM14" s="199"/>
      <c r="HN14" s="199"/>
      <c r="HO14" s="199"/>
      <c r="HP14" s="199"/>
      <c r="HQ14" s="199"/>
      <c r="HR14" s="199"/>
      <c r="HS14" s="199"/>
      <c r="HT14" s="199"/>
      <c r="HU14" s="199"/>
      <c r="HV14" s="199"/>
      <c r="HW14" s="199"/>
      <c r="HX14" s="199"/>
      <c r="HY14" s="199"/>
      <c r="HZ14" s="199"/>
    </row>
    <row r="15" spans="1:234" ht="20.100000000000001" customHeight="1" thickBot="1" x14ac:dyDescent="0.3">
      <c r="A15" s="236"/>
      <c r="B15" s="210">
        <v>200</v>
      </c>
      <c r="C15" s="211">
        <v>181</v>
      </c>
      <c r="D15" s="212" t="s">
        <v>433</v>
      </c>
      <c r="E15" s="213" t="s">
        <v>434</v>
      </c>
      <c r="F15" s="214" t="s">
        <v>435</v>
      </c>
      <c r="G15" s="239" t="s">
        <v>121</v>
      </c>
      <c r="H15" s="215"/>
      <c r="I15" s="215"/>
      <c r="J15" s="242"/>
      <c r="K15" s="218" t="s">
        <v>436</v>
      </c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199"/>
      <c r="CG15" s="199"/>
      <c r="CH15" s="199"/>
      <c r="CI15" s="199"/>
      <c r="CJ15" s="199"/>
      <c r="CK15" s="199"/>
      <c r="CL15" s="199"/>
      <c r="CM15" s="199"/>
      <c r="CN15" s="199"/>
      <c r="CO15" s="199"/>
      <c r="CP15" s="199"/>
      <c r="CQ15" s="199"/>
      <c r="CR15" s="199"/>
      <c r="CS15" s="199"/>
      <c r="CT15" s="199"/>
      <c r="CU15" s="199"/>
      <c r="CV15" s="199"/>
      <c r="CW15" s="199"/>
      <c r="CX15" s="199"/>
      <c r="CY15" s="199"/>
      <c r="CZ15" s="199"/>
      <c r="DA15" s="199"/>
      <c r="DB15" s="199"/>
      <c r="DC15" s="199"/>
      <c r="DD15" s="199"/>
      <c r="DE15" s="199"/>
      <c r="DF15" s="199"/>
      <c r="DG15" s="199"/>
      <c r="DH15" s="199"/>
      <c r="DI15" s="199"/>
      <c r="DJ15" s="199"/>
      <c r="DK15" s="199"/>
      <c r="DL15" s="199"/>
      <c r="DM15" s="199"/>
      <c r="DN15" s="199"/>
      <c r="DO15" s="199"/>
      <c r="DP15" s="199"/>
      <c r="DQ15" s="199"/>
      <c r="DR15" s="199"/>
      <c r="DS15" s="199"/>
      <c r="DT15" s="199"/>
      <c r="DU15" s="199"/>
      <c r="DV15" s="199"/>
      <c r="DW15" s="199"/>
      <c r="DX15" s="199"/>
      <c r="DY15" s="199"/>
      <c r="DZ15" s="199"/>
      <c r="EA15" s="199"/>
      <c r="EB15" s="199"/>
      <c r="EC15" s="199"/>
      <c r="ED15" s="199"/>
      <c r="EE15" s="199"/>
      <c r="EF15" s="199"/>
      <c r="EG15" s="199"/>
      <c r="EH15" s="199"/>
      <c r="EI15" s="199"/>
      <c r="EJ15" s="199"/>
      <c r="EK15" s="199"/>
      <c r="EL15" s="199"/>
      <c r="EM15" s="199"/>
      <c r="EN15" s="199"/>
      <c r="EO15" s="199"/>
      <c r="EP15" s="199"/>
      <c r="EQ15" s="199"/>
      <c r="ER15" s="199"/>
      <c r="ES15" s="199"/>
      <c r="ET15" s="199"/>
      <c r="EU15" s="199"/>
      <c r="EV15" s="199"/>
      <c r="EW15" s="199"/>
      <c r="EX15" s="199"/>
      <c r="EY15" s="199"/>
      <c r="EZ15" s="199"/>
      <c r="FA15" s="199"/>
      <c r="FB15" s="199"/>
      <c r="FC15" s="199"/>
      <c r="FD15" s="199"/>
      <c r="FE15" s="199"/>
      <c r="FF15" s="199"/>
      <c r="FG15" s="199"/>
      <c r="FH15" s="199"/>
      <c r="FI15" s="199"/>
      <c r="FJ15" s="199"/>
      <c r="FK15" s="199"/>
      <c r="FL15" s="199"/>
      <c r="FM15" s="199"/>
      <c r="FN15" s="199"/>
      <c r="FO15" s="199"/>
      <c r="FP15" s="199"/>
      <c r="FQ15" s="199"/>
      <c r="FR15" s="199"/>
      <c r="FS15" s="199"/>
      <c r="FT15" s="199"/>
      <c r="FU15" s="199"/>
      <c r="FV15" s="199"/>
      <c r="FW15" s="199"/>
      <c r="FX15" s="199"/>
      <c r="FY15" s="199"/>
      <c r="FZ15" s="199"/>
      <c r="GA15" s="199"/>
      <c r="GB15" s="199"/>
      <c r="GC15" s="199"/>
      <c r="GD15" s="199"/>
      <c r="GE15" s="199"/>
      <c r="GF15" s="199"/>
      <c r="GG15" s="199"/>
      <c r="GH15" s="199"/>
      <c r="GI15" s="199"/>
      <c r="GJ15" s="199"/>
      <c r="GK15" s="199"/>
      <c r="GL15" s="199"/>
      <c r="GM15" s="199"/>
      <c r="GN15" s="199"/>
      <c r="GO15" s="199"/>
      <c r="GP15" s="199"/>
      <c r="GQ15" s="199"/>
      <c r="GR15" s="199"/>
      <c r="GS15" s="199"/>
      <c r="GT15" s="199"/>
      <c r="GU15" s="199"/>
      <c r="GV15" s="199"/>
      <c r="GW15" s="199"/>
      <c r="GX15" s="199"/>
      <c r="GY15" s="199"/>
      <c r="GZ15" s="199"/>
      <c r="HA15" s="199"/>
      <c r="HB15" s="199"/>
      <c r="HC15" s="199"/>
      <c r="HD15" s="199"/>
      <c r="HE15" s="199"/>
      <c r="HF15" s="199"/>
      <c r="HG15" s="199"/>
      <c r="HH15" s="199"/>
      <c r="HI15" s="199"/>
      <c r="HJ15" s="199"/>
      <c r="HK15" s="199"/>
      <c r="HL15" s="199"/>
      <c r="HM15" s="199"/>
      <c r="HN15" s="199"/>
      <c r="HO15" s="199"/>
      <c r="HP15" s="199"/>
      <c r="HQ15" s="199"/>
      <c r="HR15" s="199"/>
      <c r="HS15" s="199"/>
      <c r="HT15" s="199"/>
      <c r="HU15" s="199"/>
      <c r="HV15" s="199"/>
      <c r="HW15" s="199"/>
      <c r="HX15" s="199"/>
      <c r="HY15" s="199"/>
      <c r="HZ15" s="199"/>
    </row>
  </sheetData>
  <mergeCells count="6">
    <mergeCell ref="A8:A11"/>
    <mergeCell ref="G8:G11"/>
    <mergeCell ref="J8:J11"/>
    <mergeCell ref="A12:A15"/>
    <mergeCell ref="G12:G15"/>
    <mergeCell ref="J12:J15"/>
  </mergeCells>
  <pageMargins left="0.39370078740157483" right="0.39370078740157483" top="0.43307086614173229" bottom="0.74803149606299213" header="0.31496062992125984" footer="0.31496062992125984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A23"/>
  <sheetViews>
    <sheetView zoomScaleNormal="100" zoomScaleSheetLayoutView="1" workbookViewId="0">
      <selection activeCell="A3" sqref="A3"/>
    </sheetView>
  </sheetViews>
  <sheetFormatPr defaultColWidth="9.109375" defaultRowHeight="13.2" x14ac:dyDescent="0.25"/>
  <cols>
    <col min="1" max="1" width="5.33203125" style="200" customWidth="1"/>
    <col min="2" max="2" width="6.44140625" style="200" customWidth="1"/>
    <col min="3" max="3" width="4.6640625" style="200" customWidth="1"/>
    <col min="4" max="4" width="9.5546875" style="200" customWidth="1"/>
    <col min="5" max="5" width="12.6640625" style="200" customWidth="1"/>
    <col min="6" max="6" width="10.5546875" style="200" customWidth="1"/>
    <col min="7" max="7" width="9.5546875" style="200" customWidth="1"/>
    <col min="8" max="8" width="10.33203125" style="200" customWidth="1"/>
    <col min="9" max="9" width="8.33203125" style="200" customWidth="1"/>
    <col min="10" max="10" width="7.6640625" style="200" customWidth="1"/>
    <col min="11" max="11" width="4.88671875" style="200" hidden="1" customWidth="1"/>
    <col min="12" max="12" width="20.6640625" style="200" customWidth="1"/>
    <col min="13" max="234" width="11.44140625" style="200" customWidth="1"/>
    <col min="235" max="16384" width="9.109375" style="200"/>
  </cols>
  <sheetData>
    <row r="1" spans="1:235" s="163" customFormat="1" ht="13.8" x14ac:dyDescent="0.25">
      <c r="A1" s="161" t="s">
        <v>0</v>
      </c>
      <c r="B1" s="162"/>
      <c r="E1" s="164"/>
      <c r="F1" s="164"/>
      <c r="G1" s="165"/>
      <c r="H1" s="165"/>
      <c r="I1" s="165"/>
      <c r="J1" s="166"/>
      <c r="L1" s="167" t="s">
        <v>1</v>
      </c>
      <c r="T1" s="162"/>
    </row>
    <row r="2" spans="1:235" s="168" customFormat="1" ht="15.75" customHeight="1" x14ac:dyDescent="0.25">
      <c r="A2" s="161" t="s">
        <v>2</v>
      </c>
      <c r="B2" s="162"/>
      <c r="D2" s="163"/>
      <c r="E2" s="164"/>
      <c r="F2" s="164"/>
      <c r="G2" s="169"/>
      <c r="H2" s="169"/>
      <c r="I2" s="169"/>
      <c r="J2" s="166"/>
      <c r="L2" s="170" t="s">
        <v>3</v>
      </c>
      <c r="T2" s="162"/>
    </row>
    <row r="3" spans="1:235" s="171" customFormat="1" ht="10.5" customHeight="1" x14ac:dyDescent="0.3">
      <c r="C3" s="172"/>
      <c r="E3" s="173"/>
      <c r="F3" s="173"/>
      <c r="G3" s="174"/>
      <c r="H3" s="174"/>
      <c r="I3" s="174"/>
      <c r="J3" s="175"/>
      <c r="L3" s="176"/>
    </row>
    <row r="4" spans="1:235" s="171" customFormat="1" ht="15.6" x14ac:dyDescent="0.3">
      <c r="C4" s="177" t="s">
        <v>892</v>
      </c>
      <c r="D4" s="178"/>
      <c r="E4" s="173"/>
      <c r="F4" s="179"/>
      <c r="G4" s="174"/>
      <c r="H4" s="174"/>
      <c r="I4" s="174"/>
      <c r="J4" s="175"/>
    </row>
    <row r="5" spans="1:235" s="171" customFormat="1" ht="9" customHeight="1" x14ac:dyDescent="0.25">
      <c r="D5" s="178"/>
      <c r="E5" s="173"/>
      <c r="F5" s="173"/>
      <c r="G5" s="174"/>
      <c r="H5" s="174"/>
      <c r="I5" s="174"/>
      <c r="J5" s="175"/>
    </row>
    <row r="6" spans="1:235" s="180" customFormat="1" ht="13.8" thickBot="1" x14ac:dyDescent="0.3">
      <c r="E6" s="181"/>
      <c r="F6" s="181"/>
      <c r="G6" s="174"/>
      <c r="H6" s="174"/>
      <c r="I6" s="174"/>
    </row>
    <row r="7" spans="1:235" s="190" customFormat="1" ht="10.8" thickBot="1" x14ac:dyDescent="0.25">
      <c r="A7" s="182" t="s">
        <v>5</v>
      </c>
      <c r="B7" s="182" t="s">
        <v>887</v>
      </c>
      <c r="C7" s="183" t="s">
        <v>6</v>
      </c>
      <c r="D7" s="184" t="s">
        <v>7</v>
      </c>
      <c r="E7" s="185" t="s">
        <v>8</v>
      </c>
      <c r="F7" s="186" t="s">
        <v>9</v>
      </c>
      <c r="G7" s="186" t="s">
        <v>10</v>
      </c>
      <c r="H7" s="186" t="s">
        <v>11</v>
      </c>
      <c r="I7" s="186" t="s">
        <v>12</v>
      </c>
      <c r="J7" s="187" t="s">
        <v>61</v>
      </c>
      <c r="K7" s="188" t="s">
        <v>15</v>
      </c>
      <c r="L7" s="189" t="s">
        <v>16</v>
      </c>
    </row>
    <row r="8" spans="1:235" ht="20.100000000000001" customHeight="1" x14ac:dyDescent="0.25">
      <c r="A8" s="234">
        <v>1</v>
      </c>
      <c r="B8" s="191">
        <v>800</v>
      </c>
      <c r="C8" s="192">
        <v>41</v>
      </c>
      <c r="D8" s="193" t="s">
        <v>683</v>
      </c>
      <c r="E8" s="194" t="s">
        <v>684</v>
      </c>
      <c r="F8" s="195" t="s">
        <v>685</v>
      </c>
      <c r="G8" s="237" t="s">
        <v>3</v>
      </c>
      <c r="H8" s="196" t="s">
        <v>66</v>
      </c>
      <c r="I8" s="196"/>
      <c r="J8" s="243">
        <v>3.387615740740741E-3</v>
      </c>
      <c r="K8" s="197" t="s">
        <v>896</v>
      </c>
      <c r="L8" s="198" t="s">
        <v>896</v>
      </c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99"/>
      <c r="CA8" s="199"/>
      <c r="CB8" s="199"/>
      <c r="CC8" s="199"/>
      <c r="CD8" s="199"/>
      <c r="CE8" s="199"/>
      <c r="CF8" s="199"/>
      <c r="CG8" s="199"/>
      <c r="CH8" s="199"/>
      <c r="CI8" s="199"/>
      <c r="CJ8" s="199"/>
      <c r="CK8" s="199"/>
      <c r="CL8" s="199"/>
      <c r="CM8" s="199"/>
      <c r="CN8" s="199"/>
      <c r="CO8" s="199"/>
      <c r="CP8" s="199"/>
      <c r="CQ8" s="199"/>
      <c r="CR8" s="199"/>
      <c r="CS8" s="199"/>
      <c r="CT8" s="199"/>
      <c r="CU8" s="199"/>
      <c r="CV8" s="199"/>
      <c r="CW8" s="199"/>
      <c r="CX8" s="199"/>
      <c r="CY8" s="199"/>
      <c r="CZ8" s="199"/>
      <c r="DA8" s="199"/>
      <c r="DB8" s="199"/>
      <c r="DC8" s="199"/>
      <c r="DD8" s="199"/>
      <c r="DE8" s="199"/>
      <c r="DF8" s="199"/>
      <c r="DG8" s="199"/>
      <c r="DH8" s="199"/>
      <c r="DI8" s="199"/>
      <c r="DJ8" s="199"/>
      <c r="DK8" s="199"/>
      <c r="DL8" s="199"/>
      <c r="DM8" s="199"/>
      <c r="DN8" s="199"/>
      <c r="DO8" s="199"/>
      <c r="DP8" s="199"/>
      <c r="DQ8" s="199"/>
      <c r="DR8" s="199"/>
      <c r="DS8" s="199"/>
      <c r="DT8" s="199"/>
      <c r="DU8" s="199"/>
      <c r="DV8" s="199"/>
      <c r="DW8" s="199"/>
      <c r="DX8" s="199"/>
      <c r="DY8" s="199"/>
      <c r="DZ8" s="199"/>
      <c r="EA8" s="199"/>
      <c r="EB8" s="199"/>
      <c r="EC8" s="199"/>
      <c r="ED8" s="199"/>
      <c r="EE8" s="199"/>
      <c r="EF8" s="199"/>
      <c r="EG8" s="199"/>
      <c r="EH8" s="199"/>
      <c r="EI8" s="199"/>
      <c r="EJ8" s="199"/>
      <c r="EK8" s="199"/>
      <c r="EL8" s="199"/>
      <c r="EM8" s="199"/>
      <c r="EN8" s="199"/>
      <c r="EO8" s="199"/>
      <c r="EP8" s="199"/>
      <c r="EQ8" s="199"/>
      <c r="ER8" s="199"/>
      <c r="ES8" s="199"/>
      <c r="ET8" s="199"/>
      <c r="EU8" s="199"/>
      <c r="EV8" s="199"/>
      <c r="EW8" s="199"/>
      <c r="EX8" s="199"/>
      <c r="EY8" s="199"/>
      <c r="EZ8" s="199"/>
      <c r="FA8" s="199"/>
      <c r="FB8" s="199"/>
      <c r="FC8" s="199"/>
      <c r="FD8" s="199"/>
      <c r="FE8" s="199"/>
      <c r="FF8" s="199"/>
      <c r="FG8" s="199"/>
      <c r="FH8" s="199"/>
      <c r="FI8" s="199"/>
      <c r="FJ8" s="199"/>
      <c r="FK8" s="199"/>
      <c r="FL8" s="199"/>
      <c r="FM8" s="199"/>
      <c r="FN8" s="199"/>
      <c r="FO8" s="199"/>
      <c r="FP8" s="199"/>
      <c r="FQ8" s="199"/>
      <c r="FR8" s="199"/>
      <c r="FS8" s="199"/>
      <c r="FT8" s="199"/>
      <c r="FU8" s="199"/>
      <c r="FV8" s="199"/>
      <c r="FW8" s="199"/>
      <c r="FX8" s="199"/>
      <c r="FY8" s="199"/>
      <c r="FZ8" s="199"/>
      <c r="GA8" s="199"/>
      <c r="GB8" s="199"/>
      <c r="GC8" s="199"/>
      <c r="GD8" s="199"/>
      <c r="GE8" s="199"/>
      <c r="GF8" s="199"/>
      <c r="GG8" s="199"/>
      <c r="GH8" s="199"/>
      <c r="GI8" s="199"/>
      <c r="GJ8" s="199"/>
      <c r="GK8" s="199"/>
      <c r="GL8" s="199"/>
      <c r="GM8" s="199"/>
      <c r="GN8" s="199"/>
      <c r="GO8" s="199"/>
      <c r="GP8" s="199"/>
      <c r="GQ8" s="199"/>
      <c r="GR8" s="199"/>
      <c r="GS8" s="199"/>
      <c r="GT8" s="199"/>
      <c r="GU8" s="199"/>
      <c r="GV8" s="199"/>
      <c r="GW8" s="199"/>
      <c r="GX8" s="199"/>
      <c r="GY8" s="199"/>
      <c r="GZ8" s="199"/>
      <c r="HA8" s="199"/>
      <c r="HB8" s="199"/>
      <c r="HC8" s="199"/>
      <c r="HD8" s="199"/>
      <c r="HE8" s="199"/>
      <c r="HF8" s="199"/>
      <c r="HG8" s="199"/>
      <c r="HH8" s="199"/>
      <c r="HI8" s="199"/>
      <c r="HJ8" s="199"/>
      <c r="HK8" s="199"/>
      <c r="HL8" s="199"/>
      <c r="HM8" s="199"/>
      <c r="HN8" s="199"/>
      <c r="HO8" s="199"/>
      <c r="HP8" s="199"/>
      <c r="HQ8" s="199"/>
      <c r="HR8" s="199"/>
      <c r="HS8" s="199"/>
      <c r="HT8" s="199"/>
      <c r="HU8" s="199"/>
      <c r="HV8" s="199"/>
      <c r="HW8" s="199"/>
      <c r="HX8" s="199"/>
      <c r="HY8" s="199"/>
      <c r="HZ8" s="199"/>
      <c r="IA8" s="199"/>
    </row>
    <row r="9" spans="1:235" ht="20.100000000000001" customHeight="1" x14ac:dyDescent="0.25">
      <c r="A9" s="235"/>
      <c r="B9" s="201">
        <v>600</v>
      </c>
      <c r="C9" s="202">
        <v>33</v>
      </c>
      <c r="D9" s="203" t="s">
        <v>370</v>
      </c>
      <c r="E9" s="204" t="s">
        <v>369</v>
      </c>
      <c r="F9" s="205" t="s">
        <v>368</v>
      </c>
      <c r="G9" s="238" t="s">
        <v>3</v>
      </c>
      <c r="H9" s="206" t="s">
        <v>66</v>
      </c>
      <c r="I9" s="206"/>
      <c r="J9" s="244"/>
      <c r="K9" s="207" t="s">
        <v>367</v>
      </c>
      <c r="L9" s="208" t="s">
        <v>367</v>
      </c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199"/>
      <c r="CK9" s="199"/>
      <c r="CL9" s="199"/>
      <c r="CM9" s="199"/>
      <c r="CN9" s="199"/>
      <c r="CO9" s="199"/>
      <c r="CP9" s="199"/>
      <c r="CQ9" s="199"/>
      <c r="CR9" s="199"/>
      <c r="CS9" s="199"/>
      <c r="CT9" s="199"/>
      <c r="CU9" s="199"/>
      <c r="CV9" s="199"/>
      <c r="CW9" s="199"/>
      <c r="CX9" s="199"/>
      <c r="CY9" s="199"/>
      <c r="CZ9" s="199"/>
      <c r="DA9" s="199"/>
      <c r="DB9" s="199"/>
      <c r="DC9" s="199"/>
      <c r="DD9" s="199"/>
      <c r="DE9" s="199"/>
      <c r="DF9" s="199"/>
      <c r="DG9" s="199"/>
      <c r="DH9" s="199"/>
      <c r="DI9" s="199"/>
      <c r="DJ9" s="199"/>
      <c r="DK9" s="199"/>
      <c r="DL9" s="199"/>
      <c r="DM9" s="199"/>
      <c r="DN9" s="199"/>
      <c r="DO9" s="199"/>
      <c r="DP9" s="199"/>
      <c r="DQ9" s="199"/>
      <c r="DR9" s="199"/>
      <c r="DS9" s="199"/>
      <c r="DT9" s="199"/>
      <c r="DU9" s="199"/>
      <c r="DV9" s="199"/>
      <c r="DW9" s="199"/>
      <c r="DX9" s="199"/>
      <c r="DY9" s="199"/>
      <c r="DZ9" s="199"/>
      <c r="EA9" s="199"/>
      <c r="EB9" s="199"/>
      <c r="EC9" s="199"/>
      <c r="ED9" s="199"/>
      <c r="EE9" s="199"/>
      <c r="EF9" s="199"/>
      <c r="EG9" s="199"/>
      <c r="EH9" s="199"/>
      <c r="EI9" s="199"/>
      <c r="EJ9" s="199"/>
      <c r="EK9" s="199"/>
      <c r="EL9" s="199"/>
      <c r="EM9" s="199"/>
      <c r="EN9" s="199"/>
      <c r="EO9" s="199"/>
      <c r="EP9" s="199"/>
      <c r="EQ9" s="199"/>
      <c r="ER9" s="199"/>
      <c r="ES9" s="199"/>
      <c r="ET9" s="199"/>
      <c r="EU9" s="199"/>
      <c r="EV9" s="199"/>
      <c r="EW9" s="199"/>
      <c r="EX9" s="199"/>
      <c r="EY9" s="199"/>
      <c r="EZ9" s="199"/>
      <c r="FA9" s="199"/>
      <c r="FB9" s="199"/>
      <c r="FC9" s="199"/>
      <c r="FD9" s="199"/>
      <c r="FE9" s="199"/>
      <c r="FF9" s="199"/>
      <c r="FG9" s="199"/>
      <c r="FH9" s="199"/>
      <c r="FI9" s="199"/>
      <c r="FJ9" s="199"/>
      <c r="FK9" s="199"/>
      <c r="FL9" s="199"/>
      <c r="FM9" s="199"/>
      <c r="FN9" s="199"/>
      <c r="FO9" s="199"/>
      <c r="FP9" s="199"/>
      <c r="FQ9" s="199"/>
      <c r="FR9" s="199"/>
      <c r="FS9" s="199"/>
      <c r="FT9" s="199"/>
      <c r="FU9" s="199"/>
      <c r="FV9" s="199"/>
      <c r="FW9" s="199"/>
      <c r="FX9" s="199"/>
      <c r="FY9" s="199"/>
      <c r="FZ9" s="199"/>
      <c r="GA9" s="199"/>
      <c r="GB9" s="199"/>
      <c r="GC9" s="199"/>
      <c r="GD9" s="199"/>
      <c r="GE9" s="199"/>
      <c r="GF9" s="199"/>
      <c r="GG9" s="199"/>
      <c r="GH9" s="199"/>
      <c r="GI9" s="199"/>
      <c r="GJ9" s="199"/>
      <c r="GK9" s="199"/>
      <c r="GL9" s="199"/>
      <c r="GM9" s="199"/>
      <c r="GN9" s="199"/>
      <c r="GO9" s="199"/>
      <c r="GP9" s="199"/>
      <c r="GQ9" s="199"/>
      <c r="GR9" s="199"/>
      <c r="GS9" s="199"/>
      <c r="GT9" s="199"/>
      <c r="GU9" s="199"/>
      <c r="GV9" s="199"/>
      <c r="GW9" s="199"/>
      <c r="GX9" s="199"/>
      <c r="GY9" s="199"/>
      <c r="GZ9" s="199"/>
      <c r="HA9" s="199"/>
      <c r="HB9" s="199"/>
      <c r="HC9" s="199"/>
      <c r="HD9" s="199"/>
      <c r="HE9" s="199"/>
      <c r="HF9" s="199"/>
      <c r="HG9" s="199"/>
      <c r="HH9" s="199"/>
      <c r="HI9" s="199"/>
      <c r="HJ9" s="199"/>
      <c r="HK9" s="199"/>
      <c r="HL9" s="199"/>
      <c r="HM9" s="199"/>
      <c r="HN9" s="199"/>
      <c r="HO9" s="199"/>
      <c r="HP9" s="199"/>
      <c r="HQ9" s="199"/>
      <c r="HR9" s="199"/>
      <c r="HS9" s="199"/>
      <c r="HT9" s="199"/>
      <c r="HU9" s="199"/>
      <c r="HV9" s="199"/>
      <c r="HW9" s="199"/>
      <c r="HX9" s="199"/>
      <c r="HY9" s="199"/>
      <c r="HZ9" s="199"/>
      <c r="IA9" s="199"/>
    </row>
    <row r="10" spans="1:235" ht="20.100000000000001" customHeight="1" x14ac:dyDescent="0.25">
      <c r="A10" s="235"/>
      <c r="B10" s="201">
        <v>400</v>
      </c>
      <c r="C10" s="202"/>
      <c r="D10" s="203" t="s">
        <v>893</v>
      </c>
      <c r="E10" s="204" t="s">
        <v>894</v>
      </c>
      <c r="F10" s="205" t="s">
        <v>895</v>
      </c>
      <c r="G10" s="238" t="s">
        <v>3</v>
      </c>
      <c r="H10" s="206" t="s">
        <v>66</v>
      </c>
      <c r="I10" s="206"/>
      <c r="J10" s="244"/>
      <c r="K10" s="207" t="s">
        <v>367</v>
      </c>
      <c r="L10" s="209" t="s">
        <v>367</v>
      </c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199"/>
      <c r="CG10" s="199"/>
      <c r="CH10" s="199"/>
      <c r="CI10" s="199"/>
      <c r="CJ10" s="199"/>
      <c r="CK10" s="199"/>
      <c r="CL10" s="199"/>
      <c r="CM10" s="199"/>
      <c r="CN10" s="199"/>
      <c r="CO10" s="199"/>
      <c r="CP10" s="199"/>
      <c r="CQ10" s="199"/>
      <c r="CR10" s="199"/>
      <c r="CS10" s="199"/>
      <c r="CT10" s="199"/>
      <c r="CU10" s="199"/>
      <c r="CV10" s="199"/>
      <c r="CW10" s="199"/>
      <c r="CX10" s="199"/>
      <c r="CY10" s="199"/>
      <c r="CZ10" s="199"/>
      <c r="DA10" s="199"/>
      <c r="DB10" s="199"/>
      <c r="DC10" s="199"/>
      <c r="DD10" s="199"/>
      <c r="DE10" s="199"/>
      <c r="DF10" s="199"/>
      <c r="DG10" s="199"/>
      <c r="DH10" s="199"/>
      <c r="DI10" s="199"/>
      <c r="DJ10" s="199"/>
      <c r="DK10" s="199"/>
      <c r="DL10" s="199"/>
      <c r="DM10" s="199"/>
      <c r="DN10" s="199"/>
      <c r="DO10" s="199"/>
      <c r="DP10" s="199"/>
      <c r="DQ10" s="199"/>
      <c r="DR10" s="199"/>
      <c r="DS10" s="199"/>
      <c r="DT10" s="199"/>
      <c r="DU10" s="199"/>
      <c r="DV10" s="199"/>
      <c r="DW10" s="199"/>
      <c r="DX10" s="199"/>
      <c r="DY10" s="199"/>
      <c r="DZ10" s="199"/>
      <c r="EA10" s="199"/>
      <c r="EB10" s="199"/>
      <c r="EC10" s="199"/>
      <c r="ED10" s="199"/>
      <c r="EE10" s="199"/>
      <c r="EF10" s="199"/>
      <c r="EG10" s="199"/>
      <c r="EH10" s="199"/>
      <c r="EI10" s="199"/>
      <c r="EJ10" s="199"/>
      <c r="EK10" s="199"/>
      <c r="EL10" s="199"/>
      <c r="EM10" s="199"/>
      <c r="EN10" s="199"/>
      <c r="EO10" s="199"/>
      <c r="EP10" s="199"/>
      <c r="EQ10" s="199"/>
      <c r="ER10" s="199"/>
      <c r="ES10" s="199"/>
      <c r="ET10" s="199"/>
      <c r="EU10" s="199"/>
      <c r="EV10" s="199"/>
      <c r="EW10" s="199"/>
      <c r="EX10" s="199"/>
      <c r="EY10" s="199"/>
      <c r="EZ10" s="199"/>
      <c r="FA10" s="199"/>
      <c r="FB10" s="199"/>
      <c r="FC10" s="199"/>
      <c r="FD10" s="199"/>
      <c r="FE10" s="199"/>
      <c r="FF10" s="199"/>
      <c r="FG10" s="199"/>
      <c r="FH10" s="199"/>
      <c r="FI10" s="199"/>
      <c r="FJ10" s="199"/>
      <c r="FK10" s="199"/>
      <c r="FL10" s="199"/>
      <c r="FM10" s="199"/>
      <c r="FN10" s="199"/>
      <c r="FO10" s="199"/>
      <c r="FP10" s="199"/>
      <c r="FQ10" s="199"/>
      <c r="FR10" s="199"/>
      <c r="FS10" s="199"/>
      <c r="FT10" s="199"/>
      <c r="FU10" s="199"/>
      <c r="FV10" s="199"/>
      <c r="FW10" s="199"/>
      <c r="FX10" s="199"/>
      <c r="FY10" s="199"/>
      <c r="FZ10" s="199"/>
      <c r="GA10" s="199"/>
      <c r="GB10" s="199"/>
      <c r="GC10" s="199"/>
      <c r="GD10" s="199"/>
      <c r="GE10" s="199"/>
      <c r="GF10" s="199"/>
      <c r="GG10" s="199"/>
      <c r="GH10" s="199"/>
      <c r="GI10" s="199"/>
      <c r="GJ10" s="199"/>
      <c r="GK10" s="199"/>
      <c r="GL10" s="199"/>
      <c r="GM10" s="199"/>
      <c r="GN10" s="199"/>
      <c r="GO10" s="199"/>
      <c r="GP10" s="199"/>
      <c r="GQ10" s="199"/>
      <c r="GR10" s="199"/>
      <c r="GS10" s="199"/>
      <c r="GT10" s="199"/>
      <c r="GU10" s="199"/>
      <c r="GV10" s="199"/>
      <c r="GW10" s="199"/>
      <c r="GX10" s="199"/>
      <c r="GY10" s="199"/>
      <c r="GZ10" s="199"/>
      <c r="HA10" s="199"/>
      <c r="HB10" s="199"/>
      <c r="HC10" s="199"/>
      <c r="HD10" s="199"/>
      <c r="HE10" s="199"/>
      <c r="HF10" s="199"/>
      <c r="HG10" s="199"/>
      <c r="HH10" s="199"/>
      <c r="HI10" s="199"/>
      <c r="HJ10" s="199"/>
      <c r="HK10" s="199"/>
      <c r="HL10" s="199"/>
      <c r="HM10" s="199"/>
      <c r="HN10" s="199"/>
      <c r="HO10" s="199"/>
      <c r="HP10" s="199"/>
      <c r="HQ10" s="199"/>
      <c r="HR10" s="199"/>
      <c r="HS10" s="199"/>
      <c r="HT10" s="199"/>
      <c r="HU10" s="199"/>
      <c r="HV10" s="199"/>
      <c r="HW10" s="199"/>
      <c r="HX10" s="199"/>
      <c r="HY10" s="199"/>
      <c r="HZ10" s="199"/>
      <c r="IA10" s="199"/>
    </row>
    <row r="11" spans="1:235" ht="20.100000000000001" customHeight="1" thickBot="1" x14ac:dyDescent="0.3">
      <c r="A11" s="236"/>
      <c r="B11" s="210">
        <v>200</v>
      </c>
      <c r="C11" s="211">
        <v>11</v>
      </c>
      <c r="D11" s="212" t="s">
        <v>234</v>
      </c>
      <c r="E11" s="213" t="s">
        <v>730</v>
      </c>
      <c r="F11" s="214" t="s">
        <v>731</v>
      </c>
      <c r="G11" s="239" t="s">
        <v>3</v>
      </c>
      <c r="H11" s="215" t="s">
        <v>66</v>
      </c>
      <c r="I11" s="215"/>
      <c r="J11" s="245"/>
      <c r="K11" s="217" t="s">
        <v>897</v>
      </c>
      <c r="L11" s="218" t="s">
        <v>897</v>
      </c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199"/>
      <c r="CG11" s="199"/>
      <c r="CH11" s="199"/>
      <c r="CI11" s="199"/>
      <c r="CJ11" s="199"/>
      <c r="CK11" s="199"/>
      <c r="CL11" s="199"/>
      <c r="CM11" s="199"/>
      <c r="CN11" s="199"/>
      <c r="CO11" s="199"/>
      <c r="CP11" s="199"/>
      <c r="CQ11" s="199"/>
      <c r="CR11" s="199"/>
      <c r="CS11" s="199"/>
      <c r="CT11" s="199"/>
      <c r="CU11" s="199"/>
      <c r="CV11" s="199"/>
      <c r="CW11" s="199"/>
      <c r="CX11" s="199"/>
      <c r="CY11" s="199"/>
      <c r="CZ11" s="199"/>
      <c r="DA11" s="199"/>
      <c r="DB11" s="199"/>
      <c r="DC11" s="199"/>
      <c r="DD11" s="199"/>
      <c r="DE11" s="199"/>
      <c r="DF11" s="199"/>
      <c r="DG11" s="199"/>
      <c r="DH11" s="199"/>
      <c r="DI11" s="199"/>
      <c r="DJ11" s="199"/>
      <c r="DK11" s="199"/>
      <c r="DL11" s="199"/>
      <c r="DM11" s="199"/>
      <c r="DN11" s="199"/>
      <c r="DO11" s="199"/>
      <c r="DP11" s="199"/>
      <c r="DQ11" s="199"/>
      <c r="DR11" s="199"/>
      <c r="DS11" s="199"/>
      <c r="DT11" s="199"/>
      <c r="DU11" s="199"/>
      <c r="DV11" s="199"/>
      <c r="DW11" s="199"/>
      <c r="DX11" s="199"/>
      <c r="DY11" s="199"/>
      <c r="DZ11" s="199"/>
      <c r="EA11" s="199"/>
      <c r="EB11" s="199"/>
      <c r="EC11" s="199"/>
      <c r="ED11" s="199"/>
      <c r="EE11" s="199"/>
      <c r="EF11" s="199"/>
      <c r="EG11" s="199"/>
      <c r="EH11" s="199"/>
      <c r="EI11" s="199"/>
      <c r="EJ11" s="199"/>
      <c r="EK11" s="199"/>
      <c r="EL11" s="199"/>
      <c r="EM11" s="199"/>
      <c r="EN11" s="199"/>
      <c r="EO11" s="199"/>
      <c r="EP11" s="199"/>
      <c r="EQ11" s="199"/>
      <c r="ER11" s="199"/>
      <c r="ES11" s="199"/>
      <c r="ET11" s="199"/>
      <c r="EU11" s="199"/>
      <c r="EV11" s="199"/>
      <c r="EW11" s="199"/>
      <c r="EX11" s="199"/>
      <c r="EY11" s="199"/>
      <c r="EZ11" s="199"/>
      <c r="FA11" s="199"/>
      <c r="FB11" s="199"/>
      <c r="FC11" s="199"/>
      <c r="FD11" s="199"/>
      <c r="FE11" s="199"/>
      <c r="FF11" s="199"/>
      <c r="FG11" s="199"/>
      <c r="FH11" s="199"/>
      <c r="FI11" s="199"/>
      <c r="FJ11" s="199"/>
      <c r="FK11" s="199"/>
      <c r="FL11" s="199"/>
      <c r="FM11" s="199"/>
      <c r="FN11" s="199"/>
      <c r="FO11" s="199"/>
      <c r="FP11" s="199"/>
      <c r="FQ11" s="199"/>
      <c r="FR11" s="199"/>
      <c r="FS11" s="199"/>
      <c r="FT11" s="199"/>
      <c r="FU11" s="199"/>
      <c r="FV11" s="199"/>
      <c r="FW11" s="199"/>
      <c r="FX11" s="199"/>
      <c r="FY11" s="199"/>
      <c r="FZ11" s="199"/>
      <c r="GA11" s="199"/>
      <c r="GB11" s="199"/>
      <c r="GC11" s="199"/>
      <c r="GD11" s="199"/>
      <c r="GE11" s="199"/>
      <c r="GF11" s="199"/>
      <c r="GG11" s="199"/>
      <c r="GH11" s="199"/>
      <c r="GI11" s="199"/>
      <c r="GJ11" s="199"/>
      <c r="GK11" s="199"/>
      <c r="GL11" s="199"/>
      <c r="GM11" s="199"/>
      <c r="GN11" s="199"/>
      <c r="GO11" s="199"/>
      <c r="GP11" s="199"/>
      <c r="GQ11" s="199"/>
      <c r="GR11" s="199"/>
      <c r="GS11" s="199"/>
      <c r="GT11" s="199"/>
      <c r="GU11" s="199"/>
      <c r="GV11" s="199"/>
      <c r="GW11" s="199"/>
      <c r="GX11" s="199"/>
      <c r="GY11" s="199"/>
      <c r="GZ11" s="199"/>
      <c r="HA11" s="199"/>
      <c r="HB11" s="199"/>
      <c r="HC11" s="199"/>
      <c r="HD11" s="199"/>
      <c r="HE11" s="199"/>
      <c r="HF11" s="199"/>
      <c r="HG11" s="199"/>
      <c r="HH11" s="199"/>
      <c r="HI11" s="199"/>
      <c r="HJ11" s="199"/>
      <c r="HK11" s="199"/>
      <c r="HL11" s="199"/>
      <c r="HM11" s="199"/>
      <c r="HN11" s="199"/>
      <c r="HO11" s="199"/>
      <c r="HP11" s="199"/>
      <c r="HQ11" s="199"/>
      <c r="HR11" s="199"/>
      <c r="HS11" s="199"/>
      <c r="HT11" s="199"/>
      <c r="HU11" s="199"/>
      <c r="HV11" s="199"/>
      <c r="HW11" s="199"/>
      <c r="HX11" s="199"/>
      <c r="HY11" s="199"/>
      <c r="HZ11" s="199"/>
      <c r="IA11" s="199"/>
    </row>
    <row r="12" spans="1:235" ht="20.100000000000001" customHeight="1" x14ac:dyDescent="0.25">
      <c r="A12" s="234">
        <v>2</v>
      </c>
      <c r="B12" s="191">
        <v>800</v>
      </c>
      <c r="C12" s="192">
        <v>29</v>
      </c>
      <c r="D12" s="193" t="s">
        <v>144</v>
      </c>
      <c r="E12" s="194" t="s">
        <v>245</v>
      </c>
      <c r="F12" s="195" t="s">
        <v>246</v>
      </c>
      <c r="G12" s="237" t="s">
        <v>121</v>
      </c>
      <c r="H12" s="196"/>
      <c r="I12" s="196"/>
      <c r="J12" s="243">
        <v>3.5378472222222222E-3</v>
      </c>
      <c r="K12" s="197" t="s">
        <v>247</v>
      </c>
      <c r="L12" s="198" t="s">
        <v>247</v>
      </c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99"/>
      <c r="CR12" s="199"/>
      <c r="CS12" s="199"/>
      <c r="CT12" s="199"/>
      <c r="CU12" s="199"/>
      <c r="CV12" s="199"/>
      <c r="CW12" s="199"/>
      <c r="CX12" s="199"/>
      <c r="CY12" s="199"/>
      <c r="CZ12" s="199"/>
      <c r="DA12" s="199"/>
      <c r="DB12" s="199"/>
      <c r="DC12" s="199"/>
      <c r="DD12" s="199"/>
      <c r="DE12" s="199"/>
      <c r="DF12" s="199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199"/>
      <c r="EB12" s="199"/>
      <c r="EC12" s="199"/>
      <c r="ED12" s="199"/>
      <c r="EE12" s="199"/>
      <c r="EF12" s="199"/>
      <c r="EG12" s="199"/>
      <c r="EH12" s="199"/>
      <c r="EI12" s="199"/>
      <c r="EJ12" s="199"/>
      <c r="EK12" s="199"/>
      <c r="EL12" s="199"/>
      <c r="EM12" s="199"/>
      <c r="EN12" s="199"/>
      <c r="EO12" s="199"/>
      <c r="EP12" s="199"/>
      <c r="EQ12" s="199"/>
      <c r="ER12" s="199"/>
      <c r="ES12" s="199"/>
      <c r="ET12" s="199"/>
      <c r="EU12" s="199"/>
      <c r="EV12" s="199"/>
      <c r="EW12" s="199"/>
      <c r="EX12" s="199"/>
      <c r="EY12" s="199"/>
      <c r="EZ12" s="199"/>
      <c r="FA12" s="199"/>
      <c r="FB12" s="199"/>
      <c r="FC12" s="199"/>
      <c r="FD12" s="199"/>
      <c r="FE12" s="199"/>
      <c r="FF12" s="199"/>
      <c r="FG12" s="199"/>
      <c r="FH12" s="199"/>
      <c r="FI12" s="199"/>
      <c r="FJ12" s="199"/>
      <c r="FK12" s="199"/>
      <c r="FL12" s="199"/>
      <c r="FM12" s="199"/>
      <c r="FN12" s="199"/>
      <c r="FO12" s="199"/>
      <c r="FP12" s="199"/>
      <c r="FQ12" s="199"/>
      <c r="FR12" s="199"/>
      <c r="FS12" s="199"/>
      <c r="FT12" s="199"/>
      <c r="FU12" s="199"/>
      <c r="FV12" s="199"/>
      <c r="FW12" s="199"/>
      <c r="FX12" s="199"/>
      <c r="FY12" s="199"/>
      <c r="FZ12" s="199"/>
      <c r="GA12" s="199"/>
      <c r="GB12" s="199"/>
      <c r="GC12" s="199"/>
      <c r="GD12" s="199"/>
      <c r="GE12" s="199"/>
      <c r="GF12" s="199"/>
      <c r="GG12" s="199"/>
      <c r="GH12" s="199"/>
      <c r="GI12" s="199"/>
      <c r="GJ12" s="199"/>
      <c r="GK12" s="199"/>
      <c r="GL12" s="199"/>
      <c r="GM12" s="199"/>
      <c r="GN12" s="199"/>
      <c r="GO12" s="199"/>
      <c r="GP12" s="199"/>
      <c r="GQ12" s="199"/>
      <c r="GR12" s="199"/>
      <c r="GS12" s="199"/>
      <c r="GT12" s="199"/>
      <c r="GU12" s="199"/>
      <c r="GV12" s="199"/>
      <c r="GW12" s="199"/>
      <c r="GX12" s="199"/>
      <c r="GY12" s="199"/>
      <c r="GZ12" s="199"/>
      <c r="HA12" s="199"/>
      <c r="HB12" s="199"/>
      <c r="HC12" s="199"/>
      <c r="HD12" s="199"/>
      <c r="HE12" s="199"/>
      <c r="HF12" s="199"/>
      <c r="HG12" s="199"/>
      <c r="HH12" s="199"/>
      <c r="HI12" s="199"/>
      <c r="HJ12" s="199"/>
      <c r="HK12" s="199"/>
      <c r="HL12" s="199"/>
      <c r="HM12" s="199"/>
      <c r="HN12" s="199"/>
      <c r="HO12" s="199"/>
      <c r="HP12" s="199"/>
      <c r="HQ12" s="199"/>
      <c r="HR12" s="199"/>
      <c r="HS12" s="199"/>
      <c r="HT12" s="199"/>
      <c r="HU12" s="199"/>
      <c r="HV12" s="199"/>
      <c r="HW12" s="199"/>
      <c r="HX12" s="199"/>
      <c r="HY12" s="199"/>
      <c r="HZ12" s="199"/>
      <c r="IA12" s="199"/>
    </row>
    <row r="13" spans="1:235" ht="20.100000000000001" customHeight="1" x14ac:dyDescent="0.25">
      <c r="A13" s="235"/>
      <c r="B13" s="201">
        <v>600</v>
      </c>
      <c r="C13" s="202">
        <v>26</v>
      </c>
      <c r="D13" s="203" t="s">
        <v>269</v>
      </c>
      <c r="E13" s="204" t="s">
        <v>270</v>
      </c>
      <c r="F13" s="205" t="s">
        <v>271</v>
      </c>
      <c r="G13" s="238" t="s">
        <v>121</v>
      </c>
      <c r="H13" s="206"/>
      <c r="I13" s="206"/>
      <c r="J13" s="244"/>
      <c r="K13" s="207" t="s">
        <v>272</v>
      </c>
      <c r="L13" s="208" t="s">
        <v>272</v>
      </c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199"/>
      <c r="CG13" s="199"/>
      <c r="CH13" s="199"/>
      <c r="CI13" s="199"/>
      <c r="CJ13" s="199"/>
      <c r="CK13" s="199"/>
      <c r="CL13" s="199"/>
      <c r="CM13" s="199"/>
      <c r="CN13" s="199"/>
      <c r="CO13" s="199"/>
      <c r="CP13" s="199"/>
      <c r="CQ13" s="199"/>
      <c r="CR13" s="199"/>
      <c r="CS13" s="199"/>
      <c r="CT13" s="199"/>
      <c r="CU13" s="199"/>
      <c r="CV13" s="199"/>
      <c r="CW13" s="199"/>
      <c r="CX13" s="199"/>
      <c r="CY13" s="199"/>
      <c r="CZ13" s="199"/>
      <c r="DA13" s="199"/>
      <c r="DB13" s="199"/>
      <c r="DC13" s="199"/>
      <c r="DD13" s="199"/>
      <c r="DE13" s="199"/>
      <c r="DF13" s="199"/>
      <c r="DG13" s="199"/>
      <c r="DH13" s="199"/>
      <c r="DI13" s="199"/>
      <c r="DJ13" s="199"/>
      <c r="DK13" s="199"/>
      <c r="DL13" s="199"/>
      <c r="DM13" s="199"/>
      <c r="DN13" s="199"/>
      <c r="DO13" s="199"/>
      <c r="DP13" s="199"/>
      <c r="DQ13" s="199"/>
      <c r="DR13" s="199"/>
      <c r="DS13" s="199"/>
      <c r="DT13" s="199"/>
      <c r="DU13" s="199"/>
      <c r="DV13" s="199"/>
      <c r="DW13" s="199"/>
      <c r="DX13" s="199"/>
      <c r="DY13" s="199"/>
      <c r="DZ13" s="199"/>
      <c r="EA13" s="199"/>
      <c r="EB13" s="199"/>
      <c r="EC13" s="199"/>
      <c r="ED13" s="199"/>
      <c r="EE13" s="199"/>
      <c r="EF13" s="199"/>
      <c r="EG13" s="199"/>
      <c r="EH13" s="199"/>
      <c r="EI13" s="199"/>
      <c r="EJ13" s="199"/>
      <c r="EK13" s="199"/>
      <c r="EL13" s="199"/>
      <c r="EM13" s="199"/>
      <c r="EN13" s="199"/>
      <c r="EO13" s="199"/>
      <c r="EP13" s="199"/>
      <c r="EQ13" s="199"/>
      <c r="ER13" s="199"/>
      <c r="ES13" s="199"/>
      <c r="ET13" s="199"/>
      <c r="EU13" s="199"/>
      <c r="EV13" s="199"/>
      <c r="EW13" s="199"/>
      <c r="EX13" s="199"/>
      <c r="EY13" s="199"/>
      <c r="EZ13" s="199"/>
      <c r="FA13" s="199"/>
      <c r="FB13" s="199"/>
      <c r="FC13" s="199"/>
      <c r="FD13" s="199"/>
      <c r="FE13" s="199"/>
      <c r="FF13" s="199"/>
      <c r="FG13" s="199"/>
      <c r="FH13" s="199"/>
      <c r="FI13" s="199"/>
      <c r="FJ13" s="199"/>
      <c r="FK13" s="199"/>
      <c r="FL13" s="199"/>
      <c r="FM13" s="199"/>
      <c r="FN13" s="199"/>
      <c r="FO13" s="199"/>
      <c r="FP13" s="199"/>
      <c r="FQ13" s="199"/>
      <c r="FR13" s="199"/>
      <c r="FS13" s="199"/>
      <c r="FT13" s="199"/>
      <c r="FU13" s="199"/>
      <c r="FV13" s="199"/>
      <c r="FW13" s="199"/>
      <c r="FX13" s="199"/>
      <c r="FY13" s="199"/>
      <c r="FZ13" s="199"/>
      <c r="GA13" s="199"/>
      <c r="GB13" s="199"/>
      <c r="GC13" s="199"/>
      <c r="GD13" s="199"/>
      <c r="GE13" s="199"/>
      <c r="GF13" s="199"/>
      <c r="GG13" s="199"/>
      <c r="GH13" s="199"/>
      <c r="GI13" s="199"/>
      <c r="GJ13" s="199"/>
      <c r="GK13" s="199"/>
      <c r="GL13" s="199"/>
      <c r="GM13" s="199"/>
      <c r="GN13" s="199"/>
      <c r="GO13" s="199"/>
      <c r="GP13" s="199"/>
      <c r="GQ13" s="199"/>
      <c r="GR13" s="199"/>
      <c r="GS13" s="199"/>
      <c r="GT13" s="199"/>
      <c r="GU13" s="199"/>
      <c r="GV13" s="199"/>
      <c r="GW13" s="199"/>
      <c r="GX13" s="199"/>
      <c r="GY13" s="199"/>
      <c r="GZ13" s="199"/>
      <c r="HA13" s="199"/>
      <c r="HB13" s="199"/>
      <c r="HC13" s="199"/>
      <c r="HD13" s="199"/>
      <c r="HE13" s="199"/>
      <c r="HF13" s="199"/>
      <c r="HG13" s="199"/>
      <c r="HH13" s="199"/>
      <c r="HI13" s="199"/>
      <c r="HJ13" s="199"/>
      <c r="HK13" s="199"/>
      <c r="HL13" s="199"/>
      <c r="HM13" s="199"/>
      <c r="HN13" s="199"/>
      <c r="HO13" s="199"/>
      <c r="HP13" s="199"/>
      <c r="HQ13" s="199"/>
      <c r="HR13" s="199"/>
      <c r="HS13" s="199"/>
      <c r="HT13" s="199"/>
      <c r="HU13" s="199"/>
      <c r="HV13" s="199"/>
      <c r="HW13" s="199"/>
      <c r="HX13" s="199"/>
      <c r="HY13" s="199"/>
      <c r="HZ13" s="199"/>
      <c r="IA13" s="199"/>
    </row>
    <row r="14" spans="1:235" ht="20.100000000000001" customHeight="1" x14ac:dyDescent="0.25">
      <c r="A14" s="235"/>
      <c r="B14" s="201">
        <v>400</v>
      </c>
      <c r="C14" s="202">
        <v>22</v>
      </c>
      <c r="D14" s="203" t="s">
        <v>196</v>
      </c>
      <c r="E14" s="204" t="s">
        <v>197</v>
      </c>
      <c r="F14" s="205" t="s">
        <v>198</v>
      </c>
      <c r="G14" s="238" t="s">
        <v>121</v>
      </c>
      <c r="H14" s="206"/>
      <c r="I14" s="206"/>
      <c r="J14" s="244"/>
      <c r="K14" s="207" t="s">
        <v>199</v>
      </c>
      <c r="L14" s="209" t="s">
        <v>199</v>
      </c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199"/>
      <c r="CM14" s="199"/>
      <c r="CN14" s="199"/>
      <c r="CO14" s="199"/>
      <c r="CP14" s="199"/>
      <c r="CQ14" s="199"/>
      <c r="CR14" s="199"/>
      <c r="CS14" s="199"/>
      <c r="CT14" s="199"/>
      <c r="CU14" s="199"/>
      <c r="CV14" s="199"/>
      <c r="CW14" s="199"/>
      <c r="CX14" s="199"/>
      <c r="CY14" s="199"/>
      <c r="CZ14" s="199"/>
      <c r="DA14" s="199"/>
      <c r="DB14" s="199"/>
      <c r="DC14" s="199"/>
      <c r="DD14" s="199"/>
      <c r="DE14" s="199"/>
      <c r="DF14" s="199"/>
      <c r="DG14" s="199"/>
      <c r="DH14" s="199"/>
      <c r="DI14" s="199"/>
      <c r="DJ14" s="199"/>
      <c r="DK14" s="199"/>
      <c r="DL14" s="199"/>
      <c r="DM14" s="199"/>
      <c r="DN14" s="199"/>
      <c r="DO14" s="199"/>
      <c r="DP14" s="199"/>
      <c r="DQ14" s="199"/>
      <c r="DR14" s="199"/>
      <c r="DS14" s="199"/>
      <c r="DT14" s="199"/>
      <c r="DU14" s="199"/>
      <c r="DV14" s="199"/>
      <c r="DW14" s="199"/>
      <c r="DX14" s="199"/>
      <c r="DY14" s="199"/>
      <c r="DZ14" s="199"/>
      <c r="EA14" s="199"/>
      <c r="EB14" s="199"/>
      <c r="EC14" s="199"/>
      <c r="ED14" s="199"/>
      <c r="EE14" s="199"/>
      <c r="EF14" s="199"/>
      <c r="EG14" s="199"/>
      <c r="EH14" s="199"/>
      <c r="EI14" s="199"/>
      <c r="EJ14" s="199"/>
      <c r="EK14" s="199"/>
      <c r="EL14" s="199"/>
      <c r="EM14" s="199"/>
      <c r="EN14" s="199"/>
      <c r="EO14" s="199"/>
      <c r="EP14" s="199"/>
      <c r="EQ14" s="199"/>
      <c r="ER14" s="199"/>
      <c r="ES14" s="199"/>
      <c r="ET14" s="199"/>
      <c r="EU14" s="199"/>
      <c r="EV14" s="199"/>
      <c r="EW14" s="199"/>
      <c r="EX14" s="199"/>
      <c r="EY14" s="199"/>
      <c r="EZ14" s="199"/>
      <c r="FA14" s="199"/>
      <c r="FB14" s="199"/>
      <c r="FC14" s="199"/>
      <c r="FD14" s="199"/>
      <c r="FE14" s="199"/>
      <c r="FF14" s="199"/>
      <c r="FG14" s="199"/>
      <c r="FH14" s="199"/>
      <c r="FI14" s="199"/>
      <c r="FJ14" s="199"/>
      <c r="FK14" s="199"/>
      <c r="FL14" s="199"/>
      <c r="FM14" s="199"/>
      <c r="FN14" s="199"/>
      <c r="FO14" s="199"/>
      <c r="FP14" s="199"/>
      <c r="FQ14" s="199"/>
      <c r="FR14" s="199"/>
      <c r="FS14" s="199"/>
      <c r="FT14" s="199"/>
      <c r="FU14" s="199"/>
      <c r="FV14" s="199"/>
      <c r="FW14" s="199"/>
      <c r="FX14" s="199"/>
      <c r="FY14" s="199"/>
      <c r="FZ14" s="199"/>
      <c r="GA14" s="199"/>
      <c r="GB14" s="199"/>
      <c r="GC14" s="199"/>
      <c r="GD14" s="199"/>
      <c r="GE14" s="199"/>
      <c r="GF14" s="199"/>
      <c r="GG14" s="199"/>
      <c r="GH14" s="199"/>
      <c r="GI14" s="199"/>
      <c r="GJ14" s="199"/>
      <c r="GK14" s="199"/>
      <c r="GL14" s="199"/>
      <c r="GM14" s="199"/>
      <c r="GN14" s="199"/>
      <c r="GO14" s="199"/>
      <c r="GP14" s="199"/>
      <c r="GQ14" s="199"/>
      <c r="GR14" s="199"/>
      <c r="GS14" s="199"/>
      <c r="GT14" s="199"/>
      <c r="GU14" s="199"/>
      <c r="GV14" s="199"/>
      <c r="GW14" s="199"/>
      <c r="GX14" s="199"/>
      <c r="GY14" s="199"/>
      <c r="GZ14" s="199"/>
      <c r="HA14" s="199"/>
      <c r="HB14" s="199"/>
      <c r="HC14" s="199"/>
      <c r="HD14" s="199"/>
      <c r="HE14" s="199"/>
      <c r="HF14" s="199"/>
      <c r="HG14" s="199"/>
      <c r="HH14" s="199"/>
      <c r="HI14" s="199"/>
      <c r="HJ14" s="199"/>
      <c r="HK14" s="199"/>
      <c r="HL14" s="199"/>
      <c r="HM14" s="199"/>
      <c r="HN14" s="199"/>
      <c r="HO14" s="199"/>
      <c r="HP14" s="199"/>
      <c r="HQ14" s="199"/>
      <c r="HR14" s="199"/>
      <c r="HS14" s="199"/>
      <c r="HT14" s="199"/>
      <c r="HU14" s="199"/>
      <c r="HV14" s="199"/>
      <c r="HW14" s="199"/>
      <c r="HX14" s="199"/>
      <c r="HY14" s="199"/>
      <c r="HZ14" s="199"/>
      <c r="IA14" s="199"/>
    </row>
    <row r="15" spans="1:235" ht="20.100000000000001" customHeight="1" thickBot="1" x14ac:dyDescent="0.3">
      <c r="A15" s="236"/>
      <c r="B15" s="210">
        <v>200</v>
      </c>
      <c r="C15" s="211">
        <v>20</v>
      </c>
      <c r="D15" s="212" t="s">
        <v>366</v>
      </c>
      <c r="E15" s="213" t="s">
        <v>365</v>
      </c>
      <c r="F15" s="214" t="s">
        <v>83</v>
      </c>
      <c r="G15" s="239" t="s">
        <v>121</v>
      </c>
      <c r="H15" s="215"/>
      <c r="I15" s="215"/>
      <c r="J15" s="245"/>
      <c r="K15" s="217" t="s">
        <v>364</v>
      </c>
      <c r="L15" s="218" t="s">
        <v>364</v>
      </c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199"/>
      <c r="CG15" s="199"/>
      <c r="CH15" s="199"/>
      <c r="CI15" s="199"/>
      <c r="CJ15" s="199"/>
      <c r="CK15" s="199"/>
      <c r="CL15" s="199"/>
      <c r="CM15" s="199"/>
      <c r="CN15" s="199"/>
      <c r="CO15" s="199"/>
      <c r="CP15" s="199"/>
      <c r="CQ15" s="199"/>
      <c r="CR15" s="199"/>
      <c r="CS15" s="199"/>
      <c r="CT15" s="199"/>
      <c r="CU15" s="199"/>
      <c r="CV15" s="199"/>
      <c r="CW15" s="199"/>
      <c r="CX15" s="199"/>
      <c r="CY15" s="199"/>
      <c r="CZ15" s="199"/>
      <c r="DA15" s="199"/>
      <c r="DB15" s="199"/>
      <c r="DC15" s="199"/>
      <c r="DD15" s="199"/>
      <c r="DE15" s="199"/>
      <c r="DF15" s="199"/>
      <c r="DG15" s="199"/>
      <c r="DH15" s="199"/>
      <c r="DI15" s="199"/>
      <c r="DJ15" s="199"/>
      <c r="DK15" s="199"/>
      <c r="DL15" s="199"/>
      <c r="DM15" s="199"/>
      <c r="DN15" s="199"/>
      <c r="DO15" s="199"/>
      <c r="DP15" s="199"/>
      <c r="DQ15" s="199"/>
      <c r="DR15" s="199"/>
      <c r="DS15" s="199"/>
      <c r="DT15" s="199"/>
      <c r="DU15" s="199"/>
      <c r="DV15" s="199"/>
      <c r="DW15" s="199"/>
      <c r="DX15" s="199"/>
      <c r="DY15" s="199"/>
      <c r="DZ15" s="199"/>
      <c r="EA15" s="199"/>
      <c r="EB15" s="199"/>
      <c r="EC15" s="199"/>
      <c r="ED15" s="199"/>
      <c r="EE15" s="199"/>
      <c r="EF15" s="199"/>
      <c r="EG15" s="199"/>
      <c r="EH15" s="199"/>
      <c r="EI15" s="199"/>
      <c r="EJ15" s="199"/>
      <c r="EK15" s="199"/>
      <c r="EL15" s="199"/>
      <c r="EM15" s="199"/>
      <c r="EN15" s="199"/>
      <c r="EO15" s="199"/>
      <c r="EP15" s="199"/>
      <c r="EQ15" s="199"/>
      <c r="ER15" s="199"/>
      <c r="ES15" s="199"/>
      <c r="ET15" s="199"/>
      <c r="EU15" s="199"/>
      <c r="EV15" s="199"/>
      <c r="EW15" s="199"/>
      <c r="EX15" s="199"/>
      <c r="EY15" s="199"/>
      <c r="EZ15" s="199"/>
      <c r="FA15" s="199"/>
      <c r="FB15" s="199"/>
      <c r="FC15" s="199"/>
      <c r="FD15" s="199"/>
      <c r="FE15" s="199"/>
      <c r="FF15" s="199"/>
      <c r="FG15" s="199"/>
      <c r="FH15" s="199"/>
      <c r="FI15" s="199"/>
      <c r="FJ15" s="199"/>
      <c r="FK15" s="199"/>
      <c r="FL15" s="199"/>
      <c r="FM15" s="199"/>
      <c r="FN15" s="199"/>
      <c r="FO15" s="199"/>
      <c r="FP15" s="199"/>
      <c r="FQ15" s="199"/>
      <c r="FR15" s="199"/>
      <c r="FS15" s="199"/>
      <c r="FT15" s="199"/>
      <c r="FU15" s="199"/>
      <c r="FV15" s="199"/>
      <c r="FW15" s="199"/>
      <c r="FX15" s="199"/>
      <c r="FY15" s="199"/>
      <c r="FZ15" s="199"/>
      <c r="GA15" s="199"/>
      <c r="GB15" s="199"/>
      <c r="GC15" s="199"/>
      <c r="GD15" s="199"/>
      <c r="GE15" s="199"/>
      <c r="GF15" s="199"/>
      <c r="GG15" s="199"/>
      <c r="GH15" s="199"/>
      <c r="GI15" s="199"/>
      <c r="GJ15" s="199"/>
      <c r="GK15" s="199"/>
      <c r="GL15" s="199"/>
      <c r="GM15" s="199"/>
      <c r="GN15" s="199"/>
      <c r="GO15" s="199"/>
      <c r="GP15" s="199"/>
      <c r="GQ15" s="199"/>
      <c r="GR15" s="199"/>
      <c r="GS15" s="199"/>
      <c r="GT15" s="199"/>
      <c r="GU15" s="199"/>
      <c r="GV15" s="199"/>
      <c r="GW15" s="199"/>
      <c r="GX15" s="199"/>
      <c r="GY15" s="199"/>
      <c r="GZ15" s="199"/>
      <c r="HA15" s="199"/>
      <c r="HB15" s="199"/>
      <c r="HC15" s="199"/>
      <c r="HD15" s="199"/>
      <c r="HE15" s="199"/>
      <c r="HF15" s="199"/>
      <c r="HG15" s="199"/>
      <c r="HH15" s="199"/>
      <c r="HI15" s="199"/>
      <c r="HJ15" s="199"/>
      <c r="HK15" s="199"/>
      <c r="HL15" s="199"/>
      <c r="HM15" s="199"/>
      <c r="HN15" s="199"/>
      <c r="HO15" s="199"/>
      <c r="HP15" s="199"/>
      <c r="HQ15" s="199"/>
      <c r="HR15" s="199"/>
      <c r="HS15" s="199"/>
      <c r="HT15" s="199"/>
      <c r="HU15" s="199"/>
      <c r="HV15" s="199"/>
      <c r="HW15" s="199"/>
      <c r="HX15" s="199"/>
      <c r="HY15" s="199"/>
      <c r="HZ15" s="199"/>
      <c r="IA15" s="199"/>
    </row>
    <row r="16" spans="1:235" ht="20.100000000000001" customHeight="1" x14ac:dyDescent="0.25">
      <c r="A16" s="234">
        <v>3</v>
      </c>
      <c r="B16" s="191">
        <v>800</v>
      </c>
      <c r="C16" s="192"/>
      <c r="D16" s="193" t="s">
        <v>45</v>
      </c>
      <c r="E16" s="194" t="s">
        <v>898</v>
      </c>
      <c r="F16" s="195"/>
      <c r="G16" s="237" t="s">
        <v>3</v>
      </c>
      <c r="H16" s="196"/>
      <c r="I16" s="219" t="s">
        <v>173</v>
      </c>
      <c r="J16" s="243">
        <v>3.5421296296296294E-3</v>
      </c>
      <c r="K16" s="197"/>
      <c r="L16" s="198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  <c r="BI16" s="199"/>
      <c r="BJ16" s="199"/>
      <c r="BK16" s="199"/>
      <c r="BL16" s="19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199"/>
      <c r="CG16" s="199"/>
      <c r="CH16" s="199"/>
      <c r="CI16" s="199"/>
      <c r="CJ16" s="199"/>
      <c r="CK16" s="199"/>
      <c r="CL16" s="199"/>
      <c r="CM16" s="199"/>
      <c r="CN16" s="199"/>
      <c r="CO16" s="199"/>
      <c r="CP16" s="199"/>
      <c r="CQ16" s="199"/>
      <c r="CR16" s="199"/>
      <c r="CS16" s="199"/>
      <c r="CT16" s="199"/>
      <c r="CU16" s="199"/>
      <c r="CV16" s="199"/>
      <c r="CW16" s="199"/>
      <c r="CX16" s="199"/>
      <c r="CY16" s="199"/>
      <c r="CZ16" s="199"/>
      <c r="DA16" s="199"/>
      <c r="DB16" s="199"/>
      <c r="DC16" s="199"/>
      <c r="DD16" s="199"/>
      <c r="DE16" s="199"/>
      <c r="DF16" s="199"/>
      <c r="DG16" s="199"/>
      <c r="DH16" s="199"/>
      <c r="DI16" s="199"/>
      <c r="DJ16" s="199"/>
      <c r="DK16" s="199"/>
      <c r="DL16" s="199"/>
      <c r="DM16" s="199"/>
      <c r="DN16" s="199"/>
      <c r="DO16" s="199"/>
      <c r="DP16" s="199"/>
      <c r="DQ16" s="199"/>
      <c r="DR16" s="199"/>
      <c r="DS16" s="199"/>
      <c r="DT16" s="199"/>
      <c r="DU16" s="199"/>
      <c r="DV16" s="199"/>
      <c r="DW16" s="199"/>
      <c r="DX16" s="199"/>
      <c r="DY16" s="199"/>
      <c r="DZ16" s="199"/>
      <c r="EA16" s="199"/>
      <c r="EB16" s="199"/>
      <c r="EC16" s="199"/>
      <c r="ED16" s="199"/>
      <c r="EE16" s="199"/>
      <c r="EF16" s="199"/>
      <c r="EG16" s="199"/>
      <c r="EH16" s="199"/>
      <c r="EI16" s="199"/>
      <c r="EJ16" s="199"/>
      <c r="EK16" s="199"/>
      <c r="EL16" s="199"/>
      <c r="EM16" s="199"/>
      <c r="EN16" s="199"/>
      <c r="EO16" s="199"/>
      <c r="EP16" s="199"/>
      <c r="EQ16" s="199"/>
      <c r="ER16" s="199"/>
      <c r="ES16" s="199"/>
      <c r="ET16" s="199"/>
      <c r="EU16" s="199"/>
      <c r="EV16" s="199"/>
      <c r="EW16" s="199"/>
      <c r="EX16" s="199"/>
      <c r="EY16" s="199"/>
      <c r="EZ16" s="199"/>
      <c r="FA16" s="199"/>
      <c r="FB16" s="199"/>
      <c r="FC16" s="199"/>
      <c r="FD16" s="199"/>
      <c r="FE16" s="199"/>
      <c r="FF16" s="199"/>
      <c r="FG16" s="199"/>
      <c r="FH16" s="199"/>
      <c r="FI16" s="199"/>
      <c r="FJ16" s="199"/>
      <c r="FK16" s="199"/>
      <c r="FL16" s="199"/>
      <c r="FM16" s="199"/>
      <c r="FN16" s="199"/>
      <c r="FO16" s="199"/>
      <c r="FP16" s="199"/>
      <c r="FQ16" s="199"/>
      <c r="FR16" s="199"/>
      <c r="FS16" s="199"/>
      <c r="FT16" s="199"/>
      <c r="FU16" s="199"/>
      <c r="FV16" s="199"/>
      <c r="FW16" s="199"/>
      <c r="FX16" s="199"/>
      <c r="FY16" s="199"/>
      <c r="FZ16" s="199"/>
      <c r="GA16" s="199"/>
      <c r="GB16" s="199"/>
      <c r="GC16" s="199"/>
      <c r="GD16" s="199"/>
      <c r="GE16" s="199"/>
      <c r="GF16" s="199"/>
      <c r="GG16" s="199"/>
      <c r="GH16" s="199"/>
      <c r="GI16" s="199"/>
      <c r="GJ16" s="199"/>
      <c r="GK16" s="199"/>
      <c r="GL16" s="199"/>
      <c r="GM16" s="199"/>
      <c r="GN16" s="199"/>
      <c r="GO16" s="199"/>
      <c r="GP16" s="199"/>
      <c r="GQ16" s="199"/>
      <c r="GR16" s="199"/>
      <c r="GS16" s="199"/>
      <c r="GT16" s="199"/>
      <c r="GU16" s="199"/>
      <c r="GV16" s="199"/>
      <c r="GW16" s="199"/>
      <c r="GX16" s="199"/>
      <c r="GY16" s="199"/>
      <c r="GZ16" s="199"/>
      <c r="HA16" s="199"/>
      <c r="HB16" s="199"/>
      <c r="HC16" s="199"/>
      <c r="HD16" s="199"/>
      <c r="HE16" s="199"/>
      <c r="HF16" s="199"/>
      <c r="HG16" s="199"/>
      <c r="HH16" s="199"/>
      <c r="HI16" s="199"/>
      <c r="HJ16" s="199"/>
      <c r="HK16" s="199"/>
      <c r="HL16" s="199"/>
      <c r="HM16" s="199"/>
      <c r="HN16" s="199"/>
      <c r="HO16" s="199"/>
      <c r="HP16" s="199"/>
      <c r="HQ16" s="199"/>
      <c r="HR16" s="199"/>
      <c r="HS16" s="199"/>
      <c r="HT16" s="199"/>
      <c r="HU16" s="199"/>
      <c r="HV16" s="199"/>
      <c r="HW16" s="199"/>
      <c r="HX16" s="199"/>
      <c r="HY16" s="199"/>
      <c r="HZ16" s="199"/>
      <c r="IA16" s="199"/>
    </row>
    <row r="17" spans="1:235" ht="20.100000000000001" customHeight="1" x14ac:dyDescent="0.25">
      <c r="A17" s="235"/>
      <c r="B17" s="201">
        <v>600</v>
      </c>
      <c r="C17" s="202">
        <v>102</v>
      </c>
      <c r="D17" s="203" t="s">
        <v>167</v>
      </c>
      <c r="E17" s="204" t="s">
        <v>171</v>
      </c>
      <c r="F17" s="205" t="s">
        <v>172</v>
      </c>
      <c r="G17" s="238" t="s">
        <v>3</v>
      </c>
      <c r="H17" s="206"/>
      <c r="I17" s="219" t="s">
        <v>173</v>
      </c>
      <c r="J17" s="244"/>
      <c r="K17" s="207" t="s">
        <v>174</v>
      </c>
      <c r="L17" s="208" t="s">
        <v>174</v>
      </c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199"/>
      <c r="CG17" s="199"/>
      <c r="CH17" s="199"/>
      <c r="CI17" s="199"/>
      <c r="CJ17" s="199"/>
      <c r="CK17" s="199"/>
      <c r="CL17" s="199"/>
      <c r="CM17" s="199"/>
      <c r="CN17" s="199"/>
      <c r="CO17" s="199"/>
      <c r="CP17" s="199"/>
      <c r="CQ17" s="199"/>
      <c r="CR17" s="199"/>
      <c r="CS17" s="199"/>
      <c r="CT17" s="199"/>
      <c r="CU17" s="199"/>
      <c r="CV17" s="199"/>
      <c r="CW17" s="199"/>
      <c r="CX17" s="199"/>
      <c r="CY17" s="199"/>
      <c r="CZ17" s="199"/>
      <c r="DA17" s="199"/>
      <c r="DB17" s="199"/>
      <c r="DC17" s="199"/>
      <c r="DD17" s="199"/>
      <c r="DE17" s="199"/>
      <c r="DF17" s="199"/>
      <c r="DG17" s="199"/>
      <c r="DH17" s="199"/>
      <c r="DI17" s="199"/>
      <c r="DJ17" s="199"/>
      <c r="DK17" s="199"/>
      <c r="DL17" s="199"/>
      <c r="DM17" s="199"/>
      <c r="DN17" s="199"/>
      <c r="DO17" s="199"/>
      <c r="DP17" s="199"/>
      <c r="DQ17" s="199"/>
      <c r="DR17" s="199"/>
      <c r="DS17" s="199"/>
      <c r="DT17" s="199"/>
      <c r="DU17" s="199"/>
      <c r="DV17" s="199"/>
      <c r="DW17" s="199"/>
      <c r="DX17" s="199"/>
      <c r="DY17" s="199"/>
      <c r="DZ17" s="199"/>
      <c r="EA17" s="199"/>
      <c r="EB17" s="199"/>
      <c r="EC17" s="199"/>
      <c r="ED17" s="199"/>
      <c r="EE17" s="199"/>
      <c r="EF17" s="199"/>
      <c r="EG17" s="199"/>
      <c r="EH17" s="199"/>
      <c r="EI17" s="199"/>
      <c r="EJ17" s="199"/>
      <c r="EK17" s="199"/>
      <c r="EL17" s="199"/>
      <c r="EM17" s="199"/>
      <c r="EN17" s="199"/>
      <c r="EO17" s="199"/>
      <c r="EP17" s="199"/>
      <c r="EQ17" s="199"/>
      <c r="ER17" s="199"/>
      <c r="ES17" s="199"/>
      <c r="ET17" s="199"/>
      <c r="EU17" s="199"/>
      <c r="EV17" s="199"/>
      <c r="EW17" s="199"/>
      <c r="EX17" s="199"/>
      <c r="EY17" s="199"/>
      <c r="EZ17" s="199"/>
      <c r="FA17" s="199"/>
      <c r="FB17" s="199"/>
      <c r="FC17" s="199"/>
      <c r="FD17" s="199"/>
      <c r="FE17" s="199"/>
      <c r="FF17" s="199"/>
      <c r="FG17" s="199"/>
      <c r="FH17" s="199"/>
      <c r="FI17" s="199"/>
      <c r="FJ17" s="199"/>
      <c r="FK17" s="199"/>
      <c r="FL17" s="199"/>
      <c r="FM17" s="199"/>
      <c r="FN17" s="199"/>
      <c r="FO17" s="199"/>
      <c r="FP17" s="199"/>
      <c r="FQ17" s="199"/>
      <c r="FR17" s="199"/>
      <c r="FS17" s="199"/>
      <c r="FT17" s="199"/>
      <c r="FU17" s="199"/>
      <c r="FV17" s="199"/>
      <c r="FW17" s="199"/>
      <c r="FX17" s="199"/>
      <c r="FY17" s="199"/>
      <c r="FZ17" s="199"/>
      <c r="GA17" s="199"/>
      <c r="GB17" s="199"/>
      <c r="GC17" s="199"/>
      <c r="GD17" s="199"/>
      <c r="GE17" s="199"/>
      <c r="GF17" s="199"/>
      <c r="GG17" s="199"/>
      <c r="GH17" s="199"/>
      <c r="GI17" s="199"/>
      <c r="GJ17" s="199"/>
      <c r="GK17" s="199"/>
      <c r="GL17" s="199"/>
      <c r="GM17" s="199"/>
      <c r="GN17" s="199"/>
      <c r="GO17" s="199"/>
      <c r="GP17" s="199"/>
      <c r="GQ17" s="199"/>
      <c r="GR17" s="199"/>
      <c r="GS17" s="199"/>
      <c r="GT17" s="199"/>
      <c r="GU17" s="199"/>
      <c r="GV17" s="199"/>
      <c r="GW17" s="199"/>
      <c r="GX17" s="199"/>
      <c r="GY17" s="199"/>
      <c r="GZ17" s="199"/>
      <c r="HA17" s="199"/>
      <c r="HB17" s="199"/>
      <c r="HC17" s="199"/>
      <c r="HD17" s="199"/>
      <c r="HE17" s="199"/>
      <c r="HF17" s="199"/>
      <c r="HG17" s="199"/>
      <c r="HH17" s="199"/>
      <c r="HI17" s="199"/>
      <c r="HJ17" s="199"/>
      <c r="HK17" s="199"/>
      <c r="HL17" s="199"/>
      <c r="HM17" s="199"/>
      <c r="HN17" s="199"/>
      <c r="HO17" s="199"/>
      <c r="HP17" s="199"/>
      <c r="HQ17" s="199"/>
      <c r="HR17" s="199"/>
      <c r="HS17" s="199"/>
      <c r="HT17" s="199"/>
      <c r="HU17" s="199"/>
      <c r="HV17" s="199"/>
      <c r="HW17" s="199"/>
      <c r="HX17" s="199"/>
      <c r="HY17" s="199"/>
      <c r="HZ17" s="199"/>
      <c r="IA17" s="199"/>
    </row>
    <row r="18" spans="1:235" ht="20.100000000000001" customHeight="1" x14ac:dyDescent="0.25">
      <c r="A18" s="235"/>
      <c r="B18" s="201">
        <v>400</v>
      </c>
      <c r="C18" s="202">
        <v>64</v>
      </c>
      <c r="D18" s="203" t="s">
        <v>191</v>
      </c>
      <c r="E18" s="204" t="s">
        <v>200</v>
      </c>
      <c r="F18" s="205" t="s">
        <v>201</v>
      </c>
      <c r="G18" s="238" t="s">
        <v>202</v>
      </c>
      <c r="H18" s="206" t="s">
        <v>66</v>
      </c>
      <c r="I18" s="219" t="s">
        <v>173</v>
      </c>
      <c r="J18" s="244"/>
      <c r="K18" s="207" t="s">
        <v>203</v>
      </c>
      <c r="L18" s="209" t="s">
        <v>203</v>
      </c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199"/>
      <c r="CG18" s="199"/>
      <c r="CH18" s="199"/>
      <c r="CI18" s="199"/>
      <c r="CJ18" s="199"/>
      <c r="CK18" s="199"/>
      <c r="CL18" s="199"/>
      <c r="CM18" s="199"/>
      <c r="CN18" s="199"/>
      <c r="CO18" s="199"/>
      <c r="CP18" s="199"/>
      <c r="CQ18" s="199"/>
      <c r="CR18" s="199"/>
      <c r="CS18" s="199"/>
      <c r="CT18" s="199"/>
      <c r="CU18" s="199"/>
      <c r="CV18" s="199"/>
      <c r="CW18" s="199"/>
      <c r="CX18" s="199"/>
      <c r="CY18" s="199"/>
      <c r="CZ18" s="199"/>
      <c r="DA18" s="199"/>
      <c r="DB18" s="199"/>
      <c r="DC18" s="199"/>
      <c r="DD18" s="199"/>
      <c r="DE18" s="199"/>
      <c r="DF18" s="199"/>
      <c r="DG18" s="199"/>
      <c r="DH18" s="199"/>
      <c r="DI18" s="199"/>
      <c r="DJ18" s="199"/>
      <c r="DK18" s="199"/>
      <c r="DL18" s="199"/>
      <c r="DM18" s="199"/>
      <c r="DN18" s="199"/>
      <c r="DO18" s="199"/>
      <c r="DP18" s="199"/>
      <c r="DQ18" s="199"/>
      <c r="DR18" s="199"/>
      <c r="DS18" s="199"/>
      <c r="DT18" s="199"/>
      <c r="DU18" s="199"/>
      <c r="DV18" s="199"/>
      <c r="DW18" s="199"/>
      <c r="DX18" s="199"/>
      <c r="DY18" s="199"/>
      <c r="DZ18" s="199"/>
      <c r="EA18" s="199"/>
      <c r="EB18" s="199"/>
      <c r="EC18" s="199"/>
      <c r="ED18" s="199"/>
      <c r="EE18" s="199"/>
      <c r="EF18" s="199"/>
      <c r="EG18" s="199"/>
      <c r="EH18" s="199"/>
      <c r="EI18" s="199"/>
      <c r="EJ18" s="199"/>
      <c r="EK18" s="199"/>
      <c r="EL18" s="199"/>
      <c r="EM18" s="199"/>
      <c r="EN18" s="199"/>
      <c r="EO18" s="199"/>
      <c r="EP18" s="199"/>
      <c r="EQ18" s="199"/>
      <c r="ER18" s="199"/>
      <c r="ES18" s="199"/>
      <c r="ET18" s="199"/>
      <c r="EU18" s="199"/>
      <c r="EV18" s="199"/>
      <c r="EW18" s="199"/>
      <c r="EX18" s="199"/>
      <c r="EY18" s="199"/>
      <c r="EZ18" s="199"/>
      <c r="FA18" s="199"/>
      <c r="FB18" s="199"/>
      <c r="FC18" s="199"/>
      <c r="FD18" s="199"/>
      <c r="FE18" s="199"/>
      <c r="FF18" s="199"/>
      <c r="FG18" s="199"/>
      <c r="FH18" s="199"/>
      <c r="FI18" s="199"/>
      <c r="FJ18" s="199"/>
      <c r="FK18" s="199"/>
      <c r="FL18" s="199"/>
      <c r="FM18" s="199"/>
      <c r="FN18" s="199"/>
      <c r="FO18" s="199"/>
      <c r="FP18" s="199"/>
      <c r="FQ18" s="199"/>
      <c r="FR18" s="199"/>
      <c r="FS18" s="199"/>
      <c r="FT18" s="199"/>
      <c r="FU18" s="199"/>
      <c r="FV18" s="199"/>
      <c r="FW18" s="199"/>
      <c r="FX18" s="199"/>
      <c r="FY18" s="199"/>
      <c r="FZ18" s="199"/>
      <c r="GA18" s="199"/>
      <c r="GB18" s="199"/>
      <c r="GC18" s="199"/>
      <c r="GD18" s="199"/>
      <c r="GE18" s="199"/>
      <c r="GF18" s="199"/>
      <c r="GG18" s="199"/>
      <c r="GH18" s="199"/>
      <c r="GI18" s="199"/>
      <c r="GJ18" s="199"/>
      <c r="GK18" s="199"/>
      <c r="GL18" s="199"/>
      <c r="GM18" s="199"/>
      <c r="GN18" s="199"/>
      <c r="GO18" s="199"/>
      <c r="GP18" s="199"/>
      <c r="GQ18" s="199"/>
      <c r="GR18" s="199"/>
      <c r="GS18" s="199"/>
      <c r="GT18" s="199"/>
      <c r="GU18" s="199"/>
      <c r="GV18" s="199"/>
      <c r="GW18" s="199"/>
      <c r="GX18" s="199"/>
      <c r="GY18" s="199"/>
      <c r="GZ18" s="199"/>
      <c r="HA18" s="199"/>
      <c r="HB18" s="199"/>
      <c r="HC18" s="199"/>
      <c r="HD18" s="199"/>
      <c r="HE18" s="199"/>
      <c r="HF18" s="199"/>
      <c r="HG18" s="199"/>
      <c r="HH18" s="199"/>
      <c r="HI18" s="199"/>
      <c r="HJ18" s="199"/>
      <c r="HK18" s="199"/>
      <c r="HL18" s="199"/>
      <c r="HM18" s="199"/>
      <c r="HN18" s="199"/>
      <c r="HO18" s="199"/>
      <c r="HP18" s="199"/>
      <c r="HQ18" s="199"/>
      <c r="HR18" s="199"/>
      <c r="HS18" s="199"/>
      <c r="HT18" s="199"/>
      <c r="HU18" s="199"/>
      <c r="HV18" s="199"/>
      <c r="HW18" s="199"/>
      <c r="HX18" s="199"/>
      <c r="HY18" s="199"/>
      <c r="HZ18" s="199"/>
      <c r="IA18" s="199"/>
    </row>
    <row r="19" spans="1:235" ht="20.100000000000001" customHeight="1" thickBot="1" x14ac:dyDescent="0.3">
      <c r="A19" s="236"/>
      <c r="B19" s="210">
        <v>200</v>
      </c>
      <c r="C19" s="211">
        <v>97</v>
      </c>
      <c r="D19" s="212" t="s">
        <v>48</v>
      </c>
      <c r="E19" s="213" t="s">
        <v>155</v>
      </c>
      <c r="F19" s="214" t="s">
        <v>156</v>
      </c>
      <c r="G19" s="239" t="s">
        <v>157</v>
      </c>
      <c r="H19" s="215" t="s">
        <v>158</v>
      </c>
      <c r="I19" s="220" t="s">
        <v>173</v>
      </c>
      <c r="J19" s="245"/>
      <c r="K19" s="217" t="s">
        <v>159</v>
      </c>
      <c r="L19" s="218" t="s">
        <v>159</v>
      </c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  <c r="BI19" s="199"/>
      <c r="BJ19" s="199"/>
      <c r="BK19" s="199"/>
      <c r="BL19" s="19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199"/>
      <c r="CG19" s="199"/>
      <c r="CH19" s="199"/>
      <c r="CI19" s="199"/>
      <c r="CJ19" s="199"/>
      <c r="CK19" s="199"/>
      <c r="CL19" s="199"/>
      <c r="CM19" s="199"/>
      <c r="CN19" s="199"/>
      <c r="CO19" s="199"/>
      <c r="CP19" s="199"/>
      <c r="CQ19" s="199"/>
      <c r="CR19" s="199"/>
      <c r="CS19" s="199"/>
      <c r="CT19" s="199"/>
      <c r="CU19" s="199"/>
      <c r="CV19" s="199"/>
      <c r="CW19" s="199"/>
      <c r="CX19" s="199"/>
      <c r="CY19" s="199"/>
      <c r="CZ19" s="199"/>
      <c r="DA19" s="199"/>
      <c r="DB19" s="199"/>
      <c r="DC19" s="199"/>
      <c r="DD19" s="199"/>
      <c r="DE19" s="199"/>
      <c r="DF19" s="199"/>
      <c r="DG19" s="199"/>
      <c r="DH19" s="199"/>
      <c r="DI19" s="199"/>
      <c r="DJ19" s="199"/>
      <c r="DK19" s="199"/>
      <c r="DL19" s="199"/>
      <c r="DM19" s="199"/>
      <c r="DN19" s="199"/>
      <c r="DO19" s="199"/>
      <c r="DP19" s="199"/>
      <c r="DQ19" s="199"/>
      <c r="DR19" s="199"/>
      <c r="DS19" s="199"/>
      <c r="DT19" s="199"/>
      <c r="DU19" s="199"/>
      <c r="DV19" s="199"/>
      <c r="DW19" s="199"/>
      <c r="DX19" s="199"/>
      <c r="DY19" s="199"/>
      <c r="DZ19" s="199"/>
      <c r="EA19" s="199"/>
      <c r="EB19" s="199"/>
      <c r="EC19" s="199"/>
      <c r="ED19" s="199"/>
      <c r="EE19" s="199"/>
      <c r="EF19" s="199"/>
      <c r="EG19" s="199"/>
      <c r="EH19" s="199"/>
      <c r="EI19" s="199"/>
      <c r="EJ19" s="199"/>
      <c r="EK19" s="199"/>
      <c r="EL19" s="199"/>
      <c r="EM19" s="199"/>
      <c r="EN19" s="199"/>
      <c r="EO19" s="199"/>
      <c r="EP19" s="199"/>
      <c r="EQ19" s="199"/>
      <c r="ER19" s="199"/>
      <c r="ES19" s="199"/>
      <c r="ET19" s="199"/>
      <c r="EU19" s="199"/>
      <c r="EV19" s="199"/>
      <c r="EW19" s="199"/>
      <c r="EX19" s="199"/>
      <c r="EY19" s="199"/>
      <c r="EZ19" s="199"/>
      <c r="FA19" s="199"/>
      <c r="FB19" s="199"/>
      <c r="FC19" s="199"/>
      <c r="FD19" s="199"/>
      <c r="FE19" s="199"/>
      <c r="FF19" s="199"/>
      <c r="FG19" s="199"/>
      <c r="FH19" s="199"/>
      <c r="FI19" s="199"/>
      <c r="FJ19" s="199"/>
      <c r="FK19" s="199"/>
      <c r="FL19" s="199"/>
      <c r="FM19" s="199"/>
      <c r="FN19" s="199"/>
      <c r="FO19" s="199"/>
      <c r="FP19" s="199"/>
      <c r="FQ19" s="199"/>
      <c r="FR19" s="199"/>
      <c r="FS19" s="199"/>
      <c r="FT19" s="199"/>
      <c r="FU19" s="199"/>
      <c r="FV19" s="199"/>
      <c r="FW19" s="199"/>
      <c r="FX19" s="199"/>
      <c r="FY19" s="199"/>
      <c r="FZ19" s="199"/>
      <c r="GA19" s="199"/>
      <c r="GB19" s="199"/>
      <c r="GC19" s="199"/>
      <c r="GD19" s="199"/>
      <c r="GE19" s="199"/>
      <c r="GF19" s="199"/>
      <c r="GG19" s="199"/>
      <c r="GH19" s="199"/>
      <c r="GI19" s="199"/>
      <c r="GJ19" s="199"/>
      <c r="GK19" s="199"/>
      <c r="GL19" s="199"/>
      <c r="GM19" s="199"/>
      <c r="GN19" s="199"/>
      <c r="GO19" s="199"/>
      <c r="GP19" s="199"/>
      <c r="GQ19" s="199"/>
      <c r="GR19" s="199"/>
      <c r="GS19" s="199"/>
      <c r="GT19" s="199"/>
      <c r="GU19" s="199"/>
      <c r="GV19" s="199"/>
      <c r="GW19" s="199"/>
      <c r="GX19" s="199"/>
      <c r="GY19" s="199"/>
      <c r="GZ19" s="199"/>
      <c r="HA19" s="199"/>
      <c r="HB19" s="199"/>
      <c r="HC19" s="199"/>
      <c r="HD19" s="199"/>
      <c r="HE19" s="199"/>
      <c r="HF19" s="199"/>
      <c r="HG19" s="199"/>
      <c r="HH19" s="199"/>
      <c r="HI19" s="199"/>
      <c r="HJ19" s="199"/>
      <c r="HK19" s="199"/>
      <c r="HL19" s="199"/>
      <c r="HM19" s="199"/>
      <c r="HN19" s="199"/>
      <c r="HO19" s="199"/>
      <c r="HP19" s="199"/>
      <c r="HQ19" s="199"/>
      <c r="HR19" s="199"/>
      <c r="HS19" s="199"/>
      <c r="HT19" s="199"/>
      <c r="HU19" s="199"/>
      <c r="HV19" s="199"/>
      <c r="HW19" s="199"/>
      <c r="HX19" s="199"/>
      <c r="HY19" s="199"/>
      <c r="HZ19" s="199"/>
      <c r="IA19" s="199"/>
    </row>
    <row r="20" spans="1:235" ht="20.100000000000001" customHeight="1" x14ac:dyDescent="0.25">
      <c r="A20" s="234"/>
      <c r="B20" s="191">
        <v>800</v>
      </c>
      <c r="C20" s="192">
        <v>16</v>
      </c>
      <c r="D20" s="193" t="s">
        <v>238</v>
      </c>
      <c r="E20" s="194" t="s">
        <v>239</v>
      </c>
      <c r="F20" s="195" t="s">
        <v>240</v>
      </c>
      <c r="G20" s="237" t="s">
        <v>3</v>
      </c>
      <c r="H20" s="196"/>
      <c r="I20" s="196" t="s">
        <v>210</v>
      </c>
      <c r="J20" s="243" t="s">
        <v>42</v>
      </c>
      <c r="K20" s="197" t="s">
        <v>241</v>
      </c>
      <c r="L20" s="198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  <c r="BI20" s="199"/>
      <c r="BJ20" s="199"/>
      <c r="BK20" s="199"/>
      <c r="BL20" s="19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199"/>
      <c r="CG20" s="199"/>
      <c r="CH20" s="199"/>
      <c r="CI20" s="199"/>
      <c r="CJ20" s="199"/>
      <c r="CK20" s="199"/>
      <c r="CL20" s="199"/>
      <c r="CM20" s="199"/>
      <c r="CN20" s="199"/>
      <c r="CO20" s="199"/>
      <c r="CP20" s="199"/>
      <c r="CQ20" s="199"/>
      <c r="CR20" s="199"/>
      <c r="CS20" s="199"/>
      <c r="CT20" s="199"/>
      <c r="CU20" s="199"/>
      <c r="CV20" s="199"/>
      <c r="CW20" s="199"/>
      <c r="CX20" s="199"/>
      <c r="CY20" s="199"/>
      <c r="CZ20" s="199"/>
      <c r="DA20" s="199"/>
      <c r="DB20" s="199"/>
      <c r="DC20" s="199"/>
      <c r="DD20" s="199"/>
      <c r="DE20" s="199"/>
      <c r="DF20" s="199"/>
      <c r="DG20" s="199"/>
      <c r="DH20" s="199"/>
      <c r="DI20" s="199"/>
      <c r="DJ20" s="199"/>
      <c r="DK20" s="199"/>
      <c r="DL20" s="199"/>
      <c r="DM20" s="199"/>
      <c r="DN20" s="199"/>
      <c r="DO20" s="199"/>
      <c r="DP20" s="199"/>
      <c r="DQ20" s="199"/>
      <c r="DR20" s="199"/>
      <c r="DS20" s="199"/>
      <c r="DT20" s="199"/>
      <c r="DU20" s="199"/>
      <c r="DV20" s="199"/>
      <c r="DW20" s="199"/>
      <c r="DX20" s="199"/>
      <c r="DY20" s="199"/>
      <c r="DZ20" s="199"/>
      <c r="EA20" s="199"/>
      <c r="EB20" s="199"/>
      <c r="EC20" s="199"/>
      <c r="ED20" s="199"/>
      <c r="EE20" s="199"/>
      <c r="EF20" s="199"/>
      <c r="EG20" s="199"/>
      <c r="EH20" s="199"/>
      <c r="EI20" s="199"/>
      <c r="EJ20" s="199"/>
      <c r="EK20" s="199"/>
      <c r="EL20" s="199"/>
      <c r="EM20" s="199"/>
      <c r="EN20" s="199"/>
      <c r="EO20" s="199"/>
      <c r="EP20" s="199"/>
      <c r="EQ20" s="199"/>
      <c r="ER20" s="199"/>
      <c r="ES20" s="199"/>
      <c r="ET20" s="199"/>
      <c r="EU20" s="199"/>
      <c r="EV20" s="199"/>
      <c r="EW20" s="199"/>
      <c r="EX20" s="199"/>
      <c r="EY20" s="199"/>
      <c r="EZ20" s="199"/>
      <c r="FA20" s="199"/>
      <c r="FB20" s="199"/>
      <c r="FC20" s="199"/>
      <c r="FD20" s="199"/>
      <c r="FE20" s="199"/>
      <c r="FF20" s="199"/>
      <c r="FG20" s="199"/>
      <c r="FH20" s="199"/>
      <c r="FI20" s="199"/>
      <c r="FJ20" s="199"/>
      <c r="FK20" s="199"/>
      <c r="FL20" s="199"/>
      <c r="FM20" s="199"/>
      <c r="FN20" s="199"/>
      <c r="FO20" s="199"/>
      <c r="FP20" s="199"/>
      <c r="FQ20" s="199"/>
      <c r="FR20" s="199"/>
      <c r="FS20" s="199"/>
      <c r="FT20" s="199"/>
      <c r="FU20" s="199"/>
      <c r="FV20" s="199"/>
      <c r="FW20" s="199"/>
      <c r="FX20" s="199"/>
      <c r="FY20" s="199"/>
      <c r="FZ20" s="199"/>
      <c r="GA20" s="199"/>
      <c r="GB20" s="199"/>
      <c r="GC20" s="199"/>
      <c r="GD20" s="199"/>
      <c r="GE20" s="199"/>
      <c r="GF20" s="199"/>
      <c r="GG20" s="199"/>
      <c r="GH20" s="199"/>
      <c r="GI20" s="199"/>
      <c r="GJ20" s="199"/>
      <c r="GK20" s="199"/>
      <c r="GL20" s="199"/>
      <c r="GM20" s="199"/>
      <c r="GN20" s="199"/>
      <c r="GO20" s="199"/>
      <c r="GP20" s="199"/>
      <c r="GQ20" s="199"/>
      <c r="GR20" s="199"/>
      <c r="GS20" s="199"/>
      <c r="GT20" s="199"/>
      <c r="GU20" s="199"/>
      <c r="GV20" s="199"/>
      <c r="GW20" s="199"/>
      <c r="GX20" s="199"/>
      <c r="GY20" s="199"/>
      <c r="GZ20" s="199"/>
      <c r="HA20" s="199"/>
      <c r="HB20" s="199"/>
      <c r="HC20" s="199"/>
      <c r="HD20" s="199"/>
      <c r="HE20" s="199"/>
      <c r="HF20" s="199"/>
      <c r="HG20" s="199"/>
      <c r="HH20" s="199"/>
      <c r="HI20" s="199"/>
      <c r="HJ20" s="199"/>
      <c r="HK20" s="199"/>
      <c r="HL20" s="199"/>
      <c r="HM20" s="199"/>
      <c r="HN20" s="199"/>
      <c r="HO20" s="199"/>
      <c r="HP20" s="199"/>
      <c r="HQ20" s="199"/>
      <c r="HR20" s="199"/>
      <c r="HS20" s="199"/>
      <c r="HT20" s="199"/>
      <c r="HU20" s="199"/>
      <c r="HV20" s="199"/>
      <c r="HW20" s="199"/>
      <c r="HX20" s="199"/>
      <c r="HY20" s="199"/>
      <c r="HZ20" s="199"/>
      <c r="IA20" s="199"/>
    </row>
    <row r="21" spans="1:235" ht="20.100000000000001" customHeight="1" x14ac:dyDescent="0.25">
      <c r="A21" s="235"/>
      <c r="B21" s="201">
        <v>600</v>
      </c>
      <c r="C21" s="202">
        <v>8</v>
      </c>
      <c r="D21" s="203" t="s">
        <v>306</v>
      </c>
      <c r="E21" s="204" t="s">
        <v>307</v>
      </c>
      <c r="F21" s="205" t="s">
        <v>308</v>
      </c>
      <c r="G21" s="238" t="s">
        <v>100</v>
      </c>
      <c r="H21" s="206"/>
      <c r="I21" s="206" t="s">
        <v>210</v>
      </c>
      <c r="J21" s="244"/>
      <c r="K21" s="207" t="s">
        <v>899</v>
      </c>
      <c r="L21" s="208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  <c r="BI21" s="199"/>
      <c r="BJ21" s="199"/>
      <c r="BK21" s="199"/>
      <c r="BL21" s="199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199"/>
      <c r="CG21" s="199"/>
      <c r="CH21" s="199"/>
      <c r="CI21" s="199"/>
      <c r="CJ21" s="199"/>
      <c r="CK21" s="199"/>
      <c r="CL21" s="199"/>
      <c r="CM21" s="199"/>
      <c r="CN21" s="199"/>
      <c r="CO21" s="199"/>
      <c r="CP21" s="199"/>
      <c r="CQ21" s="199"/>
      <c r="CR21" s="199"/>
      <c r="CS21" s="199"/>
      <c r="CT21" s="199"/>
      <c r="CU21" s="199"/>
      <c r="CV21" s="199"/>
      <c r="CW21" s="199"/>
      <c r="CX21" s="199"/>
      <c r="CY21" s="199"/>
      <c r="CZ21" s="199"/>
      <c r="DA21" s="199"/>
      <c r="DB21" s="199"/>
      <c r="DC21" s="199"/>
      <c r="DD21" s="199"/>
      <c r="DE21" s="199"/>
      <c r="DF21" s="199"/>
      <c r="DG21" s="199"/>
      <c r="DH21" s="199"/>
      <c r="DI21" s="199"/>
      <c r="DJ21" s="199"/>
      <c r="DK21" s="199"/>
      <c r="DL21" s="199"/>
      <c r="DM21" s="199"/>
      <c r="DN21" s="199"/>
      <c r="DO21" s="199"/>
      <c r="DP21" s="199"/>
      <c r="DQ21" s="199"/>
      <c r="DR21" s="199"/>
      <c r="DS21" s="199"/>
      <c r="DT21" s="199"/>
      <c r="DU21" s="199"/>
      <c r="DV21" s="199"/>
      <c r="DW21" s="199"/>
      <c r="DX21" s="199"/>
      <c r="DY21" s="199"/>
      <c r="DZ21" s="199"/>
      <c r="EA21" s="199"/>
      <c r="EB21" s="199"/>
      <c r="EC21" s="199"/>
      <c r="ED21" s="199"/>
      <c r="EE21" s="199"/>
      <c r="EF21" s="199"/>
      <c r="EG21" s="199"/>
      <c r="EH21" s="199"/>
      <c r="EI21" s="199"/>
      <c r="EJ21" s="199"/>
      <c r="EK21" s="199"/>
      <c r="EL21" s="199"/>
      <c r="EM21" s="199"/>
      <c r="EN21" s="199"/>
      <c r="EO21" s="199"/>
      <c r="EP21" s="199"/>
      <c r="EQ21" s="199"/>
      <c r="ER21" s="199"/>
      <c r="ES21" s="199"/>
      <c r="ET21" s="199"/>
      <c r="EU21" s="199"/>
      <c r="EV21" s="199"/>
      <c r="EW21" s="199"/>
      <c r="EX21" s="199"/>
      <c r="EY21" s="199"/>
      <c r="EZ21" s="199"/>
      <c r="FA21" s="199"/>
      <c r="FB21" s="199"/>
      <c r="FC21" s="199"/>
      <c r="FD21" s="199"/>
      <c r="FE21" s="199"/>
      <c r="FF21" s="199"/>
      <c r="FG21" s="199"/>
      <c r="FH21" s="199"/>
      <c r="FI21" s="199"/>
      <c r="FJ21" s="199"/>
      <c r="FK21" s="199"/>
      <c r="FL21" s="199"/>
      <c r="FM21" s="199"/>
      <c r="FN21" s="199"/>
      <c r="FO21" s="199"/>
      <c r="FP21" s="199"/>
      <c r="FQ21" s="199"/>
      <c r="FR21" s="199"/>
      <c r="FS21" s="199"/>
      <c r="FT21" s="199"/>
      <c r="FU21" s="199"/>
      <c r="FV21" s="199"/>
      <c r="FW21" s="199"/>
      <c r="FX21" s="199"/>
      <c r="FY21" s="199"/>
      <c r="FZ21" s="199"/>
      <c r="GA21" s="199"/>
      <c r="GB21" s="199"/>
      <c r="GC21" s="199"/>
      <c r="GD21" s="199"/>
      <c r="GE21" s="199"/>
      <c r="GF21" s="199"/>
      <c r="GG21" s="199"/>
      <c r="GH21" s="199"/>
      <c r="GI21" s="199"/>
      <c r="GJ21" s="199"/>
      <c r="GK21" s="199"/>
      <c r="GL21" s="199"/>
      <c r="GM21" s="199"/>
      <c r="GN21" s="199"/>
      <c r="GO21" s="199"/>
      <c r="GP21" s="199"/>
      <c r="GQ21" s="199"/>
      <c r="GR21" s="199"/>
      <c r="GS21" s="199"/>
      <c r="GT21" s="199"/>
      <c r="GU21" s="199"/>
      <c r="GV21" s="199"/>
      <c r="GW21" s="199"/>
      <c r="GX21" s="199"/>
      <c r="GY21" s="199"/>
      <c r="GZ21" s="199"/>
      <c r="HA21" s="199"/>
      <c r="HB21" s="199"/>
      <c r="HC21" s="199"/>
      <c r="HD21" s="199"/>
      <c r="HE21" s="199"/>
      <c r="HF21" s="199"/>
      <c r="HG21" s="199"/>
      <c r="HH21" s="199"/>
      <c r="HI21" s="199"/>
      <c r="HJ21" s="199"/>
      <c r="HK21" s="199"/>
      <c r="HL21" s="199"/>
      <c r="HM21" s="199"/>
      <c r="HN21" s="199"/>
      <c r="HO21" s="199"/>
      <c r="HP21" s="199"/>
      <c r="HQ21" s="199"/>
      <c r="HR21" s="199"/>
      <c r="HS21" s="199"/>
      <c r="HT21" s="199"/>
      <c r="HU21" s="199"/>
      <c r="HV21" s="199"/>
      <c r="HW21" s="199"/>
      <c r="HX21" s="199"/>
      <c r="HY21" s="199"/>
      <c r="HZ21" s="199"/>
      <c r="IA21" s="199"/>
    </row>
    <row r="22" spans="1:235" ht="20.100000000000001" customHeight="1" x14ac:dyDescent="0.25">
      <c r="A22" s="235"/>
      <c r="B22" s="201">
        <v>400</v>
      </c>
      <c r="C22" s="202"/>
      <c r="D22" s="203" t="s">
        <v>900</v>
      </c>
      <c r="E22" s="204" t="s">
        <v>188</v>
      </c>
      <c r="F22" s="205" t="s">
        <v>189</v>
      </c>
      <c r="G22" s="238" t="s">
        <v>3</v>
      </c>
      <c r="H22" s="206" t="s">
        <v>66</v>
      </c>
      <c r="I22" s="206" t="s">
        <v>901</v>
      </c>
      <c r="J22" s="244"/>
      <c r="K22" s="207" t="s">
        <v>190</v>
      </c>
      <c r="L22" s="20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  <c r="BI22" s="199"/>
      <c r="BJ22" s="199"/>
      <c r="BK22" s="199"/>
      <c r="BL22" s="199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199"/>
      <c r="CG22" s="199"/>
      <c r="CH22" s="199"/>
      <c r="CI22" s="199"/>
      <c r="CJ22" s="199"/>
      <c r="CK22" s="199"/>
      <c r="CL22" s="199"/>
      <c r="CM22" s="199"/>
      <c r="CN22" s="199"/>
      <c r="CO22" s="199"/>
      <c r="CP22" s="199"/>
      <c r="CQ22" s="199"/>
      <c r="CR22" s="199"/>
      <c r="CS22" s="199"/>
      <c r="CT22" s="199"/>
      <c r="CU22" s="199"/>
      <c r="CV22" s="199"/>
      <c r="CW22" s="199"/>
      <c r="CX22" s="199"/>
      <c r="CY22" s="199"/>
      <c r="CZ22" s="199"/>
      <c r="DA22" s="199"/>
      <c r="DB22" s="199"/>
      <c r="DC22" s="199"/>
      <c r="DD22" s="199"/>
      <c r="DE22" s="199"/>
      <c r="DF22" s="199"/>
      <c r="DG22" s="199"/>
      <c r="DH22" s="199"/>
      <c r="DI22" s="199"/>
      <c r="DJ22" s="199"/>
      <c r="DK22" s="199"/>
      <c r="DL22" s="199"/>
      <c r="DM22" s="199"/>
      <c r="DN22" s="199"/>
      <c r="DO22" s="199"/>
      <c r="DP22" s="199"/>
      <c r="DQ22" s="199"/>
      <c r="DR22" s="199"/>
      <c r="DS22" s="199"/>
      <c r="DT22" s="199"/>
      <c r="DU22" s="199"/>
      <c r="DV22" s="199"/>
      <c r="DW22" s="199"/>
      <c r="DX22" s="199"/>
      <c r="DY22" s="199"/>
      <c r="DZ22" s="199"/>
      <c r="EA22" s="199"/>
      <c r="EB22" s="199"/>
      <c r="EC22" s="199"/>
      <c r="ED22" s="199"/>
      <c r="EE22" s="199"/>
      <c r="EF22" s="199"/>
      <c r="EG22" s="199"/>
      <c r="EH22" s="199"/>
      <c r="EI22" s="199"/>
      <c r="EJ22" s="199"/>
      <c r="EK22" s="199"/>
      <c r="EL22" s="199"/>
      <c r="EM22" s="199"/>
      <c r="EN22" s="199"/>
      <c r="EO22" s="199"/>
      <c r="EP22" s="199"/>
      <c r="EQ22" s="199"/>
      <c r="ER22" s="199"/>
      <c r="ES22" s="199"/>
      <c r="ET22" s="199"/>
      <c r="EU22" s="199"/>
      <c r="EV22" s="199"/>
      <c r="EW22" s="199"/>
      <c r="EX22" s="199"/>
      <c r="EY22" s="199"/>
      <c r="EZ22" s="199"/>
      <c r="FA22" s="199"/>
      <c r="FB22" s="199"/>
      <c r="FC22" s="199"/>
      <c r="FD22" s="199"/>
      <c r="FE22" s="199"/>
      <c r="FF22" s="199"/>
      <c r="FG22" s="199"/>
      <c r="FH22" s="199"/>
      <c r="FI22" s="199"/>
      <c r="FJ22" s="199"/>
      <c r="FK22" s="199"/>
      <c r="FL22" s="199"/>
      <c r="FM22" s="199"/>
      <c r="FN22" s="199"/>
      <c r="FO22" s="199"/>
      <c r="FP22" s="199"/>
      <c r="FQ22" s="199"/>
      <c r="FR22" s="199"/>
      <c r="FS22" s="199"/>
      <c r="FT22" s="199"/>
      <c r="FU22" s="199"/>
      <c r="FV22" s="199"/>
      <c r="FW22" s="199"/>
      <c r="FX22" s="199"/>
      <c r="FY22" s="199"/>
      <c r="FZ22" s="199"/>
      <c r="GA22" s="199"/>
      <c r="GB22" s="199"/>
      <c r="GC22" s="199"/>
      <c r="GD22" s="199"/>
      <c r="GE22" s="199"/>
      <c r="GF22" s="199"/>
      <c r="GG22" s="199"/>
      <c r="GH22" s="199"/>
      <c r="GI22" s="199"/>
      <c r="GJ22" s="199"/>
      <c r="GK22" s="199"/>
      <c r="GL22" s="199"/>
      <c r="GM22" s="199"/>
      <c r="GN22" s="199"/>
      <c r="GO22" s="199"/>
      <c r="GP22" s="199"/>
      <c r="GQ22" s="199"/>
      <c r="GR22" s="199"/>
      <c r="GS22" s="199"/>
      <c r="GT22" s="199"/>
      <c r="GU22" s="199"/>
      <c r="GV22" s="199"/>
      <c r="GW22" s="199"/>
      <c r="GX22" s="199"/>
      <c r="GY22" s="199"/>
      <c r="GZ22" s="199"/>
      <c r="HA22" s="199"/>
      <c r="HB22" s="199"/>
      <c r="HC22" s="199"/>
      <c r="HD22" s="199"/>
      <c r="HE22" s="199"/>
      <c r="HF22" s="199"/>
      <c r="HG22" s="199"/>
      <c r="HH22" s="199"/>
      <c r="HI22" s="199"/>
      <c r="HJ22" s="199"/>
      <c r="HK22" s="199"/>
      <c r="HL22" s="199"/>
      <c r="HM22" s="199"/>
      <c r="HN22" s="199"/>
      <c r="HO22" s="199"/>
      <c r="HP22" s="199"/>
      <c r="HQ22" s="199"/>
      <c r="HR22" s="199"/>
      <c r="HS22" s="199"/>
      <c r="HT22" s="199"/>
      <c r="HU22" s="199"/>
      <c r="HV22" s="199"/>
      <c r="HW22" s="199"/>
      <c r="HX22" s="199"/>
      <c r="HY22" s="199"/>
      <c r="HZ22" s="199"/>
      <c r="IA22" s="199"/>
    </row>
    <row r="23" spans="1:235" ht="20.100000000000001" customHeight="1" thickBot="1" x14ac:dyDescent="0.3">
      <c r="A23" s="236"/>
      <c r="B23" s="210">
        <v>200</v>
      </c>
      <c r="C23" s="211"/>
      <c r="D23" s="212" t="s">
        <v>902</v>
      </c>
      <c r="E23" s="213" t="s">
        <v>903</v>
      </c>
      <c r="F23" s="214" t="s">
        <v>857</v>
      </c>
      <c r="G23" s="239" t="s">
        <v>3</v>
      </c>
      <c r="H23" s="215"/>
      <c r="I23" s="215" t="s">
        <v>904</v>
      </c>
      <c r="J23" s="245"/>
      <c r="K23" s="217" t="s">
        <v>859</v>
      </c>
      <c r="L23" s="218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  <c r="BI23" s="199"/>
      <c r="BJ23" s="199"/>
      <c r="BK23" s="199"/>
      <c r="BL23" s="199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199"/>
      <c r="CG23" s="199"/>
      <c r="CH23" s="199"/>
      <c r="CI23" s="199"/>
      <c r="CJ23" s="199"/>
      <c r="CK23" s="199"/>
      <c r="CL23" s="199"/>
      <c r="CM23" s="199"/>
      <c r="CN23" s="199"/>
      <c r="CO23" s="199"/>
      <c r="CP23" s="199"/>
      <c r="CQ23" s="199"/>
      <c r="CR23" s="199"/>
      <c r="CS23" s="199"/>
      <c r="CT23" s="199"/>
      <c r="CU23" s="199"/>
      <c r="CV23" s="199"/>
      <c r="CW23" s="199"/>
      <c r="CX23" s="199"/>
      <c r="CY23" s="199"/>
      <c r="CZ23" s="199"/>
      <c r="DA23" s="199"/>
      <c r="DB23" s="199"/>
      <c r="DC23" s="199"/>
      <c r="DD23" s="199"/>
      <c r="DE23" s="199"/>
      <c r="DF23" s="199"/>
      <c r="DG23" s="199"/>
      <c r="DH23" s="199"/>
      <c r="DI23" s="199"/>
      <c r="DJ23" s="199"/>
      <c r="DK23" s="199"/>
      <c r="DL23" s="199"/>
      <c r="DM23" s="199"/>
      <c r="DN23" s="199"/>
      <c r="DO23" s="199"/>
      <c r="DP23" s="199"/>
      <c r="DQ23" s="199"/>
      <c r="DR23" s="199"/>
      <c r="DS23" s="199"/>
      <c r="DT23" s="199"/>
      <c r="DU23" s="199"/>
      <c r="DV23" s="199"/>
      <c r="DW23" s="199"/>
      <c r="DX23" s="199"/>
      <c r="DY23" s="199"/>
      <c r="DZ23" s="199"/>
      <c r="EA23" s="199"/>
      <c r="EB23" s="199"/>
      <c r="EC23" s="199"/>
      <c r="ED23" s="199"/>
      <c r="EE23" s="199"/>
      <c r="EF23" s="199"/>
      <c r="EG23" s="199"/>
      <c r="EH23" s="199"/>
      <c r="EI23" s="199"/>
      <c r="EJ23" s="199"/>
      <c r="EK23" s="199"/>
      <c r="EL23" s="199"/>
      <c r="EM23" s="199"/>
      <c r="EN23" s="199"/>
      <c r="EO23" s="199"/>
      <c r="EP23" s="199"/>
      <c r="EQ23" s="199"/>
      <c r="ER23" s="199"/>
      <c r="ES23" s="199"/>
      <c r="ET23" s="199"/>
      <c r="EU23" s="199"/>
      <c r="EV23" s="199"/>
      <c r="EW23" s="199"/>
      <c r="EX23" s="199"/>
      <c r="EY23" s="199"/>
      <c r="EZ23" s="199"/>
      <c r="FA23" s="199"/>
      <c r="FB23" s="199"/>
      <c r="FC23" s="199"/>
      <c r="FD23" s="199"/>
      <c r="FE23" s="199"/>
      <c r="FF23" s="199"/>
      <c r="FG23" s="199"/>
      <c r="FH23" s="199"/>
      <c r="FI23" s="199"/>
      <c r="FJ23" s="199"/>
      <c r="FK23" s="199"/>
      <c r="FL23" s="199"/>
      <c r="FM23" s="199"/>
      <c r="FN23" s="199"/>
      <c r="FO23" s="199"/>
      <c r="FP23" s="199"/>
      <c r="FQ23" s="199"/>
      <c r="FR23" s="199"/>
      <c r="FS23" s="199"/>
      <c r="FT23" s="199"/>
      <c r="FU23" s="199"/>
      <c r="FV23" s="199"/>
      <c r="FW23" s="199"/>
      <c r="FX23" s="199"/>
      <c r="FY23" s="199"/>
      <c r="FZ23" s="199"/>
      <c r="GA23" s="199"/>
      <c r="GB23" s="199"/>
      <c r="GC23" s="199"/>
      <c r="GD23" s="199"/>
      <c r="GE23" s="199"/>
      <c r="GF23" s="199"/>
      <c r="GG23" s="199"/>
      <c r="GH23" s="199"/>
      <c r="GI23" s="199"/>
      <c r="GJ23" s="199"/>
      <c r="GK23" s="199"/>
      <c r="GL23" s="199"/>
      <c r="GM23" s="199"/>
      <c r="GN23" s="199"/>
      <c r="GO23" s="199"/>
      <c r="GP23" s="199"/>
      <c r="GQ23" s="199"/>
      <c r="GR23" s="199"/>
      <c r="GS23" s="199"/>
      <c r="GT23" s="199"/>
      <c r="GU23" s="199"/>
      <c r="GV23" s="199"/>
      <c r="GW23" s="199"/>
      <c r="GX23" s="199"/>
      <c r="GY23" s="199"/>
      <c r="GZ23" s="199"/>
      <c r="HA23" s="199"/>
      <c r="HB23" s="199"/>
      <c r="HC23" s="199"/>
      <c r="HD23" s="199"/>
      <c r="HE23" s="199"/>
      <c r="HF23" s="199"/>
      <c r="HG23" s="199"/>
      <c r="HH23" s="199"/>
      <c r="HI23" s="199"/>
      <c r="HJ23" s="199"/>
      <c r="HK23" s="199"/>
      <c r="HL23" s="199"/>
      <c r="HM23" s="199"/>
      <c r="HN23" s="199"/>
      <c r="HO23" s="199"/>
      <c r="HP23" s="199"/>
      <c r="HQ23" s="199"/>
      <c r="HR23" s="199"/>
      <c r="HS23" s="199"/>
      <c r="HT23" s="199"/>
      <c r="HU23" s="199"/>
      <c r="HV23" s="199"/>
      <c r="HW23" s="199"/>
      <c r="HX23" s="199"/>
      <c r="HY23" s="199"/>
      <c r="HZ23" s="199"/>
      <c r="IA23" s="199"/>
    </row>
  </sheetData>
  <mergeCells count="12">
    <mergeCell ref="A8:A11"/>
    <mergeCell ref="G8:G11"/>
    <mergeCell ref="J8:J11"/>
    <mergeCell ref="A12:A15"/>
    <mergeCell ref="G12:G15"/>
    <mergeCell ref="J12:J15"/>
    <mergeCell ref="A16:A19"/>
    <mergeCell ref="G16:G19"/>
    <mergeCell ref="J16:J19"/>
    <mergeCell ref="A20:A23"/>
    <mergeCell ref="G20:G23"/>
    <mergeCell ref="J20:J23"/>
  </mergeCells>
  <pageMargins left="0.39370078740157483" right="0.39370078740157483" top="0.43307086614173229" bottom="0.74803149606299213" header="0.31496062992125984" footer="0.31496062992125984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1"/>
  <sheetViews>
    <sheetView workbookViewId="0">
      <selection activeCell="A3" sqref="A3"/>
    </sheetView>
  </sheetViews>
  <sheetFormatPr defaultColWidth="9.109375" defaultRowHeight="13.2" x14ac:dyDescent="0.25"/>
  <cols>
    <col min="1" max="1" width="5.33203125" style="112" customWidth="1"/>
    <col min="2" max="2" width="4.88671875" style="112" customWidth="1"/>
    <col min="3" max="3" width="11.88671875" style="112" customWidth="1"/>
    <col min="4" max="4" width="13.88671875" style="112" customWidth="1"/>
    <col min="5" max="5" width="8.109375" style="112" customWidth="1"/>
    <col min="6" max="6" width="8.109375" style="126" customWidth="1"/>
    <col min="7" max="7" width="9.33203125" style="126" customWidth="1"/>
    <col min="8" max="8" width="5.5546875" style="126" customWidth="1"/>
    <col min="9" max="17" width="4.5546875" style="13" customWidth="1"/>
    <col min="18" max="18" width="7.5546875" style="113" customWidth="1"/>
    <col min="19" max="19" width="5.5546875" style="113" customWidth="1"/>
    <col min="20" max="20" width="18.5546875" style="112" customWidth="1"/>
    <col min="21" max="16384" width="9.109375" style="112"/>
  </cols>
  <sheetData>
    <row r="1" spans="1:20" s="2" customFormat="1" ht="13.8" x14ac:dyDescent="0.25">
      <c r="A1" s="1" t="s">
        <v>0</v>
      </c>
      <c r="B1" s="1"/>
      <c r="E1" s="3"/>
      <c r="F1" s="3"/>
      <c r="G1" s="3"/>
      <c r="H1" s="3"/>
      <c r="I1" s="4"/>
      <c r="J1" s="5"/>
      <c r="T1" s="6" t="s">
        <v>1</v>
      </c>
    </row>
    <row r="2" spans="1:20" s="7" customFormat="1" ht="15.75" customHeight="1" x14ac:dyDescent="0.25">
      <c r="A2" s="1" t="s">
        <v>2</v>
      </c>
      <c r="B2" s="1"/>
      <c r="D2" s="2"/>
      <c r="E2" s="3"/>
      <c r="F2" s="3"/>
      <c r="G2" s="3"/>
      <c r="H2" s="3"/>
      <c r="I2" s="8"/>
      <c r="J2" s="5"/>
      <c r="T2" s="9" t="s">
        <v>3</v>
      </c>
    </row>
    <row r="3" spans="1:20" x14ac:dyDescent="0.25">
      <c r="A3" s="113"/>
      <c r="B3" s="113"/>
      <c r="T3" s="127"/>
    </row>
    <row r="4" spans="1:20" ht="15.6" x14ac:dyDescent="0.3">
      <c r="C4" s="128" t="s">
        <v>597</v>
      </c>
      <c r="E4" s="113"/>
      <c r="F4" s="129"/>
      <c r="G4" s="129"/>
      <c r="H4" s="129"/>
    </row>
    <row r="5" spans="1:20" ht="13.8" thickBot="1" x14ac:dyDescent="0.3">
      <c r="I5" s="130"/>
      <c r="J5" s="130"/>
      <c r="K5" s="130"/>
      <c r="L5" s="130"/>
      <c r="M5" s="130"/>
      <c r="N5" s="130"/>
      <c r="O5" s="130"/>
      <c r="P5" s="130"/>
      <c r="Q5" s="130"/>
    </row>
    <row r="6" spans="1:20" s="86" customFormat="1" ht="20.100000000000001" customHeight="1" thickBot="1" x14ac:dyDescent="0.25">
      <c r="A6" s="131" t="s">
        <v>5</v>
      </c>
      <c r="B6" s="21" t="s">
        <v>58</v>
      </c>
      <c r="C6" s="22" t="s">
        <v>7</v>
      </c>
      <c r="D6" s="132" t="s">
        <v>8</v>
      </c>
      <c r="E6" s="21" t="s">
        <v>9</v>
      </c>
      <c r="F6" s="133" t="s">
        <v>10</v>
      </c>
      <c r="G6" s="134" t="s">
        <v>11</v>
      </c>
      <c r="H6" s="134" t="s">
        <v>12</v>
      </c>
      <c r="I6" s="135" t="s">
        <v>598</v>
      </c>
      <c r="J6" s="135" t="s">
        <v>599</v>
      </c>
      <c r="K6" s="135" t="s">
        <v>600</v>
      </c>
      <c r="L6" s="135" t="s">
        <v>601</v>
      </c>
      <c r="M6" s="135" t="s">
        <v>602</v>
      </c>
      <c r="N6" s="135" t="s">
        <v>603</v>
      </c>
      <c r="O6" s="135" t="s">
        <v>604</v>
      </c>
      <c r="P6" s="135" t="s">
        <v>605</v>
      </c>
      <c r="Q6" s="135" t="s">
        <v>606</v>
      </c>
      <c r="R6" s="132" t="s">
        <v>61</v>
      </c>
      <c r="S6" s="136" t="s">
        <v>15</v>
      </c>
      <c r="T6" s="133" t="s">
        <v>16</v>
      </c>
    </row>
    <row r="7" spans="1:20" s="148" customFormat="1" ht="24.9" customHeight="1" x14ac:dyDescent="0.25">
      <c r="A7" s="137">
        <v>1</v>
      </c>
      <c r="B7" s="138">
        <v>149</v>
      </c>
      <c r="C7" s="139" t="s">
        <v>607</v>
      </c>
      <c r="D7" s="140" t="s">
        <v>608</v>
      </c>
      <c r="E7" s="141" t="s">
        <v>609</v>
      </c>
      <c r="F7" s="142" t="s">
        <v>3</v>
      </c>
      <c r="G7" s="143" t="s">
        <v>66</v>
      </c>
      <c r="H7" s="143"/>
      <c r="I7" s="144"/>
      <c r="J7" s="144"/>
      <c r="K7" s="144"/>
      <c r="L7" s="144" t="s">
        <v>610</v>
      </c>
      <c r="M7" s="144" t="s">
        <v>610</v>
      </c>
      <c r="N7" s="144" t="s">
        <v>610</v>
      </c>
      <c r="O7" s="144" t="s">
        <v>610</v>
      </c>
      <c r="P7" s="144" t="s">
        <v>610</v>
      </c>
      <c r="Q7" s="144" t="s">
        <v>611</v>
      </c>
      <c r="R7" s="145">
        <v>1.73</v>
      </c>
      <c r="S7" s="146" t="str">
        <f>IF(ISBLANK(R7),"",IF(R7&lt;1.39,"",IF(R7&gt;=1.91,"TSM",IF(R7&gt;=1.83,"SM",IF(R7&gt;=1.75,"KSM",IF(R7&gt;=1.65,"I A",IF(R7&gt;=1.5,"II A",IF(R7&gt;=1.39,"III A"))))))))</f>
        <v>I A</v>
      </c>
      <c r="T7" s="147" t="s">
        <v>612</v>
      </c>
    </row>
    <row r="8" spans="1:20" s="148" customFormat="1" ht="24.9" customHeight="1" x14ac:dyDescent="0.25">
      <c r="A8" s="137">
        <v>2</v>
      </c>
      <c r="B8" s="138">
        <v>148</v>
      </c>
      <c r="C8" s="139" t="s">
        <v>613</v>
      </c>
      <c r="D8" s="140" t="s">
        <v>614</v>
      </c>
      <c r="E8" s="141" t="s">
        <v>615</v>
      </c>
      <c r="F8" s="142" t="s">
        <v>208</v>
      </c>
      <c r="G8" s="143" t="s">
        <v>66</v>
      </c>
      <c r="H8" s="143"/>
      <c r="I8" s="144"/>
      <c r="J8" s="144"/>
      <c r="K8" s="144"/>
      <c r="L8" s="144" t="s">
        <v>610</v>
      </c>
      <c r="M8" s="144" t="s">
        <v>610</v>
      </c>
      <c r="N8" s="144" t="s">
        <v>610</v>
      </c>
      <c r="O8" s="144" t="s">
        <v>616</v>
      </c>
      <c r="P8" s="144" t="s">
        <v>610</v>
      </c>
      <c r="Q8" s="144" t="s">
        <v>611</v>
      </c>
      <c r="R8" s="145">
        <v>1.73</v>
      </c>
      <c r="S8" s="146" t="str">
        <f>IF(ISBLANK(R8),"",IF(R8&lt;1.39,"",IF(R8&gt;=1.91,"TSM",IF(R8&gt;=1.83,"SM",IF(R8&gt;=1.75,"KSM",IF(R8&gt;=1.65,"I A",IF(R8&gt;=1.5,"II A",IF(R8&gt;=1.39,"III A"))))))))</f>
        <v>I A</v>
      </c>
      <c r="T8" s="147" t="s">
        <v>617</v>
      </c>
    </row>
    <row r="9" spans="1:20" s="148" customFormat="1" ht="24.9" customHeight="1" x14ac:dyDescent="0.25">
      <c r="A9" s="137">
        <v>3</v>
      </c>
      <c r="B9" s="138">
        <v>182</v>
      </c>
      <c r="C9" s="139" t="s">
        <v>618</v>
      </c>
      <c r="D9" s="140" t="s">
        <v>619</v>
      </c>
      <c r="E9" s="141" t="s">
        <v>620</v>
      </c>
      <c r="F9" s="142" t="s">
        <v>121</v>
      </c>
      <c r="G9" s="143"/>
      <c r="H9" s="143"/>
      <c r="I9" s="144"/>
      <c r="J9" s="144"/>
      <c r="K9" s="144" t="s">
        <v>610</v>
      </c>
      <c r="L9" s="144" t="s">
        <v>610</v>
      </c>
      <c r="M9" s="144" t="s">
        <v>610</v>
      </c>
      <c r="N9" s="144" t="s">
        <v>611</v>
      </c>
      <c r="O9" s="144"/>
      <c r="P9" s="144"/>
      <c r="Q9" s="144"/>
      <c r="R9" s="145">
        <v>1.6</v>
      </c>
      <c r="S9" s="146" t="str">
        <f>IF(ISBLANK(R9),"",IF(R9&lt;1.39,"",IF(R9&gt;=1.91,"TSM",IF(R9&gt;=1.83,"SM",IF(R9&gt;=1.75,"KSM",IF(R9&gt;=1.65,"I A",IF(R9&gt;=1.5,"II A",IF(R9&gt;=1.39,"III A"))))))))</f>
        <v>II A</v>
      </c>
      <c r="T9" s="147" t="s">
        <v>621</v>
      </c>
    </row>
    <row r="10" spans="1:20" s="148" customFormat="1" ht="24.9" customHeight="1" x14ac:dyDescent="0.25">
      <c r="A10" s="137">
        <v>4</v>
      </c>
      <c r="B10" s="138">
        <v>136</v>
      </c>
      <c r="C10" s="139" t="s">
        <v>81</v>
      </c>
      <c r="D10" s="140" t="s">
        <v>622</v>
      </c>
      <c r="E10" s="141" t="s">
        <v>623</v>
      </c>
      <c r="F10" s="142" t="s">
        <v>624</v>
      </c>
      <c r="G10" s="143" t="s">
        <v>625</v>
      </c>
      <c r="H10" s="143"/>
      <c r="I10" s="144" t="s">
        <v>626</v>
      </c>
      <c r="J10" s="144" t="s">
        <v>610</v>
      </c>
      <c r="K10" s="144" t="s">
        <v>610</v>
      </c>
      <c r="L10" s="144" t="s">
        <v>610</v>
      </c>
      <c r="M10" s="144" t="s">
        <v>626</v>
      </c>
      <c r="N10" s="144" t="s">
        <v>611</v>
      </c>
      <c r="O10" s="144"/>
      <c r="P10" s="144"/>
      <c r="Q10" s="144"/>
      <c r="R10" s="145">
        <v>1.6</v>
      </c>
      <c r="S10" s="146" t="str">
        <f t="shared" ref="S10:S11" si="0">IF(ISBLANK(R10),"",IF(R10&lt;1.39,"",IF(R10&gt;=1.91,"TSM",IF(R10&gt;=1.83,"SM",IF(R10&gt;=1.75,"KSM",IF(R10&gt;=1.65,"I A",IF(R10&gt;=1.5,"II A",IF(R10&gt;=1.39,"III A"))))))))</f>
        <v>II A</v>
      </c>
      <c r="T10" s="147" t="s">
        <v>627</v>
      </c>
    </row>
    <row r="11" spans="1:20" s="148" customFormat="1" ht="24.9" customHeight="1" x14ac:dyDescent="0.25">
      <c r="A11" s="137">
        <v>5</v>
      </c>
      <c r="B11" s="138">
        <v>164</v>
      </c>
      <c r="C11" s="139" t="s">
        <v>97</v>
      </c>
      <c r="D11" s="140" t="s">
        <v>628</v>
      </c>
      <c r="E11" s="141" t="s">
        <v>629</v>
      </c>
      <c r="F11" s="142" t="s">
        <v>3</v>
      </c>
      <c r="G11" s="143" t="s">
        <v>66</v>
      </c>
      <c r="H11" s="143"/>
      <c r="I11" s="144" t="s">
        <v>610</v>
      </c>
      <c r="J11" s="144" t="s">
        <v>610</v>
      </c>
      <c r="K11" s="144" t="s">
        <v>611</v>
      </c>
      <c r="L11" s="144"/>
      <c r="M11" s="144"/>
      <c r="N11" s="144"/>
      <c r="O11" s="144"/>
      <c r="P11" s="144"/>
      <c r="Q11" s="144"/>
      <c r="R11" s="145">
        <v>1.45</v>
      </c>
      <c r="S11" s="146" t="str">
        <f t="shared" si="0"/>
        <v>III A</v>
      </c>
      <c r="T11" s="147" t="s">
        <v>313</v>
      </c>
    </row>
  </sheetData>
  <printOptions horizontalCentered="1"/>
  <pageMargins left="0.39370078740157483" right="0.39370078740157483" top="0.86614173228346458" bottom="0.39370078740157483" header="0.86614173228346458" footer="0.39370078740157483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8"/>
  <sheetViews>
    <sheetView workbookViewId="0">
      <selection activeCell="A4" sqref="A4"/>
    </sheetView>
  </sheetViews>
  <sheetFormatPr defaultColWidth="9.109375" defaultRowHeight="13.2" x14ac:dyDescent="0.25"/>
  <cols>
    <col min="1" max="1" width="5.33203125" style="156" customWidth="1"/>
    <col min="2" max="2" width="5.33203125" style="112" customWidth="1"/>
    <col min="3" max="3" width="11.88671875" style="112" customWidth="1"/>
    <col min="4" max="4" width="12.109375" style="112" customWidth="1"/>
    <col min="5" max="5" width="7" style="112" bestFit="1" customWidth="1"/>
    <col min="6" max="6" width="8.5546875" style="126" customWidth="1"/>
    <col min="7" max="7" width="7.88671875" style="126" customWidth="1"/>
    <col min="8" max="8" width="6.77734375" style="126" customWidth="1"/>
    <col min="9" max="15" width="4.33203125" style="13" customWidth="1"/>
    <col min="16" max="16" width="8.88671875" style="113" customWidth="1"/>
    <col min="17" max="17" width="6.5546875" style="113" customWidth="1"/>
    <col min="18" max="18" width="18.88671875" style="112" customWidth="1"/>
    <col min="19" max="16384" width="9.109375" style="112"/>
  </cols>
  <sheetData>
    <row r="1" spans="1:18" s="2" customFormat="1" ht="13.8" x14ac:dyDescent="0.25">
      <c r="A1" s="1" t="s">
        <v>0</v>
      </c>
      <c r="B1" s="1"/>
      <c r="E1" s="3"/>
      <c r="F1" s="3"/>
      <c r="G1" s="3"/>
      <c r="H1" s="3"/>
      <c r="I1" s="4"/>
      <c r="J1" s="5"/>
      <c r="Q1" s="1"/>
      <c r="R1" s="6" t="s">
        <v>1</v>
      </c>
    </row>
    <row r="2" spans="1:18" s="7" customFormat="1" ht="15.75" customHeight="1" x14ac:dyDescent="0.25">
      <c r="A2" s="1" t="s">
        <v>2</v>
      </c>
      <c r="B2" s="1"/>
      <c r="D2" s="2"/>
      <c r="E2" s="3"/>
      <c r="F2" s="3"/>
      <c r="G2" s="3"/>
      <c r="H2" s="3"/>
      <c r="I2" s="8"/>
      <c r="J2" s="5"/>
      <c r="Q2" s="1"/>
      <c r="R2" s="9" t="s">
        <v>3</v>
      </c>
    </row>
    <row r="3" spans="1:18" x14ac:dyDescent="0.25">
      <c r="A3" s="155"/>
      <c r="B3" s="113"/>
      <c r="R3" s="127"/>
    </row>
    <row r="4" spans="1:18" ht="15.6" x14ac:dyDescent="0.3">
      <c r="C4" s="128" t="s">
        <v>844</v>
      </c>
      <c r="E4" s="113"/>
      <c r="F4" s="129"/>
      <c r="G4" s="129"/>
      <c r="H4" s="129"/>
    </row>
    <row r="5" spans="1:18" ht="13.8" thickBot="1" x14ac:dyDescent="0.3">
      <c r="I5" s="130"/>
      <c r="J5" s="130"/>
      <c r="K5" s="130"/>
      <c r="L5" s="130"/>
      <c r="M5" s="130"/>
      <c r="N5" s="130"/>
      <c r="O5" s="130"/>
    </row>
    <row r="6" spans="1:18" s="86" customFormat="1" ht="20.100000000000001" customHeight="1" thickBot="1" x14ac:dyDescent="0.25">
      <c r="A6" s="157" t="s">
        <v>5</v>
      </c>
      <c r="B6" s="21" t="s">
        <v>58</v>
      </c>
      <c r="C6" s="22" t="s">
        <v>7</v>
      </c>
      <c r="D6" s="132" t="s">
        <v>8</v>
      </c>
      <c r="E6" s="21" t="s">
        <v>9</v>
      </c>
      <c r="F6" s="133" t="s">
        <v>10</v>
      </c>
      <c r="G6" s="134" t="s">
        <v>11</v>
      </c>
      <c r="H6" s="134" t="s">
        <v>12</v>
      </c>
      <c r="I6" s="135" t="s">
        <v>845</v>
      </c>
      <c r="J6" s="135" t="s">
        <v>846</v>
      </c>
      <c r="K6" s="135" t="s">
        <v>847</v>
      </c>
      <c r="L6" s="135" t="s">
        <v>848</v>
      </c>
      <c r="M6" s="135" t="s">
        <v>849</v>
      </c>
      <c r="N6" s="135" t="s">
        <v>850</v>
      </c>
      <c r="O6" s="135" t="s">
        <v>851</v>
      </c>
      <c r="P6" s="132" t="s">
        <v>61</v>
      </c>
      <c r="Q6" s="136" t="s">
        <v>15</v>
      </c>
      <c r="R6" s="133" t="s">
        <v>16</v>
      </c>
    </row>
    <row r="7" spans="1:18" s="148" customFormat="1" ht="24.9" customHeight="1" x14ac:dyDescent="0.25">
      <c r="A7" s="24">
        <v>1</v>
      </c>
      <c r="B7" s="138">
        <v>72</v>
      </c>
      <c r="C7" s="139" t="s">
        <v>375</v>
      </c>
      <c r="D7" s="140" t="s">
        <v>374</v>
      </c>
      <c r="E7" s="141" t="s">
        <v>373</v>
      </c>
      <c r="F7" s="142" t="s">
        <v>852</v>
      </c>
      <c r="G7" s="143" t="s">
        <v>66</v>
      </c>
      <c r="H7" s="143" t="s">
        <v>371</v>
      </c>
      <c r="I7" s="144"/>
      <c r="J7" s="144"/>
      <c r="K7" s="144" t="s">
        <v>610</v>
      </c>
      <c r="L7" s="144" t="s">
        <v>610</v>
      </c>
      <c r="M7" s="144" t="s">
        <v>610</v>
      </c>
      <c r="N7" s="144" t="s">
        <v>616</v>
      </c>
      <c r="O7" s="144" t="s">
        <v>611</v>
      </c>
      <c r="P7" s="145">
        <v>2.0499999999999998</v>
      </c>
      <c r="Q7" s="158" t="str">
        <f>IF(ISBLANK(P7),"",IF(P7&lt;1.6,"",IF(P7&gt;=2.28,"TSM",IF(P7&gt;=2.15,"SM",IF(P7&gt;=2.03,"KSM",IF(P7&gt;=1.9,"I A",IF(P7&gt;=1.75,"II A",IF(P7&gt;=1.6,"III A"))))))))</f>
        <v>KSM</v>
      </c>
      <c r="R7" s="147" t="s">
        <v>117</v>
      </c>
    </row>
    <row r="8" spans="1:18" s="148" customFormat="1" ht="24.9" customHeight="1" x14ac:dyDescent="0.25">
      <c r="A8" s="24">
        <v>2</v>
      </c>
      <c r="B8" s="138">
        <v>73</v>
      </c>
      <c r="C8" s="139" t="s">
        <v>853</v>
      </c>
      <c r="D8" s="140" t="s">
        <v>362</v>
      </c>
      <c r="E8" s="141" t="s">
        <v>361</v>
      </c>
      <c r="F8" s="142" t="s">
        <v>360</v>
      </c>
      <c r="G8" s="143" t="s">
        <v>66</v>
      </c>
      <c r="H8" s="143"/>
      <c r="I8" s="144" t="s">
        <v>610</v>
      </c>
      <c r="J8" s="144" t="s">
        <v>610</v>
      </c>
      <c r="K8" s="144" t="s">
        <v>610</v>
      </c>
      <c r="L8" s="144" t="s">
        <v>610</v>
      </c>
      <c r="M8" s="144" t="s">
        <v>626</v>
      </c>
      <c r="N8" s="144" t="s">
        <v>611</v>
      </c>
      <c r="O8" s="144"/>
      <c r="P8" s="145">
        <v>2</v>
      </c>
      <c r="Q8" s="158" t="str">
        <f>IF(ISBLANK(P8),"",IF(P8&lt;1.6,"",IF(P8&gt;=2.28,"TSM",IF(P8&gt;=2.15,"SM",IF(P8&gt;=2.03,"KSM",IF(P8&gt;=1.9,"I A",IF(P8&gt;=1.75,"II A",IF(P8&gt;=1.6,"III A"))))))))</f>
        <v>I A</v>
      </c>
      <c r="R8" s="147" t="s">
        <v>117</v>
      </c>
    </row>
  </sheetData>
  <printOptions horizontalCentered="1"/>
  <pageMargins left="0.39370078740157483" right="0.39370078740157483" top="0.86614173228346458" bottom="0.39370078740157483" header="0.86614173228346458" footer="0.39370078740157483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2"/>
  <sheetViews>
    <sheetView showZeros="0" zoomScaleNormal="100" workbookViewId="0">
      <selection activeCell="A4" sqref="A4"/>
    </sheetView>
  </sheetViews>
  <sheetFormatPr defaultColWidth="9.109375" defaultRowHeight="13.2" x14ac:dyDescent="0.25"/>
  <cols>
    <col min="1" max="1" width="4.6640625" style="87" customWidth="1"/>
    <col min="2" max="2" width="4" style="87" bestFit="1" customWidth="1"/>
    <col min="3" max="3" width="12.5546875" style="87" customWidth="1"/>
    <col min="4" max="4" width="14" style="87" customWidth="1"/>
    <col min="5" max="5" width="8.21875" style="90" customWidth="1"/>
    <col min="6" max="6" width="6.44140625" style="87" bestFit="1" customWidth="1"/>
    <col min="7" max="7" width="9.6640625" style="87" bestFit="1" customWidth="1"/>
    <col min="8" max="8" width="11.77734375" style="87" customWidth="1"/>
    <col min="9" max="9" width="4.6640625" style="87" customWidth="1"/>
    <col min="10" max="16" width="5.44140625" style="89" customWidth="1"/>
    <col min="17" max="17" width="7.21875" style="88" bestFit="1" customWidth="1"/>
    <col min="18" max="18" width="6.33203125" style="88" customWidth="1"/>
    <col min="19" max="19" width="18.109375" style="87" bestFit="1" customWidth="1"/>
    <col min="20" max="16384" width="9.109375" style="87"/>
  </cols>
  <sheetData>
    <row r="1" spans="1:21" s="2" customFormat="1" ht="13.8" x14ac:dyDescent="0.25">
      <c r="A1" s="1" t="s">
        <v>0</v>
      </c>
      <c r="B1" s="1"/>
      <c r="E1" s="3"/>
      <c r="F1" s="3"/>
      <c r="G1" s="3"/>
      <c r="H1" s="3"/>
      <c r="I1" s="1"/>
      <c r="J1" s="4"/>
      <c r="K1" s="5"/>
      <c r="S1" s="6" t="s">
        <v>1</v>
      </c>
      <c r="U1" s="1"/>
    </row>
    <row r="2" spans="1:21" s="7" customFormat="1" ht="15.75" customHeight="1" x14ac:dyDescent="0.25">
      <c r="A2" s="1" t="s">
        <v>2</v>
      </c>
      <c r="B2" s="1"/>
      <c r="D2" s="2"/>
      <c r="E2" s="3"/>
      <c r="F2" s="3"/>
      <c r="G2" s="3"/>
      <c r="H2" s="3"/>
      <c r="I2" s="1"/>
      <c r="J2" s="8"/>
      <c r="K2" s="5"/>
      <c r="S2" s="9" t="s">
        <v>3</v>
      </c>
      <c r="U2" s="1"/>
    </row>
    <row r="3" spans="1:21" s="10" customFormat="1" ht="10.5" customHeight="1" x14ac:dyDescent="0.3">
      <c r="D3" s="11"/>
      <c r="F3" s="12"/>
      <c r="G3" s="12"/>
      <c r="H3" s="12"/>
      <c r="J3" s="12"/>
      <c r="K3" s="80"/>
      <c r="L3" s="80"/>
      <c r="M3" s="80"/>
    </row>
    <row r="4" spans="1:21" s="10" customFormat="1" ht="15.6" x14ac:dyDescent="0.3">
      <c r="C4" s="14" t="s">
        <v>775</v>
      </c>
      <c r="D4" s="14"/>
      <c r="E4" s="2"/>
      <c r="F4" s="12"/>
      <c r="G4" s="12"/>
      <c r="H4" s="12"/>
      <c r="J4" s="15"/>
      <c r="K4" s="80"/>
      <c r="L4" s="80"/>
      <c r="M4" s="80"/>
    </row>
    <row r="5" spans="1:21" s="10" customFormat="1" ht="9" customHeight="1" thickBot="1" x14ac:dyDescent="0.3">
      <c r="E5" s="2"/>
      <c r="F5" s="12"/>
      <c r="G5" s="12"/>
      <c r="H5" s="12"/>
      <c r="J5" s="12"/>
      <c r="K5" s="80"/>
      <c r="L5" s="80"/>
      <c r="M5" s="80"/>
    </row>
    <row r="6" spans="1:21" s="106" customFormat="1" ht="13.5" customHeight="1" thickBot="1" x14ac:dyDescent="0.25">
      <c r="E6" s="107"/>
      <c r="J6" s="246" t="s">
        <v>57</v>
      </c>
      <c r="K6" s="247"/>
      <c r="L6" s="247"/>
      <c r="M6" s="247"/>
      <c r="N6" s="247"/>
      <c r="O6" s="247"/>
      <c r="P6" s="248"/>
      <c r="Q6" s="99"/>
      <c r="R6" s="99"/>
    </row>
    <row r="7" spans="1:21" s="99" customFormat="1" ht="14.25" customHeight="1" thickBot="1" x14ac:dyDescent="0.25">
      <c r="A7" s="16" t="s">
        <v>5</v>
      </c>
      <c r="B7" s="17" t="s">
        <v>58</v>
      </c>
      <c r="C7" s="18" t="s">
        <v>7</v>
      </c>
      <c r="D7" s="19" t="s">
        <v>8</v>
      </c>
      <c r="E7" s="20" t="s">
        <v>9</v>
      </c>
      <c r="F7" s="20" t="s">
        <v>10</v>
      </c>
      <c r="G7" s="20" t="s">
        <v>11</v>
      </c>
      <c r="H7" s="20" t="s">
        <v>776</v>
      </c>
      <c r="I7" s="16" t="s">
        <v>60</v>
      </c>
      <c r="J7" s="105">
        <v>1</v>
      </c>
      <c r="K7" s="103">
        <v>2</v>
      </c>
      <c r="L7" s="104">
        <v>3</v>
      </c>
      <c r="M7" s="104" t="s">
        <v>60</v>
      </c>
      <c r="N7" s="103">
        <v>4</v>
      </c>
      <c r="O7" s="103">
        <v>5</v>
      </c>
      <c r="P7" s="102">
        <v>6</v>
      </c>
      <c r="Q7" s="101" t="s">
        <v>61</v>
      </c>
      <c r="R7" s="100" t="s">
        <v>62</v>
      </c>
      <c r="S7" s="23" t="s">
        <v>16</v>
      </c>
    </row>
    <row r="8" spans="1:21" s="10" customFormat="1" ht="19.95" customHeight="1" x14ac:dyDescent="0.25">
      <c r="A8" s="24">
        <v>1</v>
      </c>
      <c r="B8" s="98">
        <v>197</v>
      </c>
      <c r="C8" s="26" t="s">
        <v>777</v>
      </c>
      <c r="D8" s="97" t="s">
        <v>778</v>
      </c>
      <c r="E8" s="28" t="s">
        <v>779</v>
      </c>
      <c r="F8" s="96" t="s">
        <v>100</v>
      </c>
      <c r="G8" s="96" t="s">
        <v>323</v>
      </c>
      <c r="H8" s="96"/>
      <c r="I8" s="95">
        <v>3</v>
      </c>
      <c r="J8" s="94">
        <v>5.53</v>
      </c>
      <c r="K8" s="94">
        <v>5.79</v>
      </c>
      <c r="L8" s="94">
        <v>5.84</v>
      </c>
      <c r="M8" s="95">
        <v>8</v>
      </c>
      <c r="N8" s="94">
        <v>5.68</v>
      </c>
      <c r="O8" s="94" t="s">
        <v>74</v>
      </c>
      <c r="P8" s="94">
        <v>5.92</v>
      </c>
      <c r="Q8" s="93">
        <f t="shared" ref="Q8:Q20" si="0">MAX(J8:L8,N8:P8)</f>
        <v>5.92</v>
      </c>
      <c r="R8" s="92" t="str">
        <f t="shared" ref="R8:R20" si="1">IF(ISBLANK(Q8),"",IF(Q8&lt;4.6,"",IF(Q8&gt;=6.62,"TSM",IF(Q8&gt;=6.3,"SM",IF(Q8&gt;=6,"KSM",IF(Q8&gt;=5.6,"I A",IF(Q8&gt;=5.15,"II A",IF(Q8&gt;=4.6,"III A"))))))))</f>
        <v>I A</v>
      </c>
      <c r="S8" s="91" t="s">
        <v>780</v>
      </c>
    </row>
    <row r="9" spans="1:21" s="10" customFormat="1" ht="19.95" customHeight="1" x14ac:dyDescent="0.25">
      <c r="A9" s="24">
        <v>2</v>
      </c>
      <c r="B9" s="98">
        <v>172</v>
      </c>
      <c r="C9" s="26" t="s">
        <v>488</v>
      </c>
      <c r="D9" s="97" t="s">
        <v>489</v>
      </c>
      <c r="E9" s="28" t="s">
        <v>490</v>
      </c>
      <c r="F9" s="96" t="s">
        <v>3</v>
      </c>
      <c r="G9" s="96" t="s">
        <v>329</v>
      </c>
      <c r="H9" s="96"/>
      <c r="I9" s="95">
        <v>12</v>
      </c>
      <c r="J9" s="94" t="s">
        <v>74</v>
      </c>
      <c r="K9" s="94" t="s">
        <v>74</v>
      </c>
      <c r="L9" s="94">
        <v>5.15</v>
      </c>
      <c r="M9" s="95">
        <v>2</v>
      </c>
      <c r="N9" s="94" t="s">
        <v>74</v>
      </c>
      <c r="O9" s="94" t="s">
        <v>74</v>
      </c>
      <c r="P9" s="94">
        <v>5.8</v>
      </c>
      <c r="Q9" s="93">
        <f t="shared" si="0"/>
        <v>5.8</v>
      </c>
      <c r="R9" s="92" t="str">
        <f t="shared" si="1"/>
        <v>I A</v>
      </c>
      <c r="S9" s="91" t="s">
        <v>356</v>
      </c>
    </row>
    <row r="10" spans="1:21" s="10" customFormat="1" ht="19.95" customHeight="1" x14ac:dyDescent="0.25">
      <c r="A10" s="24">
        <v>3</v>
      </c>
      <c r="B10" s="98">
        <v>123</v>
      </c>
      <c r="C10" s="26" t="s">
        <v>781</v>
      </c>
      <c r="D10" s="97" t="s">
        <v>782</v>
      </c>
      <c r="E10" s="28" t="s">
        <v>783</v>
      </c>
      <c r="F10" s="96" t="s">
        <v>3</v>
      </c>
      <c r="G10" s="96" t="s">
        <v>329</v>
      </c>
      <c r="H10" s="96"/>
      <c r="I10" s="95">
        <v>13</v>
      </c>
      <c r="J10" s="94">
        <v>5.52</v>
      </c>
      <c r="K10" s="94">
        <v>5.59</v>
      </c>
      <c r="L10" s="94">
        <v>5.42</v>
      </c>
      <c r="M10" s="95">
        <v>6</v>
      </c>
      <c r="N10" s="94">
        <v>5.42</v>
      </c>
      <c r="O10" s="94">
        <v>5.51</v>
      </c>
      <c r="P10" s="94">
        <v>5.62</v>
      </c>
      <c r="Q10" s="93">
        <f t="shared" si="0"/>
        <v>5.62</v>
      </c>
      <c r="R10" s="92" t="str">
        <f t="shared" si="1"/>
        <v>I A</v>
      </c>
      <c r="S10" s="91" t="s">
        <v>784</v>
      </c>
    </row>
    <row r="11" spans="1:21" s="10" customFormat="1" ht="19.95" customHeight="1" x14ac:dyDescent="0.25">
      <c r="A11" s="24">
        <v>4</v>
      </c>
      <c r="B11" s="98">
        <v>171</v>
      </c>
      <c r="C11" s="26" t="s">
        <v>785</v>
      </c>
      <c r="D11" s="97" t="s">
        <v>786</v>
      </c>
      <c r="E11" s="28" t="s">
        <v>787</v>
      </c>
      <c r="F11" s="96" t="s">
        <v>3</v>
      </c>
      <c r="G11" s="96" t="s">
        <v>329</v>
      </c>
      <c r="H11" s="96"/>
      <c r="I11" s="95">
        <v>10</v>
      </c>
      <c r="J11" s="94">
        <v>5.32</v>
      </c>
      <c r="K11" s="94">
        <v>5.61</v>
      </c>
      <c r="L11" s="94">
        <v>5.45</v>
      </c>
      <c r="M11" s="95">
        <v>7</v>
      </c>
      <c r="N11" s="94">
        <v>5.52</v>
      </c>
      <c r="O11" s="94" t="s">
        <v>74</v>
      </c>
      <c r="P11" s="94" t="s">
        <v>74</v>
      </c>
      <c r="Q11" s="93">
        <f t="shared" si="0"/>
        <v>5.61</v>
      </c>
      <c r="R11" s="92" t="str">
        <f t="shared" si="1"/>
        <v>I A</v>
      </c>
      <c r="S11" s="91" t="s">
        <v>513</v>
      </c>
    </row>
    <row r="12" spans="1:21" s="10" customFormat="1" ht="19.95" customHeight="1" x14ac:dyDescent="0.25">
      <c r="A12" s="24">
        <v>5</v>
      </c>
      <c r="B12" s="98">
        <v>120</v>
      </c>
      <c r="C12" s="26" t="s">
        <v>788</v>
      </c>
      <c r="D12" s="97" t="s">
        <v>789</v>
      </c>
      <c r="E12" s="28" t="s">
        <v>790</v>
      </c>
      <c r="F12" s="96" t="s">
        <v>3</v>
      </c>
      <c r="G12" s="96" t="s">
        <v>329</v>
      </c>
      <c r="H12" s="96"/>
      <c r="I12" s="95">
        <v>6</v>
      </c>
      <c r="J12" s="94" t="s">
        <v>74</v>
      </c>
      <c r="K12" s="94" t="s">
        <v>74</v>
      </c>
      <c r="L12" s="94">
        <v>5.53</v>
      </c>
      <c r="M12" s="95">
        <v>5</v>
      </c>
      <c r="N12" s="94">
        <v>5.4</v>
      </c>
      <c r="O12" s="94">
        <v>5.46</v>
      </c>
      <c r="P12" s="94">
        <v>5.45</v>
      </c>
      <c r="Q12" s="93">
        <f t="shared" si="0"/>
        <v>5.53</v>
      </c>
      <c r="R12" s="92" t="str">
        <f t="shared" si="1"/>
        <v>II A</v>
      </c>
      <c r="S12" s="91" t="s">
        <v>328</v>
      </c>
    </row>
    <row r="13" spans="1:21" s="10" customFormat="1" ht="19.95" customHeight="1" x14ac:dyDescent="0.25">
      <c r="A13" s="24">
        <v>6</v>
      </c>
      <c r="B13" s="98">
        <v>189</v>
      </c>
      <c r="C13" s="26" t="s">
        <v>450</v>
      </c>
      <c r="D13" s="97" t="s">
        <v>509</v>
      </c>
      <c r="E13" s="28" t="s">
        <v>510</v>
      </c>
      <c r="F13" s="96" t="s">
        <v>3</v>
      </c>
      <c r="G13" s="96" t="s">
        <v>329</v>
      </c>
      <c r="H13" s="96"/>
      <c r="I13" s="95">
        <v>7</v>
      </c>
      <c r="J13" s="94">
        <v>4.9800000000000004</v>
      </c>
      <c r="K13" s="94" t="s">
        <v>74</v>
      </c>
      <c r="L13" s="94">
        <v>5.36</v>
      </c>
      <c r="M13" s="95">
        <v>4</v>
      </c>
      <c r="N13" s="94" t="s">
        <v>74</v>
      </c>
      <c r="O13" s="94">
        <v>5.34</v>
      </c>
      <c r="P13" s="94">
        <v>5.43</v>
      </c>
      <c r="Q13" s="93">
        <f t="shared" si="0"/>
        <v>5.43</v>
      </c>
      <c r="R13" s="92" t="str">
        <f t="shared" si="1"/>
        <v>II A</v>
      </c>
      <c r="S13" s="91" t="s">
        <v>440</v>
      </c>
    </row>
    <row r="14" spans="1:21" s="10" customFormat="1" ht="19.95" customHeight="1" x14ac:dyDescent="0.25">
      <c r="A14" s="24">
        <v>7</v>
      </c>
      <c r="B14" s="98">
        <v>122</v>
      </c>
      <c r="C14" s="26" t="s">
        <v>791</v>
      </c>
      <c r="D14" s="97" t="s">
        <v>792</v>
      </c>
      <c r="E14" s="28" t="s">
        <v>793</v>
      </c>
      <c r="F14" s="96" t="s">
        <v>3</v>
      </c>
      <c r="G14" s="96" t="s">
        <v>329</v>
      </c>
      <c r="H14" s="96"/>
      <c r="I14" s="95">
        <v>5</v>
      </c>
      <c r="J14" s="94">
        <v>5.03</v>
      </c>
      <c r="K14" s="94">
        <v>5.2</v>
      </c>
      <c r="L14" s="94">
        <v>5.25</v>
      </c>
      <c r="M14" s="95">
        <v>3</v>
      </c>
      <c r="N14" s="94" t="s">
        <v>74</v>
      </c>
      <c r="O14" s="94">
        <v>5.15</v>
      </c>
      <c r="P14" s="94" t="s">
        <v>74</v>
      </c>
      <c r="Q14" s="93">
        <f t="shared" si="0"/>
        <v>5.25</v>
      </c>
      <c r="R14" s="92" t="str">
        <f t="shared" si="1"/>
        <v>II A</v>
      </c>
      <c r="S14" s="91" t="s">
        <v>784</v>
      </c>
    </row>
    <row r="15" spans="1:21" s="10" customFormat="1" ht="19.95" customHeight="1" x14ac:dyDescent="0.25">
      <c r="A15" s="24">
        <v>8</v>
      </c>
      <c r="B15" s="98">
        <v>188</v>
      </c>
      <c r="C15" s="26" t="s">
        <v>437</v>
      </c>
      <c r="D15" s="97" t="s">
        <v>438</v>
      </c>
      <c r="E15" s="28" t="s">
        <v>439</v>
      </c>
      <c r="F15" s="96" t="s">
        <v>3</v>
      </c>
      <c r="G15" s="96" t="s">
        <v>329</v>
      </c>
      <c r="H15" s="96"/>
      <c r="I15" s="95">
        <v>11</v>
      </c>
      <c r="J15" s="94">
        <v>4.83</v>
      </c>
      <c r="K15" s="94">
        <v>5.12</v>
      </c>
      <c r="L15" s="94" t="s">
        <v>74</v>
      </c>
      <c r="M15" s="95">
        <v>1</v>
      </c>
      <c r="N15" s="94">
        <v>4.58</v>
      </c>
      <c r="O15" s="94">
        <v>4.66</v>
      </c>
      <c r="P15" s="94">
        <v>4.46</v>
      </c>
      <c r="Q15" s="93">
        <f t="shared" si="0"/>
        <v>5.12</v>
      </c>
      <c r="R15" s="92" t="str">
        <f t="shared" si="1"/>
        <v>III A</v>
      </c>
      <c r="S15" s="91" t="s">
        <v>440</v>
      </c>
    </row>
    <row r="16" spans="1:21" s="10" customFormat="1" ht="19.95" customHeight="1" x14ac:dyDescent="0.25">
      <c r="A16" s="24">
        <v>9</v>
      </c>
      <c r="B16" s="98">
        <v>175</v>
      </c>
      <c r="C16" s="26" t="s">
        <v>503</v>
      </c>
      <c r="D16" s="97" t="s">
        <v>504</v>
      </c>
      <c r="E16" s="28" t="s">
        <v>505</v>
      </c>
      <c r="F16" s="96" t="s">
        <v>3</v>
      </c>
      <c r="G16" s="96" t="s">
        <v>329</v>
      </c>
      <c r="H16" s="96"/>
      <c r="I16" s="95">
        <v>8</v>
      </c>
      <c r="J16" s="94" t="s">
        <v>74</v>
      </c>
      <c r="K16" s="94">
        <v>5.09</v>
      </c>
      <c r="L16" s="94" t="s">
        <v>74</v>
      </c>
      <c r="M16" s="95"/>
      <c r="N16" s="94"/>
      <c r="O16" s="94"/>
      <c r="P16" s="94"/>
      <c r="Q16" s="93">
        <f t="shared" si="0"/>
        <v>5.09</v>
      </c>
      <c r="R16" s="92" t="str">
        <f t="shared" si="1"/>
        <v>III A</v>
      </c>
      <c r="S16" s="91" t="s">
        <v>232</v>
      </c>
    </row>
    <row r="17" spans="1:19" s="10" customFormat="1" ht="19.95" customHeight="1" x14ac:dyDescent="0.25">
      <c r="A17" s="24">
        <v>10</v>
      </c>
      <c r="B17" s="98">
        <v>121</v>
      </c>
      <c r="C17" s="26" t="s">
        <v>794</v>
      </c>
      <c r="D17" s="97" t="s">
        <v>792</v>
      </c>
      <c r="E17" s="28" t="s">
        <v>793</v>
      </c>
      <c r="F17" s="96" t="s">
        <v>3</v>
      </c>
      <c r="G17" s="96" t="s">
        <v>329</v>
      </c>
      <c r="H17" s="96"/>
      <c r="I17" s="95">
        <v>1</v>
      </c>
      <c r="J17" s="94">
        <v>4.87</v>
      </c>
      <c r="K17" s="94">
        <v>4.72</v>
      </c>
      <c r="L17" s="94">
        <v>4.8600000000000003</v>
      </c>
      <c r="M17" s="95"/>
      <c r="N17" s="94"/>
      <c r="O17" s="94"/>
      <c r="P17" s="94"/>
      <c r="Q17" s="93">
        <f t="shared" si="0"/>
        <v>4.87</v>
      </c>
      <c r="R17" s="92" t="str">
        <f t="shared" si="1"/>
        <v>III A</v>
      </c>
      <c r="S17" s="91" t="s">
        <v>795</v>
      </c>
    </row>
    <row r="18" spans="1:19" s="10" customFormat="1" ht="19.95" customHeight="1" x14ac:dyDescent="0.25">
      <c r="A18" s="24">
        <v>11</v>
      </c>
      <c r="B18" s="98">
        <v>176</v>
      </c>
      <c r="C18" s="26" t="s">
        <v>796</v>
      </c>
      <c r="D18" s="97" t="s">
        <v>797</v>
      </c>
      <c r="E18" s="28" t="s">
        <v>798</v>
      </c>
      <c r="F18" s="96" t="s">
        <v>121</v>
      </c>
      <c r="G18" s="96"/>
      <c r="H18" s="96"/>
      <c r="I18" s="95">
        <v>2</v>
      </c>
      <c r="J18" s="94">
        <v>4.59</v>
      </c>
      <c r="K18" s="94">
        <v>4.6900000000000004</v>
      </c>
      <c r="L18" s="94">
        <v>4.51</v>
      </c>
      <c r="M18" s="95"/>
      <c r="N18" s="94"/>
      <c r="O18" s="94"/>
      <c r="P18" s="94"/>
      <c r="Q18" s="93">
        <f t="shared" si="0"/>
        <v>4.6900000000000004</v>
      </c>
      <c r="R18" s="92" t="str">
        <f t="shared" si="1"/>
        <v>III A</v>
      </c>
      <c r="S18" s="151" t="s">
        <v>799</v>
      </c>
    </row>
    <row r="19" spans="1:19" s="10" customFormat="1" ht="19.95" customHeight="1" x14ac:dyDescent="0.25">
      <c r="A19" s="24">
        <v>12</v>
      </c>
      <c r="B19" s="98">
        <v>167</v>
      </c>
      <c r="C19" s="26" t="s">
        <v>488</v>
      </c>
      <c r="D19" s="97" t="s">
        <v>800</v>
      </c>
      <c r="E19" s="28" t="s">
        <v>801</v>
      </c>
      <c r="F19" s="96" t="s">
        <v>802</v>
      </c>
      <c r="G19" s="96" t="s">
        <v>803</v>
      </c>
      <c r="H19" s="96" t="s">
        <v>804</v>
      </c>
      <c r="I19" s="95">
        <v>9</v>
      </c>
      <c r="J19" s="94">
        <v>4.66</v>
      </c>
      <c r="K19" s="94">
        <v>4.6500000000000004</v>
      </c>
      <c r="L19" s="94">
        <v>4.68</v>
      </c>
      <c r="M19" s="95"/>
      <c r="N19" s="94"/>
      <c r="O19" s="94"/>
      <c r="P19" s="94"/>
      <c r="Q19" s="93">
        <f t="shared" si="0"/>
        <v>4.68</v>
      </c>
      <c r="R19" s="92" t="str">
        <f t="shared" si="1"/>
        <v>III A</v>
      </c>
      <c r="S19" s="91" t="s">
        <v>805</v>
      </c>
    </row>
    <row r="20" spans="1:19" s="10" customFormat="1" ht="19.95" customHeight="1" x14ac:dyDescent="0.25">
      <c r="A20" s="24">
        <v>13</v>
      </c>
      <c r="B20" s="98">
        <v>166</v>
      </c>
      <c r="C20" s="26" t="s">
        <v>806</v>
      </c>
      <c r="D20" s="97" t="s">
        <v>807</v>
      </c>
      <c r="E20" s="28" t="s">
        <v>808</v>
      </c>
      <c r="F20" s="96" t="s">
        <v>802</v>
      </c>
      <c r="G20" s="96" t="s">
        <v>803</v>
      </c>
      <c r="H20" s="96" t="s">
        <v>804</v>
      </c>
      <c r="I20" s="95">
        <v>4</v>
      </c>
      <c r="J20" s="94">
        <v>4.6500000000000004</v>
      </c>
      <c r="K20" s="94">
        <v>4.6399999999999997</v>
      </c>
      <c r="L20" s="94">
        <v>4.58</v>
      </c>
      <c r="M20" s="95"/>
      <c r="N20" s="94"/>
      <c r="O20" s="94"/>
      <c r="P20" s="94"/>
      <c r="Q20" s="93">
        <f t="shared" si="0"/>
        <v>4.6500000000000004</v>
      </c>
      <c r="R20" s="92" t="str">
        <f t="shared" si="1"/>
        <v>III A</v>
      </c>
      <c r="S20" s="91" t="s">
        <v>805</v>
      </c>
    </row>
    <row r="21" spans="1:19" s="10" customFormat="1" ht="19.95" customHeight="1" x14ac:dyDescent="0.25">
      <c r="A21" s="24"/>
      <c r="B21" s="98">
        <v>132</v>
      </c>
      <c r="C21" s="26" t="s">
        <v>114</v>
      </c>
      <c r="D21" s="97" t="s">
        <v>115</v>
      </c>
      <c r="E21" s="28" t="s">
        <v>116</v>
      </c>
      <c r="F21" s="96" t="s">
        <v>3</v>
      </c>
      <c r="G21" s="96" t="s">
        <v>329</v>
      </c>
      <c r="H21" s="96"/>
      <c r="I21" s="95"/>
      <c r="J21" s="94"/>
      <c r="K21" s="94"/>
      <c r="L21" s="94"/>
      <c r="M21" s="95"/>
      <c r="N21" s="94"/>
      <c r="O21" s="94"/>
      <c r="P21" s="94"/>
      <c r="Q21" s="93" t="s">
        <v>42</v>
      </c>
      <c r="R21" s="92"/>
      <c r="S21" s="91" t="s">
        <v>117</v>
      </c>
    </row>
    <row r="22" spans="1:19" s="10" customFormat="1" ht="19.95" customHeight="1" x14ac:dyDescent="0.25">
      <c r="A22" s="24"/>
      <c r="B22" s="98">
        <v>129</v>
      </c>
      <c r="C22" s="26" t="s">
        <v>809</v>
      </c>
      <c r="D22" s="97" t="s">
        <v>810</v>
      </c>
      <c r="E22" s="28" t="s">
        <v>811</v>
      </c>
      <c r="F22" s="96" t="s">
        <v>3</v>
      </c>
      <c r="G22" s="96" t="s">
        <v>95</v>
      </c>
      <c r="H22" s="96"/>
      <c r="I22" s="95"/>
      <c r="J22" s="94"/>
      <c r="K22" s="94"/>
      <c r="L22" s="94"/>
      <c r="M22" s="95"/>
      <c r="N22" s="94"/>
      <c r="O22" s="94"/>
      <c r="P22" s="94"/>
      <c r="Q22" s="93" t="s">
        <v>42</v>
      </c>
      <c r="R22" s="92"/>
      <c r="S22" s="91" t="s">
        <v>812</v>
      </c>
    </row>
  </sheetData>
  <mergeCells count="1">
    <mergeCell ref="J6:P6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22"/>
  <sheetViews>
    <sheetView showZeros="0" zoomScaleNormal="100" workbookViewId="0">
      <selection activeCell="A3" sqref="A3"/>
    </sheetView>
  </sheetViews>
  <sheetFormatPr defaultColWidth="9.109375" defaultRowHeight="13.2" x14ac:dyDescent="0.25"/>
  <cols>
    <col min="1" max="1" width="4.6640625" style="87" customWidth="1"/>
    <col min="2" max="2" width="5" style="87" customWidth="1"/>
    <col min="3" max="3" width="11.6640625" style="87" customWidth="1"/>
    <col min="4" max="4" width="14.44140625" style="87" customWidth="1"/>
    <col min="5" max="5" width="8.33203125" style="90" customWidth="1"/>
    <col min="6" max="6" width="8.109375" style="87" bestFit="1" customWidth="1"/>
    <col min="7" max="7" width="8.6640625" style="87" bestFit="1" customWidth="1"/>
    <col min="8" max="8" width="6.6640625" style="87" customWidth="1"/>
    <col min="9" max="9" width="3.109375" style="87" bestFit="1" customWidth="1"/>
    <col min="10" max="12" width="5.44140625" style="89" customWidth="1"/>
    <col min="13" max="13" width="4.33203125" style="89" customWidth="1"/>
    <col min="14" max="16" width="5.44140625" style="89" customWidth="1"/>
    <col min="17" max="17" width="8.88671875" style="88" customWidth="1"/>
    <col min="18" max="18" width="6.33203125" style="88" customWidth="1"/>
    <col min="19" max="19" width="16.88671875" style="87" customWidth="1"/>
    <col min="20" max="20" width="9.109375" style="87" customWidth="1"/>
    <col min="21" max="16384" width="9.109375" style="87"/>
  </cols>
  <sheetData>
    <row r="1" spans="1:21" s="2" customFormat="1" ht="13.8" x14ac:dyDescent="0.25">
      <c r="A1" s="1" t="s">
        <v>0</v>
      </c>
      <c r="B1" s="1"/>
      <c r="E1" s="3"/>
      <c r="F1" s="3"/>
      <c r="G1" s="3"/>
      <c r="H1" s="3"/>
      <c r="I1" s="1"/>
      <c r="J1" s="4"/>
      <c r="K1" s="5"/>
      <c r="S1" s="6" t="s">
        <v>1</v>
      </c>
      <c r="U1" s="1"/>
    </row>
    <row r="2" spans="1:21" s="7" customFormat="1" ht="15.75" customHeight="1" x14ac:dyDescent="0.25">
      <c r="A2" s="1" t="s">
        <v>2</v>
      </c>
      <c r="B2" s="1"/>
      <c r="D2" s="2"/>
      <c r="E2" s="3"/>
      <c r="F2" s="3"/>
      <c r="G2" s="3"/>
      <c r="H2" s="3"/>
      <c r="I2" s="1"/>
      <c r="J2" s="8"/>
      <c r="K2" s="5"/>
      <c r="S2" s="9" t="s">
        <v>3</v>
      </c>
      <c r="U2" s="1"/>
    </row>
    <row r="3" spans="1:21" s="10" customFormat="1" ht="10.5" customHeight="1" x14ac:dyDescent="0.3">
      <c r="D3" s="11"/>
      <c r="F3" s="12"/>
      <c r="G3" s="12"/>
      <c r="H3" s="12"/>
      <c r="J3" s="12"/>
      <c r="K3" s="80"/>
      <c r="L3" s="80"/>
      <c r="M3" s="80"/>
    </row>
    <row r="4" spans="1:21" s="10" customFormat="1" ht="15.6" x14ac:dyDescent="0.3">
      <c r="C4" s="108" t="s">
        <v>387</v>
      </c>
      <c r="D4" s="14"/>
      <c r="E4" s="2"/>
      <c r="F4" s="12"/>
      <c r="G4" s="12"/>
      <c r="H4" s="12"/>
      <c r="J4" s="15"/>
      <c r="K4" s="80"/>
      <c r="L4" s="80"/>
      <c r="M4" s="80"/>
    </row>
    <row r="5" spans="1:21" s="10" customFormat="1" ht="9" customHeight="1" thickBot="1" x14ac:dyDescent="0.3">
      <c r="E5" s="2"/>
      <c r="F5" s="12"/>
      <c r="G5" s="12"/>
      <c r="H5" s="12"/>
      <c r="J5" s="12"/>
      <c r="K5" s="80"/>
      <c r="L5" s="80"/>
      <c r="M5" s="80"/>
    </row>
    <row r="6" spans="1:21" s="106" customFormat="1" ht="13.5" customHeight="1" thickBot="1" x14ac:dyDescent="0.25">
      <c r="E6" s="107"/>
      <c r="J6" s="246" t="s">
        <v>57</v>
      </c>
      <c r="K6" s="247"/>
      <c r="L6" s="247"/>
      <c r="M6" s="247"/>
      <c r="N6" s="247"/>
      <c r="O6" s="247"/>
      <c r="P6" s="248"/>
      <c r="Q6" s="99"/>
      <c r="R6" s="99"/>
    </row>
    <row r="7" spans="1:21" s="99" customFormat="1" ht="15.6" customHeight="1" thickBot="1" x14ac:dyDescent="0.25">
      <c r="A7" s="16" t="s">
        <v>5</v>
      </c>
      <c r="B7" s="17" t="s">
        <v>58</v>
      </c>
      <c r="C7" s="18" t="s">
        <v>7</v>
      </c>
      <c r="D7" s="19" t="s">
        <v>8</v>
      </c>
      <c r="E7" s="20" t="s">
        <v>9</v>
      </c>
      <c r="F7" s="20" t="s">
        <v>10</v>
      </c>
      <c r="G7" s="20" t="s">
        <v>11</v>
      </c>
      <c r="H7" s="20" t="s">
        <v>12</v>
      </c>
      <c r="I7" s="16" t="s">
        <v>60</v>
      </c>
      <c r="J7" s="105">
        <v>1</v>
      </c>
      <c r="K7" s="103">
        <v>2</v>
      </c>
      <c r="L7" s="104">
        <v>3</v>
      </c>
      <c r="M7" s="104" t="s">
        <v>60</v>
      </c>
      <c r="N7" s="103">
        <v>4</v>
      </c>
      <c r="O7" s="103">
        <v>5</v>
      </c>
      <c r="P7" s="102">
        <v>6</v>
      </c>
      <c r="Q7" s="101" t="s">
        <v>61</v>
      </c>
      <c r="R7" s="100" t="s">
        <v>62</v>
      </c>
      <c r="S7" s="23" t="s">
        <v>16</v>
      </c>
    </row>
    <row r="8" spans="1:21" s="10" customFormat="1" ht="22.8" customHeight="1" x14ac:dyDescent="0.25">
      <c r="A8" s="24">
        <v>1</v>
      </c>
      <c r="B8" s="98">
        <v>96</v>
      </c>
      <c r="C8" s="26" t="s">
        <v>386</v>
      </c>
      <c r="D8" s="97" t="s">
        <v>385</v>
      </c>
      <c r="E8" s="28" t="s">
        <v>384</v>
      </c>
      <c r="F8" s="96" t="s">
        <v>383</v>
      </c>
      <c r="G8" s="96" t="s">
        <v>382</v>
      </c>
      <c r="H8" s="96" t="s">
        <v>381</v>
      </c>
      <c r="I8" s="95">
        <v>2</v>
      </c>
      <c r="J8" s="94">
        <v>7.07</v>
      </c>
      <c r="K8" s="94" t="s">
        <v>74</v>
      </c>
      <c r="L8" s="94" t="s">
        <v>74</v>
      </c>
      <c r="M8" s="95">
        <v>8</v>
      </c>
      <c r="N8" s="94">
        <v>6.87</v>
      </c>
      <c r="O8" s="94">
        <v>7.2</v>
      </c>
      <c r="P8" s="94" t="s">
        <v>74</v>
      </c>
      <c r="Q8" s="93">
        <f t="shared" ref="Q8:Q20" si="0">MAX(J8:L8,N8:P8)</f>
        <v>7.2</v>
      </c>
      <c r="R8" s="92" t="str">
        <f t="shared" ref="R8:R20" si="1">IF(ISBLANK(Q8),"",IF(Q8&lt;5.6,"",IF(Q8&gt;=8.05,"TSM",IF(Q8&gt;=7.65,"SM",IF(Q8&gt;=7.2,"KSM",IF(Q8&gt;=6.7,"I A",IF(Q8&gt;=6.2,"II A",IF(Q8&gt;=5.6,"III A"))))))))</f>
        <v>KSM</v>
      </c>
      <c r="S8" s="91" t="s">
        <v>380</v>
      </c>
    </row>
    <row r="9" spans="1:21" s="10" customFormat="1" ht="22.8" customHeight="1" x14ac:dyDescent="0.25">
      <c r="A9" s="24">
        <v>2</v>
      </c>
      <c r="B9" s="98">
        <v>100</v>
      </c>
      <c r="C9" s="26" t="s">
        <v>379</v>
      </c>
      <c r="D9" s="97" t="s">
        <v>378</v>
      </c>
      <c r="E9" s="28" t="s">
        <v>377</v>
      </c>
      <c r="F9" s="96" t="s">
        <v>3</v>
      </c>
      <c r="G9" s="96" t="s">
        <v>329</v>
      </c>
      <c r="H9" s="96"/>
      <c r="I9" s="95">
        <v>9</v>
      </c>
      <c r="J9" s="94">
        <v>7.06</v>
      </c>
      <c r="K9" s="94">
        <v>6.89</v>
      </c>
      <c r="L9" s="94">
        <v>6.98</v>
      </c>
      <c r="M9" s="95">
        <v>7</v>
      </c>
      <c r="N9" s="94" t="s">
        <v>74</v>
      </c>
      <c r="O9" s="94" t="s">
        <v>74</v>
      </c>
      <c r="P9" s="94">
        <v>5.42</v>
      </c>
      <c r="Q9" s="93">
        <f t="shared" si="0"/>
        <v>7.06</v>
      </c>
      <c r="R9" s="92" t="str">
        <f t="shared" si="1"/>
        <v>I A</v>
      </c>
      <c r="S9" s="91" t="s">
        <v>376</v>
      </c>
    </row>
    <row r="10" spans="1:21" s="10" customFormat="1" ht="22.8" customHeight="1" x14ac:dyDescent="0.25">
      <c r="A10" s="24">
        <v>3</v>
      </c>
      <c r="B10" s="98">
        <v>72</v>
      </c>
      <c r="C10" s="26" t="s">
        <v>375</v>
      </c>
      <c r="D10" s="97" t="s">
        <v>374</v>
      </c>
      <c r="E10" s="28" t="s">
        <v>373</v>
      </c>
      <c r="F10" s="96" t="s">
        <v>372</v>
      </c>
      <c r="G10" s="96" t="s">
        <v>329</v>
      </c>
      <c r="H10" s="96" t="s">
        <v>371</v>
      </c>
      <c r="I10" s="95">
        <v>13</v>
      </c>
      <c r="J10" s="94">
        <v>6.68</v>
      </c>
      <c r="K10" s="94">
        <v>6.81</v>
      </c>
      <c r="L10" s="94" t="s">
        <v>74</v>
      </c>
      <c r="M10" s="95">
        <v>6</v>
      </c>
      <c r="N10" s="94">
        <v>6.83</v>
      </c>
      <c r="O10" s="94" t="s">
        <v>74</v>
      </c>
      <c r="P10" s="94">
        <v>6.62</v>
      </c>
      <c r="Q10" s="93">
        <f t="shared" si="0"/>
        <v>6.83</v>
      </c>
      <c r="R10" s="92" t="str">
        <f t="shared" si="1"/>
        <v>I A</v>
      </c>
      <c r="S10" s="91" t="s">
        <v>117</v>
      </c>
    </row>
    <row r="11" spans="1:21" s="10" customFormat="1" ht="22.8" customHeight="1" x14ac:dyDescent="0.25">
      <c r="A11" s="24">
        <v>4</v>
      </c>
      <c r="B11" s="98">
        <v>33</v>
      </c>
      <c r="C11" s="26" t="s">
        <v>370</v>
      </c>
      <c r="D11" s="97" t="s">
        <v>369</v>
      </c>
      <c r="E11" s="28" t="s">
        <v>368</v>
      </c>
      <c r="F11" s="96" t="s">
        <v>3</v>
      </c>
      <c r="G11" s="96" t="s">
        <v>329</v>
      </c>
      <c r="H11" s="96"/>
      <c r="I11" s="95">
        <v>6</v>
      </c>
      <c r="J11" s="94" t="s">
        <v>74</v>
      </c>
      <c r="K11" s="94">
        <v>6.71</v>
      </c>
      <c r="L11" s="94">
        <v>6.77</v>
      </c>
      <c r="M11" s="95">
        <v>3</v>
      </c>
      <c r="N11" s="94" t="s">
        <v>74</v>
      </c>
      <c r="O11" s="94" t="s">
        <v>74</v>
      </c>
      <c r="P11" s="94">
        <v>6.82</v>
      </c>
      <c r="Q11" s="93">
        <f t="shared" si="0"/>
        <v>6.82</v>
      </c>
      <c r="R11" s="92" t="str">
        <f t="shared" si="1"/>
        <v>I A</v>
      </c>
      <c r="S11" s="91" t="s">
        <v>367</v>
      </c>
    </row>
    <row r="12" spans="1:21" s="10" customFormat="1" ht="22.8" customHeight="1" x14ac:dyDescent="0.25">
      <c r="A12" s="24">
        <v>5</v>
      </c>
      <c r="B12" s="98">
        <v>20</v>
      </c>
      <c r="C12" s="26" t="s">
        <v>366</v>
      </c>
      <c r="D12" s="97" t="s">
        <v>365</v>
      </c>
      <c r="E12" s="28" t="s">
        <v>83</v>
      </c>
      <c r="F12" s="96" t="s">
        <v>121</v>
      </c>
      <c r="G12" s="96"/>
      <c r="H12" s="96"/>
      <c r="I12" s="95">
        <v>5</v>
      </c>
      <c r="J12" s="94">
        <v>6.79</v>
      </c>
      <c r="K12" s="94" t="s">
        <v>74</v>
      </c>
      <c r="L12" s="94">
        <v>6.73</v>
      </c>
      <c r="M12" s="95">
        <v>5</v>
      </c>
      <c r="N12" s="94">
        <v>6.8</v>
      </c>
      <c r="O12" s="94" t="s">
        <v>74</v>
      </c>
      <c r="P12" s="94" t="s">
        <v>74</v>
      </c>
      <c r="Q12" s="93">
        <f t="shared" si="0"/>
        <v>6.8</v>
      </c>
      <c r="R12" s="92" t="str">
        <f t="shared" si="1"/>
        <v>I A</v>
      </c>
      <c r="S12" s="91" t="s">
        <v>364</v>
      </c>
    </row>
    <row r="13" spans="1:21" s="10" customFormat="1" ht="22.8" customHeight="1" x14ac:dyDescent="0.25">
      <c r="A13" s="24">
        <v>6</v>
      </c>
      <c r="B13" s="98">
        <v>73</v>
      </c>
      <c r="C13" s="26" t="s">
        <v>363</v>
      </c>
      <c r="D13" s="97" t="s">
        <v>362</v>
      </c>
      <c r="E13" s="28" t="s">
        <v>361</v>
      </c>
      <c r="F13" s="96" t="s">
        <v>360</v>
      </c>
      <c r="G13" s="96" t="s">
        <v>329</v>
      </c>
      <c r="H13" s="96"/>
      <c r="I13" s="95">
        <v>12</v>
      </c>
      <c r="J13" s="94" t="s">
        <v>74</v>
      </c>
      <c r="K13" s="94">
        <v>6.77</v>
      </c>
      <c r="L13" s="94">
        <v>6.72</v>
      </c>
      <c r="M13" s="95">
        <v>4</v>
      </c>
      <c r="N13" s="94" t="s">
        <v>74</v>
      </c>
      <c r="O13" s="94">
        <v>6.68</v>
      </c>
      <c r="P13" s="94" t="s">
        <v>135</v>
      </c>
      <c r="Q13" s="93">
        <f t="shared" si="0"/>
        <v>6.77</v>
      </c>
      <c r="R13" s="92" t="str">
        <f t="shared" si="1"/>
        <v>I A</v>
      </c>
      <c r="S13" s="91" t="s">
        <v>117</v>
      </c>
    </row>
    <row r="14" spans="1:21" s="10" customFormat="1" ht="22.8" customHeight="1" x14ac:dyDescent="0.25">
      <c r="A14" s="24">
        <v>7</v>
      </c>
      <c r="B14" s="98">
        <v>34</v>
      </c>
      <c r="C14" s="26" t="s">
        <v>359</v>
      </c>
      <c r="D14" s="97" t="s">
        <v>358</v>
      </c>
      <c r="E14" s="28" t="s">
        <v>357</v>
      </c>
      <c r="F14" s="96" t="s">
        <v>3</v>
      </c>
      <c r="G14" s="96" t="s">
        <v>329</v>
      </c>
      <c r="H14" s="96"/>
      <c r="I14" s="95">
        <v>8</v>
      </c>
      <c r="J14" s="94">
        <v>6.52</v>
      </c>
      <c r="K14" s="94">
        <v>6.48</v>
      </c>
      <c r="L14" s="94">
        <v>6.68</v>
      </c>
      <c r="M14" s="95">
        <v>2</v>
      </c>
      <c r="N14" s="94">
        <v>6.58</v>
      </c>
      <c r="O14" s="94">
        <v>6.6</v>
      </c>
      <c r="P14" s="94">
        <v>6.71</v>
      </c>
      <c r="Q14" s="93">
        <f t="shared" si="0"/>
        <v>6.71</v>
      </c>
      <c r="R14" s="92" t="str">
        <f t="shared" si="1"/>
        <v>I A</v>
      </c>
      <c r="S14" s="91" t="s">
        <v>356</v>
      </c>
    </row>
    <row r="15" spans="1:21" s="10" customFormat="1" ht="22.8" customHeight="1" x14ac:dyDescent="0.25">
      <c r="A15" s="24">
        <v>8</v>
      </c>
      <c r="B15" s="98">
        <v>31</v>
      </c>
      <c r="C15" s="26" t="s">
        <v>355</v>
      </c>
      <c r="D15" s="97" t="s">
        <v>354</v>
      </c>
      <c r="E15" s="28" t="s">
        <v>353</v>
      </c>
      <c r="F15" s="96" t="s">
        <v>3</v>
      </c>
      <c r="G15" s="96" t="s">
        <v>329</v>
      </c>
      <c r="H15" s="96"/>
      <c r="I15" s="95">
        <v>7</v>
      </c>
      <c r="J15" s="94">
        <v>6.22</v>
      </c>
      <c r="K15" s="94">
        <v>6.09</v>
      </c>
      <c r="L15" s="94" t="s">
        <v>74</v>
      </c>
      <c r="M15" s="95">
        <v>1</v>
      </c>
      <c r="N15" s="94">
        <v>6.08</v>
      </c>
      <c r="O15" s="94">
        <v>6.3</v>
      </c>
      <c r="P15" s="94">
        <v>6.34</v>
      </c>
      <c r="Q15" s="93">
        <f t="shared" si="0"/>
        <v>6.34</v>
      </c>
      <c r="R15" s="92" t="str">
        <f t="shared" si="1"/>
        <v>II A</v>
      </c>
      <c r="S15" s="91" t="s">
        <v>232</v>
      </c>
    </row>
    <row r="16" spans="1:21" s="10" customFormat="1" ht="22.8" customHeight="1" x14ac:dyDescent="0.25">
      <c r="A16" s="24">
        <v>9</v>
      </c>
      <c r="B16" s="98">
        <v>13</v>
      </c>
      <c r="C16" s="26" t="s">
        <v>352</v>
      </c>
      <c r="D16" s="97" t="s">
        <v>351</v>
      </c>
      <c r="E16" s="28" t="s">
        <v>350</v>
      </c>
      <c r="F16" s="96" t="s">
        <v>3</v>
      </c>
      <c r="G16" s="96" t="s">
        <v>66</v>
      </c>
      <c r="H16" s="96"/>
      <c r="I16" s="95">
        <v>10</v>
      </c>
      <c r="J16" s="94">
        <v>5.48</v>
      </c>
      <c r="K16" s="94">
        <v>5.78</v>
      </c>
      <c r="L16" s="94">
        <v>6.15</v>
      </c>
      <c r="M16" s="95"/>
      <c r="N16" s="94"/>
      <c r="O16" s="94"/>
      <c r="P16" s="94"/>
      <c r="Q16" s="93">
        <f t="shared" si="0"/>
        <v>6.15</v>
      </c>
      <c r="R16" s="92" t="str">
        <f t="shared" si="1"/>
        <v>III A</v>
      </c>
      <c r="S16" s="91" t="s">
        <v>349</v>
      </c>
    </row>
    <row r="17" spans="1:19" s="10" customFormat="1" ht="22.8" customHeight="1" x14ac:dyDescent="0.25">
      <c r="A17" s="24">
        <v>10</v>
      </c>
      <c r="B17" s="98">
        <v>54</v>
      </c>
      <c r="C17" s="26" t="s">
        <v>348</v>
      </c>
      <c r="D17" s="97" t="s">
        <v>347</v>
      </c>
      <c r="E17" s="28" t="s">
        <v>330</v>
      </c>
      <c r="F17" s="96" t="s">
        <v>208</v>
      </c>
      <c r="G17" s="96"/>
      <c r="H17" s="96"/>
      <c r="I17" s="95">
        <v>3</v>
      </c>
      <c r="J17" s="94">
        <v>5.89</v>
      </c>
      <c r="K17" s="94">
        <v>5.57</v>
      </c>
      <c r="L17" s="94">
        <v>5.89</v>
      </c>
      <c r="M17" s="95"/>
      <c r="N17" s="94"/>
      <c r="O17" s="94"/>
      <c r="P17" s="94"/>
      <c r="Q17" s="93">
        <f t="shared" si="0"/>
        <v>5.89</v>
      </c>
      <c r="R17" s="92" t="str">
        <f t="shared" si="1"/>
        <v>III A</v>
      </c>
      <c r="S17" s="91" t="s">
        <v>174</v>
      </c>
    </row>
    <row r="18" spans="1:19" s="10" customFormat="1" ht="22.8" customHeight="1" x14ac:dyDescent="0.25">
      <c r="A18" s="24">
        <v>11</v>
      </c>
      <c r="B18" s="98">
        <v>77</v>
      </c>
      <c r="C18" s="26" t="s">
        <v>346</v>
      </c>
      <c r="D18" s="97" t="s">
        <v>344</v>
      </c>
      <c r="E18" s="28" t="s">
        <v>343</v>
      </c>
      <c r="F18" s="96" t="s">
        <v>3</v>
      </c>
      <c r="G18" s="96" t="s">
        <v>342</v>
      </c>
      <c r="H18" s="96"/>
      <c r="I18" s="95">
        <v>4</v>
      </c>
      <c r="J18" s="94">
        <v>5.83</v>
      </c>
      <c r="K18" s="94">
        <v>5.79</v>
      </c>
      <c r="L18" s="94">
        <v>5.7</v>
      </c>
      <c r="M18" s="95"/>
      <c r="N18" s="94"/>
      <c r="O18" s="94"/>
      <c r="P18" s="94"/>
      <c r="Q18" s="93">
        <f t="shared" si="0"/>
        <v>5.83</v>
      </c>
      <c r="R18" s="92" t="str">
        <f t="shared" si="1"/>
        <v>III A</v>
      </c>
      <c r="S18" s="91" t="s">
        <v>341</v>
      </c>
    </row>
    <row r="19" spans="1:19" s="10" customFormat="1" ht="22.8" customHeight="1" x14ac:dyDescent="0.25">
      <c r="A19" s="24">
        <v>12</v>
      </c>
      <c r="B19" s="98">
        <v>76</v>
      </c>
      <c r="C19" s="26" t="s">
        <v>345</v>
      </c>
      <c r="D19" s="97" t="s">
        <v>344</v>
      </c>
      <c r="E19" s="28" t="s">
        <v>343</v>
      </c>
      <c r="F19" s="96" t="s">
        <v>3</v>
      </c>
      <c r="G19" s="96" t="s">
        <v>342</v>
      </c>
      <c r="H19" s="96"/>
      <c r="I19" s="95">
        <v>1</v>
      </c>
      <c r="J19" s="94">
        <v>5.65</v>
      </c>
      <c r="K19" s="94">
        <v>5.45</v>
      </c>
      <c r="L19" s="94" t="s">
        <v>74</v>
      </c>
      <c r="M19" s="95"/>
      <c r="N19" s="94"/>
      <c r="O19" s="94"/>
      <c r="P19" s="94"/>
      <c r="Q19" s="93">
        <f t="shared" si="0"/>
        <v>5.65</v>
      </c>
      <c r="R19" s="92" t="str">
        <f t="shared" si="1"/>
        <v>III A</v>
      </c>
      <c r="S19" s="91" t="s">
        <v>341</v>
      </c>
    </row>
    <row r="20" spans="1:19" s="10" customFormat="1" ht="22.8" customHeight="1" x14ac:dyDescent="0.25">
      <c r="A20" s="24">
        <v>13</v>
      </c>
      <c r="B20" s="98">
        <v>10</v>
      </c>
      <c r="C20" s="26" t="s">
        <v>340</v>
      </c>
      <c r="D20" s="97" t="s">
        <v>339</v>
      </c>
      <c r="E20" s="28" t="s">
        <v>338</v>
      </c>
      <c r="F20" s="96" t="s">
        <v>3</v>
      </c>
      <c r="G20" s="96" t="s">
        <v>95</v>
      </c>
      <c r="H20" s="96"/>
      <c r="I20" s="95">
        <v>11</v>
      </c>
      <c r="J20" s="94" t="s">
        <v>74</v>
      </c>
      <c r="K20" s="94">
        <v>4.6100000000000003</v>
      </c>
      <c r="L20" s="94">
        <v>5.31</v>
      </c>
      <c r="M20" s="95"/>
      <c r="N20" s="94"/>
      <c r="O20" s="94"/>
      <c r="P20" s="94"/>
      <c r="Q20" s="93">
        <f t="shared" si="0"/>
        <v>5.31</v>
      </c>
      <c r="R20" s="92" t="str">
        <f t="shared" si="1"/>
        <v/>
      </c>
      <c r="S20" s="91" t="s">
        <v>337</v>
      </c>
    </row>
    <row r="21" spans="1:19" s="10" customFormat="1" ht="22.8" customHeight="1" x14ac:dyDescent="0.25">
      <c r="A21" s="24"/>
      <c r="B21" s="98">
        <v>21</v>
      </c>
      <c r="C21" s="26" t="s">
        <v>336</v>
      </c>
      <c r="D21" s="97" t="s">
        <v>335</v>
      </c>
      <c r="E21" s="28" t="s">
        <v>334</v>
      </c>
      <c r="F21" s="96" t="s">
        <v>121</v>
      </c>
      <c r="G21" s="96"/>
      <c r="H21" s="96"/>
      <c r="I21" s="95"/>
      <c r="J21" s="94"/>
      <c r="K21" s="94"/>
      <c r="L21" s="94"/>
      <c r="M21" s="95"/>
      <c r="N21" s="94"/>
      <c r="O21" s="94"/>
      <c r="P21" s="94"/>
      <c r="Q21" s="93" t="s">
        <v>42</v>
      </c>
      <c r="R21" s="92"/>
      <c r="S21" s="91" t="s">
        <v>333</v>
      </c>
    </row>
    <row r="22" spans="1:19" s="10" customFormat="1" ht="22.8" customHeight="1" x14ac:dyDescent="0.25">
      <c r="A22" s="24"/>
      <c r="B22" s="98">
        <v>101</v>
      </c>
      <c r="C22" s="26" t="s">
        <v>332</v>
      </c>
      <c r="D22" s="97" t="s">
        <v>331</v>
      </c>
      <c r="E22" s="28" t="s">
        <v>330</v>
      </c>
      <c r="F22" s="96" t="s">
        <v>3</v>
      </c>
      <c r="G22" s="96" t="s">
        <v>329</v>
      </c>
      <c r="H22" s="96"/>
      <c r="I22" s="24"/>
      <c r="J22" s="94"/>
      <c r="K22" s="94"/>
      <c r="L22" s="94"/>
      <c r="M22" s="95"/>
      <c r="N22" s="94"/>
      <c r="O22" s="94"/>
      <c r="P22" s="94"/>
      <c r="Q22" s="93" t="s">
        <v>42</v>
      </c>
      <c r="R22" s="92"/>
      <c r="S22" s="91" t="s">
        <v>328</v>
      </c>
    </row>
  </sheetData>
  <mergeCells count="1">
    <mergeCell ref="J6:P6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8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4.6640625" style="76" customWidth="1"/>
    <col min="2" max="2" width="5" style="76" customWidth="1"/>
    <col min="3" max="3" width="10" style="76" customWidth="1"/>
    <col min="4" max="4" width="13.44140625" style="76" bestFit="1" customWidth="1"/>
    <col min="5" max="5" width="8.33203125" style="77" customWidth="1"/>
    <col min="6" max="6" width="10.77734375" style="76" customWidth="1"/>
    <col min="7" max="7" width="9.6640625" style="76" customWidth="1"/>
    <col min="8" max="8" width="6.109375" style="76" customWidth="1"/>
    <col min="9" max="9" width="3.109375" style="76" bestFit="1" customWidth="1"/>
    <col min="10" max="12" width="5.44140625" style="78" customWidth="1"/>
    <col min="13" max="13" width="4.6640625" style="78" customWidth="1"/>
    <col min="14" max="16" width="5.44140625" style="78" customWidth="1"/>
    <col min="17" max="17" width="8.88671875" style="79" customWidth="1"/>
    <col min="18" max="18" width="6.33203125" style="79" customWidth="1"/>
    <col min="19" max="19" width="18.33203125" style="76" customWidth="1"/>
    <col min="20" max="16384" width="9.109375" style="76"/>
  </cols>
  <sheetData>
    <row r="1" spans="1:21" s="36" customFormat="1" ht="13.8" x14ac:dyDescent="0.25">
      <c r="A1" s="35" t="s">
        <v>0</v>
      </c>
      <c r="B1" s="35"/>
      <c r="E1" s="37"/>
      <c r="F1" s="37"/>
      <c r="G1" s="37"/>
      <c r="H1" s="37"/>
      <c r="I1" s="35"/>
      <c r="J1" s="38"/>
      <c r="K1" s="39"/>
      <c r="S1" s="40" t="s">
        <v>1</v>
      </c>
      <c r="U1" s="35"/>
    </row>
    <row r="2" spans="1:21" s="41" customFormat="1" ht="15.75" customHeight="1" x14ac:dyDescent="0.25">
      <c r="A2" s="35" t="s">
        <v>2</v>
      </c>
      <c r="B2" s="35"/>
      <c r="D2" s="36"/>
      <c r="E2" s="37"/>
      <c r="F2" s="37"/>
      <c r="G2" s="37"/>
      <c r="H2" s="37"/>
      <c r="I2" s="35"/>
      <c r="J2" s="42"/>
      <c r="K2" s="39"/>
      <c r="S2" s="43" t="s">
        <v>3</v>
      </c>
      <c r="U2" s="35"/>
    </row>
    <row r="3" spans="1:21" s="44" customFormat="1" ht="10.5" customHeight="1" x14ac:dyDescent="0.3">
      <c r="D3" s="45"/>
      <c r="F3" s="46"/>
      <c r="G3" s="46"/>
      <c r="H3" s="46"/>
      <c r="J3" s="46"/>
      <c r="K3" s="47"/>
      <c r="L3" s="47"/>
      <c r="M3" s="47"/>
    </row>
    <row r="4" spans="1:21" s="44" customFormat="1" ht="15.6" x14ac:dyDescent="0.3">
      <c r="C4" s="48" t="s">
        <v>56</v>
      </c>
      <c r="D4" s="48"/>
      <c r="E4" s="36"/>
      <c r="F4" s="46"/>
      <c r="G4" s="46"/>
      <c r="H4" s="46"/>
      <c r="J4" s="49"/>
      <c r="K4" s="47"/>
      <c r="L4" s="47"/>
      <c r="M4" s="47"/>
    </row>
    <row r="5" spans="1:21" s="44" customFormat="1" ht="9" customHeight="1" thickBot="1" x14ac:dyDescent="0.3">
      <c r="E5" s="36"/>
      <c r="F5" s="46"/>
      <c r="G5" s="46"/>
      <c r="H5" s="46"/>
      <c r="J5" s="46"/>
      <c r="K5" s="47"/>
      <c r="L5" s="47"/>
      <c r="M5" s="47"/>
    </row>
    <row r="6" spans="1:21" s="50" customFormat="1" ht="13.5" customHeight="1" thickBot="1" x14ac:dyDescent="0.25">
      <c r="E6" s="51"/>
      <c r="J6" s="249" t="s">
        <v>57</v>
      </c>
      <c r="K6" s="250"/>
      <c r="L6" s="250"/>
      <c r="M6" s="250"/>
      <c r="N6" s="250"/>
      <c r="O6" s="250"/>
      <c r="P6" s="251"/>
      <c r="Q6" s="52"/>
      <c r="R6" s="52"/>
    </row>
    <row r="7" spans="1:21" s="52" customFormat="1" ht="13.95" customHeight="1" thickBot="1" x14ac:dyDescent="0.25">
      <c r="A7" s="53" t="s">
        <v>5</v>
      </c>
      <c r="B7" s="54" t="s">
        <v>58</v>
      </c>
      <c r="C7" s="55" t="s">
        <v>7</v>
      </c>
      <c r="D7" s="56" t="s">
        <v>8</v>
      </c>
      <c r="E7" s="57" t="s">
        <v>9</v>
      </c>
      <c r="F7" s="57" t="s">
        <v>10</v>
      </c>
      <c r="G7" s="57" t="s">
        <v>59</v>
      </c>
      <c r="H7" s="57" t="s">
        <v>12</v>
      </c>
      <c r="I7" s="53" t="s">
        <v>60</v>
      </c>
      <c r="J7" s="58">
        <v>1</v>
      </c>
      <c r="K7" s="59">
        <v>2</v>
      </c>
      <c r="L7" s="60">
        <v>3</v>
      </c>
      <c r="M7" s="60" t="s">
        <v>60</v>
      </c>
      <c r="N7" s="59">
        <v>4</v>
      </c>
      <c r="O7" s="59">
        <v>5</v>
      </c>
      <c r="P7" s="61">
        <v>6</v>
      </c>
      <c r="Q7" s="62" t="s">
        <v>61</v>
      </c>
      <c r="R7" s="63" t="s">
        <v>62</v>
      </c>
      <c r="S7" s="64" t="s">
        <v>16</v>
      </c>
    </row>
    <row r="8" spans="1:21" s="44" customFormat="1" ht="19.95" customHeight="1" x14ac:dyDescent="0.25">
      <c r="A8" s="65">
        <v>1</v>
      </c>
      <c r="B8" s="66">
        <v>200</v>
      </c>
      <c r="C8" s="67" t="s">
        <v>63</v>
      </c>
      <c r="D8" s="68" t="s">
        <v>64</v>
      </c>
      <c r="E8" s="69" t="s">
        <v>65</v>
      </c>
      <c r="F8" s="70" t="s">
        <v>3</v>
      </c>
      <c r="G8" s="70" t="s">
        <v>66</v>
      </c>
      <c r="H8" s="70"/>
      <c r="I8" s="71">
        <v>3</v>
      </c>
      <c r="J8" s="72">
        <v>11.11</v>
      </c>
      <c r="K8" s="72">
        <v>11.57</v>
      </c>
      <c r="L8" s="72">
        <v>11.85</v>
      </c>
      <c r="M8" s="71">
        <v>8</v>
      </c>
      <c r="N8" s="72">
        <v>12</v>
      </c>
      <c r="O8" s="72">
        <v>12.03</v>
      </c>
      <c r="P8" s="72">
        <v>11.91</v>
      </c>
      <c r="Q8" s="73">
        <f t="shared" ref="Q8:Q16" si="0">MAX(J8:L8,N8:P8)</f>
        <v>12.03</v>
      </c>
      <c r="R8" s="74" t="str">
        <f t="shared" ref="R8:R16" si="1">IF(ISBLANK(Q8),"",IF(Q8&lt;8.5,"",IF(Q8&gt;=17.2,"TSM",IF(Q8&gt;=15.8,"SM",IF(Q8&gt;=14,"KSM",IF(Q8&gt;=12,"I A",IF(Q8&gt;=10,"II A",IF(Q8&gt;=8.5,"III A"))))))))</f>
        <v>I A</v>
      </c>
      <c r="S8" s="75" t="s">
        <v>67</v>
      </c>
    </row>
    <row r="9" spans="1:21" s="44" customFormat="1" ht="19.95" customHeight="1" x14ac:dyDescent="0.25">
      <c r="A9" s="65">
        <v>2</v>
      </c>
      <c r="B9" s="66">
        <v>156</v>
      </c>
      <c r="C9" s="67" t="s">
        <v>68</v>
      </c>
      <c r="D9" s="68" t="s">
        <v>69</v>
      </c>
      <c r="E9" s="69" t="s">
        <v>70</v>
      </c>
      <c r="F9" s="70" t="s">
        <v>71</v>
      </c>
      <c r="G9" s="70" t="s">
        <v>72</v>
      </c>
      <c r="H9" s="70" t="s">
        <v>73</v>
      </c>
      <c r="I9" s="71">
        <v>4</v>
      </c>
      <c r="J9" s="72">
        <v>10.28</v>
      </c>
      <c r="K9" s="72">
        <v>11.47</v>
      </c>
      <c r="L9" s="72">
        <v>11.19</v>
      </c>
      <c r="M9" s="71">
        <v>7</v>
      </c>
      <c r="N9" s="72" t="s">
        <v>74</v>
      </c>
      <c r="O9" s="72">
        <v>11.79</v>
      </c>
      <c r="P9" s="72">
        <v>11.64</v>
      </c>
      <c r="Q9" s="73">
        <f t="shared" si="0"/>
        <v>11.79</v>
      </c>
      <c r="R9" s="74" t="str">
        <f t="shared" si="1"/>
        <v>II A</v>
      </c>
      <c r="S9" s="75" t="s">
        <v>75</v>
      </c>
    </row>
    <row r="10" spans="1:21" s="44" customFormat="1" ht="19.95" customHeight="1" x14ac:dyDescent="0.25">
      <c r="A10" s="65">
        <v>3</v>
      </c>
      <c r="B10" s="66">
        <v>141</v>
      </c>
      <c r="C10" s="67" t="s">
        <v>76</v>
      </c>
      <c r="D10" s="68" t="s">
        <v>77</v>
      </c>
      <c r="E10" s="69" t="s">
        <v>78</v>
      </c>
      <c r="F10" s="70" t="s">
        <v>79</v>
      </c>
      <c r="G10" s="70" t="s">
        <v>66</v>
      </c>
      <c r="H10" s="70"/>
      <c r="I10" s="71">
        <v>2</v>
      </c>
      <c r="J10" s="72">
        <v>10.92</v>
      </c>
      <c r="K10" s="72">
        <v>10.16</v>
      </c>
      <c r="L10" s="72">
        <v>10.72</v>
      </c>
      <c r="M10" s="71">
        <v>6</v>
      </c>
      <c r="N10" s="72">
        <v>9.6999999999999993</v>
      </c>
      <c r="O10" s="72">
        <v>9.51</v>
      </c>
      <c r="P10" s="72">
        <v>9.7799999999999994</v>
      </c>
      <c r="Q10" s="73">
        <f t="shared" si="0"/>
        <v>10.92</v>
      </c>
      <c r="R10" s="74" t="str">
        <f t="shared" si="1"/>
        <v>II A</v>
      </c>
      <c r="S10" s="75" t="s">
        <v>80</v>
      </c>
    </row>
    <row r="11" spans="1:21" s="44" customFormat="1" ht="19.95" customHeight="1" x14ac:dyDescent="0.25">
      <c r="A11" s="65">
        <v>4</v>
      </c>
      <c r="B11" s="66">
        <v>133</v>
      </c>
      <c r="C11" s="67" t="s">
        <v>81</v>
      </c>
      <c r="D11" s="68" t="s">
        <v>82</v>
      </c>
      <c r="E11" s="69" t="s">
        <v>83</v>
      </c>
      <c r="F11" s="70" t="s">
        <v>84</v>
      </c>
      <c r="G11" s="70" t="s">
        <v>66</v>
      </c>
      <c r="H11" s="70" t="s">
        <v>85</v>
      </c>
      <c r="I11" s="71">
        <v>8</v>
      </c>
      <c r="J11" s="72" t="s">
        <v>74</v>
      </c>
      <c r="K11" s="72">
        <v>10.25</v>
      </c>
      <c r="L11" s="72" t="s">
        <v>74</v>
      </c>
      <c r="M11" s="71">
        <v>5</v>
      </c>
      <c r="N11" s="72">
        <v>9.92</v>
      </c>
      <c r="O11" s="72">
        <v>10.08</v>
      </c>
      <c r="P11" s="72" t="s">
        <v>74</v>
      </c>
      <c r="Q11" s="73">
        <f t="shared" si="0"/>
        <v>10.25</v>
      </c>
      <c r="R11" s="74" t="str">
        <f t="shared" si="1"/>
        <v>II A</v>
      </c>
      <c r="S11" s="75" t="s">
        <v>86</v>
      </c>
    </row>
    <row r="12" spans="1:21" s="44" customFormat="1" ht="19.95" customHeight="1" x14ac:dyDescent="0.25">
      <c r="A12" s="65">
        <v>5</v>
      </c>
      <c r="B12" s="66">
        <v>155</v>
      </c>
      <c r="C12" s="67" t="s">
        <v>87</v>
      </c>
      <c r="D12" s="68" t="s">
        <v>88</v>
      </c>
      <c r="E12" s="69" t="s">
        <v>89</v>
      </c>
      <c r="F12" s="70" t="s">
        <v>71</v>
      </c>
      <c r="G12" s="70" t="s">
        <v>90</v>
      </c>
      <c r="H12" s="70"/>
      <c r="I12" s="71">
        <v>5</v>
      </c>
      <c r="J12" s="72">
        <v>9.6300000000000008</v>
      </c>
      <c r="K12" s="72" t="s">
        <v>74</v>
      </c>
      <c r="L12" s="72">
        <v>10.029999999999999</v>
      </c>
      <c r="M12" s="71">
        <v>4</v>
      </c>
      <c r="N12" s="72" t="s">
        <v>74</v>
      </c>
      <c r="O12" s="72">
        <v>9.68</v>
      </c>
      <c r="P12" s="72" t="s">
        <v>74</v>
      </c>
      <c r="Q12" s="73">
        <f t="shared" si="0"/>
        <v>10.029999999999999</v>
      </c>
      <c r="R12" s="74" t="str">
        <f t="shared" si="1"/>
        <v>II A</v>
      </c>
      <c r="S12" s="75" t="s">
        <v>75</v>
      </c>
    </row>
    <row r="13" spans="1:21" s="44" customFormat="1" ht="19.95" customHeight="1" x14ac:dyDescent="0.25">
      <c r="A13" s="65">
        <v>6</v>
      </c>
      <c r="B13" s="66">
        <v>199</v>
      </c>
      <c r="C13" s="67" t="s">
        <v>91</v>
      </c>
      <c r="D13" s="68" t="s">
        <v>92</v>
      </c>
      <c r="E13" s="69" t="s">
        <v>93</v>
      </c>
      <c r="F13" s="70" t="s">
        <v>94</v>
      </c>
      <c r="G13" s="70" t="s">
        <v>95</v>
      </c>
      <c r="H13" s="70"/>
      <c r="I13" s="71">
        <v>6</v>
      </c>
      <c r="J13" s="72">
        <v>8.23</v>
      </c>
      <c r="K13" s="72">
        <v>9.19</v>
      </c>
      <c r="L13" s="72">
        <v>9.09</v>
      </c>
      <c r="M13" s="71">
        <v>3</v>
      </c>
      <c r="N13" s="72">
        <v>10</v>
      </c>
      <c r="O13" s="72" t="s">
        <v>74</v>
      </c>
      <c r="P13" s="72" t="s">
        <v>74</v>
      </c>
      <c r="Q13" s="73">
        <f t="shared" si="0"/>
        <v>10</v>
      </c>
      <c r="R13" s="74" t="str">
        <f t="shared" si="1"/>
        <v>II A</v>
      </c>
      <c r="S13" s="75" t="s">
        <v>96</v>
      </c>
    </row>
    <row r="14" spans="1:21" s="44" customFormat="1" ht="19.95" customHeight="1" x14ac:dyDescent="0.25">
      <c r="A14" s="65">
        <v>7</v>
      </c>
      <c r="B14" s="66">
        <v>154</v>
      </c>
      <c r="C14" s="67" t="s">
        <v>97</v>
      </c>
      <c r="D14" s="68" t="s">
        <v>98</v>
      </c>
      <c r="E14" s="69" t="s">
        <v>99</v>
      </c>
      <c r="F14" s="70" t="s">
        <v>100</v>
      </c>
      <c r="G14" s="70" t="s">
        <v>90</v>
      </c>
      <c r="H14" s="70"/>
      <c r="I14" s="71">
        <v>9</v>
      </c>
      <c r="J14" s="72">
        <v>8.56</v>
      </c>
      <c r="K14" s="72">
        <v>8.31</v>
      </c>
      <c r="L14" s="72">
        <v>8.94</v>
      </c>
      <c r="M14" s="71">
        <v>2</v>
      </c>
      <c r="N14" s="72">
        <v>8.69</v>
      </c>
      <c r="O14" s="72">
        <v>9.08</v>
      </c>
      <c r="P14" s="72">
        <v>8.91</v>
      </c>
      <c r="Q14" s="73">
        <f t="shared" si="0"/>
        <v>9.08</v>
      </c>
      <c r="R14" s="74" t="str">
        <f t="shared" si="1"/>
        <v>III A</v>
      </c>
      <c r="S14" s="75" t="s">
        <v>101</v>
      </c>
    </row>
    <row r="15" spans="1:21" s="44" customFormat="1" ht="19.95" customHeight="1" x14ac:dyDescent="0.25">
      <c r="A15" s="65">
        <v>8</v>
      </c>
      <c r="B15" s="66">
        <v>137</v>
      </c>
      <c r="C15" s="67" t="s">
        <v>102</v>
      </c>
      <c r="D15" s="68" t="s">
        <v>103</v>
      </c>
      <c r="E15" s="69" t="s">
        <v>104</v>
      </c>
      <c r="F15" s="70" t="s">
        <v>105</v>
      </c>
      <c r="G15" s="70" t="s">
        <v>106</v>
      </c>
      <c r="H15" s="70" t="s">
        <v>107</v>
      </c>
      <c r="I15" s="71">
        <v>1</v>
      </c>
      <c r="J15" s="72">
        <v>7.76</v>
      </c>
      <c r="K15" s="72">
        <v>8.5299999999999994</v>
      </c>
      <c r="L15" s="72">
        <v>7.64</v>
      </c>
      <c r="M15" s="71">
        <v>1</v>
      </c>
      <c r="N15" s="72" t="s">
        <v>108</v>
      </c>
      <c r="O15" s="72"/>
      <c r="P15" s="72"/>
      <c r="Q15" s="73">
        <f t="shared" si="0"/>
        <v>8.5299999999999994</v>
      </c>
      <c r="R15" s="74" t="str">
        <f t="shared" si="1"/>
        <v>III A</v>
      </c>
      <c r="S15" s="75" t="s">
        <v>109</v>
      </c>
    </row>
    <row r="16" spans="1:21" s="44" customFormat="1" ht="19.95" customHeight="1" x14ac:dyDescent="0.25">
      <c r="A16" s="65">
        <v>9</v>
      </c>
      <c r="B16" s="66">
        <v>117</v>
      </c>
      <c r="C16" s="67" t="s">
        <v>110</v>
      </c>
      <c r="D16" s="68" t="s">
        <v>111</v>
      </c>
      <c r="E16" s="69" t="s">
        <v>112</v>
      </c>
      <c r="F16" s="70" t="s">
        <v>3</v>
      </c>
      <c r="G16" s="70" t="s">
        <v>95</v>
      </c>
      <c r="H16" s="70"/>
      <c r="I16" s="71">
        <v>7</v>
      </c>
      <c r="J16" s="72">
        <v>7.97</v>
      </c>
      <c r="K16" s="72">
        <v>7.43</v>
      </c>
      <c r="L16" s="72">
        <v>7.05</v>
      </c>
      <c r="M16" s="71"/>
      <c r="N16" s="72"/>
      <c r="O16" s="72"/>
      <c r="P16" s="72"/>
      <c r="Q16" s="73">
        <f t="shared" si="0"/>
        <v>7.97</v>
      </c>
      <c r="R16" s="74" t="str">
        <f t="shared" si="1"/>
        <v/>
      </c>
      <c r="S16" s="75" t="s">
        <v>113</v>
      </c>
    </row>
    <row r="17" spans="1:19" s="44" customFormat="1" ht="19.95" customHeight="1" x14ac:dyDescent="0.25">
      <c r="A17" s="65"/>
      <c r="B17" s="66">
        <v>132</v>
      </c>
      <c r="C17" s="67" t="s">
        <v>114</v>
      </c>
      <c r="D17" s="68" t="s">
        <v>115</v>
      </c>
      <c r="E17" s="69" t="s">
        <v>116</v>
      </c>
      <c r="F17" s="70" t="s">
        <v>3</v>
      </c>
      <c r="G17" s="70" t="s">
        <v>66</v>
      </c>
      <c r="H17" s="70"/>
      <c r="I17" s="71"/>
      <c r="J17" s="72"/>
      <c r="K17" s="72"/>
      <c r="L17" s="72"/>
      <c r="M17" s="71"/>
      <c r="N17" s="72"/>
      <c r="O17" s="72"/>
      <c r="P17" s="72"/>
      <c r="Q17" s="73" t="s">
        <v>42</v>
      </c>
      <c r="R17" s="74"/>
      <c r="S17" s="75" t="s">
        <v>117</v>
      </c>
    </row>
    <row r="18" spans="1:19" s="44" customFormat="1" ht="19.95" customHeight="1" x14ac:dyDescent="0.25">
      <c r="A18" s="65"/>
      <c r="B18" s="66">
        <v>183</v>
      </c>
      <c r="C18" s="67" t="s">
        <v>118</v>
      </c>
      <c r="D18" s="68" t="s">
        <v>119</v>
      </c>
      <c r="E18" s="69" t="s">
        <v>120</v>
      </c>
      <c r="F18" s="70" t="s">
        <v>121</v>
      </c>
      <c r="G18" s="70"/>
      <c r="H18" s="70"/>
      <c r="I18" s="71"/>
      <c r="J18" s="72"/>
      <c r="K18" s="72"/>
      <c r="L18" s="72"/>
      <c r="M18" s="71"/>
      <c r="N18" s="72"/>
      <c r="O18" s="72"/>
      <c r="P18" s="72"/>
      <c r="Q18" s="73" t="s">
        <v>42</v>
      </c>
      <c r="R18" s="74"/>
      <c r="S18" s="75" t="s">
        <v>122</v>
      </c>
    </row>
  </sheetData>
  <mergeCells count="1">
    <mergeCell ref="J6:P6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2"/>
  <sheetViews>
    <sheetView showZeros="0" workbookViewId="0">
      <selection activeCell="A2" sqref="A2"/>
    </sheetView>
  </sheetViews>
  <sheetFormatPr defaultColWidth="9.109375" defaultRowHeight="13.2" x14ac:dyDescent="0.25"/>
  <cols>
    <col min="1" max="1" width="4.6640625" style="87" customWidth="1"/>
    <col min="2" max="2" width="5" style="87" customWidth="1"/>
    <col min="3" max="3" width="11.109375" style="87" customWidth="1"/>
    <col min="4" max="4" width="13.33203125" style="87" customWidth="1"/>
    <col min="5" max="5" width="9" style="90" bestFit="1" customWidth="1"/>
    <col min="6" max="6" width="8.109375" style="87" customWidth="1"/>
    <col min="7" max="7" width="6.21875" style="87" bestFit="1" customWidth="1"/>
    <col min="8" max="8" width="8.33203125" style="87" bestFit="1" customWidth="1"/>
    <col min="9" max="9" width="3" style="87" bestFit="1" customWidth="1"/>
    <col min="10" max="16" width="5.44140625" style="89" customWidth="1"/>
    <col min="17" max="17" width="8.88671875" style="88" customWidth="1"/>
    <col min="18" max="18" width="6.33203125" style="88" customWidth="1"/>
    <col min="19" max="19" width="16.44140625" style="87" customWidth="1"/>
    <col min="20" max="16384" width="9.109375" style="87"/>
  </cols>
  <sheetData>
    <row r="1" spans="1:21" s="2" customFormat="1" ht="13.8" x14ac:dyDescent="0.25">
      <c r="A1" s="1" t="s">
        <v>0</v>
      </c>
      <c r="B1" s="1"/>
      <c r="E1" s="3"/>
      <c r="F1" s="3"/>
      <c r="G1" s="3"/>
      <c r="H1" s="3"/>
      <c r="I1" s="3"/>
      <c r="J1" s="4"/>
      <c r="K1" s="5"/>
      <c r="S1" s="6" t="s">
        <v>1</v>
      </c>
      <c r="U1" s="1"/>
    </row>
    <row r="2" spans="1:21" s="7" customFormat="1" ht="13.8" x14ac:dyDescent="0.25">
      <c r="A2" s="1" t="s">
        <v>2</v>
      </c>
      <c r="B2" s="1"/>
      <c r="D2" s="2"/>
      <c r="E2" s="3"/>
      <c r="F2" s="3"/>
      <c r="G2" s="3"/>
      <c r="H2" s="3"/>
      <c r="I2" s="3"/>
      <c r="J2" s="8"/>
      <c r="K2" s="5"/>
      <c r="S2" s="9" t="s">
        <v>3</v>
      </c>
      <c r="U2" s="1"/>
    </row>
    <row r="3" spans="1:21" s="10" customFormat="1" ht="10.5" customHeight="1" x14ac:dyDescent="0.3">
      <c r="D3" s="11"/>
      <c r="F3" s="12"/>
      <c r="G3" s="12"/>
      <c r="H3" s="12"/>
      <c r="I3" s="12"/>
      <c r="J3" s="12"/>
      <c r="K3" s="80"/>
      <c r="L3" s="80"/>
      <c r="M3" s="80"/>
    </row>
    <row r="4" spans="1:21" s="10" customFormat="1" ht="15.6" x14ac:dyDescent="0.3">
      <c r="C4" s="14" t="s">
        <v>402</v>
      </c>
      <c r="D4" s="14"/>
      <c r="E4" s="2"/>
      <c r="F4" s="12"/>
      <c r="G4" s="12"/>
      <c r="H4" s="12"/>
      <c r="I4" s="12"/>
      <c r="J4" s="15"/>
      <c r="K4" s="80"/>
      <c r="L4" s="80"/>
      <c r="M4" s="80"/>
    </row>
    <row r="5" spans="1:21" s="10" customFormat="1" ht="9" customHeight="1" thickBot="1" x14ac:dyDescent="0.3">
      <c r="E5" s="2"/>
      <c r="F5" s="12"/>
      <c r="G5" s="12"/>
      <c r="H5" s="12"/>
      <c r="I5" s="12"/>
      <c r="J5" s="12"/>
      <c r="K5" s="80"/>
      <c r="L5" s="80"/>
      <c r="M5" s="80"/>
    </row>
    <row r="6" spans="1:21" s="106" customFormat="1" ht="13.5" customHeight="1" thickBot="1" x14ac:dyDescent="0.25">
      <c r="E6" s="107"/>
      <c r="J6" s="246" t="s">
        <v>57</v>
      </c>
      <c r="K6" s="247"/>
      <c r="L6" s="247"/>
      <c r="M6" s="247"/>
      <c r="N6" s="247"/>
      <c r="O6" s="247"/>
      <c r="P6" s="248"/>
      <c r="Q6" s="99"/>
      <c r="R6" s="99"/>
    </row>
    <row r="7" spans="1:21" s="99" customFormat="1" ht="12.6" customHeight="1" thickBot="1" x14ac:dyDescent="0.25">
      <c r="A7" s="16" t="s">
        <v>5</v>
      </c>
      <c r="B7" s="17" t="s">
        <v>58</v>
      </c>
      <c r="C7" s="18" t="s">
        <v>7</v>
      </c>
      <c r="D7" s="19" t="s">
        <v>8</v>
      </c>
      <c r="E7" s="20" t="s">
        <v>9</v>
      </c>
      <c r="F7" s="20" t="s">
        <v>10</v>
      </c>
      <c r="G7" s="20" t="s">
        <v>11</v>
      </c>
      <c r="H7" s="20" t="s">
        <v>401</v>
      </c>
      <c r="I7" s="16" t="s">
        <v>60</v>
      </c>
      <c r="J7" s="105">
        <v>1</v>
      </c>
      <c r="K7" s="103">
        <v>2</v>
      </c>
      <c r="L7" s="104">
        <v>3</v>
      </c>
      <c r="M7" s="104" t="s">
        <v>60</v>
      </c>
      <c r="N7" s="103">
        <v>4</v>
      </c>
      <c r="O7" s="103">
        <v>5</v>
      </c>
      <c r="P7" s="102">
        <v>6</v>
      </c>
      <c r="Q7" s="101" t="s">
        <v>61</v>
      </c>
      <c r="R7" s="100" t="s">
        <v>62</v>
      </c>
      <c r="S7" s="23" t="s">
        <v>16</v>
      </c>
    </row>
    <row r="8" spans="1:21" s="10" customFormat="1" ht="19.95" customHeight="1" x14ac:dyDescent="0.25">
      <c r="A8" s="24">
        <v>1</v>
      </c>
      <c r="B8" s="98">
        <v>6</v>
      </c>
      <c r="C8" s="26" t="s">
        <v>248</v>
      </c>
      <c r="D8" s="97" t="s">
        <v>400</v>
      </c>
      <c r="E8" s="28" t="s">
        <v>399</v>
      </c>
      <c r="F8" s="96" t="s">
        <v>3</v>
      </c>
      <c r="G8" s="96" t="s">
        <v>389</v>
      </c>
      <c r="H8" s="96"/>
      <c r="I8" s="24">
        <v>4</v>
      </c>
      <c r="J8" s="94">
        <v>16.64</v>
      </c>
      <c r="K8" s="94">
        <v>16.11</v>
      </c>
      <c r="L8" s="94">
        <v>16.16</v>
      </c>
      <c r="M8" s="95">
        <v>5</v>
      </c>
      <c r="N8" s="94" t="s">
        <v>74</v>
      </c>
      <c r="O8" s="94">
        <v>16.55</v>
      </c>
      <c r="P8" s="94">
        <v>16.440000000000001</v>
      </c>
      <c r="Q8" s="93">
        <f>MAX(J8:L8,N8:P8)</f>
        <v>16.64</v>
      </c>
      <c r="R8" s="92" t="str">
        <f>IF(ISBLANK(Q8),"",IF(Q8&lt;10.2,"",IF(Q8&gt;=19.9,"TSM",IF(Q8&gt;=17.5,"SM",IF(Q8&gt;=15.6,"KSM",IF(Q8&gt;=13.8,"I A",IF(Q8&gt;=12,"II A",IF(Q8&gt;=10.2,"III A"))))))))</f>
        <v>KSM</v>
      </c>
      <c r="S8" s="91" t="s">
        <v>398</v>
      </c>
    </row>
    <row r="9" spans="1:21" s="10" customFormat="1" ht="19.95" customHeight="1" x14ac:dyDescent="0.25">
      <c r="A9" s="24">
        <v>2</v>
      </c>
      <c r="B9" s="98">
        <v>5</v>
      </c>
      <c r="C9" s="26" t="s">
        <v>397</v>
      </c>
      <c r="D9" s="97" t="s">
        <v>396</v>
      </c>
      <c r="E9" s="28" t="s">
        <v>395</v>
      </c>
      <c r="F9" s="96" t="s">
        <v>3</v>
      </c>
      <c r="G9" s="96" t="s">
        <v>389</v>
      </c>
      <c r="H9" s="96"/>
      <c r="I9" s="24">
        <v>3</v>
      </c>
      <c r="J9" s="94">
        <v>15.38</v>
      </c>
      <c r="K9" s="94" t="s">
        <v>74</v>
      </c>
      <c r="L9" s="94" t="s">
        <v>74</v>
      </c>
      <c r="M9" s="95">
        <v>4</v>
      </c>
      <c r="N9" s="94" t="s">
        <v>74</v>
      </c>
      <c r="O9" s="94" t="s">
        <v>74</v>
      </c>
      <c r="P9" s="94" t="s">
        <v>74</v>
      </c>
      <c r="Q9" s="93">
        <f>MAX(J9:L9,N9:P9)</f>
        <v>15.38</v>
      </c>
      <c r="R9" s="92" t="str">
        <f>IF(ISBLANK(Q9),"",IF(Q9&lt;10.2,"",IF(Q9&gt;=19.9,"TSM",IF(Q9&gt;=17.5,"SM",IF(Q9&gt;=15.6,"KSM",IF(Q9&gt;=13.8,"I A",IF(Q9&gt;=12,"II A",IF(Q9&gt;=10.2,"III A"))))))))</f>
        <v>I A</v>
      </c>
      <c r="S9" s="91" t="s">
        <v>394</v>
      </c>
    </row>
    <row r="10" spans="1:21" s="10" customFormat="1" ht="19.95" customHeight="1" x14ac:dyDescent="0.25">
      <c r="A10" s="24">
        <v>3</v>
      </c>
      <c r="B10" s="98">
        <v>72</v>
      </c>
      <c r="C10" s="26" t="s">
        <v>393</v>
      </c>
      <c r="D10" s="97" t="s">
        <v>374</v>
      </c>
      <c r="E10" s="28" t="s">
        <v>373</v>
      </c>
      <c r="F10" s="96" t="s">
        <v>372</v>
      </c>
      <c r="G10" s="96" t="s">
        <v>329</v>
      </c>
      <c r="H10" s="96" t="s">
        <v>371</v>
      </c>
      <c r="I10" s="24">
        <v>5</v>
      </c>
      <c r="J10" s="94" t="s">
        <v>74</v>
      </c>
      <c r="K10" s="94" t="s">
        <v>74</v>
      </c>
      <c r="L10" s="94">
        <v>14.15</v>
      </c>
      <c r="M10" s="95">
        <v>3</v>
      </c>
      <c r="N10" s="94" t="s">
        <v>74</v>
      </c>
      <c r="O10" s="94">
        <v>14.49</v>
      </c>
      <c r="P10" s="94">
        <v>14.08</v>
      </c>
      <c r="Q10" s="93">
        <f>MAX(J10:L10,N10:P10)</f>
        <v>14.49</v>
      </c>
      <c r="R10" s="92" t="str">
        <f>IF(ISBLANK(Q10),"",IF(Q10&lt;10.2,"",IF(Q10&gt;=19.9,"TSM",IF(Q10&gt;=17.5,"SM",IF(Q10&gt;=15.6,"KSM",IF(Q10&gt;=13.8,"I A",IF(Q10&gt;=12,"II A",IF(Q10&gt;=10.2,"III A"))))))))</f>
        <v>I A</v>
      </c>
      <c r="S10" s="91" t="s">
        <v>117</v>
      </c>
    </row>
    <row r="11" spans="1:21" s="10" customFormat="1" ht="19.95" customHeight="1" x14ac:dyDescent="0.25">
      <c r="A11" s="24">
        <v>4</v>
      </c>
      <c r="B11" s="98">
        <v>73</v>
      </c>
      <c r="C11" s="26" t="s">
        <v>363</v>
      </c>
      <c r="D11" s="97" t="s">
        <v>362</v>
      </c>
      <c r="E11" s="28" t="s">
        <v>361</v>
      </c>
      <c r="F11" s="96" t="s">
        <v>360</v>
      </c>
      <c r="G11" s="96" t="s">
        <v>329</v>
      </c>
      <c r="H11" s="96"/>
      <c r="I11" s="24">
        <v>1</v>
      </c>
      <c r="J11" s="94">
        <v>13.11</v>
      </c>
      <c r="K11" s="94">
        <v>13.68</v>
      </c>
      <c r="L11" s="94">
        <v>14.01</v>
      </c>
      <c r="M11" s="95">
        <v>2</v>
      </c>
      <c r="N11" s="94">
        <v>13.74</v>
      </c>
      <c r="O11" s="94">
        <v>13.78</v>
      </c>
      <c r="P11" s="94" t="s">
        <v>74</v>
      </c>
      <c r="Q11" s="93">
        <f>MAX(J11:L11,N11:P11)</f>
        <v>14.01</v>
      </c>
      <c r="R11" s="92" t="str">
        <f>IF(ISBLANK(Q11),"",IF(Q11&lt;10.2,"",IF(Q11&gt;=19.9,"TSM",IF(Q11&gt;=17.5,"SM",IF(Q11&gt;=15.6,"KSM",IF(Q11&gt;=13.8,"I A",IF(Q11&gt;=12,"II A",IF(Q11&gt;=10.2,"III A"))))))))</f>
        <v>I A</v>
      </c>
      <c r="S11" s="91" t="s">
        <v>117</v>
      </c>
    </row>
    <row r="12" spans="1:21" s="10" customFormat="1" ht="19.95" customHeight="1" x14ac:dyDescent="0.25">
      <c r="A12" s="24">
        <v>5</v>
      </c>
      <c r="B12" s="98">
        <v>7</v>
      </c>
      <c r="C12" s="26" t="s">
        <v>392</v>
      </c>
      <c r="D12" s="97" t="s">
        <v>391</v>
      </c>
      <c r="E12" s="28" t="s">
        <v>390</v>
      </c>
      <c r="F12" s="96" t="s">
        <v>3</v>
      </c>
      <c r="G12" s="96" t="s">
        <v>389</v>
      </c>
      <c r="H12" s="96"/>
      <c r="I12" s="24">
        <v>2</v>
      </c>
      <c r="J12" s="94" t="s">
        <v>74</v>
      </c>
      <c r="K12" s="94">
        <v>12.16</v>
      </c>
      <c r="L12" s="94">
        <v>12.54</v>
      </c>
      <c r="M12" s="95">
        <v>1</v>
      </c>
      <c r="N12" s="94" t="s">
        <v>74</v>
      </c>
      <c r="O12" s="94">
        <v>11.28</v>
      </c>
      <c r="P12" s="94">
        <v>12.06</v>
      </c>
      <c r="Q12" s="93">
        <f>MAX(J12:L12,N12:P12)</f>
        <v>12.54</v>
      </c>
      <c r="R12" s="92" t="str">
        <f>IF(ISBLANK(Q12),"",IF(Q12&lt;10.2,"",IF(Q12&gt;=19.9,"TSM",IF(Q12&gt;=17.5,"SM",IF(Q12&gt;=15.6,"KSM",IF(Q12&gt;=13.8,"I A",IF(Q12&gt;=12,"II A",IF(Q12&gt;=10.2,"III A"))))))))</f>
        <v>II A</v>
      </c>
      <c r="S12" s="91" t="s">
        <v>388</v>
      </c>
    </row>
  </sheetData>
  <mergeCells count="1">
    <mergeCell ref="J6:P6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10" customWidth="1"/>
    <col min="2" max="2" width="4" style="10" customWidth="1"/>
    <col min="3" max="3" width="10.88671875" style="10" customWidth="1"/>
    <col min="4" max="4" width="20.88671875" style="10" customWidth="1"/>
    <col min="5" max="5" width="8.88671875" style="80" customWidth="1"/>
    <col min="6" max="6" width="12.44140625" style="12" customWidth="1"/>
    <col min="7" max="8" width="10.5546875" style="12" customWidth="1"/>
    <col min="9" max="9" width="6.44140625" style="13" customWidth="1"/>
    <col min="10" max="10" width="4.5546875" style="112" customWidth="1"/>
    <col min="11" max="11" width="5" style="13" customWidth="1"/>
    <col min="12" max="12" width="23.6640625" style="10" customWidth="1"/>
    <col min="13" max="13" width="4.6640625" style="125" hidden="1" customWidth="1"/>
    <col min="14" max="14" width="5.33203125" style="81" hidden="1" customWidth="1"/>
    <col min="15" max="15" width="5.6640625" style="81" hidden="1" customWidth="1"/>
    <col min="16" max="16" width="5.33203125" style="81" hidden="1" customWidth="1"/>
    <col min="17" max="19" width="5.33203125" style="10" hidden="1" customWidth="1"/>
    <col min="20" max="16384" width="9.109375" style="10"/>
  </cols>
  <sheetData>
    <row r="1" spans="1:18" s="2" customFormat="1" ht="13.8" x14ac:dyDescent="0.25">
      <c r="A1" s="1" t="s">
        <v>0</v>
      </c>
      <c r="B1" s="1"/>
      <c r="E1" s="15"/>
      <c r="F1" s="3"/>
      <c r="G1" s="3"/>
      <c r="H1" s="3"/>
      <c r="I1" s="4"/>
      <c r="J1" s="5"/>
      <c r="K1" s="4"/>
      <c r="L1" s="6" t="s">
        <v>1</v>
      </c>
      <c r="M1" s="124"/>
      <c r="N1" s="86"/>
      <c r="O1" s="86"/>
      <c r="P1" s="86"/>
    </row>
    <row r="2" spans="1:18" s="7" customFormat="1" ht="15.75" customHeight="1" x14ac:dyDescent="0.25">
      <c r="A2" s="1" t="s">
        <v>2</v>
      </c>
      <c r="B2" s="1"/>
      <c r="D2" s="2"/>
      <c r="E2" s="15"/>
      <c r="F2" s="3"/>
      <c r="G2" s="3"/>
      <c r="H2" s="3"/>
      <c r="I2" s="8"/>
      <c r="J2" s="5"/>
      <c r="K2" s="110"/>
      <c r="L2" s="9" t="s">
        <v>3</v>
      </c>
      <c r="M2" s="125"/>
      <c r="N2" s="81"/>
      <c r="O2" s="81"/>
      <c r="P2" s="81"/>
    </row>
    <row r="3" spans="1:18" ht="10.5" customHeight="1" x14ac:dyDescent="0.3">
      <c r="C3" s="11"/>
    </row>
    <row r="4" spans="1:18" ht="15.6" x14ac:dyDescent="0.3">
      <c r="C4" s="14" t="s">
        <v>403</v>
      </c>
      <c r="D4" s="2"/>
      <c r="F4" s="15"/>
      <c r="G4" s="15"/>
      <c r="H4" s="15"/>
    </row>
    <row r="5" spans="1:18" ht="7.8" customHeight="1" x14ac:dyDescent="0.25">
      <c r="D5" s="2"/>
    </row>
    <row r="6" spans="1:18" ht="14.4" customHeight="1" thickBot="1" x14ac:dyDescent="0.3">
      <c r="B6" s="2"/>
      <c r="C6" s="3" t="s">
        <v>522</v>
      </c>
      <c r="D6" s="3"/>
      <c r="F6" s="15"/>
      <c r="G6" s="15"/>
      <c r="H6" s="15"/>
      <c r="J6" s="113"/>
    </row>
    <row r="7" spans="1:18" s="7" customFormat="1" ht="10.8" thickBot="1" x14ac:dyDescent="0.25">
      <c r="A7" s="16" t="s">
        <v>5</v>
      </c>
      <c r="B7" s="17" t="s">
        <v>6</v>
      </c>
      <c r="C7" s="18" t="s">
        <v>7</v>
      </c>
      <c r="D7" s="19" t="s">
        <v>8</v>
      </c>
      <c r="E7" s="20" t="s">
        <v>9</v>
      </c>
      <c r="F7" s="20" t="s">
        <v>10</v>
      </c>
      <c r="G7" s="20" t="s">
        <v>11</v>
      </c>
      <c r="H7" s="20" t="s">
        <v>12</v>
      </c>
      <c r="I7" s="21" t="s">
        <v>407</v>
      </c>
      <c r="J7" s="114" t="s">
        <v>406</v>
      </c>
      <c r="K7" s="22" t="s">
        <v>15</v>
      </c>
      <c r="L7" s="23" t="s">
        <v>16</v>
      </c>
      <c r="M7" s="125"/>
      <c r="N7" s="81"/>
      <c r="O7" s="81"/>
      <c r="P7" s="81"/>
    </row>
    <row r="8" spans="1:18" ht="15.9" customHeight="1" x14ac:dyDescent="0.25">
      <c r="A8" s="83">
        <v>1</v>
      </c>
      <c r="B8" s="25">
        <v>169</v>
      </c>
      <c r="C8" s="26" t="s">
        <v>316</v>
      </c>
      <c r="D8" s="27" t="s">
        <v>446</v>
      </c>
      <c r="E8" s="28" t="s">
        <v>447</v>
      </c>
      <c r="F8" s="29" t="s">
        <v>100</v>
      </c>
      <c r="G8" s="29"/>
      <c r="H8" s="29" t="s">
        <v>448</v>
      </c>
      <c r="I8" s="115">
        <v>7.53</v>
      </c>
      <c r="J8" s="116" t="s">
        <v>484</v>
      </c>
      <c r="K8" s="32" t="str">
        <f>IF(ISBLANK(I8),"",IF(I8&gt;9.04,"",IF(I8&lt;=7.25,"TSM",IF(I8&lt;=7.45,"SM",IF(I8&lt;=7.7,"KSM",IF(I8&lt;=8,"I A",IF(I8&lt;=8.44,"II A",IF(I8&lt;=9.04,"III A"))))))))</f>
        <v>KSM</v>
      </c>
      <c r="L8" s="29" t="s">
        <v>449</v>
      </c>
      <c r="M8" s="7"/>
      <c r="N8" s="81" t="s">
        <v>135</v>
      </c>
      <c r="O8" s="81" t="s">
        <v>523</v>
      </c>
      <c r="Q8" s="10">
        <v>2</v>
      </c>
      <c r="R8" s="10">
        <v>3</v>
      </c>
    </row>
    <row r="9" spans="1:18" ht="15.9" customHeight="1" x14ac:dyDescent="0.25">
      <c r="A9" s="83">
        <v>2</v>
      </c>
      <c r="B9" s="25">
        <v>140</v>
      </c>
      <c r="C9" s="26" t="s">
        <v>460</v>
      </c>
      <c r="D9" s="27" t="s">
        <v>461</v>
      </c>
      <c r="E9" s="28" t="s">
        <v>462</v>
      </c>
      <c r="F9" s="29" t="s">
        <v>3</v>
      </c>
      <c r="G9" s="29" t="s">
        <v>66</v>
      </c>
      <c r="H9" s="29" t="s">
        <v>463</v>
      </c>
      <c r="I9" s="115">
        <v>7.7</v>
      </c>
      <c r="J9" s="116" t="s">
        <v>484</v>
      </c>
      <c r="K9" s="32" t="str">
        <f t="shared" ref="K9:K12" si="0">IF(ISBLANK(I9),"",IF(I9&gt;9.04,"",IF(I9&lt;=7.25,"TSM",IF(I9&lt;=7.45,"SM",IF(I9&lt;=7.7,"KSM",IF(I9&lt;=8,"I A",IF(I9&lt;=8.44,"II A",IF(I9&lt;=9.04,"III A"))))))))</f>
        <v>KSM</v>
      </c>
      <c r="L9" s="29" t="s">
        <v>80</v>
      </c>
      <c r="M9" s="7"/>
      <c r="N9" s="81" t="s">
        <v>524</v>
      </c>
      <c r="O9" s="81" t="s">
        <v>525</v>
      </c>
      <c r="Q9" s="10">
        <v>1</v>
      </c>
      <c r="R9" s="10">
        <v>3</v>
      </c>
    </row>
    <row r="10" spans="1:18" ht="15.9" customHeight="1" x14ac:dyDescent="0.25">
      <c r="A10" s="83">
        <v>3</v>
      </c>
      <c r="B10" s="25">
        <v>125</v>
      </c>
      <c r="C10" s="26" t="s">
        <v>506</v>
      </c>
      <c r="D10" s="27" t="s">
        <v>507</v>
      </c>
      <c r="E10" s="28" t="s">
        <v>508</v>
      </c>
      <c r="F10" s="29" t="s">
        <v>383</v>
      </c>
      <c r="G10" s="29" t="s">
        <v>382</v>
      </c>
      <c r="H10" s="29" t="s">
        <v>381</v>
      </c>
      <c r="I10" s="115">
        <v>7.95</v>
      </c>
      <c r="J10" s="116" t="s">
        <v>484</v>
      </c>
      <c r="K10" s="32" t="str">
        <f t="shared" si="0"/>
        <v>I A</v>
      </c>
      <c r="L10" s="29" t="s">
        <v>380</v>
      </c>
      <c r="M10" s="7"/>
      <c r="N10" s="81" t="s">
        <v>526</v>
      </c>
      <c r="O10" s="81" t="s">
        <v>527</v>
      </c>
      <c r="P10" s="81" t="s">
        <v>528</v>
      </c>
      <c r="Q10" s="10">
        <v>6</v>
      </c>
      <c r="R10" s="10">
        <v>3</v>
      </c>
    </row>
    <row r="11" spans="1:18" ht="15.9" customHeight="1" x14ac:dyDescent="0.25">
      <c r="A11" s="83">
        <v>4</v>
      </c>
      <c r="B11" s="25">
        <v>128</v>
      </c>
      <c r="C11" s="26" t="s">
        <v>473</v>
      </c>
      <c r="D11" s="27" t="s">
        <v>474</v>
      </c>
      <c r="E11" s="28" t="s">
        <v>475</v>
      </c>
      <c r="F11" s="29" t="s">
        <v>3</v>
      </c>
      <c r="G11" s="29" t="s">
        <v>66</v>
      </c>
      <c r="H11" s="29"/>
      <c r="I11" s="115">
        <v>7.98</v>
      </c>
      <c r="J11" s="116" t="s">
        <v>484</v>
      </c>
      <c r="K11" s="32" t="str">
        <f t="shared" si="0"/>
        <v>I A</v>
      </c>
      <c r="L11" s="29" t="s">
        <v>476</v>
      </c>
      <c r="M11" s="7"/>
      <c r="N11" s="81" t="s">
        <v>529</v>
      </c>
      <c r="O11" s="81" t="s">
        <v>530</v>
      </c>
      <c r="Q11" s="10">
        <v>3</v>
      </c>
      <c r="R11" s="10">
        <v>3</v>
      </c>
    </row>
    <row r="12" spans="1:18" ht="15.9" customHeight="1" x14ac:dyDescent="0.25">
      <c r="A12" s="83">
        <v>5</v>
      </c>
      <c r="B12" s="25">
        <v>146</v>
      </c>
      <c r="C12" s="26" t="s">
        <v>429</v>
      </c>
      <c r="D12" s="27" t="s">
        <v>430</v>
      </c>
      <c r="E12" s="28" t="s">
        <v>431</v>
      </c>
      <c r="F12" s="29" t="s">
        <v>226</v>
      </c>
      <c r="G12" s="29" t="s">
        <v>227</v>
      </c>
      <c r="H12" s="29"/>
      <c r="I12" s="115">
        <v>8.0500000000000007</v>
      </c>
      <c r="J12" s="116" t="s">
        <v>484</v>
      </c>
      <c r="K12" s="32" t="str">
        <f t="shared" si="0"/>
        <v>II A</v>
      </c>
      <c r="L12" s="29" t="s">
        <v>432</v>
      </c>
      <c r="M12" s="7"/>
      <c r="N12" s="81" t="s">
        <v>531</v>
      </c>
      <c r="O12" s="81" t="s">
        <v>532</v>
      </c>
      <c r="P12" s="81" t="s">
        <v>533</v>
      </c>
      <c r="Q12" s="10">
        <v>4</v>
      </c>
      <c r="R12" s="10">
        <v>3</v>
      </c>
    </row>
    <row r="13" spans="1:18" ht="15.9" customHeight="1" x14ac:dyDescent="0.25">
      <c r="A13" s="83"/>
      <c r="B13" s="25">
        <v>172</v>
      </c>
      <c r="C13" s="26" t="s">
        <v>488</v>
      </c>
      <c r="D13" s="27" t="s">
        <v>489</v>
      </c>
      <c r="E13" s="28" t="s">
        <v>490</v>
      </c>
      <c r="F13" s="29" t="s">
        <v>3</v>
      </c>
      <c r="G13" s="29" t="s">
        <v>66</v>
      </c>
      <c r="H13" s="29"/>
      <c r="I13" s="115" t="s">
        <v>42</v>
      </c>
      <c r="J13" s="116"/>
      <c r="K13" s="32"/>
      <c r="L13" s="29" t="s">
        <v>356</v>
      </c>
      <c r="M13" s="7"/>
      <c r="N13" s="81" t="s">
        <v>534</v>
      </c>
      <c r="O13" s="81" t="s">
        <v>135</v>
      </c>
      <c r="Q13" s="10">
        <v>5</v>
      </c>
      <c r="R13" s="10">
        <v>3</v>
      </c>
    </row>
    <row r="14" spans="1:18" ht="13.8" thickBot="1" x14ac:dyDescent="0.3">
      <c r="B14" s="2"/>
      <c r="C14" s="3" t="s">
        <v>535</v>
      </c>
      <c r="D14" s="3"/>
      <c r="F14" s="15"/>
      <c r="G14" s="15"/>
      <c r="H14" s="15"/>
      <c r="J14" s="113"/>
    </row>
    <row r="15" spans="1:18" s="7" customFormat="1" ht="10.8" thickBot="1" x14ac:dyDescent="0.25">
      <c r="A15" s="16" t="s">
        <v>5</v>
      </c>
      <c r="B15" s="17" t="s">
        <v>6</v>
      </c>
      <c r="C15" s="18" t="s">
        <v>7</v>
      </c>
      <c r="D15" s="19" t="s">
        <v>8</v>
      </c>
      <c r="E15" s="20" t="s">
        <v>9</v>
      </c>
      <c r="F15" s="20" t="s">
        <v>10</v>
      </c>
      <c r="G15" s="20" t="s">
        <v>11</v>
      </c>
      <c r="H15" s="20" t="s">
        <v>12</v>
      </c>
      <c r="I15" s="21" t="s">
        <v>407</v>
      </c>
      <c r="J15" s="114" t="s">
        <v>406</v>
      </c>
      <c r="K15" s="22" t="s">
        <v>15</v>
      </c>
      <c r="L15" s="23" t="s">
        <v>16</v>
      </c>
      <c r="M15" s="125"/>
      <c r="N15" s="81"/>
      <c r="O15" s="81"/>
      <c r="P15" s="81"/>
    </row>
    <row r="16" spans="1:18" ht="15.6" customHeight="1" x14ac:dyDescent="0.25">
      <c r="A16" s="83">
        <v>1</v>
      </c>
      <c r="B16" s="25">
        <v>119</v>
      </c>
      <c r="C16" s="26" t="s">
        <v>408</v>
      </c>
      <c r="D16" s="27" t="s">
        <v>409</v>
      </c>
      <c r="E16" s="28" t="s">
        <v>410</v>
      </c>
      <c r="F16" s="29" t="s">
        <v>3</v>
      </c>
      <c r="G16" s="29" t="s">
        <v>66</v>
      </c>
      <c r="H16" s="29"/>
      <c r="I16" s="115">
        <v>8.0299999999999994</v>
      </c>
      <c r="J16" s="116">
        <v>0.20799999999999999</v>
      </c>
      <c r="K16" s="32" t="str">
        <f>IF(ISBLANK(I16),"",IF(I16&gt;9.04,"",IF(I16&lt;=7.25,"TSM",IF(I16&lt;=7.45,"SM",IF(I16&lt;=7.7,"KSM",IF(I16&lt;=8,"I A",IF(I16&lt;=8.44,"II A",IF(I16&lt;=9.04,"III A"))))))))</f>
        <v>II A</v>
      </c>
      <c r="L16" s="29" t="s">
        <v>411</v>
      </c>
      <c r="M16" s="7"/>
      <c r="N16" s="81" t="s">
        <v>536</v>
      </c>
      <c r="O16" s="81" t="s">
        <v>537</v>
      </c>
      <c r="P16" s="81" t="s">
        <v>538</v>
      </c>
      <c r="Q16" s="10">
        <v>7</v>
      </c>
      <c r="R16" s="10">
        <v>3</v>
      </c>
    </row>
    <row r="17" spans="1:18" ht="15.9" customHeight="1" x14ac:dyDescent="0.25">
      <c r="A17" s="83">
        <v>2</v>
      </c>
      <c r="B17" s="25">
        <v>170</v>
      </c>
      <c r="C17" s="26" t="s">
        <v>419</v>
      </c>
      <c r="D17" s="27" t="s">
        <v>511</v>
      </c>
      <c r="E17" s="28" t="s">
        <v>512</v>
      </c>
      <c r="F17" s="29" t="s">
        <v>3</v>
      </c>
      <c r="G17" s="29" t="s">
        <v>79</v>
      </c>
      <c r="H17" s="29"/>
      <c r="I17" s="115">
        <v>8.1999999999999993</v>
      </c>
      <c r="J17" s="116">
        <v>0.185</v>
      </c>
      <c r="K17" s="32" t="str">
        <f t="shared" ref="K17:K19" si="1">IF(ISBLANK(I17),"",IF(I17&gt;9.04,"",IF(I17&lt;=7.25,"TSM",IF(I17&lt;=7.45,"SM",IF(I17&lt;=7.7,"KSM",IF(I17&lt;=8,"I A",IF(I17&lt;=8.44,"II A",IF(I17&lt;=9.04,"III A"))))))))</f>
        <v>II A</v>
      </c>
      <c r="L17" s="29" t="s">
        <v>513</v>
      </c>
      <c r="M17" s="7"/>
      <c r="N17" s="81" t="s">
        <v>135</v>
      </c>
      <c r="O17" s="81" t="s">
        <v>539</v>
      </c>
      <c r="Q17" s="10">
        <v>6</v>
      </c>
      <c r="R17" s="10">
        <v>6</v>
      </c>
    </row>
    <row r="18" spans="1:18" ht="15.9" customHeight="1" x14ac:dyDescent="0.25">
      <c r="A18" s="83">
        <v>3</v>
      </c>
      <c r="B18" s="25">
        <v>165</v>
      </c>
      <c r="C18" s="26" t="s">
        <v>437</v>
      </c>
      <c r="D18" s="27" t="s">
        <v>477</v>
      </c>
      <c r="E18" s="28" t="s">
        <v>478</v>
      </c>
      <c r="F18" s="29" t="s">
        <v>3</v>
      </c>
      <c r="G18" s="29" t="s">
        <v>66</v>
      </c>
      <c r="H18" s="29"/>
      <c r="I18" s="115">
        <v>8.24</v>
      </c>
      <c r="J18" s="116">
        <v>0.129</v>
      </c>
      <c r="K18" s="32" t="str">
        <f t="shared" si="1"/>
        <v>II A</v>
      </c>
      <c r="L18" s="29" t="s">
        <v>313</v>
      </c>
      <c r="M18" s="7"/>
      <c r="N18" s="81" t="s">
        <v>540</v>
      </c>
      <c r="O18" s="81" t="s">
        <v>541</v>
      </c>
      <c r="P18" s="81" t="s">
        <v>542</v>
      </c>
      <c r="Q18" s="10">
        <v>3</v>
      </c>
      <c r="R18" s="10">
        <v>4</v>
      </c>
    </row>
    <row r="19" spans="1:18" ht="15.9" customHeight="1" x14ac:dyDescent="0.25">
      <c r="A19" s="83">
        <v>4</v>
      </c>
      <c r="B19" s="25">
        <v>153</v>
      </c>
      <c r="C19" s="26" t="s">
        <v>450</v>
      </c>
      <c r="D19" s="27" t="s">
        <v>451</v>
      </c>
      <c r="E19" s="28" t="s">
        <v>452</v>
      </c>
      <c r="F19" s="29" t="s">
        <v>94</v>
      </c>
      <c r="G19" s="29" t="s">
        <v>282</v>
      </c>
      <c r="H19" s="29"/>
      <c r="I19" s="115">
        <v>8.41</v>
      </c>
      <c r="J19" s="116">
        <v>0.22600000000000001</v>
      </c>
      <c r="K19" s="32" t="str">
        <f t="shared" si="1"/>
        <v>II A</v>
      </c>
      <c r="L19" s="29" t="s">
        <v>283</v>
      </c>
      <c r="M19" s="7"/>
      <c r="N19" s="81" t="s">
        <v>540</v>
      </c>
      <c r="O19" s="81" t="s">
        <v>543</v>
      </c>
      <c r="Q19" s="10">
        <v>2</v>
      </c>
      <c r="R19" s="10">
        <v>4</v>
      </c>
    </row>
    <row r="20" spans="1:18" ht="15.9" customHeight="1" x14ac:dyDescent="0.25">
      <c r="A20" s="83"/>
      <c r="B20" s="25">
        <v>189</v>
      </c>
      <c r="C20" s="26" t="s">
        <v>450</v>
      </c>
      <c r="D20" s="27" t="s">
        <v>509</v>
      </c>
      <c r="E20" s="28" t="s">
        <v>510</v>
      </c>
      <c r="F20" s="29" t="s">
        <v>3</v>
      </c>
      <c r="G20" s="29" t="s">
        <v>66</v>
      </c>
      <c r="H20" s="29"/>
      <c r="I20" s="115" t="s">
        <v>42</v>
      </c>
      <c r="J20" s="116"/>
      <c r="K20" s="32"/>
      <c r="L20" s="29" t="s">
        <v>440</v>
      </c>
      <c r="M20" s="7"/>
      <c r="N20" s="81" t="s">
        <v>544</v>
      </c>
      <c r="O20" s="81" t="s">
        <v>545</v>
      </c>
      <c r="P20" s="81" t="s">
        <v>546</v>
      </c>
      <c r="Q20" s="10">
        <v>6</v>
      </c>
      <c r="R20" s="10">
        <v>4</v>
      </c>
    </row>
    <row r="21" spans="1:18" ht="15.9" customHeight="1" x14ac:dyDescent="0.25">
      <c r="A21" s="83"/>
      <c r="B21" s="25">
        <v>181</v>
      </c>
      <c r="C21" s="26" t="s">
        <v>433</v>
      </c>
      <c r="D21" s="27" t="s">
        <v>434</v>
      </c>
      <c r="E21" s="28" t="s">
        <v>435</v>
      </c>
      <c r="F21" s="29" t="s">
        <v>121</v>
      </c>
      <c r="G21" s="29"/>
      <c r="H21" s="29"/>
      <c r="I21" s="115" t="s">
        <v>42</v>
      </c>
      <c r="J21" s="116"/>
      <c r="K21" s="32"/>
      <c r="L21" s="29" t="s">
        <v>436</v>
      </c>
      <c r="M21" s="7"/>
      <c r="N21" s="81" t="s">
        <v>547</v>
      </c>
      <c r="O21" s="81" t="s">
        <v>548</v>
      </c>
      <c r="Q21" s="10">
        <v>4</v>
      </c>
      <c r="R21" s="10">
        <v>4</v>
      </c>
    </row>
  </sheetData>
  <sortState ref="A20:T21">
    <sortCondition ref="F20:F21"/>
  </sortState>
  <printOptions horizontalCentered="1"/>
  <pageMargins left="0.39370078740157483" right="0.19685039370078741" top="0.39370078740157483" bottom="0.39370078740157483" header="0.39370078740157483" footer="0.39370078740157483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0"/>
  <sheetViews>
    <sheetView zoomScaleNormal="100" workbookViewId="0">
      <selection activeCell="A4" sqref="A4"/>
    </sheetView>
  </sheetViews>
  <sheetFormatPr defaultColWidth="9.109375" defaultRowHeight="13.2" x14ac:dyDescent="0.25"/>
  <cols>
    <col min="1" max="1" width="4.5546875" style="10" customWidth="1"/>
    <col min="2" max="2" width="4" style="10" customWidth="1"/>
    <col min="3" max="3" width="10.88671875" style="10" customWidth="1"/>
    <col min="4" max="4" width="20.88671875" style="10" customWidth="1"/>
    <col min="5" max="5" width="8.88671875" style="80" customWidth="1"/>
    <col min="6" max="6" width="12.44140625" style="12" customWidth="1"/>
    <col min="7" max="8" width="10.5546875" style="12" customWidth="1"/>
    <col min="9" max="9" width="6.6640625" style="4" customWidth="1"/>
    <col min="10" max="10" width="4" style="112" customWidth="1"/>
    <col min="11" max="11" width="6.44140625" style="13" customWidth="1"/>
    <col min="12" max="12" width="4.5546875" style="112" customWidth="1"/>
    <col min="13" max="13" width="5" style="13" customWidth="1"/>
    <col min="14" max="14" width="23.6640625" style="10" customWidth="1"/>
    <col min="15" max="15" width="4.6640625" style="125" hidden="1" customWidth="1"/>
    <col min="16" max="16" width="5.33203125" style="81" hidden="1" customWidth="1"/>
    <col min="17" max="17" width="5.6640625" style="81" hidden="1" customWidth="1"/>
    <col min="18" max="18" width="5.33203125" style="81" hidden="1" customWidth="1"/>
    <col min="19" max="20" width="5.33203125" style="10" hidden="1" customWidth="1"/>
    <col min="21" max="21" width="0" style="10" hidden="1" customWidth="1"/>
    <col min="22" max="16384" width="9.109375" style="10"/>
  </cols>
  <sheetData>
    <row r="1" spans="1:20" s="2" customFormat="1" ht="13.8" x14ac:dyDescent="0.25">
      <c r="A1" s="1" t="s">
        <v>0</v>
      </c>
      <c r="B1" s="1"/>
      <c r="E1" s="15"/>
      <c r="F1" s="3"/>
      <c r="G1" s="3"/>
      <c r="H1" s="3"/>
      <c r="I1" s="4"/>
      <c r="J1" s="5"/>
      <c r="K1" s="4"/>
      <c r="L1" s="5"/>
      <c r="M1" s="4"/>
      <c r="N1" s="6" t="s">
        <v>1</v>
      </c>
      <c r="O1" s="124"/>
      <c r="P1" s="86"/>
      <c r="Q1" s="86"/>
      <c r="R1" s="86"/>
    </row>
    <row r="2" spans="1:20" s="7" customFormat="1" ht="15.75" customHeight="1" x14ac:dyDescent="0.25">
      <c r="A2" s="1" t="s">
        <v>2</v>
      </c>
      <c r="B2" s="1"/>
      <c r="D2" s="2"/>
      <c r="E2" s="15"/>
      <c r="F2" s="3"/>
      <c r="G2" s="3"/>
      <c r="H2" s="3"/>
      <c r="I2" s="8"/>
      <c r="J2" s="5"/>
      <c r="K2" s="8"/>
      <c r="L2" s="5"/>
      <c r="M2" s="110"/>
      <c r="N2" s="9" t="s">
        <v>3</v>
      </c>
      <c r="O2" s="125"/>
      <c r="P2" s="81"/>
      <c r="Q2" s="81"/>
      <c r="R2" s="81"/>
    </row>
    <row r="3" spans="1:20" ht="10.5" customHeight="1" x14ac:dyDescent="0.3">
      <c r="C3" s="11"/>
    </row>
    <row r="4" spans="1:20" ht="15.6" x14ac:dyDescent="0.3">
      <c r="C4" s="14" t="s">
        <v>403</v>
      </c>
      <c r="D4" s="2"/>
      <c r="F4" s="15"/>
      <c r="G4" s="15"/>
      <c r="H4" s="15"/>
    </row>
    <row r="5" spans="1:20" ht="7.8" customHeight="1" x14ac:dyDescent="0.25">
      <c r="D5" s="2"/>
    </row>
    <row r="6" spans="1:20" ht="14.4" customHeight="1" thickBot="1" x14ac:dyDescent="0.3">
      <c r="B6" s="2"/>
      <c r="C6" s="3" t="s">
        <v>522</v>
      </c>
      <c r="D6" s="3"/>
      <c r="F6" s="15"/>
      <c r="G6" s="15"/>
      <c r="H6" s="15"/>
      <c r="I6" s="10"/>
      <c r="J6" s="113"/>
      <c r="L6" s="113"/>
    </row>
    <row r="7" spans="1:20" s="7" customFormat="1" ht="10.8" thickBot="1" x14ac:dyDescent="0.25">
      <c r="A7" s="16" t="s">
        <v>5</v>
      </c>
      <c r="B7" s="17" t="s">
        <v>6</v>
      </c>
      <c r="C7" s="18" t="s">
        <v>7</v>
      </c>
      <c r="D7" s="19" t="s">
        <v>8</v>
      </c>
      <c r="E7" s="20" t="s">
        <v>9</v>
      </c>
      <c r="F7" s="20" t="s">
        <v>10</v>
      </c>
      <c r="G7" s="20" t="s">
        <v>11</v>
      </c>
      <c r="H7" s="20" t="s">
        <v>12</v>
      </c>
      <c r="I7" s="21" t="s">
        <v>405</v>
      </c>
      <c r="J7" s="114" t="s">
        <v>406</v>
      </c>
      <c r="K7" s="21" t="s">
        <v>407</v>
      </c>
      <c r="L7" s="114" t="s">
        <v>406</v>
      </c>
      <c r="M7" s="22" t="s">
        <v>15</v>
      </c>
      <c r="N7" s="23" t="s">
        <v>16</v>
      </c>
      <c r="O7" s="125"/>
      <c r="P7" s="81"/>
      <c r="Q7" s="81"/>
      <c r="R7" s="81"/>
    </row>
    <row r="8" spans="1:20" ht="15.9" customHeight="1" x14ac:dyDescent="0.25">
      <c r="A8" s="83">
        <v>1</v>
      </c>
      <c r="B8" s="25">
        <v>169</v>
      </c>
      <c r="C8" s="26" t="s">
        <v>316</v>
      </c>
      <c r="D8" s="27" t="s">
        <v>446</v>
      </c>
      <c r="E8" s="28" t="s">
        <v>447</v>
      </c>
      <c r="F8" s="29" t="s">
        <v>100</v>
      </c>
      <c r="G8" s="29"/>
      <c r="H8" s="29" t="s">
        <v>448</v>
      </c>
      <c r="I8" s="115">
        <v>7.66</v>
      </c>
      <c r="J8" s="116">
        <v>0.14499999999999999</v>
      </c>
      <c r="K8" s="115">
        <v>7.53</v>
      </c>
      <c r="L8" s="116" t="s">
        <v>484</v>
      </c>
      <c r="M8" s="32" t="str">
        <f>IF(ISBLANK(K8),"",IF(K8&gt;9.04,"",IF(K8&lt;=7.25,"TSM",IF(K8&lt;=7.45,"SM",IF(K8&lt;=7.7,"KSM",IF(K8&lt;=8,"I A",IF(K8&lt;=8.44,"II A",IF(K8&lt;=9.04,"III A"))))))))</f>
        <v>KSM</v>
      </c>
      <c r="N8" s="29" t="s">
        <v>449</v>
      </c>
      <c r="O8" s="7"/>
      <c r="P8" s="81" t="s">
        <v>135</v>
      </c>
      <c r="Q8" s="81" t="s">
        <v>523</v>
      </c>
      <c r="S8" s="10">
        <v>2</v>
      </c>
      <c r="T8" s="10">
        <v>3</v>
      </c>
    </row>
    <row r="9" spans="1:20" ht="15.9" customHeight="1" x14ac:dyDescent="0.25">
      <c r="A9" s="83">
        <v>2</v>
      </c>
      <c r="B9" s="25">
        <v>140</v>
      </c>
      <c r="C9" s="26" t="s">
        <v>460</v>
      </c>
      <c r="D9" s="27" t="s">
        <v>461</v>
      </c>
      <c r="E9" s="28" t="s">
        <v>462</v>
      </c>
      <c r="F9" s="29" t="s">
        <v>3</v>
      </c>
      <c r="G9" s="29" t="s">
        <v>66</v>
      </c>
      <c r="H9" s="29" t="s">
        <v>463</v>
      </c>
      <c r="I9" s="115">
        <v>7.8</v>
      </c>
      <c r="J9" s="116">
        <v>0.156</v>
      </c>
      <c r="K9" s="115">
        <v>7.7</v>
      </c>
      <c r="L9" s="116" t="s">
        <v>484</v>
      </c>
      <c r="M9" s="32" t="str">
        <f>IF(ISBLANK(K9),"",IF(K9&gt;9.04,"",IF(K9&lt;=7.25,"TSM",IF(K9&lt;=7.45,"SM",IF(K9&lt;=7.7,"KSM",IF(K9&lt;=8,"I A",IF(K9&lt;=8.44,"II A",IF(K9&lt;=9.04,"III A"))))))))</f>
        <v>KSM</v>
      </c>
      <c r="N9" s="29" t="s">
        <v>80</v>
      </c>
      <c r="O9" s="7"/>
      <c r="P9" s="81" t="s">
        <v>524</v>
      </c>
      <c r="Q9" s="81" t="s">
        <v>525</v>
      </c>
      <c r="S9" s="10">
        <v>1</v>
      </c>
      <c r="T9" s="10">
        <v>3</v>
      </c>
    </row>
    <row r="10" spans="1:20" ht="15.9" customHeight="1" x14ac:dyDescent="0.25">
      <c r="A10" s="83">
        <v>3</v>
      </c>
      <c r="B10" s="25">
        <v>125</v>
      </c>
      <c r="C10" s="26" t="s">
        <v>506</v>
      </c>
      <c r="D10" s="27" t="s">
        <v>507</v>
      </c>
      <c r="E10" s="28" t="s">
        <v>508</v>
      </c>
      <c r="F10" s="29" t="s">
        <v>383</v>
      </c>
      <c r="G10" s="29" t="s">
        <v>382</v>
      </c>
      <c r="H10" s="29" t="s">
        <v>381</v>
      </c>
      <c r="I10" s="115">
        <v>8.01</v>
      </c>
      <c r="J10" s="116">
        <v>0.14699999999999999</v>
      </c>
      <c r="K10" s="115">
        <v>7.95</v>
      </c>
      <c r="L10" s="116" t="s">
        <v>484</v>
      </c>
      <c r="M10" s="32" t="str">
        <f>IF(ISBLANK(K10),"",IF(K10&gt;9.04,"",IF(K10&lt;=7.25,"TSM",IF(K10&lt;=7.45,"SM",IF(K10&lt;=7.7,"KSM",IF(K10&lt;=8,"I A",IF(K10&lt;=8.44,"II A",IF(K10&lt;=9.04,"III A"))))))))</f>
        <v>I A</v>
      </c>
      <c r="N10" s="29" t="s">
        <v>380</v>
      </c>
      <c r="O10" s="7"/>
      <c r="P10" s="81" t="s">
        <v>526</v>
      </c>
      <c r="Q10" s="81" t="s">
        <v>527</v>
      </c>
      <c r="R10" s="81" t="s">
        <v>528</v>
      </c>
      <c r="S10" s="10">
        <v>6</v>
      </c>
      <c r="T10" s="10">
        <v>3</v>
      </c>
    </row>
    <row r="11" spans="1:20" ht="15.9" customHeight="1" x14ac:dyDescent="0.25">
      <c r="A11" s="83">
        <v>4</v>
      </c>
      <c r="B11" s="25">
        <v>128</v>
      </c>
      <c r="C11" s="26" t="s">
        <v>473</v>
      </c>
      <c r="D11" s="27" t="s">
        <v>474</v>
      </c>
      <c r="E11" s="28" t="s">
        <v>475</v>
      </c>
      <c r="F11" s="29" t="s">
        <v>3</v>
      </c>
      <c r="G11" s="29" t="s">
        <v>66</v>
      </c>
      <c r="H11" s="29"/>
      <c r="I11" s="115">
        <v>7.95</v>
      </c>
      <c r="J11" s="116">
        <v>0.31</v>
      </c>
      <c r="K11" s="115">
        <v>7.98</v>
      </c>
      <c r="L11" s="116" t="s">
        <v>484</v>
      </c>
      <c r="M11" s="32" t="str">
        <f t="shared" ref="M11:M13" si="0">IF(ISBLANK(I11),"",IF(I11&gt;9.04,"",IF(I11&lt;=7.25,"TSM",IF(I11&lt;=7.45,"SM",IF(I11&lt;=7.7,"KSM",IF(I11&lt;=8,"I A",IF(I11&lt;=8.44,"II A",IF(I11&lt;=9.04,"III A"))))))))</f>
        <v>I A</v>
      </c>
      <c r="N11" s="29" t="s">
        <v>476</v>
      </c>
      <c r="O11" s="7"/>
      <c r="P11" s="81" t="s">
        <v>529</v>
      </c>
      <c r="Q11" s="81" t="s">
        <v>530</v>
      </c>
      <c r="S11" s="10">
        <v>3</v>
      </c>
      <c r="T11" s="10">
        <v>3</v>
      </c>
    </row>
    <row r="12" spans="1:20" ht="15.9" customHeight="1" x14ac:dyDescent="0.25">
      <c r="A12" s="83">
        <v>5</v>
      </c>
      <c r="B12" s="25">
        <v>146</v>
      </c>
      <c r="C12" s="26" t="s">
        <v>429</v>
      </c>
      <c r="D12" s="27" t="s">
        <v>430</v>
      </c>
      <c r="E12" s="28" t="s">
        <v>431</v>
      </c>
      <c r="F12" s="29" t="s">
        <v>226</v>
      </c>
      <c r="G12" s="29" t="s">
        <v>227</v>
      </c>
      <c r="H12" s="29"/>
      <c r="I12" s="115">
        <v>7.97</v>
      </c>
      <c r="J12" s="116">
        <v>0.188</v>
      </c>
      <c r="K12" s="115">
        <v>8.0500000000000007</v>
      </c>
      <c r="L12" s="116" t="s">
        <v>484</v>
      </c>
      <c r="M12" s="32" t="str">
        <f t="shared" si="0"/>
        <v>I A</v>
      </c>
      <c r="N12" s="29" t="s">
        <v>432</v>
      </c>
      <c r="O12" s="7"/>
      <c r="P12" s="81" t="s">
        <v>531</v>
      </c>
      <c r="Q12" s="81" t="s">
        <v>532</v>
      </c>
      <c r="R12" s="81" t="s">
        <v>533</v>
      </c>
      <c r="S12" s="10">
        <v>4</v>
      </c>
      <c r="T12" s="10">
        <v>3</v>
      </c>
    </row>
    <row r="13" spans="1:20" ht="15.9" customHeight="1" x14ac:dyDescent="0.25">
      <c r="A13" s="83">
        <v>6</v>
      </c>
      <c r="B13" s="25">
        <v>172</v>
      </c>
      <c r="C13" s="26" t="s">
        <v>488</v>
      </c>
      <c r="D13" s="27" t="s">
        <v>489</v>
      </c>
      <c r="E13" s="28" t="s">
        <v>490</v>
      </c>
      <c r="F13" s="29" t="s">
        <v>3</v>
      </c>
      <c r="G13" s="29" t="s">
        <v>66</v>
      </c>
      <c r="H13" s="29"/>
      <c r="I13" s="115">
        <v>7.96</v>
      </c>
      <c r="J13" s="116">
        <v>0.21099999999999999</v>
      </c>
      <c r="K13" s="115" t="s">
        <v>42</v>
      </c>
      <c r="L13" s="116"/>
      <c r="M13" s="32" t="str">
        <f t="shared" si="0"/>
        <v>I A</v>
      </c>
      <c r="N13" s="29" t="s">
        <v>356</v>
      </c>
      <c r="O13" s="7"/>
      <c r="P13" s="81" t="s">
        <v>534</v>
      </c>
      <c r="Q13" s="81" t="s">
        <v>135</v>
      </c>
      <c r="S13" s="10">
        <v>5</v>
      </c>
      <c r="T13" s="10">
        <v>3</v>
      </c>
    </row>
    <row r="14" spans="1:20" ht="13.8" thickBot="1" x14ac:dyDescent="0.3">
      <c r="B14" s="2"/>
      <c r="C14" s="3" t="s">
        <v>535</v>
      </c>
      <c r="D14" s="3"/>
      <c r="F14" s="15"/>
      <c r="G14" s="15"/>
      <c r="H14" s="15"/>
      <c r="I14" s="10"/>
      <c r="J14" s="113"/>
      <c r="L14" s="113"/>
    </row>
    <row r="15" spans="1:20" s="7" customFormat="1" ht="10.8" thickBot="1" x14ac:dyDescent="0.25">
      <c r="A15" s="16" t="s">
        <v>5</v>
      </c>
      <c r="B15" s="17" t="s">
        <v>6</v>
      </c>
      <c r="C15" s="18" t="s">
        <v>7</v>
      </c>
      <c r="D15" s="19" t="s">
        <v>8</v>
      </c>
      <c r="E15" s="20" t="s">
        <v>9</v>
      </c>
      <c r="F15" s="20" t="s">
        <v>10</v>
      </c>
      <c r="G15" s="20" t="s">
        <v>11</v>
      </c>
      <c r="H15" s="20" t="s">
        <v>12</v>
      </c>
      <c r="I15" s="21" t="s">
        <v>405</v>
      </c>
      <c r="J15" s="114" t="s">
        <v>406</v>
      </c>
      <c r="K15" s="21" t="s">
        <v>407</v>
      </c>
      <c r="L15" s="114" t="s">
        <v>406</v>
      </c>
      <c r="M15" s="22" t="s">
        <v>15</v>
      </c>
      <c r="N15" s="23" t="s">
        <v>16</v>
      </c>
      <c r="O15" s="125"/>
      <c r="P15" s="81"/>
      <c r="Q15" s="81"/>
      <c r="R15" s="81"/>
    </row>
    <row r="16" spans="1:20" ht="15.6" customHeight="1" x14ac:dyDescent="0.25">
      <c r="A16" s="83">
        <v>7</v>
      </c>
      <c r="B16" s="25">
        <v>119</v>
      </c>
      <c r="C16" s="26" t="s">
        <v>408</v>
      </c>
      <c r="D16" s="27" t="s">
        <v>409</v>
      </c>
      <c r="E16" s="28" t="s">
        <v>410</v>
      </c>
      <c r="F16" s="29" t="s">
        <v>3</v>
      </c>
      <c r="G16" s="29" t="s">
        <v>66</v>
      </c>
      <c r="H16" s="29"/>
      <c r="I16" s="115">
        <v>8.01</v>
      </c>
      <c r="J16" s="116">
        <v>0.222</v>
      </c>
      <c r="K16" s="115">
        <v>8.0299999999999994</v>
      </c>
      <c r="L16" s="116">
        <v>0.20799999999999999</v>
      </c>
      <c r="M16" s="32" t="str">
        <f>IF(ISBLANK(K16),"",IF(K16&gt;9.04,"",IF(K16&lt;=7.25,"TSM",IF(K16&lt;=7.45,"SM",IF(K16&lt;=7.7,"KSM",IF(K16&lt;=8,"I A",IF(K16&lt;=8.44,"II A",IF(K16&lt;=9.04,"III A"))))))))</f>
        <v>II A</v>
      </c>
      <c r="N16" s="29" t="s">
        <v>411</v>
      </c>
      <c r="O16" s="7"/>
      <c r="P16" s="81" t="s">
        <v>536</v>
      </c>
      <c r="Q16" s="81" t="s">
        <v>537</v>
      </c>
      <c r="R16" s="81" t="s">
        <v>538</v>
      </c>
      <c r="S16" s="10">
        <v>7</v>
      </c>
      <c r="T16" s="10">
        <v>3</v>
      </c>
    </row>
    <row r="17" spans="1:20" ht="15.9" customHeight="1" x14ac:dyDescent="0.25">
      <c r="A17" s="83">
        <v>8</v>
      </c>
      <c r="B17" s="25">
        <v>170</v>
      </c>
      <c r="C17" s="26" t="s">
        <v>419</v>
      </c>
      <c r="D17" s="27" t="s">
        <v>511</v>
      </c>
      <c r="E17" s="28" t="s">
        <v>512</v>
      </c>
      <c r="F17" s="29" t="s">
        <v>3</v>
      </c>
      <c r="G17" s="29" t="s">
        <v>79</v>
      </c>
      <c r="H17" s="29"/>
      <c r="I17" s="115">
        <v>8.17</v>
      </c>
      <c r="J17" s="116">
        <v>0.2</v>
      </c>
      <c r="K17" s="115">
        <v>8.1999999999999993</v>
      </c>
      <c r="L17" s="116">
        <v>0.185</v>
      </c>
      <c r="M17" s="32" t="str">
        <f>IF(ISBLANK(K17),"",IF(K17&gt;9.04,"",IF(K17&lt;=7.25,"TSM",IF(K17&lt;=7.45,"SM",IF(K17&lt;=7.7,"KSM",IF(K17&lt;=8,"I A",IF(K17&lt;=8.44,"II A",IF(K17&lt;=9.04,"III A"))))))))</f>
        <v>II A</v>
      </c>
      <c r="N17" s="29" t="s">
        <v>513</v>
      </c>
      <c r="O17" s="7"/>
      <c r="P17" s="81" t="s">
        <v>135</v>
      </c>
      <c r="Q17" s="81" t="s">
        <v>539</v>
      </c>
      <c r="S17" s="10">
        <v>6</v>
      </c>
      <c r="T17" s="10">
        <v>6</v>
      </c>
    </row>
    <row r="18" spans="1:20" ht="15.9" customHeight="1" x14ac:dyDescent="0.25">
      <c r="A18" s="83">
        <v>9</v>
      </c>
      <c r="B18" s="25">
        <v>165</v>
      </c>
      <c r="C18" s="26" t="s">
        <v>437</v>
      </c>
      <c r="D18" s="27" t="s">
        <v>477</v>
      </c>
      <c r="E18" s="28" t="s">
        <v>478</v>
      </c>
      <c r="F18" s="29" t="s">
        <v>3</v>
      </c>
      <c r="G18" s="29" t="s">
        <v>66</v>
      </c>
      <c r="H18" s="29"/>
      <c r="I18" s="115">
        <v>8.23</v>
      </c>
      <c r="J18" s="116">
        <v>0.161</v>
      </c>
      <c r="K18" s="115">
        <v>8.24</v>
      </c>
      <c r="L18" s="116">
        <v>0.129</v>
      </c>
      <c r="M18" s="32" t="str">
        <f t="shared" ref="M18:M21" si="1">IF(ISBLANK(I18),"",IF(I18&gt;9.04,"",IF(I18&lt;=7.25,"TSM",IF(I18&lt;=7.45,"SM",IF(I18&lt;=7.7,"KSM",IF(I18&lt;=8,"I A",IF(I18&lt;=8.44,"II A",IF(I18&lt;=9.04,"III A"))))))))</f>
        <v>II A</v>
      </c>
      <c r="N18" s="29" t="s">
        <v>313</v>
      </c>
      <c r="O18" s="7"/>
      <c r="P18" s="81" t="s">
        <v>540</v>
      </c>
      <c r="Q18" s="81" t="s">
        <v>541</v>
      </c>
      <c r="R18" s="81" t="s">
        <v>542</v>
      </c>
      <c r="S18" s="10">
        <v>3</v>
      </c>
      <c r="T18" s="10">
        <v>4</v>
      </c>
    </row>
    <row r="19" spans="1:20" ht="15.9" customHeight="1" x14ac:dyDescent="0.25">
      <c r="A19" s="83">
        <v>10</v>
      </c>
      <c r="B19" s="25">
        <v>153</v>
      </c>
      <c r="C19" s="26" t="s">
        <v>450</v>
      </c>
      <c r="D19" s="27" t="s">
        <v>451</v>
      </c>
      <c r="E19" s="28" t="s">
        <v>452</v>
      </c>
      <c r="F19" s="29" t="s">
        <v>94</v>
      </c>
      <c r="G19" s="29" t="s">
        <v>282</v>
      </c>
      <c r="H19" s="29"/>
      <c r="I19" s="115">
        <v>8.25</v>
      </c>
      <c r="J19" s="116">
        <v>0.27100000000000002</v>
      </c>
      <c r="K19" s="115">
        <v>8.41</v>
      </c>
      <c r="L19" s="116">
        <v>0.22600000000000001</v>
      </c>
      <c r="M19" s="32" t="str">
        <f t="shared" si="1"/>
        <v>II A</v>
      </c>
      <c r="N19" s="29" t="s">
        <v>283</v>
      </c>
      <c r="O19" s="7"/>
      <c r="P19" s="81" t="s">
        <v>540</v>
      </c>
      <c r="Q19" s="81" t="s">
        <v>543</v>
      </c>
      <c r="S19" s="10">
        <v>2</v>
      </c>
      <c r="T19" s="10">
        <v>4</v>
      </c>
    </row>
    <row r="20" spans="1:20" ht="15.9" customHeight="1" x14ac:dyDescent="0.25">
      <c r="A20" s="83">
        <v>11</v>
      </c>
      <c r="B20" s="25">
        <v>189</v>
      </c>
      <c r="C20" s="26" t="s">
        <v>450</v>
      </c>
      <c r="D20" s="27" t="s">
        <v>509</v>
      </c>
      <c r="E20" s="28" t="s">
        <v>510</v>
      </c>
      <c r="F20" s="29" t="s">
        <v>3</v>
      </c>
      <c r="G20" s="29" t="s">
        <v>66</v>
      </c>
      <c r="H20" s="29"/>
      <c r="I20" s="115">
        <v>8.09</v>
      </c>
      <c r="J20" s="116">
        <v>0.156</v>
      </c>
      <c r="K20" s="115" t="s">
        <v>42</v>
      </c>
      <c r="L20" s="116"/>
      <c r="M20" s="32" t="str">
        <f t="shared" si="1"/>
        <v>II A</v>
      </c>
      <c r="N20" s="29" t="s">
        <v>440</v>
      </c>
      <c r="O20" s="7"/>
      <c r="P20" s="81" t="s">
        <v>544</v>
      </c>
      <c r="Q20" s="81" t="s">
        <v>545</v>
      </c>
      <c r="R20" s="81" t="s">
        <v>546</v>
      </c>
      <c r="S20" s="10">
        <v>6</v>
      </c>
      <c r="T20" s="10">
        <v>4</v>
      </c>
    </row>
    <row r="21" spans="1:20" ht="15.9" customHeight="1" x14ac:dyDescent="0.25">
      <c r="A21" s="83">
        <v>12</v>
      </c>
      <c r="B21" s="25">
        <v>181</v>
      </c>
      <c r="C21" s="26" t="s">
        <v>433</v>
      </c>
      <c r="D21" s="27" t="s">
        <v>434</v>
      </c>
      <c r="E21" s="28" t="s">
        <v>435</v>
      </c>
      <c r="F21" s="29" t="s">
        <v>121</v>
      </c>
      <c r="G21" s="29"/>
      <c r="H21" s="29"/>
      <c r="I21" s="115">
        <v>8.26</v>
      </c>
      <c r="J21" s="116">
        <v>0.52400000000000002</v>
      </c>
      <c r="K21" s="115" t="s">
        <v>42</v>
      </c>
      <c r="L21" s="116"/>
      <c r="M21" s="32" t="str">
        <f t="shared" si="1"/>
        <v>II A</v>
      </c>
      <c r="N21" s="29" t="s">
        <v>436</v>
      </c>
      <c r="O21" s="7"/>
      <c r="P21" s="81" t="s">
        <v>547</v>
      </c>
      <c r="Q21" s="81" t="s">
        <v>548</v>
      </c>
      <c r="S21" s="10">
        <v>4</v>
      </c>
      <c r="T21" s="10">
        <v>4</v>
      </c>
    </row>
    <row r="22" spans="1:20" ht="9" customHeight="1" thickBot="1" x14ac:dyDescent="0.3">
      <c r="D22" s="2"/>
      <c r="I22" s="10"/>
    </row>
    <row r="23" spans="1:20" s="7" customFormat="1" ht="10.8" thickBot="1" x14ac:dyDescent="0.25">
      <c r="A23" s="16" t="s">
        <v>5</v>
      </c>
      <c r="B23" s="17" t="s">
        <v>6</v>
      </c>
      <c r="C23" s="18" t="s">
        <v>7</v>
      </c>
      <c r="D23" s="19" t="s">
        <v>8</v>
      </c>
      <c r="E23" s="20" t="s">
        <v>9</v>
      </c>
      <c r="F23" s="20" t="s">
        <v>10</v>
      </c>
      <c r="G23" s="20" t="s">
        <v>11</v>
      </c>
      <c r="H23" s="20" t="s">
        <v>12</v>
      </c>
      <c r="I23" s="21" t="s">
        <v>405</v>
      </c>
      <c r="J23" s="114" t="s">
        <v>406</v>
      </c>
      <c r="K23" s="21" t="s">
        <v>407</v>
      </c>
      <c r="L23" s="114" t="s">
        <v>406</v>
      </c>
      <c r="M23" s="22" t="s">
        <v>15</v>
      </c>
      <c r="N23" s="23" t="s">
        <v>16</v>
      </c>
      <c r="O23" s="125"/>
      <c r="P23" s="81"/>
      <c r="Q23" s="81"/>
      <c r="R23" s="81"/>
    </row>
    <row r="24" spans="1:20" ht="15.9" customHeight="1" x14ac:dyDescent="0.25">
      <c r="A24" s="83">
        <v>13</v>
      </c>
      <c r="B24" s="25">
        <v>178</v>
      </c>
      <c r="C24" s="26" t="s">
        <v>464</v>
      </c>
      <c r="D24" s="27" t="s">
        <v>465</v>
      </c>
      <c r="E24" s="28" t="s">
        <v>466</v>
      </c>
      <c r="F24" s="29" t="s">
        <v>121</v>
      </c>
      <c r="G24" s="29"/>
      <c r="H24" s="29"/>
      <c r="I24" s="115">
        <v>8.2799999999999994</v>
      </c>
      <c r="J24" s="116">
        <v>0.23300000000000001</v>
      </c>
      <c r="K24" s="115"/>
      <c r="L24" s="116"/>
      <c r="M24" s="32" t="str">
        <f t="shared" ref="M24:M38" si="2">IF(ISBLANK(I24),"",IF(I24&gt;9.04,"",IF(I24&lt;=7.25,"TSM",IF(I24&lt;=7.45,"SM",IF(I24&lt;=7.7,"KSM",IF(I24&lt;=8,"I A",IF(I24&lt;=8.44,"II A",IF(I24&lt;=9.04,"III A"))))))))</f>
        <v>II A</v>
      </c>
      <c r="N24" s="29" t="s">
        <v>247</v>
      </c>
      <c r="O24" s="7"/>
      <c r="P24" s="81" t="s">
        <v>549</v>
      </c>
      <c r="Q24" s="81" t="s">
        <v>135</v>
      </c>
      <c r="S24" s="10">
        <v>1</v>
      </c>
      <c r="T24" s="10">
        <v>2</v>
      </c>
    </row>
    <row r="25" spans="1:20" ht="15.9" customHeight="1" x14ac:dyDescent="0.25">
      <c r="A25" s="83">
        <v>14</v>
      </c>
      <c r="B25" s="25">
        <v>162</v>
      </c>
      <c r="C25" s="26" t="s">
        <v>412</v>
      </c>
      <c r="D25" s="27" t="s">
        <v>413</v>
      </c>
      <c r="E25" s="28" t="s">
        <v>414</v>
      </c>
      <c r="F25" s="29" t="s">
        <v>3</v>
      </c>
      <c r="G25" s="29" t="s">
        <v>66</v>
      </c>
      <c r="H25" s="29"/>
      <c r="I25" s="115">
        <v>8.31</v>
      </c>
      <c r="J25" s="116">
        <v>0.23499999999999999</v>
      </c>
      <c r="K25" s="115"/>
      <c r="L25" s="116"/>
      <c r="M25" s="32" t="str">
        <f t="shared" si="2"/>
        <v>II A</v>
      </c>
      <c r="N25" s="29" t="s">
        <v>415</v>
      </c>
      <c r="O25" s="7"/>
      <c r="P25" s="81" t="s">
        <v>550</v>
      </c>
      <c r="Q25" s="81" t="s">
        <v>551</v>
      </c>
      <c r="S25" s="10">
        <v>7</v>
      </c>
      <c r="T25" s="10">
        <v>4</v>
      </c>
    </row>
    <row r="26" spans="1:20" ht="15.9" customHeight="1" x14ac:dyDescent="0.25">
      <c r="A26" s="83">
        <v>15</v>
      </c>
      <c r="B26" s="25">
        <v>118</v>
      </c>
      <c r="C26" s="26" t="s">
        <v>479</v>
      </c>
      <c r="D26" s="27" t="s">
        <v>480</v>
      </c>
      <c r="E26" s="28" t="s">
        <v>481</v>
      </c>
      <c r="F26" s="29" t="s">
        <v>3</v>
      </c>
      <c r="G26" s="29" t="s">
        <v>66</v>
      </c>
      <c r="H26" s="29"/>
      <c r="I26" s="115">
        <v>8.33</v>
      </c>
      <c r="J26" s="116">
        <v>0.19500000000000001</v>
      </c>
      <c r="K26" s="115"/>
      <c r="L26" s="116"/>
      <c r="M26" s="32" t="str">
        <f t="shared" si="2"/>
        <v>II A</v>
      </c>
      <c r="N26" s="29" t="s">
        <v>411</v>
      </c>
      <c r="O26" s="7"/>
      <c r="P26" s="81" t="s">
        <v>552</v>
      </c>
      <c r="Q26" s="81" t="s">
        <v>553</v>
      </c>
      <c r="R26" s="81" t="s">
        <v>554</v>
      </c>
      <c r="S26" s="10">
        <v>3</v>
      </c>
      <c r="T26" s="10">
        <v>2</v>
      </c>
    </row>
    <row r="27" spans="1:20" ht="15.9" customHeight="1" x14ac:dyDescent="0.25">
      <c r="A27" s="83">
        <v>16</v>
      </c>
      <c r="B27" s="25">
        <v>190</v>
      </c>
      <c r="C27" s="26" t="s">
        <v>491</v>
      </c>
      <c r="D27" s="27" t="s">
        <v>492</v>
      </c>
      <c r="E27" s="28" t="s">
        <v>493</v>
      </c>
      <c r="F27" s="29" t="s">
        <v>3</v>
      </c>
      <c r="G27" s="29" t="s">
        <v>66</v>
      </c>
      <c r="H27" s="29"/>
      <c r="I27" s="115">
        <v>8.36</v>
      </c>
      <c r="J27" s="116">
        <v>0.27600000000000002</v>
      </c>
      <c r="K27" s="115"/>
      <c r="L27" s="116"/>
      <c r="M27" s="32" t="str">
        <f t="shared" si="2"/>
        <v>II A</v>
      </c>
      <c r="N27" s="29" t="s">
        <v>440</v>
      </c>
      <c r="O27" s="7"/>
      <c r="P27" s="81" t="s">
        <v>546</v>
      </c>
      <c r="Q27" s="81" t="s">
        <v>555</v>
      </c>
      <c r="S27" s="10">
        <v>5</v>
      </c>
      <c r="T27" s="10">
        <v>4</v>
      </c>
    </row>
    <row r="28" spans="1:20" ht="15.9" customHeight="1" x14ac:dyDescent="0.25">
      <c r="A28" s="83">
        <v>17</v>
      </c>
      <c r="B28" s="25">
        <v>135</v>
      </c>
      <c r="C28" s="26" t="s">
        <v>319</v>
      </c>
      <c r="D28" s="27" t="s">
        <v>467</v>
      </c>
      <c r="E28" s="28" t="s">
        <v>127</v>
      </c>
      <c r="F28" s="29" t="s">
        <v>151</v>
      </c>
      <c r="G28" s="29" t="s">
        <v>152</v>
      </c>
      <c r="H28" s="29"/>
      <c r="I28" s="115">
        <v>8.4700000000000006</v>
      </c>
      <c r="J28" s="116">
        <v>0.20100000000000001</v>
      </c>
      <c r="K28" s="115"/>
      <c r="L28" s="116"/>
      <c r="M28" s="32" t="str">
        <f t="shared" si="2"/>
        <v>III A</v>
      </c>
      <c r="N28" s="29" t="s">
        <v>153</v>
      </c>
      <c r="O28" s="7"/>
      <c r="P28" s="81" t="s">
        <v>549</v>
      </c>
      <c r="Q28" s="81" t="s">
        <v>556</v>
      </c>
      <c r="R28" s="81" t="s">
        <v>557</v>
      </c>
      <c r="S28" s="10">
        <v>1</v>
      </c>
      <c r="T28" s="10">
        <v>4</v>
      </c>
    </row>
    <row r="29" spans="1:20" ht="15.9" customHeight="1" x14ac:dyDescent="0.25">
      <c r="A29" s="83">
        <v>18</v>
      </c>
      <c r="B29" s="25">
        <v>126</v>
      </c>
      <c r="C29" s="26" t="s">
        <v>494</v>
      </c>
      <c r="D29" s="27" t="s">
        <v>495</v>
      </c>
      <c r="E29" s="28" t="s">
        <v>496</v>
      </c>
      <c r="F29" s="29" t="s">
        <v>47</v>
      </c>
      <c r="G29" s="29"/>
      <c r="H29" s="29"/>
      <c r="I29" s="115">
        <v>8.4700000000000006</v>
      </c>
      <c r="J29" s="116">
        <v>0.14899999999999999</v>
      </c>
      <c r="K29" s="115"/>
      <c r="L29" s="116"/>
      <c r="M29" s="32" t="str">
        <f t="shared" si="2"/>
        <v>III A</v>
      </c>
      <c r="N29" s="29" t="s">
        <v>497</v>
      </c>
      <c r="O29" s="7"/>
      <c r="P29" s="81" t="s">
        <v>135</v>
      </c>
      <c r="Q29" s="81" t="s">
        <v>135</v>
      </c>
      <c r="S29" s="10">
        <v>5</v>
      </c>
      <c r="T29" s="10">
        <v>6</v>
      </c>
    </row>
    <row r="30" spans="1:20" ht="15.9" customHeight="1" x14ac:dyDescent="0.25">
      <c r="A30" s="83">
        <v>19</v>
      </c>
      <c r="B30" s="25">
        <v>143</v>
      </c>
      <c r="C30" s="26" t="s">
        <v>97</v>
      </c>
      <c r="D30" s="27" t="s">
        <v>482</v>
      </c>
      <c r="E30" s="28" t="s">
        <v>483</v>
      </c>
      <c r="F30" s="29" t="s">
        <v>226</v>
      </c>
      <c r="G30" s="29" t="s">
        <v>227</v>
      </c>
      <c r="H30" s="29"/>
      <c r="I30" s="115">
        <v>8.59</v>
      </c>
      <c r="J30" s="116" t="s">
        <v>484</v>
      </c>
      <c r="K30" s="115"/>
      <c r="L30" s="116"/>
      <c r="M30" s="32" t="str">
        <f t="shared" si="2"/>
        <v>III A</v>
      </c>
      <c r="N30" s="29" t="s">
        <v>432</v>
      </c>
      <c r="O30" s="7"/>
      <c r="P30" s="81" t="s">
        <v>558</v>
      </c>
      <c r="Q30" s="81" t="s">
        <v>559</v>
      </c>
      <c r="R30" s="81" t="s">
        <v>560</v>
      </c>
      <c r="S30" s="10">
        <v>3</v>
      </c>
      <c r="T30" s="10">
        <v>5</v>
      </c>
    </row>
    <row r="31" spans="1:20" ht="15.9" customHeight="1" x14ac:dyDescent="0.25">
      <c r="A31" s="83">
        <v>20</v>
      </c>
      <c r="B31" s="25">
        <v>179</v>
      </c>
      <c r="C31" s="26" t="s">
        <v>514</v>
      </c>
      <c r="D31" s="27" t="s">
        <v>515</v>
      </c>
      <c r="E31" s="28" t="s">
        <v>516</v>
      </c>
      <c r="F31" s="29" t="s">
        <v>121</v>
      </c>
      <c r="G31" s="29"/>
      <c r="H31" s="29"/>
      <c r="I31" s="115">
        <v>8.67</v>
      </c>
      <c r="J31" s="116">
        <v>0.31</v>
      </c>
      <c r="K31" s="115"/>
      <c r="L31" s="116"/>
      <c r="M31" s="32" t="str">
        <f t="shared" si="2"/>
        <v>III A</v>
      </c>
      <c r="N31" s="29" t="s">
        <v>247</v>
      </c>
      <c r="O31" s="7"/>
      <c r="P31" s="81" t="s">
        <v>561</v>
      </c>
      <c r="Q31" s="81" t="s">
        <v>135</v>
      </c>
      <c r="S31" s="10">
        <v>6</v>
      </c>
      <c r="T31" s="10">
        <v>5</v>
      </c>
    </row>
    <row r="32" spans="1:20" ht="15.9" customHeight="1" x14ac:dyDescent="0.25">
      <c r="A32" s="83">
        <v>21</v>
      </c>
      <c r="B32" s="25">
        <v>188</v>
      </c>
      <c r="C32" s="26" t="s">
        <v>437</v>
      </c>
      <c r="D32" s="27" t="s">
        <v>438</v>
      </c>
      <c r="E32" s="28" t="s">
        <v>439</v>
      </c>
      <c r="F32" s="29" t="s">
        <v>3</v>
      </c>
      <c r="G32" s="29" t="s">
        <v>66</v>
      </c>
      <c r="H32" s="29"/>
      <c r="I32" s="115">
        <v>8.75</v>
      </c>
      <c r="J32" s="116">
        <v>0.124</v>
      </c>
      <c r="K32" s="115"/>
      <c r="L32" s="116"/>
      <c r="M32" s="32" t="str">
        <f t="shared" si="2"/>
        <v>III A</v>
      </c>
      <c r="N32" s="29" t="s">
        <v>440</v>
      </c>
      <c r="O32" s="7"/>
      <c r="P32" s="81" t="s">
        <v>562</v>
      </c>
      <c r="Q32" s="81" t="s">
        <v>563</v>
      </c>
      <c r="S32" s="10">
        <v>4</v>
      </c>
      <c r="T32" s="10">
        <v>5</v>
      </c>
    </row>
    <row r="33" spans="1:20" ht="15.9" customHeight="1" x14ac:dyDescent="0.25">
      <c r="A33" s="83">
        <v>22</v>
      </c>
      <c r="B33" s="25">
        <v>174</v>
      </c>
      <c r="C33" s="26" t="s">
        <v>319</v>
      </c>
      <c r="D33" s="27" t="s">
        <v>498</v>
      </c>
      <c r="E33" s="28" t="s">
        <v>499</v>
      </c>
      <c r="F33" s="29" t="s">
        <v>3</v>
      </c>
      <c r="G33" s="29" t="s">
        <v>66</v>
      </c>
      <c r="H33" s="29"/>
      <c r="I33" s="115">
        <v>8.82</v>
      </c>
      <c r="J33" s="116">
        <v>0.28299999999999997</v>
      </c>
      <c r="K33" s="115"/>
      <c r="L33" s="116"/>
      <c r="M33" s="32" t="str">
        <f t="shared" si="2"/>
        <v>III A</v>
      </c>
      <c r="N33" s="29" t="s">
        <v>232</v>
      </c>
      <c r="O33" s="7"/>
      <c r="P33" s="81" t="s">
        <v>564</v>
      </c>
      <c r="Q33" s="81" t="s">
        <v>565</v>
      </c>
      <c r="R33" s="81" t="s">
        <v>566</v>
      </c>
      <c r="S33" s="10">
        <v>5</v>
      </c>
      <c r="T33" s="10">
        <v>2</v>
      </c>
    </row>
    <row r="34" spans="1:20" ht="15.9" customHeight="1" x14ac:dyDescent="0.25">
      <c r="A34" s="83">
        <v>23</v>
      </c>
      <c r="B34" s="25">
        <v>191</v>
      </c>
      <c r="C34" s="26" t="s">
        <v>97</v>
      </c>
      <c r="D34" s="27" t="s">
        <v>453</v>
      </c>
      <c r="E34" s="28" t="s">
        <v>454</v>
      </c>
      <c r="F34" s="29" t="s">
        <v>3</v>
      </c>
      <c r="G34" s="29" t="s">
        <v>66</v>
      </c>
      <c r="H34" s="29"/>
      <c r="I34" s="115">
        <v>8.83</v>
      </c>
      <c r="J34" s="116">
        <v>0.253</v>
      </c>
      <c r="K34" s="115"/>
      <c r="L34" s="116"/>
      <c r="M34" s="32" t="str">
        <f t="shared" si="2"/>
        <v>III A</v>
      </c>
      <c r="N34" s="29" t="s">
        <v>440</v>
      </c>
      <c r="O34" s="7"/>
      <c r="P34" s="81" t="s">
        <v>567</v>
      </c>
      <c r="Q34" s="81" t="s">
        <v>568</v>
      </c>
      <c r="S34" s="10">
        <v>2</v>
      </c>
      <c r="T34" s="10">
        <v>5</v>
      </c>
    </row>
    <row r="35" spans="1:20" ht="15.9" customHeight="1" x14ac:dyDescent="0.25">
      <c r="A35" s="83">
        <v>24</v>
      </c>
      <c r="B35" s="25">
        <v>196</v>
      </c>
      <c r="C35" s="26" t="s">
        <v>81</v>
      </c>
      <c r="D35" s="27" t="s">
        <v>455</v>
      </c>
      <c r="E35" s="28" t="s">
        <v>456</v>
      </c>
      <c r="F35" s="29" t="s">
        <v>3</v>
      </c>
      <c r="G35" s="29" t="s">
        <v>66</v>
      </c>
      <c r="H35" s="29"/>
      <c r="I35" s="115">
        <v>8.84</v>
      </c>
      <c r="J35" s="116">
        <v>0.24</v>
      </c>
      <c r="K35" s="115"/>
      <c r="L35" s="116"/>
      <c r="M35" s="32" t="str">
        <f t="shared" si="2"/>
        <v>III A</v>
      </c>
      <c r="N35" s="29" t="s">
        <v>349</v>
      </c>
      <c r="O35" s="7"/>
      <c r="P35" s="81" t="s">
        <v>569</v>
      </c>
      <c r="Q35" s="81" t="s">
        <v>135</v>
      </c>
      <c r="S35" s="10">
        <v>2</v>
      </c>
      <c r="T35" s="10">
        <v>1</v>
      </c>
    </row>
    <row r="36" spans="1:20" ht="15.9" customHeight="1" x14ac:dyDescent="0.25">
      <c r="A36" s="83">
        <v>25</v>
      </c>
      <c r="B36" s="25">
        <v>144</v>
      </c>
      <c r="C36" s="26" t="s">
        <v>500</v>
      </c>
      <c r="D36" s="27" t="s">
        <v>501</v>
      </c>
      <c r="E36" s="28" t="s">
        <v>502</v>
      </c>
      <c r="F36" s="29" t="s">
        <v>226</v>
      </c>
      <c r="G36" s="29" t="s">
        <v>227</v>
      </c>
      <c r="H36" s="29"/>
      <c r="I36" s="115">
        <v>9.0500000000000007</v>
      </c>
      <c r="J36" s="116">
        <v>0.36099999999999999</v>
      </c>
      <c r="K36" s="115"/>
      <c r="L36" s="116"/>
      <c r="M36" s="32" t="str">
        <f t="shared" si="2"/>
        <v/>
      </c>
      <c r="N36" s="29" t="s">
        <v>432</v>
      </c>
      <c r="O36" s="7"/>
      <c r="P36" s="81" t="s">
        <v>570</v>
      </c>
      <c r="Q36" s="81" t="s">
        <v>571</v>
      </c>
      <c r="R36" s="81" t="s">
        <v>572</v>
      </c>
      <c r="S36" s="10">
        <v>5</v>
      </c>
      <c r="T36" s="10">
        <v>1</v>
      </c>
    </row>
    <row r="37" spans="1:20" ht="15.9" customHeight="1" x14ac:dyDescent="0.25">
      <c r="A37" s="83">
        <v>26</v>
      </c>
      <c r="B37" s="25">
        <v>147</v>
      </c>
      <c r="C37" s="26" t="s">
        <v>457</v>
      </c>
      <c r="D37" s="27" t="s">
        <v>458</v>
      </c>
      <c r="E37" s="28" t="s">
        <v>459</v>
      </c>
      <c r="F37" s="29" t="s">
        <v>226</v>
      </c>
      <c r="G37" s="29" t="s">
        <v>227</v>
      </c>
      <c r="H37" s="29"/>
      <c r="I37" s="115">
        <v>9.2799999999999994</v>
      </c>
      <c r="J37" s="116">
        <v>0.42</v>
      </c>
      <c r="K37" s="115"/>
      <c r="L37" s="116"/>
      <c r="M37" s="32" t="str">
        <f t="shared" si="2"/>
        <v/>
      </c>
      <c r="N37" s="29" t="s">
        <v>432</v>
      </c>
      <c r="O37" s="7"/>
      <c r="P37" s="81" t="s">
        <v>573</v>
      </c>
      <c r="Q37" s="81" t="s">
        <v>574</v>
      </c>
      <c r="R37" s="81" t="s">
        <v>561</v>
      </c>
      <c r="S37" s="10">
        <v>4</v>
      </c>
      <c r="T37" s="10">
        <v>2</v>
      </c>
    </row>
    <row r="38" spans="1:20" ht="15.9" customHeight="1" x14ac:dyDescent="0.25">
      <c r="A38" s="83">
        <v>27</v>
      </c>
      <c r="B38" s="25">
        <v>151</v>
      </c>
      <c r="C38" s="26" t="s">
        <v>517</v>
      </c>
      <c r="D38" s="27" t="s">
        <v>518</v>
      </c>
      <c r="E38" s="28" t="s">
        <v>519</v>
      </c>
      <c r="F38" s="29" t="s">
        <v>163</v>
      </c>
      <c r="G38" s="29" t="s">
        <v>164</v>
      </c>
      <c r="H38" s="29" t="s">
        <v>165</v>
      </c>
      <c r="I38" s="115">
        <v>9.3800000000000008</v>
      </c>
      <c r="J38" s="116">
        <v>0.48399999999999999</v>
      </c>
      <c r="K38" s="115"/>
      <c r="L38" s="116"/>
      <c r="M38" s="32" t="str">
        <f t="shared" si="2"/>
        <v/>
      </c>
      <c r="N38" s="29" t="s">
        <v>166</v>
      </c>
      <c r="O38" s="7"/>
      <c r="P38" s="81" t="s">
        <v>575</v>
      </c>
      <c r="Q38" s="81" t="s">
        <v>576</v>
      </c>
      <c r="S38" s="10">
        <v>6</v>
      </c>
      <c r="T38" s="10">
        <v>1</v>
      </c>
    </row>
    <row r="39" spans="1:20" ht="15.9" customHeight="1" x14ac:dyDescent="0.25">
      <c r="A39" s="83"/>
      <c r="B39" s="25">
        <v>150</v>
      </c>
      <c r="C39" s="26" t="s">
        <v>416</v>
      </c>
      <c r="D39" s="27" t="s">
        <v>417</v>
      </c>
      <c r="E39" s="28" t="s">
        <v>418</v>
      </c>
      <c r="F39" s="29" t="s">
        <v>163</v>
      </c>
      <c r="G39" s="29" t="s">
        <v>164</v>
      </c>
      <c r="H39" s="29" t="s">
        <v>165</v>
      </c>
      <c r="I39" s="115" t="s">
        <v>42</v>
      </c>
      <c r="J39" s="116"/>
      <c r="K39" s="115"/>
      <c r="L39" s="116"/>
      <c r="M39" s="32"/>
      <c r="N39" s="29" t="s">
        <v>166</v>
      </c>
      <c r="O39" s="7"/>
      <c r="P39" s="81" t="s">
        <v>135</v>
      </c>
      <c r="Q39" s="81" t="s">
        <v>577</v>
      </c>
      <c r="S39" s="10">
        <v>7</v>
      </c>
      <c r="T39" s="10">
        <v>6</v>
      </c>
    </row>
    <row r="40" spans="1:20" ht="15.9" customHeight="1" x14ac:dyDescent="0.25">
      <c r="A40" s="83"/>
      <c r="B40" s="25">
        <v>175</v>
      </c>
      <c r="C40" s="26" t="s">
        <v>503</v>
      </c>
      <c r="D40" s="27" t="s">
        <v>504</v>
      </c>
      <c r="E40" s="28" t="s">
        <v>505</v>
      </c>
      <c r="F40" s="29" t="s">
        <v>3</v>
      </c>
      <c r="G40" s="29" t="s">
        <v>66</v>
      </c>
      <c r="H40" s="29"/>
      <c r="I40" s="115" t="s">
        <v>42</v>
      </c>
      <c r="J40" s="116"/>
      <c r="K40" s="115"/>
      <c r="L40" s="116"/>
      <c r="M40" s="32"/>
      <c r="N40" s="29" t="s">
        <v>232</v>
      </c>
      <c r="O40" s="7"/>
      <c r="P40" s="81" t="s">
        <v>578</v>
      </c>
      <c r="Q40" s="81" t="s">
        <v>579</v>
      </c>
      <c r="S40" s="10">
        <v>5</v>
      </c>
      <c r="T40" s="10">
        <v>5</v>
      </c>
    </row>
    <row r="41" spans="1:20" ht="15.9" customHeight="1" x14ac:dyDescent="0.25">
      <c r="A41" s="83"/>
      <c r="B41" s="25">
        <v>194</v>
      </c>
      <c r="C41" s="26" t="s">
        <v>419</v>
      </c>
      <c r="D41" s="27" t="s">
        <v>420</v>
      </c>
      <c r="E41" s="28" t="s">
        <v>421</v>
      </c>
      <c r="F41" s="29" t="s">
        <v>3</v>
      </c>
      <c r="G41" s="29" t="s">
        <v>66</v>
      </c>
      <c r="H41" s="29"/>
      <c r="I41" s="115" t="s">
        <v>42</v>
      </c>
      <c r="J41" s="116"/>
      <c r="K41" s="115"/>
      <c r="L41" s="116"/>
      <c r="M41" s="32"/>
      <c r="N41" s="29" t="s">
        <v>349</v>
      </c>
      <c r="O41" s="7"/>
      <c r="P41" s="81" t="s">
        <v>580</v>
      </c>
      <c r="Q41" s="81" t="s">
        <v>581</v>
      </c>
      <c r="S41" s="10">
        <v>7</v>
      </c>
      <c r="T41" s="10">
        <v>1</v>
      </c>
    </row>
    <row r="42" spans="1:20" ht="15.9" customHeight="1" x14ac:dyDescent="0.25">
      <c r="A42" s="83"/>
      <c r="B42" s="25">
        <v>131</v>
      </c>
      <c r="C42" s="26" t="s">
        <v>422</v>
      </c>
      <c r="D42" s="27" t="s">
        <v>423</v>
      </c>
      <c r="E42" s="28" t="s">
        <v>424</v>
      </c>
      <c r="F42" s="29" t="s">
        <v>3</v>
      </c>
      <c r="G42" s="29" t="s">
        <v>66</v>
      </c>
      <c r="H42" s="29"/>
      <c r="I42" s="115" t="s">
        <v>42</v>
      </c>
      <c r="J42" s="116"/>
      <c r="K42" s="115"/>
      <c r="L42" s="116"/>
      <c r="M42" s="32"/>
      <c r="N42" s="29" t="s">
        <v>341</v>
      </c>
      <c r="O42" s="7"/>
      <c r="P42" s="81" t="s">
        <v>135</v>
      </c>
      <c r="Q42" s="81" t="s">
        <v>135</v>
      </c>
      <c r="R42" s="81" t="s">
        <v>582</v>
      </c>
      <c r="S42" s="10">
        <v>7</v>
      </c>
      <c r="T42" s="10">
        <v>2</v>
      </c>
    </row>
    <row r="43" spans="1:20" ht="15.9" customHeight="1" x14ac:dyDescent="0.25">
      <c r="A43" s="83"/>
      <c r="B43" s="25">
        <v>187</v>
      </c>
      <c r="C43" s="26" t="s">
        <v>468</v>
      </c>
      <c r="D43" s="27" t="s">
        <v>469</v>
      </c>
      <c r="E43" s="28" t="s">
        <v>470</v>
      </c>
      <c r="F43" s="29" t="s">
        <v>3</v>
      </c>
      <c r="G43" s="29" t="s">
        <v>66</v>
      </c>
      <c r="H43" s="29"/>
      <c r="I43" s="115" t="s">
        <v>42</v>
      </c>
      <c r="J43" s="116"/>
      <c r="K43" s="115"/>
      <c r="L43" s="116"/>
      <c r="M43" s="32"/>
      <c r="N43" s="29" t="s">
        <v>440</v>
      </c>
      <c r="O43" s="7"/>
      <c r="P43" s="81" t="s">
        <v>583</v>
      </c>
      <c r="Q43" s="81" t="s">
        <v>584</v>
      </c>
      <c r="S43" s="10">
        <v>1</v>
      </c>
      <c r="T43" s="10">
        <v>1</v>
      </c>
    </row>
    <row r="44" spans="1:20" ht="15.9" customHeight="1" x14ac:dyDescent="0.25">
      <c r="A44" s="83"/>
      <c r="B44" s="25">
        <v>186</v>
      </c>
      <c r="C44" s="26" t="s">
        <v>441</v>
      </c>
      <c r="D44" s="27" t="s">
        <v>442</v>
      </c>
      <c r="E44" s="28" t="s">
        <v>443</v>
      </c>
      <c r="F44" s="29" t="s">
        <v>3</v>
      </c>
      <c r="G44" s="29" t="s">
        <v>66</v>
      </c>
      <c r="H44" s="29"/>
      <c r="I44" s="115" t="s">
        <v>42</v>
      </c>
      <c r="J44" s="116"/>
      <c r="K44" s="115"/>
      <c r="L44" s="116"/>
      <c r="M44" s="32"/>
      <c r="N44" s="29" t="s">
        <v>440</v>
      </c>
      <c r="O44" s="7"/>
      <c r="P44" s="81" t="s">
        <v>585</v>
      </c>
      <c r="Q44" s="81" t="s">
        <v>586</v>
      </c>
      <c r="S44" s="10">
        <v>2</v>
      </c>
      <c r="T44" s="10">
        <v>2</v>
      </c>
    </row>
    <row r="45" spans="1:20" ht="15.9" customHeight="1" x14ac:dyDescent="0.25">
      <c r="A45" s="83"/>
      <c r="B45" s="25">
        <v>184</v>
      </c>
      <c r="C45" s="26" t="s">
        <v>212</v>
      </c>
      <c r="D45" s="27" t="s">
        <v>471</v>
      </c>
      <c r="E45" s="28" t="s">
        <v>472</v>
      </c>
      <c r="F45" s="29" t="s">
        <v>3</v>
      </c>
      <c r="G45" s="29" t="s">
        <v>66</v>
      </c>
      <c r="H45" s="29"/>
      <c r="I45" s="115" t="s">
        <v>42</v>
      </c>
      <c r="J45" s="116"/>
      <c r="K45" s="115"/>
      <c r="L45" s="116"/>
      <c r="M45" s="32"/>
      <c r="N45" s="29" t="s">
        <v>440</v>
      </c>
      <c r="O45" s="7"/>
      <c r="P45" s="81" t="s">
        <v>587</v>
      </c>
      <c r="Q45" s="81" t="s">
        <v>588</v>
      </c>
      <c r="S45" s="10">
        <v>1</v>
      </c>
      <c r="T45" s="10">
        <v>5</v>
      </c>
    </row>
    <row r="46" spans="1:20" ht="15.9" customHeight="1" x14ac:dyDescent="0.25">
      <c r="A46" s="83"/>
      <c r="B46" s="25">
        <v>127</v>
      </c>
      <c r="C46" s="26" t="s">
        <v>425</v>
      </c>
      <c r="D46" s="27" t="s">
        <v>426</v>
      </c>
      <c r="E46" s="28" t="s">
        <v>427</v>
      </c>
      <c r="F46" s="29" t="s">
        <v>47</v>
      </c>
      <c r="G46" s="29"/>
      <c r="H46" s="29"/>
      <c r="I46" s="115" t="s">
        <v>42</v>
      </c>
      <c r="J46" s="116"/>
      <c r="K46" s="115"/>
      <c r="L46" s="116"/>
      <c r="M46" s="32"/>
      <c r="N46" s="29" t="s">
        <v>428</v>
      </c>
      <c r="O46" s="7"/>
      <c r="P46" s="81" t="s">
        <v>589</v>
      </c>
      <c r="Q46" s="81" t="s">
        <v>590</v>
      </c>
      <c r="S46" s="10">
        <v>7</v>
      </c>
      <c r="T46" s="10">
        <v>5</v>
      </c>
    </row>
    <row r="47" spans="1:20" ht="15.9" customHeight="1" x14ac:dyDescent="0.25">
      <c r="A47" s="83"/>
      <c r="B47" s="25">
        <v>145</v>
      </c>
      <c r="C47" s="26" t="s">
        <v>485</v>
      </c>
      <c r="D47" s="27" t="s">
        <v>486</v>
      </c>
      <c r="E47" s="28" t="s">
        <v>487</v>
      </c>
      <c r="F47" s="29" t="s">
        <v>226</v>
      </c>
      <c r="G47" s="29" t="s">
        <v>227</v>
      </c>
      <c r="H47" s="29"/>
      <c r="I47" s="115" t="s">
        <v>42</v>
      </c>
      <c r="J47" s="116"/>
      <c r="K47" s="115"/>
      <c r="L47" s="116"/>
      <c r="M47" s="32"/>
      <c r="N47" s="29" t="s">
        <v>432</v>
      </c>
      <c r="O47" s="7"/>
      <c r="P47" s="81" t="s">
        <v>591</v>
      </c>
      <c r="Q47" s="81" t="s">
        <v>592</v>
      </c>
      <c r="R47" s="81" t="s">
        <v>570</v>
      </c>
      <c r="S47" s="10">
        <v>3</v>
      </c>
      <c r="T47" s="10">
        <v>1</v>
      </c>
    </row>
    <row r="48" spans="1:20" ht="15.9" customHeight="1" x14ac:dyDescent="0.25">
      <c r="A48" s="83"/>
      <c r="B48" s="25">
        <v>195</v>
      </c>
      <c r="C48" s="26" t="s">
        <v>97</v>
      </c>
      <c r="D48" s="27" t="s">
        <v>444</v>
      </c>
      <c r="E48" s="28" t="s">
        <v>445</v>
      </c>
      <c r="F48" s="29" t="s">
        <v>3</v>
      </c>
      <c r="G48" s="29" t="s">
        <v>66</v>
      </c>
      <c r="H48" s="29"/>
      <c r="I48" s="115" t="s">
        <v>42</v>
      </c>
      <c r="J48" s="116"/>
      <c r="K48" s="115"/>
      <c r="L48" s="116"/>
      <c r="M48" s="32"/>
      <c r="N48" s="29" t="s">
        <v>349</v>
      </c>
      <c r="O48" s="7"/>
      <c r="P48" s="81" t="s">
        <v>591</v>
      </c>
      <c r="Q48" s="81" t="s">
        <v>593</v>
      </c>
      <c r="S48" s="10">
        <v>4</v>
      </c>
      <c r="T48" s="10">
        <v>1</v>
      </c>
    </row>
    <row r="49" spans="1:20" ht="15.9" customHeight="1" x14ac:dyDescent="0.25">
      <c r="A49" s="83"/>
      <c r="B49" s="25">
        <v>185</v>
      </c>
      <c r="C49" s="26" t="s">
        <v>76</v>
      </c>
      <c r="D49" s="27" t="s">
        <v>520</v>
      </c>
      <c r="E49" s="28" t="s">
        <v>521</v>
      </c>
      <c r="F49" s="29" t="s">
        <v>3</v>
      </c>
      <c r="G49" s="29" t="s">
        <v>66</v>
      </c>
      <c r="H49" s="29"/>
      <c r="I49" s="115" t="s">
        <v>42</v>
      </c>
      <c r="J49" s="116"/>
      <c r="K49" s="115"/>
      <c r="L49" s="116"/>
      <c r="M49" s="32"/>
      <c r="N49" s="29" t="s">
        <v>440</v>
      </c>
      <c r="O49" s="7"/>
      <c r="P49" s="81" t="s">
        <v>594</v>
      </c>
      <c r="Q49" s="81" t="s">
        <v>595</v>
      </c>
      <c r="R49" s="81" t="s">
        <v>596</v>
      </c>
      <c r="S49" s="10">
        <v>6</v>
      </c>
      <c r="T49" s="10">
        <v>2</v>
      </c>
    </row>
    <row r="50" spans="1:20" x14ac:dyDescent="0.25">
      <c r="J50" s="4"/>
      <c r="K50" s="4"/>
      <c r="L50" s="4"/>
      <c r="M50" s="4"/>
      <c r="N50" s="112"/>
      <c r="O50" s="13"/>
      <c r="Q50" s="110"/>
    </row>
  </sheetData>
  <printOptions horizontalCentered="1"/>
  <pageMargins left="0.39370078740157483" right="0.19685039370078741" top="0.39370078740157483" bottom="0.39370078740157483" header="0.39370078740157483" footer="0.39370078740157483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10" customWidth="1"/>
    <col min="2" max="2" width="4" style="10" customWidth="1"/>
    <col min="3" max="3" width="11.6640625" style="10" customWidth="1"/>
    <col min="4" max="4" width="15.33203125" style="10" customWidth="1"/>
    <col min="5" max="5" width="8.88671875" style="12" customWidth="1"/>
    <col min="6" max="6" width="14.5546875" style="12" customWidth="1"/>
    <col min="7" max="8" width="9.44140625" style="12" customWidth="1"/>
    <col min="9" max="9" width="6.88671875" style="4" customWidth="1"/>
    <col min="10" max="10" width="5.109375" style="112" customWidth="1"/>
    <col min="11" max="11" width="6.88671875" style="4" hidden="1" customWidth="1"/>
    <col min="12" max="12" width="4.109375" style="112" hidden="1" customWidth="1"/>
    <col min="13" max="13" width="5" style="13" customWidth="1"/>
    <col min="14" max="14" width="29.33203125" style="10" customWidth="1"/>
    <col min="15" max="16384" width="9.109375" style="10"/>
  </cols>
  <sheetData>
    <row r="1" spans="1:14" s="2" customFormat="1" ht="13.8" x14ac:dyDescent="0.25">
      <c r="A1" s="1" t="s">
        <v>0</v>
      </c>
      <c r="B1" s="1"/>
      <c r="E1" s="3"/>
      <c r="F1" s="3"/>
      <c r="G1" s="3"/>
      <c r="H1" s="3"/>
      <c r="I1" s="4"/>
      <c r="J1" s="5"/>
      <c r="K1" s="4"/>
      <c r="L1" s="5"/>
      <c r="M1" s="4"/>
      <c r="N1" s="6" t="s">
        <v>1</v>
      </c>
    </row>
    <row r="2" spans="1:14" s="7" customFormat="1" ht="15.75" customHeight="1" x14ac:dyDescent="0.25">
      <c r="A2" s="1" t="s">
        <v>2</v>
      </c>
      <c r="B2" s="1"/>
      <c r="D2" s="2"/>
      <c r="E2" s="3"/>
      <c r="F2" s="3"/>
      <c r="G2" s="3"/>
      <c r="H2" s="3"/>
      <c r="I2" s="8"/>
      <c r="J2" s="5"/>
      <c r="K2" s="8"/>
      <c r="L2" s="5"/>
      <c r="M2" s="110"/>
      <c r="N2" s="9" t="s">
        <v>3</v>
      </c>
    </row>
    <row r="3" spans="1:14" ht="10.5" customHeight="1" x14ac:dyDescent="0.3">
      <c r="C3" s="11"/>
    </row>
    <row r="4" spans="1:14" ht="15.6" x14ac:dyDescent="0.3">
      <c r="C4" s="14" t="s">
        <v>630</v>
      </c>
      <c r="D4" s="2"/>
      <c r="F4" s="15"/>
      <c r="G4" s="15"/>
      <c r="H4" s="15"/>
    </row>
    <row r="5" spans="1:14" ht="9" customHeight="1" x14ac:dyDescent="0.25">
      <c r="D5" s="2"/>
    </row>
    <row r="6" spans="1:14" x14ac:dyDescent="0.25">
      <c r="B6" s="2">
        <v>1</v>
      </c>
      <c r="C6" s="3" t="s">
        <v>631</v>
      </c>
      <c r="D6" s="3"/>
      <c r="F6" s="15"/>
      <c r="G6" s="15"/>
      <c r="H6" s="15"/>
      <c r="J6" s="113"/>
      <c r="L6" s="113"/>
    </row>
    <row r="7" spans="1:14" ht="9" customHeight="1" thickBot="1" x14ac:dyDescent="0.3">
      <c r="D7" s="2"/>
    </row>
    <row r="8" spans="1:14" s="7" customFormat="1" ht="10.8" thickBot="1" x14ac:dyDescent="0.25">
      <c r="A8" s="16" t="s">
        <v>5</v>
      </c>
      <c r="B8" s="17" t="s">
        <v>6</v>
      </c>
      <c r="C8" s="18" t="s">
        <v>7</v>
      </c>
      <c r="D8" s="19" t="s">
        <v>8</v>
      </c>
      <c r="E8" s="20" t="s">
        <v>9</v>
      </c>
      <c r="F8" s="20" t="s">
        <v>10</v>
      </c>
      <c r="G8" s="20" t="s">
        <v>11</v>
      </c>
      <c r="H8" s="20" t="s">
        <v>12</v>
      </c>
      <c r="I8" s="21" t="s">
        <v>405</v>
      </c>
      <c r="J8" s="114" t="s">
        <v>406</v>
      </c>
      <c r="K8" s="21" t="s">
        <v>407</v>
      </c>
      <c r="L8" s="114" t="s">
        <v>406</v>
      </c>
      <c r="M8" s="22" t="s">
        <v>15</v>
      </c>
      <c r="N8" s="23" t="s">
        <v>16</v>
      </c>
    </row>
    <row r="9" spans="1:14" ht="15.9" customHeight="1" x14ac:dyDescent="0.25">
      <c r="A9" s="83">
        <v>1</v>
      </c>
      <c r="B9" s="25">
        <v>83</v>
      </c>
      <c r="C9" s="26" t="s">
        <v>632</v>
      </c>
      <c r="D9" s="27" t="s">
        <v>633</v>
      </c>
      <c r="E9" s="28" t="s">
        <v>634</v>
      </c>
      <c r="F9" s="29" t="s">
        <v>157</v>
      </c>
      <c r="G9" s="29" t="s">
        <v>66</v>
      </c>
      <c r="H9" s="29"/>
      <c r="I9" s="115">
        <v>7.17</v>
      </c>
      <c r="J9" s="116">
        <v>0.125</v>
      </c>
      <c r="K9" s="115"/>
      <c r="L9" s="116"/>
      <c r="M9" s="32" t="str">
        <f t="shared" ref="M9:M14" si="0">IF(ISBLANK(I9),"",IF(I9&gt;8.1,"",IF(I9&lt;=6.7,"TSM",IF(I9&lt;=6.84,"SM",IF(I9&lt;=7,"KSM",IF(I9&lt;=7.3,"I A",IF(I9&lt;=7.65,"II A",IF(I9&lt;=8.1,"III A"))))))))</f>
        <v>I A</v>
      </c>
      <c r="N9" s="29" t="s">
        <v>244</v>
      </c>
    </row>
    <row r="10" spans="1:14" ht="15.9" customHeight="1" x14ac:dyDescent="0.25">
      <c r="A10" s="83">
        <v>2</v>
      </c>
      <c r="B10" s="25">
        <v>55</v>
      </c>
      <c r="C10" s="26" t="s">
        <v>292</v>
      </c>
      <c r="D10" s="27" t="s">
        <v>635</v>
      </c>
      <c r="E10" s="28" t="s">
        <v>636</v>
      </c>
      <c r="F10" s="29" t="s">
        <v>226</v>
      </c>
      <c r="G10" s="29" t="s">
        <v>227</v>
      </c>
      <c r="H10" s="29"/>
      <c r="I10" s="115">
        <v>7.38</v>
      </c>
      <c r="J10" s="116">
        <v>0.23799999999999999</v>
      </c>
      <c r="K10" s="115"/>
      <c r="L10" s="116"/>
      <c r="M10" s="32" t="str">
        <f t="shared" si="0"/>
        <v>II A</v>
      </c>
      <c r="N10" s="29" t="s">
        <v>432</v>
      </c>
    </row>
    <row r="11" spans="1:14" ht="15.9" customHeight="1" x14ac:dyDescent="0.25">
      <c r="A11" s="83">
        <v>3</v>
      </c>
      <c r="B11" s="25">
        <v>103</v>
      </c>
      <c r="C11" s="26" t="s">
        <v>332</v>
      </c>
      <c r="D11" s="27" t="s">
        <v>637</v>
      </c>
      <c r="E11" s="28" t="s">
        <v>638</v>
      </c>
      <c r="F11" s="29" t="s">
        <v>639</v>
      </c>
      <c r="G11" s="29" t="s">
        <v>640</v>
      </c>
      <c r="H11" s="29"/>
      <c r="I11" s="115">
        <v>7.64</v>
      </c>
      <c r="J11" s="116">
        <v>0.245</v>
      </c>
      <c r="K11" s="115"/>
      <c r="L11" s="116"/>
      <c r="M11" s="32" t="str">
        <f t="shared" si="0"/>
        <v>II A</v>
      </c>
      <c r="N11" s="29" t="s">
        <v>641</v>
      </c>
    </row>
    <row r="12" spans="1:14" ht="15.9" customHeight="1" x14ac:dyDescent="0.25">
      <c r="A12" s="83">
        <v>4</v>
      </c>
      <c r="B12" s="25">
        <v>28</v>
      </c>
      <c r="C12" s="26" t="s">
        <v>642</v>
      </c>
      <c r="D12" s="27" t="s">
        <v>643</v>
      </c>
      <c r="E12" s="28" t="s">
        <v>644</v>
      </c>
      <c r="F12" s="29" t="s">
        <v>121</v>
      </c>
      <c r="G12" s="29"/>
      <c r="H12" s="29"/>
      <c r="I12" s="115">
        <v>7.99</v>
      </c>
      <c r="J12" s="116">
        <v>0.17299999999999999</v>
      </c>
      <c r="K12" s="115"/>
      <c r="L12" s="116"/>
      <c r="M12" s="32" t="str">
        <f t="shared" si="0"/>
        <v>III A</v>
      </c>
      <c r="N12" s="29" t="s">
        <v>247</v>
      </c>
    </row>
    <row r="13" spans="1:14" ht="15.9" customHeight="1" x14ac:dyDescent="0.25">
      <c r="A13" s="83">
        <v>5</v>
      </c>
      <c r="B13" s="25">
        <v>14</v>
      </c>
      <c r="C13" s="26" t="s">
        <v>167</v>
      </c>
      <c r="D13" s="27" t="s">
        <v>645</v>
      </c>
      <c r="E13" s="28" t="s">
        <v>646</v>
      </c>
      <c r="F13" s="29" t="s">
        <v>3</v>
      </c>
      <c r="G13" s="29" t="s">
        <v>66</v>
      </c>
      <c r="H13" s="29"/>
      <c r="I13" s="115">
        <v>8</v>
      </c>
      <c r="J13" s="116">
        <v>0.16500000000000001</v>
      </c>
      <c r="K13" s="115"/>
      <c r="L13" s="116"/>
      <c r="M13" s="32" t="str">
        <f t="shared" si="0"/>
        <v>III A</v>
      </c>
      <c r="N13" s="29" t="s">
        <v>647</v>
      </c>
    </row>
    <row r="14" spans="1:14" ht="15.9" customHeight="1" x14ac:dyDescent="0.25">
      <c r="A14" s="83">
        <v>6</v>
      </c>
      <c r="B14" s="25">
        <v>53</v>
      </c>
      <c r="C14" s="26" t="s">
        <v>648</v>
      </c>
      <c r="D14" s="27" t="s">
        <v>649</v>
      </c>
      <c r="E14" s="28" t="s">
        <v>650</v>
      </c>
      <c r="F14" s="29" t="s">
        <v>163</v>
      </c>
      <c r="G14" s="29" t="s">
        <v>164</v>
      </c>
      <c r="H14" s="29" t="s">
        <v>165</v>
      </c>
      <c r="I14" s="115">
        <v>8.32</v>
      </c>
      <c r="J14" s="116">
        <v>0.17299999999999999</v>
      </c>
      <c r="K14" s="115"/>
      <c r="L14" s="116"/>
      <c r="M14" s="32" t="str">
        <f t="shared" si="0"/>
        <v/>
      </c>
      <c r="N14" s="29" t="s">
        <v>166</v>
      </c>
    </row>
    <row r="15" spans="1:14" ht="9" customHeight="1" x14ac:dyDescent="0.25">
      <c r="D15" s="2"/>
    </row>
    <row r="16" spans="1:14" x14ac:dyDescent="0.25">
      <c r="B16" s="2">
        <v>2</v>
      </c>
      <c r="C16" s="3" t="s">
        <v>631</v>
      </c>
      <c r="D16" s="3"/>
      <c r="F16" s="15"/>
      <c r="G16" s="15"/>
      <c r="H16" s="15"/>
      <c r="J16" s="113"/>
      <c r="L16" s="113"/>
    </row>
    <row r="17" spans="1:14" ht="9" customHeight="1" thickBot="1" x14ac:dyDescent="0.3">
      <c r="D17" s="2"/>
    </row>
    <row r="18" spans="1:14" s="7" customFormat="1" ht="10.8" thickBot="1" x14ac:dyDescent="0.25">
      <c r="A18" s="16" t="s">
        <v>5</v>
      </c>
      <c r="B18" s="17" t="s">
        <v>6</v>
      </c>
      <c r="C18" s="18" t="s">
        <v>7</v>
      </c>
      <c r="D18" s="19" t="s">
        <v>8</v>
      </c>
      <c r="E18" s="20" t="s">
        <v>9</v>
      </c>
      <c r="F18" s="20" t="s">
        <v>10</v>
      </c>
      <c r="G18" s="20" t="s">
        <v>11</v>
      </c>
      <c r="H18" s="20" t="s">
        <v>12</v>
      </c>
      <c r="I18" s="21" t="s">
        <v>405</v>
      </c>
      <c r="J18" s="114" t="s">
        <v>406</v>
      </c>
      <c r="K18" s="21" t="s">
        <v>407</v>
      </c>
      <c r="L18" s="114" t="s">
        <v>406</v>
      </c>
      <c r="M18" s="22" t="s">
        <v>15</v>
      </c>
      <c r="N18" s="23" t="s">
        <v>16</v>
      </c>
    </row>
    <row r="19" spans="1:14" ht="15.9" customHeight="1" x14ac:dyDescent="0.25">
      <c r="A19" s="83">
        <v>1</v>
      </c>
      <c r="B19" s="25">
        <v>23</v>
      </c>
      <c r="C19" s="26" t="s">
        <v>651</v>
      </c>
      <c r="D19" s="27" t="s">
        <v>652</v>
      </c>
      <c r="E19" s="28" t="s">
        <v>653</v>
      </c>
      <c r="F19" s="29" t="s">
        <v>121</v>
      </c>
      <c r="G19" s="29"/>
      <c r="H19" s="29"/>
      <c r="I19" s="115">
        <v>7.18</v>
      </c>
      <c r="J19" s="116">
        <v>0.151</v>
      </c>
      <c r="K19" s="115"/>
      <c r="L19" s="116"/>
      <c r="M19" s="32" t="str">
        <f>IF(ISBLANK(I19),"",IF(I19&gt;8.1,"",IF(I19&lt;=6.7,"TSM",IF(I19&lt;=6.84,"SM",IF(I19&lt;=7,"KSM",IF(I19&lt;=7.3,"I A",IF(I19&lt;=7.65,"II A",IF(I19&lt;=8.1,"III A"))))))))</f>
        <v>I A</v>
      </c>
      <c r="N19" s="29" t="s">
        <v>654</v>
      </c>
    </row>
    <row r="20" spans="1:14" ht="15.9" customHeight="1" x14ac:dyDescent="0.25">
      <c r="A20" s="83">
        <v>2</v>
      </c>
      <c r="B20" s="25">
        <v>42</v>
      </c>
      <c r="C20" s="26" t="s">
        <v>148</v>
      </c>
      <c r="D20" s="27" t="s">
        <v>655</v>
      </c>
      <c r="E20" s="28" t="s">
        <v>656</v>
      </c>
      <c r="F20" s="29" t="s">
        <v>3</v>
      </c>
      <c r="G20" s="29" t="s">
        <v>66</v>
      </c>
      <c r="H20" s="29"/>
      <c r="I20" s="115">
        <v>7.42</v>
      </c>
      <c r="J20" s="116">
        <v>0.20799999999999999</v>
      </c>
      <c r="K20" s="115"/>
      <c r="L20" s="116"/>
      <c r="M20" s="32" t="str">
        <f>IF(ISBLANK(I20),"",IF(I20&gt;8.1,"",IF(I20&lt;=6.7,"TSM",IF(I20&lt;=6.84,"SM",IF(I20&lt;=7,"KSM",IF(I20&lt;=7.3,"I A",IF(I20&lt;=7.65,"II A",IF(I20&lt;=8.1,"III A"))))))))</f>
        <v>II A</v>
      </c>
      <c r="N20" s="29" t="s">
        <v>657</v>
      </c>
    </row>
    <row r="21" spans="1:14" ht="15.9" customHeight="1" x14ac:dyDescent="0.25">
      <c r="A21" s="83">
        <v>3</v>
      </c>
      <c r="B21" s="25">
        <v>108</v>
      </c>
      <c r="C21" s="26" t="s">
        <v>658</v>
      </c>
      <c r="D21" s="27" t="s">
        <v>659</v>
      </c>
      <c r="E21" s="28" t="s">
        <v>660</v>
      </c>
      <c r="F21" s="29" t="s">
        <v>661</v>
      </c>
      <c r="G21" s="29" t="s">
        <v>662</v>
      </c>
      <c r="H21" s="29"/>
      <c r="I21" s="115">
        <v>7.43</v>
      </c>
      <c r="J21" s="116">
        <v>0.14099999999999999</v>
      </c>
      <c r="K21" s="115"/>
      <c r="L21" s="116"/>
      <c r="M21" s="32" t="str">
        <f>IF(ISBLANK(I21),"",IF(I21&gt;8.1,"",IF(I21&lt;=6.7,"TSM",IF(I21&lt;=6.84,"SM",IF(I21&lt;=7,"KSM",IF(I21&lt;=7.3,"I A",IF(I21&lt;=7.65,"II A",IF(I21&lt;=8.1,"III A"))))))))</f>
        <v>II A</v>
      </c>
      <c r="N21" s="29" t="s">
        <v>663</v>
      </c>
    </row>
    <row r="22" spans="1:14" ht="15.9" customHeight="1" x14ac:dyDescent="0.25">
      <c r="A22" s="83">
        <v>4</v>
      </c>
      <c r="B22" s="25">
        <v>19</v>
      </c>
      <c r="C22" s="26" t="s">
        <v>234</v>
      </c>
      <c r="D22" s="27" t="s">
        <v>664</v>
      </c>
      <c r="E22" s="28" t="s">
        <v>665</v>
      </c>
      <c r="F22" s="29" t="s">
        <v>3</v>
      </c>
      <c r="G22" s="29" t="s">
        <v>66</v>
      </c>
      <c r="H22" s="29"/>
      <c r="I22" s="115">
        <v>7.8</v>
      </c>
      <c r="J22" s="116">
        <v>0.16</v>
      </c>
      <c r="K22" s="115"/>
      <c r="L22" s="116"/>
      <c r="M22" s="32" t="str">
        <f>IF(ISBLANK(I22),"",IF(I22&gt;8.1,"",IF(I22&lt;=6.7,"TSM",IF(I22&lt;=6.84,"SM",IF(I22&lt;=7,"KSM",IF(I22&lt;=7.3,"I A",IF(I22&lt;=7.65,"II A",IF(I22&lt;=8.1,"III A"))))))))</f>
        <v>III A</v>
      </c>
      <c r="N22" s="29" t="s">
        <v>440</v>
      </c>
    </row>
    <row r="23" spans="1:14" ht="15.9" customHeight="1" x14ac:dyDescent="0.25">
      <c r="A23" s="83">
        <v>5</v>
      </c>
      <c r="B23" s="25">
        <v>56</v>
      </c>
      <c r="C23" s="26" t="s">
        <v>666</v>
      </c>
      <c r="D23" s="27" t="s">
        <v>667</v>
      </c>
      <c r="E23" s="28" t="s">
        <v>668</v>
      </c>
      <c r="F23" s="29" t="s">
        <v>226</v>
      </c>
      <c r="G23" s="29" t="s">
        <v>227</v>
      </c>
      <c r="H23" s="29"/>
      <c r="I23" s="115">
        <v>8.57</v>
      </c>
      <c r="J23" s="116">
        <v>0.41299999999999998</v>
      </c>
      <c r="K23" s="115"/>
      <c r="L23" s="116"/>
      <c r="M23" s="32" t="str">
        <f>IF(ISBLANK(I23),"",IF(I23&gt;8.1,"",IF(I23&lt;=6.7,"TSM",IF(I23&lt;=6.84,"SM",IF(I23&lt;=7,"KSM",IF(I23&lt;=7.3,"I A",IF(I23&lt;=7.65,"II A",IF(I23&lt;=8.1,"III A"))))))))</f>
        <v/>
      </c>
      <c r="N23" s="29" t="s">
        <v>432</v>
      </c>
    </row>
    <row r="24" spans="1:14" ht="9" customHeight="1" x14ac:dyDescent="0.25">
      <c r="D24" s="2"/>
    </row>
    <row r="25" spans="1:14" x14ac:dyDescent="0.25">
      <c r="B25" s="2">
        <v>3</v>
      </c>
      <c r="C25" s="3" t="s">
        <v>631</v>
      </c>
      <c r="D25" s="3"/>
      <c r="F25" s="15"/>
      <c r="G25" s="15"/>
      <c r="H25" s="15"/>
      <c r="J25" s="113"/>
      <c r="L25" s="113"/>
    </row>
    <row r="26" spans="1:14" ht="9" customHeight="1" thickBot="1" x14ac:dyDescent="0.3">
      <c r="D26" s="2"/>
    </row>
    <row r="27" spans="1:14" s="7" customFormat="1" ht="10.8" thickBot="1" x14ac:dyDescent="0.25">
      <c r="A27" s="16" t="s">
        <v>5</v>
      </c>
      <c r="B27" s="17" t="s">
        <v>6</v>
      </c>
      <c r="C27" s="18" t="s">
        <v>7</v>
      </c>
      <c r="D27" s="19" t="s">
        <v>8</v>
      </c>
      <c r="E27" s="20" t="s">
        <v>9</v>
      </c>
      <c r="F27" s="20" t="s">
        <v>10</v>
      </c>
      <c r="G27" s="20" t="s">
        <v>11</v>
      </c>
      <c r="H27" s="20" t="s">
        <v>12</v>
      </c>
      <c r="I27" s="21" t="s">
        <v>405</v>
      </c>
      <c r="J27" s="114" t="s">
        <v>406</v>
      </c>
      <c r="K27" s="21" t="s">
        <v>407</v>
      </c>
      <c r="L27" s="114" t="s">
        <v>406</v>
      </c>
      <c r="M27" s="22" t="s">
        <v>15</v>
      </c>
      <c r="N27" s="23" t="s">
        <v>16</v>
      </c>
    </row>
    <row r="28" spans="1:14" ht="15.9" customHeight="1" x14ac:dyDescent="0.25">
      <c r="A28" s="83">
        <v>1</v>
      </c>
      <c r="B28" s="25">
        <v>62</v>
      </c>
      <c r="C28" s="26" t="s">
        <v>669</v>
      </c>
      <c r="D28" s="27" t="s">
        <v>670</v>
      </c>
      <c r="E28" s="28" t="s">
        <v>671</v>
      </c>
      <c r="F28" s="29" t="s">
        <v>672</v>
      </c>
      <c r="G28" s="29" t="s">
        <v>673</v>
      </c>
      <c r="H28" s="29" t="s">
        <v>674</v>
      </c>
      <c r="I28" s="115">
        <v>7.11</v>
      </c>
      <c r="J28" s="116">
        <v>0.17</v>
      </c>
      <c r="K28" s="115"/>
      <c r="L28" s="116"/>
      <c r="M28" s="32" t="str">
        <f>IF(ISBLANK(I28),"",IF(I28&gt;8.1,"",IF(I28&lt;=6.7,"TSM",IF(I28&lt;=6.84,"SM",IF(I28&lt;=7,"KSM",IF(I28&lt;=7.3,"I A",IF(I28&lt;=7.65,"II A",IF(I28&lt;=8.1,"III A"))))))))</f>
        <v>I A</v>
      </c>
      <c r="N28" s="29" t="s">
        <v>675</v>
      </c>
    </row>
    <row r="29" spans="1:14" ht="15.9" customHeight="1" x14ac:dyDescent="0.25">
      <c r="A29" s="83">
        <v>2</v>
      </c>
      <c r="B29" s="25">
        <v>20</v>
      </c>
      <c r="C29" s="26" t="s">
        <v>366</v>
      </c>
      <c r="D29" s="27" t="s">
        <v>365</v>
      </c>
      <c r="E29" s="28" t="s">
        <v>83</v>
      </c>
      <c r="F29" s="29" t="s">
        <v>121</v>
      </c>
      <c r="G29" s="29"/>
      <c r="H29" s="29"/>
      <c r="I29" s="115">
        <v>7.22</v>
      </c>
      <c r="J29" s="116">
        <v>0.14399999999999999</v>
      </c>
      <c r="K29" s="115"/>
      <c r="L29" s="116"/>
      <c r="M29" s="32" t="str">
        <f>IF(ISBLANK(I29),"",IF(I29&gt;8.1,"",IF(I29&lt;=6.7,"TSM",IF(I29&lt;=6.84,"SM",IF(I29&lt;=7,"KSM",IF(I29&lt;=7.3,"I A",IF(I29&lt;=7.65,"II A",IF(I29&lt;=8.1,"III A"))))))))</f>
        <v>I A</v>
      </c>
      <c r="N29" s="29" t="s">
        <v>364</v>
      </c>
    </row>
    <row r="30" spans="1:14" ht="15.9" customHeight="1" x14ac:dyDescent="0.25">
      <c r="A30" s="83">
        <v>3</v>
      </c>
      <c r="B30" s="25">
        <v>58</v>
      </c>
      <c r="C30" s="26" t="s">
        <v>658</v>
      </c>
      <c r="D30" s="27" t="s">
        <v>676</v>
      </c>
      <c r="E30" s="28" t="s">
        <v>677</v>
      </c>
      <c r="F30" s="29" t="s">
        <v>226</v>
      </c>
      <c r="G30" s="29" t="s">
        <v>227</v>
      </c>
      <c r="H30" s="29"/>
      <c r="I30" s="115">
        <v>7.75</v>
      </c>
      <c r="J30" s="116">
        <v>0.17599999999999999</v>
      </c>
      <c r="K30" s="115"/>
      <c r="L30" s="116"/>
      <c r="M30" s="32" t="str">
        <f>IF(ISBLANK(I30),"",IF(I30&gt;8.1,"",IF(I30&lt;=6.7,"TSM",IF(I30&lt;=6.84,"SM",IF(I30&lt;=7,"KSM",IF(I30&lt;=7.3,"I A",IF(I30&lt;=7.65,"II A",IF(I30&lt;=8.1,"III A"))))))))</f>
        <v>III A</v>
      </c>
      <c r="N30" s="29" t="s">
        <v>432</v>
      </c>
    </row>
    <row r="31" spans="1:14" ht="15.9" customHeight="1" x14ac:dyDescent="0.25">
      <c r="A31" s="83">
        <v>4</v>
      </c>
      <c r="B31" s="25">
        <v>104</v>
      </c>
      <c r="C31" s="26" t="s">
        <v>678</v>
      </c>
      <c r="D31" s="27" t="s">
        <v>679</v>
      </c>
      <c r="E31" s="28" t="s">
        <v>680</v>
      </c>
      <c r="F31" s="29" t="s">
        <v>639</v>
      </c>
      <c r="G31" s="29" t="s">
        <v>640</v>
      </c>
      <c r="H31" s="29"/>
      <c r="I31" s="115">
        <v>7.79</v>
      </c>
      <c r="J31" s="116">
        <v>0.217</v>
      </c>
      <c r="K31" s="115"/>
      <c r="L31" s="116"/>
      <c r="M31" s="32" t="str">
        <f>IF(ISBLANK(I31),"",IF(I31&gt;8.1,"",IF(I31&lt;=6.7,"TSM",IF(I31&lt;=6.84,"SM",IF(I31&lt;=7,"KSM",IF(I31&lt;=7.3,"I A",IF(I31&lt;=7.65,"II A",IF(I31&lt;=8.1,"III A"))))))))</f>
        <v>III A</v>
      </c>
      <c r="N31" s="29" t="s">
        <v>641</v>
      </c>
    </row>
    <row r="32" spans="1:14" ht="15.9" customHeight="1" x14ac:dyDescent="0.25">
      <c r="A32" s="83"/>
      <c r="B32" s="25">
        <v>43</v>
      </c>
      <c r="C32" s="26" t="s">
        <v>191</v>
      </c>
      <c r="D32" s="27" t="s">
        <v>681</v>
      </c>
      <c r="E32" s="28" t="s">
        <v>682</v>
      </c>
      <c r="F32" s="29" t="s">
        <v>3</v>
      </c>
      <c r="G32" s="29" t="s">
        <v>66</v>
      </c>
      <c r="H32" s="29"/>
      <c r="I32" s="115" t="s">
        <v>42</v>
      </c>
      <c r="J32" s="116"/>
      <c r="K32" s="115"/>
      <c r="L32" s="116"/>
      <c r="M32" s="32" t="str">
        <f>IF(ISBLANK(I32),"",IF(I32&gt;8.1,"",IF(I32&lt;=6.7,"TSM",IF(I32&lt;=6.84,"SM",IF(I32&lt;=7,"KSM",IF(I32&lt;=7.3,"I A",IF(I32&lt;=7.65,"II A",IF(I32&lt;=8.1,"III A"))))))))</f>
        <v/>
      </c>
      <c r="N32" s="29" t="s">
        <v>313</v>
      </c>
    </row>
    <row r="33" spans="1:14" ht="9" customHeight="1" x14ac:dyDescent="0.25">
      <c r="D33" s="2"/>
    </row>
    <row r="34" spans="1:14" x14ac:dyDescent="0.25">
      <c r="B34" s="2">
        <v>4</v>
      </c>
      <c r="C34" s="3" t="s">
        <v>631</v>
      </c>
      <c r="D34" s="3"/>
      <c r="F34" s="15"/>
      <c r="G34" s="15"/>
      <c r="H34" s="15"/>
      <c r="J34" s="113"/>
      <c r="L34" s="113"/>
    </row>
    <row r="35" spans="1:14" ht="9" customHeight="1" thickBot="1" x14ac:dyDescent="0.3">
      <c r="D35" s="2"/>
    </row>
    <row r="36" spans="1:14" s="7" customFormat="1" ht="10.8" thickBot="1" x14ac:dyDescent="0.25">
      <c r="A36" s="16" t="s">
        <v>5</v>
      </c>
      <c r="B36" s="17" t="s">
        <v>6</v>
      </c>
      <c r="C36" s="18" t="s">
        <v>7</v>
      </c>
      <c r="D36" s="19" t="s">
        <v>8</v>
      </c>
      <c r="E36" s="20" t="s">
        <v>9</v>
      </c>
      <c r="F36" s="20" t="s">
        <v>10</v>
      </c>
      <c r="G36" s="20" t="s">
        <v>11</v>
      </c>
      <c r="H36" s="20" t="s">
        <v>12</v>
      </c>
      <c r="I36" s="21" t="s">
        <v>405</v>
      </c>
      <c r="J36" s="114" t="s">
        <v>406</v>
      </c>
      <c r="K36" s="21" t="s">
        <v>407</v>
      </c>
      <c r="L36" s="114" t="s">
        <v>406</v>
      </c>
      <c r="M36" s="22" t="s">
        <v>15</v>
      </c>
      <c r="N36" s="23" t="s">
        <v>16</v>
      </c>
    </row>
    <row r="37" spans="1:14" ht="15.9" customHeight="1" x14ac:dyDescent="0.25">
      <c r="A37" s="83">
        <v>1</v>
      </c>
      <c r="B37" s="25">
        <v>41</v>
      </c>
      <c r="C37" s="26" t="s">
        <v>683</v>
      </c>
      <c r="D37" s="27" t="s">
        <v>684</v>
      </c>
      <c r="E37" s="28" t="s">
        <v>685</v>
      </c>
      <c r="F37" s="29" t="s">
        <v>3</v>
      </c>
      <c r="G37" s="29" t="s">
        <v>686</v>
      </c>
      <c r="H37" s="29"/>
      <c r="I37" s="115">
        <v>7.11</v>
      </c>
      <c r="J37" s="116">
        <v>0.115</v>
      </c>
      <c r="K37" s="115"/>
      <c r="L37" s="116"/>
      <c r="M37" s="32" t="str">
        <f>IF(ISBLANK(I37),"",IF(I37&gt;8.1,"",IF(I37&lt;=6.7,"TSM",IF(I37&lt;=6.84,"SM",IF(I37&lt;=7,"KSM",IF(I37&lt;=7.3,"I A",IF(I37&lt;=7.65,"II A",IF(I37&lt;=8.1,"III A"))))))))</f>
        <v>I A</v>
      </c>
      <c r="N37" s="29" t="s">
        <v>313</v>
      </c>
    </row>
    <row r="38" spans="1:14" ht="15.9" customHeight="1" x14ac:dyDescent="0.25">
      <c r="A38" s="83">
        <v>2</v>
      </c>
      <c r="B38" s="25">
        <v>38</v>
      </c>
      <c r="C38" s="26" t="s">
        <v>687</v>
      </c>
      <c r="D38" s="27" t="s">
        <v>688</v>
      </c>
      <c r="E38" s="28" t="s">
        <v>689</v>
      </c>
      <c r="F38" s="29" t="s">
        <v>624</v>
      </c>
      <c r="G38" s="29"/>
      <c r="H38" s="29"/>
      <c r="I38" s="115">
        <v>7.58</v>
      </c>
      <c r="J38" s="116">
        <v>0.129</v>
      </c>
      <c r="K38" s="115"/>
      <c r="L38" s="116"/>
      <c r="M38" s="32" t="str">
        <f>IF(ISBLANK(I38),"",IF(I38&gt;8.1,"",IF(I38&lt;=6.7,"TSM",IF(I38&lt;=6.84,"SM",IF(I38&lt;=7,"KSM",IF(I38&lt;=7.3,"I A",IF(I38&lt;=7.65,"II A",IF(I38&lt;=8.1,"III A"))))))))</f>
        <v>II A</v>
      </c>
      <c r="N38" s="29" t="s">
        <v>690</v>
      </c>
    </row>
    <row r="39" spans="1:14" ht="15.9" customHeight="1" x14ac:dyDescent="0.25">
      <c r="A39" s="83">
        <v>3</v>
      </c>
      <c r="B39" s="25">
        <v>18</v>
      </c>
      <c r="C39" s="26" t="s">
        <v>691</v>
      </c>
      <c r="D39" s="27" t="s">
        <v>692</v>
      </c>
      <c r="E39" s="28" t="s">
        <v>693</v>
      </c>
      <c r="F39" s="29" t="s">
        <v>3</v>
      </c>
      <c r="G39" s="29" t="s">
        <v>66</v>
      </c>
      <c r="H39" s="29"/>
      <c r="I39" s="115">
        <v>8.43</v>
      </c>
      <c r="J39" s="116">
        <v>0.16</v>
      </c>
      <c r="K39" s="115"/>
      <c r="L39" s="116"/>
      <c r="M39" s="32" t="str">
        <f>IF(ISBLANK(I39),"",IF(I39&gt;8.1,"",IF(I39&lt;=6.7,"TSM",IF(I39&lt;=6.84,"SM",IF(I39&lt;=7,"KSM",IF(I39&lt;=7.3,"I A",IF(I39&lt;=7.65,"II A",IF(I39&lt;=8.1,"III A"))))))))</f>
        <v/>
      </c>
      <c r="N39" s="29" t="s">
        <v>440</v>
      </c>
    </row>
    <row r="40" spans="1:14" ht="15.9" customHeight="1" x14ac:dyDescent="0.25">
      <c r="A40" s="83"/>
      <c r="B40" s="25">
        <v>31</v>
      </c>
      <c r="C40" s="26" t="s">
        <v>355</v>
      </c>
      <c r="D40" s="27" t="s">
        <v>354</v>
      </c>
      <c r="E40" s="28" t="s">
        <v>353</v>
      </c>
      <c r="F40" s="29" t="s">
        <v>3</v>
      </c>
      <c r="G40" s="29" t="s">
        <v>66</v>
      </c>
      <c r="H40" s="29"/>
      <c r="I40" s="115" t="s">
        <v>42</v>
      </c>
      <c r="J40" s="116"/>
      <c r="K40" s="115"/>
      <c r="L40" s="116"/>
      <c r="M40" s="32" t="str">
        <f>IF(ISBLANK(I40),"",IF(I40&gt;8.1,"",IF(I40&lt;=6.7,"TSM",IF(I40&lt;=6.84,"SM",IF(I40&lt;=7,"KSM",IF(I40&lt;=7.3,"I A",IF(I40&lt;=7.65,"II A",IF(I40&lt;=8.1,"III A"))))))))</f>
        <v/>
      </c>
      <c r="N40" s="29" t="s">
        <v>232</v>
      </c>
    </row>
    <row r="41" spans="1:14" ht="15.9" customHeight="1" x14ac:dyDescent="0.25">
      <c r="A41" s="83"/>
      <c r="B41" s="25">
        <v>78</v>
      </c>
      <c r="C41" s="26" t="s">
        <v>648</v>
      </c>
      <c r="D41" s="27" t="s">
        <v>694</v>
      </c>
      <c r="E41" s="28" t="s">
        <v>695</v>
      </c>
      <c r="F41" s="29" t="s">
        <v>3</v>
      </c>
      <c r="G41" s="29" t="s">
        <v>66</v>
      </c>
      <c r="H41" s="29"/>
      <c r="I41" s="115" t="s">
        <v>42</v>
      </c>
      <c r="J41" s="116"/>
      <c r="K41" s="115"/>
      <c r="L41" s="116"/>
      <c r="M41" s="32" t="str">
        <f>IF(ISBLANK(I41),"",IF(I41&gt;8.1,"",IF(I41&lt;=6.7,"TSM",IF(I41&lt;=6.84,"SM",IF(I41&lt;=7,"KSM",IF(I41&lt;=7.3,"I A",IF(I41&lt;=7.65,"II A",IF(I41&lt;=8.1,"III A"))))))))</f>
        <v/>
      </c>
      <c r="N41" s="29" t="s">
        <v>147</v>
      </c>
    </row>
    <row r="42" spans="1:14" ht="15.6" x14ac:dyDescent="0.3">
      <c r="C42" s="14" t="s">
        <v>630</v>
      </c>
      <c r="D42" s="2"/>
      <c r="F42" s="15"/>
      <c r="G42" s="15"/>
      <c r="H42" s="15"/>
    </row>
    <row r="43" spans="1:14" ht="9" customHeight="1" x14ac:dyDescent="0.25">
      <c r="D43" s="2"/>
    </row>
    <row r="44" spans="1:14" x14ac:dyDescent="0.25">
      <c r="B44" s="2">
        <v>5</v>
      </c>
      <c r="C44" s="3" t="s">
        <v>631</v>
      </c>
      <c r="D44" s="3"/>
      <c r="F44" s="15"/>
      <c r="G44" s="15"/>
      <c r="H44" s="15"/>
      <c r="J44" s="113"/>
      <c r="L44" s="113"/>
    </row>
    <row r="45" spans="1:14" ht="9" customHeight="1" thickBot="1" x14ac:dyDescent="0.3">
      <c r="D45" s="2"/>
    </row>
    <row r="46" spans="1:14" s="7" customFormat="1" ht="10.8" thickBot="1" x14ac:dyDescent="0.25">
      <c r="A46" s="16" t="s">
        <v>5</v>
      </c>
      <c r="B46" s="17" t="s">
        <v>6</v>
      </c>
      <c r="C46" s="18" t="s">
        <v>7</v>
      </c>
      <c r="D46" s="19" t="s">
        <v>8</v>
      </c>
      <c r="E46" s="20" t="s">
        <v>9</v>
      </c>
      <c r="F46" s="20" t="s">
        <v>10</v>
      </c>
      <c r="G46" s="20" t="s">
        <v>11</v>
      </c>
      <c r="H46" s="20" t="s">
        <v>12</v>
      </c>
      <c r="I46" s="21" t="s">
        <v>405</v>
      </c>
      <c r="J46" s="114" t="s">
        <v>406</v>
      </c>
      <c r="K46" s="21" t="s">
        <v>407</v>
      </c>
      <c r="L46" s="114" t="s">
        <v>406</v>
      </c>
      <c r="M46" s="22" t="s">
        <v>15</v>
      </c>
      <c r="N46" s="23" t="s">
        <v>16</v>
      </c>
    </row>
    <row r="47" spans="1:14" ht="15.9" customHeight="1" x14ac:dyDescent="0.25">
      <c r="A47" s="83">
        <v>1</v>
      </c>
      <c r="B47" s="25">
        <v>85</v>
      </c>
      <c r="C47" s="26" t="s">
        <v>348</v>
      </c>
      <c r="D47" s="27" t="s">
        <v>696</v>
      </c>
      <c r="E47" s="28" t="s">
        <v>697</v>
      </c>
      <c r="F47" s="29" t="s">
        <v>3</v>
      </c>
      <c r="G47" s="29" t="s">
        <v>66</v>
      </c>
      <c r="H47" s="29"/>
      <c r="I47" s="115">
        <v>7.28</v>
      </c>
      <c r="J47" s="116">
        <v>0.17399999999999999</v>
      </c>
      <c r="K47" s="115"/>
      <c r="L47" s="116"/>
      <c r="M47" s="32" t="str">
        <f t="shared" ref="M47:M52" si="1">IF(ISBLANK(I47),"",IF(I47&gt;8.1,"",IF(I47&lt;=6.7,"TSM",IF(I47&lt;=6.84,"SM",IF(I47&lt;=7,"KSM",IF(I47&lt;=7.3,"I A",IF(I47&lt;=7.65,"II A",IF(I47&lt;=8.1,"III A"))))))))</f>
        <v>I A</v>
      </c>
      <c r="N47" s="29" t="s">
        <v>139</v>
      </c>
    </row>
    <row r="48" spans="1:14" ht="15.9" customHeight="1" x14ac:dyDescent="0.25">
      <c r="A48" s="83">
        <v>2</v>
      </c>
      <c r="B48" s="25">
        <v>107</v>
      </c>
      <c r="C48" s="26" t="s">
        <v>651</v>
      </c>
      <c r="D48" s="27" t="s">
        <v>698</v>
      </c>
      <c r="E48" s="28" t="s">
        <v>699</v>
      </c>
      <c r="F48" s="29" t="s">
        <v>700</v>
      </c>
      <c r="G48" s="29" t="s">
        <v>662</v>
      </c>
      <c r="H48" s="29"/>
      <c r="I48" s="115">
        <v>7.6</v>
      </c>
      <c r="J48" s="116">
        <v>0.14599999999999999</v>
      </c>
      <c r="K48" s="115"/>
      <c r="L48" s="116"/>
      <c r="M48" s="32" t="str">
        <f t="shared" si="1"/>
        <v>II A</v>
      </c>
      <c r="N48" s="29" t="s">
        <v>701</v>
      </c>
    </row>
    <row r="49" spans="1:14" ht="15.9" customHeight="1" x14ac:dyDescent="0.25">
      <c r="A49" s="83">
        <v>3</v>
      </c>
      <c r="B49" s="25">
        <v>24</v>
      </c>
      <c r="C49" s="26" t="s">
        <v>702</v>
      </c>
      <c r="D49" s="27" t="s">
        <v>703</v>
      </c>
      <c r="E49" s="28" t="s">
        <v>704</v>
      </c>
      <c r="F49" s="29" t="s">
        <v>121</v>
      </c>
      <c r="G49" s="29"/>
      <c r="H49" s="29"/>
      <c r="I49" s="115">
        <v>7.76</v>
      </c>
      <c r="J49" s="116">
        <v>0.22700000000000001</v>
      </c>
      <c r="K49" s="115"/>
      <c r="L49" s="116"/>
      <c r="M49" s="32" t="str">
        <f t="shared" si="1"/>
        <v>III A</v>
      </c>
      <c r="N49" s="29" t="s">
        <v>247</v>
      </c>
    </row>
    <row r="50" spans="1:14" ht="15.9" customHeight="1" x14ac:dyDescent="0.25">
      <c r="A50" s="83">
        <v>4</v>
      </c>
      <c r="B50" s="25">
        <v>105</v>
      </c>
      <c r="C50" s="26" t="s">
        <v>669</v>
      </c>
      <c r="D50" s="27" t="s">
        <v>705</v>
      </c>
      <c r="E50" s="28" t="s">
        <v>706</v>
      </c>
      <c r="F50" s="29" t="s">
        <v>639</v>
      </c>
      <c r="G50" s="29" t="s">
        <v>640</v>
      </c>
      <c r="H50" s="29"/>
      <c r="I50" s="115">
        <v>7.81</v>
      </c>
      <c r="J50" s="116">
        <v>0.187</v>
      </c>
      <c r="K50" s="115"/>
      <c r="L50" s="116"/>
      <c r="M50" s="32" t="str">
        <f t="shared" si="1"/>
        <v>III A</v>
      </c>
      <c r="N50" s="29" t="s">
        <v>641</v>
      </c>
    </row>
    <row r="51" spans="1:14" ht="15.9" customHeight="1" x14ac:dyDescent="0.25">
      <c r="A51" s="83"/>
      <c r="B51" s="25">
        <v>36</v>
      </c>
      <c r="C51" s="26" t="s">
        <v>707</v>
      </c>
      <c r="D51" s="27" t="s">
        <v>708</v>
      </c>
      <c r="E51" s="28" t="s">
        <v>709</v>
      </c>
      <c r="F51" s="29" t="s">
        <v>100</v>
      </c>
      <c r="G51" s="29"/>
      <c r="H51" s="29" t="s">
        <v>448</v>
      </c>
      <c r="I51" s="115" t="s">
        <v>42</v>
      </c>
      <c r="J51" s="116"/>
      <c r="K51" s="115"/>
      <c r="L51" s="116"/>
      <c r="M51" s="32" t="str">
        <f t="shared" si="1"/>
        <v/>
      </c>
      <c r="N51" s="29" t="s">
        <v>449</v>
      </c>
    </row>
    <row r="52" spans="1:14" ht="15.9" customHeight="1" x14ac:dyDescent="0.25">
      <c r="A52" s="83"/>
      <c r="B52" s="25">
        <v>52</v>
      </c>
      <c r="C52" s="26" t="s">
        <v>332</v>
      </c>
      <c r="D52" s="27" t="s">
        <v>710</v>
      </c>
      <c r="E52" s="28" t="s">
        <v>711</v>
      </c>
      <c r="F52" s="29" t="s">
        <v>163</v>
      </c>
      <c r="G52" s="29" t="s">
        <v>164</v>
      </c>
      <c r="H52" s="29" t="s">
        <v>165</v>
      </c>
      <c r="I52" s="115" t="s">
        <v>42</v>
      </c>
      <c r="J52" s="116"/>
      <c r="K52" s="115"/>
      <c r="L52" s="116"/>
      <c r="M52" s="32" t="str">
        <f t="shared" si="1"/>
        <v/>
      </c>
      <c r="N52" s="29" t="s">
        <v>166</v>
      </c>
    </row>
    <row r="53" spans="1:14" ht="9" customHeight="1" x14ac:dyDescent="0.25">
      <c r="D53" s="2"/>
    </row>
    <row r="54" spans="1:14" x14ac:dyDescent="0.25">
      <c r="B54" s="2">
        <v>6</v>
      </c>
      <c r="C54" s="3" t="s">
        <v>631</v>
      </c>
      <c r="D54" s="3"/>
      <c r="F54" s="15"/>
      <c r="G54" s="15"/>
      <c r="H54" s="15"/>
      <c r="J54" s="113"/>
      <c r="L54" s="113"/>
    </row>
    <row r="55" spans="1:14" ht="9" customHeight="1" thickBot="1" x14ac:dyDescent="0.3">
      <c r="D55" s="2"/>
    </row>
    <row r="56" spans="1:14" s="7" customFormat="1" ht="10.8" thickBot="1" x14ac:dyDescent="0.25">
      <c r="A56" s="16" t="s">
        <v>5</v>
      </c>
      <c r="B56" s="17" t="s">
        <v>6</v>
      </c>
      <c r="C56" s="18" t="s">
        <v>7</v>
      </c>
      <c r="D56" s="19" t="s">
        <v>8</v>
      </c>
      <c r="E56" s="20" t="s">
        <v>9</v>
      </c>
      <c r="F56" s="20" t="s">
        <v>10</v>
      </c>
      <c r="G56" s="20" t="s">
        <v>11</v>
      </c>
      <c r="H56" s="20" t="s">
        <v>12</v>
      </c>
      <c r="I56" s="21" t="s">
        <v>405</v>
      </c>
      <c r="J56" s="114" t="s">
        <v>406</v>
      </c>
      <c r="K56" s="21" t="s">
        <v>407</v>
      </c>
      <c r="L56" s="114" t="s">
        <v>406</v>
      </c>
      <c r="M56" s="22" t="s">
        <v>15</v>
      </c>
      <c r="N56" s="23" t="s">
        <v>16</v>
      </c>
    </row>
    <row r="57" spans="1:14" ht="15.9" customHeight="1" x14ac:dyDescent="0.25">
      <c r="A57" s="83">
        <v>1</v>
      </c>
      <c r="B57" s="25">
        <v>32</v>
      </c>
      <c r="C57" s="26" t="s">
        <v>712</v>
      </c>
      <c r="D57" s="27" t="s">
        <v>713</v>
      </c>
      <c r="E57" s="28" t="s">
        <v>714</v>
      </c>
      <c r="F57" s="29" t="s">
        <v>3</v>
      </c>
      <c r="G57" s="29" t="s">
        <v>66</v>
      </c>
      <c r="H57" s="29"/>
      <c r="I57" s="115">
        <v>7.1</v>
      </c>
      <c r="J57" s="116">
        <v>0.14199999999999999</v>
      </c>
      <c r="K57" s="115"/>
      <c r="L57" s="116"/>
      <c r="M57" s="32" t="str">
        <f t="shared" ref="M57:M62" si="2">IF(ISBLANK(I57),"",IF(I57&gt;8.1,"",IF(I57&lt;=6.7,"TSM",IF(I57&lt;=6.84,"SM",IF(I57&lt;=7,"KSM",IF(I57&lt;=7.3,"I A",IF(I57&lt;=7.65,"II A",IF(I57&lt;=8.1,"III A"))))))))</f>
        <v>I A</v>
      </c>
      <c r="N57" s="29" t="s">
        <v>232</v>
      </c>
    </row>
    <row r="58" spans="1:14" ht="15.9" customHeight="1" x14ac:dyDescent="0.25">
      <c r="A58" s="83">
        <v>2</v>
      </c>
      <c r="B58" s="25">
        <v>61</v>
      </c>
      <c r="C58" s="26" t="s">
        <v>715</v>
      </c>
      <c r="D58" s="27" t="s">
        <v>716</v>
      </c>
      <c r="E58" s="28" t="s">
        <v>717</v>
      </c>
      <c r="F58" s="29" t="s">
        <v>672</v>
      </c>
      <c r="G58" s="29" t="s">
        <v>673</v>
      </c>
      <c r="H58" s="29" t="s">
        <v>674</v>
      </c>
      <c r="I58" s="115">
        <v>7.36</v>
      </c>
      <c r="J58" s="116">
        <v>0.28299999999999997</v>
      </c>
      <c r="K58" s="115"/>
      <c r="L58" s="116"/>
      <c r="M58" s="32" t="str">
        <f t="shared" si="2"/>
        <v>II A</v>
      </c>
      <c r="N58" s="29" t="s">
        <v>718</v>
      </c>
    </row>
    <row r="59" spans="1:14" ht="15.9" customHeight="1" x14ac:dyDescent="0.25">
      <c r="A59" s="83">
        <v>3</v>
      </c>
      <c r="B59" s="25">
        <v>109</v>
      </c>
      <c r="C59" s="26" t="s">
        <v>719</v>
      </c>
      <c r="D59" s="27" t="s">
        <v>720</v>
      </c>
      <c r="E59" s="28" t="s">
        <v>721</v>
      </c>
      <c r="F59" s="29" t="s">
        <v>39</v>
      </c>
      <c r="G59" s="29" t="s">
        <v>40</v>
      </c>
      <c r="H59" s="29" t="s">
        <v>41</v>
      </c>
      <c r="I59" s="115">
        <v>7.59</v>
      </c>
      <c r="J59" s="116">
        <v>0.152</v>
      </c>
      <c r="K59" s="115"/>
      <c r="L59" s="116"/>
      <c r="M59" s="32" t="str">
        <f t="shared" si="2"/>
        <v>II A</v>
      </c>
      <c r="N59" s="29" t="s">
        <v>43</v>
      </c>
    </row>
    <row r="60" spans="1:14" ht="15.9" customHeight="1" x14ac:dyDescent="0.25">
      <c r="A60" s="83">
        <v>4</v>
      </c>
      <c r="B60" s="25">
        <v>75</v>
      </c>
      <c r="C60" s="26" t="s">
        <v>722</v>
      </c>
      <c r="D60" s="27" t="s">
        <v>723</v>
      </c>
      <c r="E60" s="28" t="s">
        <v>724</v>
      </c>
      <c r="F60" s="29" t="s">
        <v>3</v>
      </c>
      <c r="G60" s="29" t="s">
        <v>66</v>
      </c>
      <c r="H60" s="29"/>
      <c r="I60" s="115">
        <v>7.6</v>
      </c>
      <c r="J60" s="116">
        <v>0.16</v>
      </c>
      <c r="K60" s="115"/>
      <c r="L60" s="116"/>
      <c r="M60" s="32" t="str">
        <f t="shared" si="2"/>
        <v>II A</v>
      </c>
      <c r="N60" s="29" t="s">
        <v>341</v>
      </c>
    </row>
    <row r="61" spans="1:14" ht="15.9" customHeight="1" x14ac:dyDescent="0.25">
      <c r="A61" s="83">
        <v>5</v>
      </c>
      <c r="B61" s="25">
        <v>74</v>
      </c>
      <c r="C61" s="26" t="s">
        <v>669</v>
      </c>
      <c r="D61" s="27" t="s">
        <v>725</v>
      </c>
      <c r="E61" s="28" t="s">
        <v>726</v>
      </c>
      <c r="F61" s="29" t="s">
        <v>3</v>
      </c>
      <c r="G61" s="29" t="s">
        <v>66</v>
      </c>
      <c r="H61" s="29"/>
      <c r="I61" s="115">
        <v>7.93</v>
      </c>
      <c r="J61" s="116">
        <v>0.21299999999999999</v>
      </c>
      <c r="K61" s="115"/>
      <c r="L61" s="116"/>
      <c r="M61" s="32" t="str">
        <f t="shared" si="2"/>
        <v>III A</v>
      </c>
      <c r="N61" s="29" t="s">
        <v>341</v>
      </c>
    </row>
    <row r="62" spans="1:14" ht="15.9" customHeight="1" x14ac:dyDescent="0.25">
      <c r="A62" s="83">
        <v>6</v>
      </c>
      <c r="B62" s="25">
        <v>57</v>
      </c>
      <c r="C62" s="26" t="s">
        <v>191</v>
      </c>
      <c r="D62" s="27" t="s">
        <v>727</v>
      </c>
      <c r="E62" s="28" t="s">
        <v>728</v>
      </c>
      <c r="F62" s="29" t="s">
        <v>226</v>
      </c>
      <c r="G62" s="29" t="s">
        <v>227</v>
      </c>
      <c r="H62" s="29"/>
      <c r="I62" s="115">
        <v>8.2899999999999991</v>
      </c>
      <c r="J62" s="116">
        <v>0.251</v>
      </c>
      <c r="K62" s="115"/>
      <c r="L62" s="116"/>
      <c r="M62" s="32" t="str">
        <f t="shared" si="2"/>
        <v/>
      </c>
      <c r="N62" s="29" t="s">
        <v>432</v>
      </c>
    </row>
    <row r="63" spans="1:14" ht="9" customHeight="1" x14ac:dyDescent="0.25">
      <c r="D63" s="2"/>
    </row>
    <row r="64" spans="1:14" x14ac:dyDescent="0.25">
      <c r="B64" s="2">
        <v>7</v>
      </c>
      <c r="C64" s="3" t="s">
        <v>631</v>
      </c>
      <c r="D64" s="3"/>
      <c r="F64" s="15"/>
      <c r="G64" s="15"/>
      <c r="H64" s="15"/>
      <c r="J64" s="113"/>
      <c r="L64" s="113"/>
    </row>
    <row r="65" spans="1:14" ht="4.8" customHeight="1" thickBot="1" x14ac:dyDescent="0.3">
      <c r="D65" s="2"/>
    </row>
    <row r="66" spans="1:14" s="7" customFormat="1" ht="10.8" thickBot="1" x14ac:dyDescent="0.25">
      <c r="A66" s="16" t="s">
        <v>5</v>
      </c>
      <c r="B66" s="17" t="s">
        <v>6</v>
      </c>
      <c r="C66" s="18" t="s">
        <v>7</v>
      </c>
      <c r="D66" s="19" t="s">
        <v>8</v>
      </c>
      <c r="E66" s="20" t="s">
        <v>9</v>
      </c>
      <c r="F66" s="20" t="s">
        <v>10</v>
      </c>
      <c r="G66" s="20" t="s">
        <v>11</v>
      </c>
      <c r="H66" s="20" t="s">
        <v>12</v>
      </c>
      <c r="I66" s="21" t="s">
        <v>405</v>
      </c>
      <c r="J66" s="114" t="s">
        <v>406</v>
      </c>
      <c r="K66" s="21" t="s">
        <v>407</v>
      </c>
      <c r="L66" s="114" t="s">
        <v>406</v>
      </c>
      <c r="M66" s="22" t="s">
        <v>15</v>
      </c>
      <c r="N66" s="23" t="s">
        <v>16</v>
      </c>
    </row>
    <row r="67" spans="1:14" ht="15.9" customHeight="1" x14ac:dyDescent="0.25">
      <c r="A67" s="83">
        <v>1</v>
      </c>
      <c r="B67" s="25">
        <v>11</v>
      </c>
      <c r="C67" s="26" t="s">
        <v>729</v>
      </c>
      <c r="D67" s="27" t="s">
        <v>730</v>
      </c>
      <c r="E67" s="28" t="s">
        <v>731</v>
      </c>
      <c r="F67" s="29" t="s">
        <v>3</v>
      </c>
      <c r="G67" s="29" t="s">
        <v>66</v>
      </c>
      <c r="H67" s="29"/>
      <c r="I67" s="115">
        <v>7.16</v>
      </c>
      <c r="J67" s="116">
        <v>0.11899999999999999</v>
      </c>
      <c r="K67" s="115"/>
      <c r="L67" s="116"/>
      <c r="M67" s="32" t="str">
        <f t="shared" ref="M67:M72" si="3">IF(ISBLANK(I67),"",IF(I67&gt;8.1,"",IF(I67&lt;=6.7,"TSM",IF(I67&lt;=6.84,"SM",IF(I67&lt;=7,"KSM",IF(I67&lt;=7.3,"I A",IF(I67&lt;=7.65,"II A",IF(I67&lt;=8.1,"III A"))))))))</f>
        <v>I A</v>
      </c>
      <c r="N67" s="29" t="s">
        <v>349</v>
      </c>
    </row>
    <row r="68" spans="1:14" ht="15.9" customHeight="1" x14ac:dyDescent="0.25">
      <c r="A68" s="83">
        <v>2</v>
      </c>
      <c r="B68" s="25">
        <v>94</v>
      </c>
      <c r="C68" s="26" t="s">
        <v>732</v>
      </c>
      <c r="D68" s="27" t="s">
        <v>733</v>
      </c>
      <c r="E68" s="28" t="s">
        <v>734</v>
      </c>
      <c r="F68" s="29" t="s">
        <v>3</v>
      </c>
      <c r="G68" s="29" t="s">
        <v>95</v>
      </c>
      <c r="H68" s="29"/>
      <c r="I68" s="115">
        <v>7.35</v>
      </c>
      <c r="J68" s="116">
        <v>0.151</v>
      </c>
      <c r="K68" s="115"/>
      <c r="L68" s="116"/>
      <c r="M68" s="32" t="str">
        <f t="shared" si="3"/>
        <v>II A</v>
      </c>
      <c r="N68" s="29" t="s">
        <v>80</v>
      </c>
    </row>
    <row r="69" spans="1:14" ht="15.9" customHeight="1" x14ac:dyDescent="0.25">
      <c r="A69" s="83">
        <v>3</v>
      </c>
      <c r="B69" s="25">
        <v>12</v>
      </c>
      <c r="C69" s="26" t="s">
        <v>196</v>
      </c>
      <c r="D69" s="27" t="s">
        <v>735</v>
      </c>
      <c r="E69" s="28" t="s">
        <v>736</v>
      </c>
      <c r="F69" s="29" t="s">
        <v>3</v>
      </c>
      <c r="G69" s="29" t="s">
        <v>66</v>
      </c>
      <c r="H69" s="29"/>
      <c r="I69" s="115">
        <v>7.72</v>
      </c>
      <c r="J69" s="116">
        <v>0.18</v>
      </c>
      <c r="K69" s="115"/>
      <c r="L69" s="116"/>
      <c r="M69" s="32" t="str">
        <f t="shared" si="3"/>
        <v>III A</v>
      </c>
      <c r="N69" s="29" t="s">
        <v>349</v>
      </c>
    </row>
    <row r="70" spans="1:14" ht="15.9" customHeight="1" x14ac:dyDescent="0.25">
      <c r="A70" s="83">
        <v>4</v>
      </c>
      <c r="B70" s="25">
        <v>106</v>
      </c>
      <c r="C70" s="26" t="s">
        <v>45</v>
      </c>
      <c r="D70" s="27" t="s">
        <v>737</v>
      </c>
      <c r="E70" s="28" t="s">
        <v>738</v>
      </c>
      <c r="F70" s="29" t="s">
        <v>739</v>
      </c>
      <c r="G70" s="29" t="s">
        <v>662</v>
      </c>
      <c r="H70" s="29"/>
      <c r="I70" s="115">
        <v>7.8</v>
      </c>
      <c r="J70" s="116">
        <v>0.26500000000000001</v>
      </c>
      <c r="K70" s="115"/>
      <c r="L70" s="116"/>
      <c r="M70" s="32" t="str">
        <f t="shared" si="3"/>
        <v>III A</v>
      </c>
      <c r="N70" s="29" t="s">
        <v>740</v>
      </c>
    </row>
    <row r="71" spans="1:14" ht="15.9" customHeight="1" x14ac:dyDescent="0.25">
      <c r="A71" s="83">
        <v>5</v>
      </c>
      <c r="B71" s="25">
        <v>15</v>
      </c>
      <c r="C71" s="26" t="s">
        <v>741</v>
      </c>
      <c r="D71" s="27" t="s">
        <v>742</v>
      </c>
      <c r="E71" s="28" t="s">
        <v>493</v>
      </c>
      <c r="F71" s="29" t="s">
        <v>3</v>
      </c>
      <c r="G71" s="29" t="s">
        <v>66</v>
      </c>
      <c r="H71" s="29"/>
      <c r="I71" s="115">
        <v>8.68</v>
      </c>
      <c r="J71" s="116">
        <v>0.23100000000000001</v>
      </c>
      <c r="K71" s="115"/>
      <c r="L71" s="116"/>
      <c r="M71" s="32" t="str">
        <f t="shared" si="3"/>
        <v/>
      </c>
      <c r="N71" s="29" t="s">
        <v>349</v>
      </c>
    </row>
    <row r="72" spans="1:14" ht="15.9" customHeight="1" x14ac:dyDescent="0.25">
      <c r="A72" s="83"/>
      <c r="B72" s="25">
        <v>21</v>
      </c>
      <c r="C72" s="26" t="s">
        <v>336</v>
      </c>
      <c r="D72" s="27" t="s">
        <v>335</v>
      </c>
      <c r="E72" s="28" t="s">
        <v>334</v>
      </c>
      <c r="F72" s="29" t="s">
        <v>121</v>
      </c>
      <c r="G72" s="29"/>
      <c r="H72" s="29"/>
      <c r="I72" s="115" t="s">
        <v>42</v>
      </c>
      <c r="J72" s="116"/>
      <c r="K72" s="115"/>
      <c r="L72" s="116"/>
      <c r="M72" s="32" t="str">
        <f t="shared" si="3"/>
        <v/>
      </c>
      <c r="N72" s="29" t="s">
        <v>333</v>
      </c>
    </row>
    <row r="73" spans="1:14" ht="9" customHeight="1" x14ac:dyDescent="0.25">
      <c r="D73" s="2"/>
    </row>
    <row r="74" spans="1:14" x14ac:dyDescent="0.25">
      <c r="B74" s="2">
        <v>8</v>
      </c>
      <c r="C74" s="3" t="s">
        <v>631</v>
      </c>
      <c r="D74" s="3"/>
      <c r="F74" s="15"/>
      <c r="G74" s="15"/>
      <c r="H74" s="15"/>
      <c r="J74" s="113"/>
      <c r="L74" s="113"/>
    </row>
    <row r="75" spans="1:14" ht="4.8" customHeight="1" thickBot="1" x14ac:dyDescent="0.3">
      <c r="D75" s="2"/>
    </row>
    <row r="76" spans="1:14" s="7" customFormat="1" ht="10.8" thickBot="1" x14ac:dyDescent="0.25">
      <c r="A76" s="16" t="s">
        <v>5</v>
      </c>
      <c r="B76" s="17" t="s">
        <v>6</v>
      </c>
      <c r="C76" s="18" t="s">
        <v>7</v>
      </c>
      <c r="D76" s="19" t="s">
        <v>8</v>
      </c>
      <c r="E76" s="20" t="s">
        <v>9</v>
      </c>
      <c r="F76" s="20" t="s">
        <v>10</v>
      </c>
      <c r="G76" s="20" t="s">
        <v>11</v>
      </c>
      <c r="H76" s="20" t="s">
        <v>12</v>
      </c>
      <c r="I76" s="21" t="s">
        <v>405</v>
      </c>
      <c r="J76" s="114" t="s">
        <v>406</v>
      </c>
      <c r="K76" s="21" t="s">
        <v>407</v>
      </c>
      <c r="L76" s="114" t="s">
        <v>406</v>
      </c>
      <c r="M76" s="22" t="s">
        <v>15</v>
      </c>
      <c r="N76" s="23" t="s">
        <v>16</v>
      </c>
    </row>
    <row r="77" spans="1:14" ht="15.9" customHeight="1" x14ac:dyDescent="0.25">
      <c r="A77" s="83">
        <v>1</v>
      </c>
      <c r="B77" s="25">
        <v>59</v>
      </c>
      <c r="C77" s="26" t="s">
        <v>183</v>
      </c>
      <c r="D77" s="27" t="s">
        <v>696</v>
      </c>
      <c r="E77" s="28" t="s">
        <v>697</v>
      </c>
      <c r="F77" s="29" t="s">
        <v>3</v>
      </c>
      <c r="G77" s="29" t="s">
        <v>66</v>
      </c>
      <c r="H77" s="29"/>
      <c r="I77" s="115">
        <v>7.27</v>
      </c>
      <c r="J77" s="116">
        <v>0.18099999999999999</v>
      </c>
      <c r="K77" s="115"/>
      <c r="L77" s="116"/>
      <c r="M77" s="32" t="str">
        <f t="shared" ref="M77:M82" si="4">IF(ISBLANK(I77),"",IF(I77&gt;8.1,"",IF(I77&lt;=6.7,"TSM",IF(I77&lt;=6.84,"SM",IF(I77&lt;=7,"KSM",IF(I77&lt;=7.3,"I A",IF(I77&lt;=7.65,"II A",IF(I77&lt;=8.1,"III A"))))))))</f>
        <v>I A</v>
      </c>
      <c r="N77" s="29" t="s">
        <v>80</v>
      </c>
    </row>
    <row r="78" spans="1:14" ht="15.9" customHeight="1" x14ac:dyDescent="0.25">
      <c r="A78" s="83">
        <v>2</v>
      </c>
      <c r="B78" s="25">
        <v>30</v>
      </c>
      <c r="C78" s="26" t="s">
        <v>743</v>
      </c>
      <c r="D78" s="27" t="s">
        <v>744</v>
      </c>
      <c r="E78" s="28" t="s">
        <v>745</v>
      </c>
      <c r="F78" s="29" t="s">
        <v>121</v>
      </c>
      <c r="G78" s="29"/>
      <c r="H78" s="29"/>
      <c r="I78" s="115">
        <v>7.4</v>
      </c>
      <c r="J78" s="116">
        <v>0.20200000000000001</v>
      </c>
      <c r="K78" s="115"/>
      <c r="L78" s="116"/>
      <c r="M78" s="32" t="str">
        <f t="shared" si="4"/>
        <v>II A</v>
      </c>
      <c r="N78" s="29" t="s">
        <v>746</v>
      </c>
    </row>
    <row r="79" spans="1:14" ht="15.9" customHeight="1" x14ac:dyDescent="0.25">
      <c r="A79" s="83">
        <v>3</v>
      </c>
      <c r="B79" s="25">
        <v>84</v>
      </c>
      <c r="C79" s="26" t="s">
        <v>747</v>
      </c>
      <c r="D79" s="27" t="s">
        <v>748</v>
      </c>
      <c r="E79" s="28" t="s">
        <v>749</v>
      </c>
      <c r="F79" s="29" t="s">
        <v>3</v>
      </c>
      <c r="G79" s="29" t="s">
        <v>66</v>
      </c>
      <c r="H79" s="29"/>
      <c r="I79" s="115">
        <v>7.73</v>
      </c>
      <c r="J79" s="116">
        <v>0.161</v>
      </c>
      <c r="K79" s="115"/>
      <c r="L79" s="116"/>
      <c r="M79" s="32" t="str">
        <f t="shared" si="4"/>
        <v>III A</v>
      </c>
      <c r="N79" s="29" t="s">
        <v>750</v>
      </c>
    </row>
    <row r="80" spans="1:14" ht="15.9" customHeight="1" x14ac:dyDescent="0.25">
      <c r="A80" s="83">
        <v>4</v>
      </c>
      <c r="B80" s="25">
        <v>86</v>
      </c>
      <c r="C80" s="26" t="s">
        <v>751</v>
      </c>
      <c r="D80" s="27" t="s">
        <v>752</v>
      </c>
      <c r="E80" s="28" t="s">
        <v>753</v>
      </c>
      <c r="F80" s="29" t="s">
        <v>3</v>
      </c>
      <c r="G80" s="29"/>
      <c r="H80" s="29"/>
      <c r="I80" s="115">
        <v>7.79</v>
      </c>
      <c r="J80" s="116">
        <v>0.25600000000000001</v>
      </c>
      <c r="K80" s="115"/>
      <c r="L80" s="116"/>
      <c r="M80" s="32" t="str">
        <f t="shared" si="4"/>
        <v>III A</v>
      </c>
      <c r="N80" s="29" t="s">
        <v>139</v>
      </c>
    </row>
    <row r="81" spans="1:14" ht="15.9" customHeight="1" x14ac:dyDescent="0.25">
      <c r="A81" s="83">
        <v>5</v>
      </c>
      <c r="B81" s="25">
        <v>25</v>
      </c>
      <c r="C81" s="26" t="s">
        <v>754</v>
      </c>
      <c r="D81" s="27" t="s">
        <v>755</v>
      </c>
      <c r="E81" s="28" t="s">
        <v>756</v>
      </c>
      <c r="F81" s="29" t="s">
        <v>121</v>
      </c>
      <c r="G81" s="29"/>
      <c r="H81" s="29"/>
      <c r="I81" s="115">
        <v>7.89</v>
      </c>
      <c r="J81" s="116">
        <v>0.16400000000000001</v>
      </c>
      <c r="K81" s="115"/>
      <c r="L81" s="116"/>
      <c r="M81" s="32" t="str">
        <f t="shared" si="4"/>
        <v>III A</v>
      </c>
      <c r="N81" s="29" t="s">
        <v>247</v>
      </c>
    </row>
    <row r="82" spans="1:14" ht="15.9" customHeight="1" x14ac:dyDescent="0.25">
      <c r="A82" s="83">
        <v>6</v>
      </c>
      <c r="B82" s="25">
        <v>10</v>
      </c>
      <c r="C82" s="26" t="s">
        <v>340</v>
      </c>
      <c r="D82" s="27" t="s">
        <v>339</v>
      </c>
      <c r="E82" s="28" t="s">
        <v>338</v>
      </c>
      <c r="F82" s="29" t="s">
        <v>3</v>
      </c>
      <c r="G82" s="29" t="s">
        <v>95</v>
      </c>
      <c r="H82" s="29"/>
      <c r="I82" s="115">
        <v>8.15</v>
      </c>
      <c r="J82" s="116">
        <v>0.58499999999999996</v>
      </c>
      <c r="K82" s="115"/>
      <c r="L82" s="116"/>
      <c r="M82" s="32" t="str">
        <f t="shared" si="4"/>
        <v/>
      </c>
      <c r="N82" s="29" t="s">
        <v>337</v>
      </c>
    </row>
    <row r="83" spans="1:14" x14ac:dyDescent="0.25">
      <c r="N83" s="112"/>
    </row>
    <row r="84" spans="1:14" x14ac:dyDescent="0.25">
      <c r="N84" s="112"/>
    </row>
    <row r="85" spans="1:14" x14ac:dyDescent="0.25">
      <c r="N85" s="112"/>
    </row>
    <row r="86" spans="1:14" x14ac:dyDescent="0.25">
      <c r="N86" s="112"/>
    </row>
    <row r="87" spans="1:14" x14ac:dyDescent="0.25">
      <c r="N87" s="112"/>
    </row>
    <row r="88" spans="1:14" x14ac:dyDescent="0.25">
      <c r="N88" s="112"/>
    </row>
    <row r="89" spans="1:14" x14ac:dyDescent="0.25">
      <c r="N89" s="112"/>
    </row>
  </sheetData>
  <printOptions horizontalCentered="1"/>
  <pageMargins left="0.39370078740157483" right="0.39370078740157483" top="0.78740157480314965" bottom="0.19685039370078741" header="0.39370078740157483" footer="0.3937007874015748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10" customWidth="1"/>
    <col min="2" max="2" width="4" style="10" customWidth="1"/>
    <col min="3" max="3" width="11.6640625" style="10" customWidth="1"/>
    <col min="4" max="4" width="15.33203125" style="10" customWidth="1"/>
    <col min="5" max="5" width="8.88671875" style="12" customWidth="1"/>
    <col min="6" max="6" width="14.5546875" style="12" customWidth="1"/>
    <col min="7" max="8" width="9.44140625" style="12" customWidth="1"/>
    <col min="9" max="9" width="6.88671875" style="4" customWidth="1"/>
    <col min="10" max="10" width="4.109375" style="112" customWidth="1"/>
    <col min="11" max="11" width="5" style="13" customWidth="1"/>
    <col min="12" max="12" width="29.33203125" style="10" customWidth="1"/>
    <col min="13" max="16384" width="9.109375" style="10"/>
  </cols>
  <sheetData>
    <row r="1" spans="1:12" s="2" customFormat="1" ht="13.8" x14ac:dyDescent="0.25">
      <c r="A1" s="1" t="s">
        <v>0</v>
      </c>
      <c r="B1" s="1"/>
      <c r="E1" s="3"/>
      <c r="F1" s="3"/>
      <c r="G1" s="3"/>
      <c r="H1" s="3"/>
      <c r="I1" s="4"/>
      <c r="J1" s="5"/>
      <c r="K1" s="4"/>
      <c r="L1" s="6" t="s">
        <v>1</v>
      </c>
    </row>
    <row r="2" spans="1:12" s="7" customFormat="1" ht="15.75" customHeight="1" x14ac:dyDescent="0.25">
      <c r="A2" s="1" t="s">
        <v>2</v>
      </c>
      <c r="B2" s="1"/>
      <c r="D2" s="2"/>
      <c r="E2" s="3"/>
      <c r="F2" s="3"/>
      <c r="G2" s="3"/>
      <c r="H2" s="3"/>
      <c r="I2" s="8"/>
      <c r="J2" s="5"/>
      <c r="K2" s="110"/>
      <c r="L2" s="9" t="s">
        <v>3</v>
      </c>
    </row>
    <row r="3" spans="1:12" ht="10.5" customHeight="1" x14ac:dyDescent="0.3">
      <c r="C3" s="11"/>
    </row>
    <row r="4" spans="1:12" ht="15.6" x14ac:dyDescent="0.3">
      <c r="C4" s="14" t="s">
        <v>630</v>
      </c>
      <c r="D4" s="2"/>
      <c r="F4" s="15"/>
      <c r="G4" s="15"/>
      <c r="H4" s="15"/>
    </row>
    <row r="5" spans="1:12" ht="9" customHeight="1" x14ac:dyDescent="0.25">
      <c r="D5" s="2"/>
    </row>
    <row r="6" spans="1:12" x14ac:dyDescent="0.25">
      <c r="B6" s="2"/>
      <c r="C6" s="3" t="s">
        <v>522</v>
      </c>
      <c r="D6" s="3"/>
      <c r="F6" s="15"/>
      <c r="G6" s="15"/>
      <c r="H6" s="15"/>
      <c r="J6" s="113"/>
    </row>
    <row r="7" spans="1:12" ht="9" customHeight="1" thickBot="1" x14ac:dyDescent="0.3">
      <c r="D7" s="2"/>
    </row>
    <row r="8" spans="1:12" s="7" customFormat="1" ht="10.8" thickBot="1" x14ac:dyDescent="0.25">
      <c r="A8" s="16" t="s">
        <v>5</v>
      </c>
      <c r="B8" s="17" t="s">
        <v>6</v>
      </c>
      <c r="C8" s="18" t="s">
        <v>7</v>
      </c>
      <c r="D8" s="19" t="s">
        <v>8</v>
      </c>
      <c r="E8" s="20" t="s">
        <v>9</v>
      </c>
      <c r="F8" s="20" t="s">
        <v>10</v>
      </c>
      <c r="G8" s="20" t="s">
        <v>11</v>
      </c>
      <c r="H8" s="20" t="s">
        <v>12</v>
      </c>
      <c r="I8" s="21" t="s">
        <v>407</v>
      </c>
      <c r="J8" s="114" t="s">
        <v>406</v>
      </c>
      <c r="K8" s="22" t="s">
        <v>15</v>
      </c>
      <c r="L8" s="23" t="s">
        <v>16</v>
      </c>
    </row>
    <row r="9" spans="1:12" ht="15.9" customHeight="1" x14ac:dyDescent="0.25">
      <c r="A9" s="83">
        <v>1</v>
      </c>
      <c r="B9" s="25">
        <v>32</v>
      </c>
      <c r="C9" s="26" t="s">
        <v>712</v>
      </c>
      <c r="D9" s="27" t="s">
        <v>713</v>
      </c>
      <c r="E9" s="28" t="s">
        <v>714</v>
      </c>
      <c r="F9" s="29" t="s">
        <v>3</v>
      </c>
      <c r="G9" s="29" t="s">
        <v>66</v>
      </c>
      <c r="H9" s="29"/>
      <c r="I9" s="115">
        <v>6.98</v>
      </c>
      <c r="J9" s="116">
        <v>0.14099999999999999</v>
      </c>
      <c r="K9" s="32" t="str">
        <f t="shared" ref="K9:K14" si="0">IF(ISBLANK(I9),"",IF(I9&gt;8.1,"",IF(I9&lt;=6.7,"TSM",IF(I9&lt;=6.84,"SM",IF(I9&lt;=7,"KSM",IF(I9&lt;=7.3,"I A",IF(I9&lt;=7.65,"II A",IF(I9&lt;=8.1,"III A"))))))))</f>
        <v>KSM</v>
      </c>
      <c r="L9" s="29" t="s">
        <v>232</v>
      </c>
    </row>
    <row r="10" spans="1:12" ht="15.9" customHeight="1" x14ac:dyDescent="0.25">
      <c r="A10" s="83">
        <v>2</v>
      </c>
      <c r="B10" s="25">
        <v>23</v>
      </c>
      <c r="C10" s="26" t="s">
        <v>651</v>
      </c>
      <c r="D10" s="27" t="s">
        <v>652</v>
      </c>
      <c r="E10" s="28" t="s">
        <v>653</v>
      </c>
      <c r="F10" s="29" t="s">
        <v>121</v>
      </c>
      <c r="G10" s="29"/>
      <c r="H10" s="29"/>
      <c r="I10" s="115">
        <v>7.09</v>
      </c>
      <c r="J10" s="116">
        <v>0.11700000000000001</v>
      </c>
      <c r="K10" s="32" t="str">
        <f t="shared" si="0"/>
        <v>I A</v>
      </c>
      <c r="L10" s="29" t="s">
        <v>654</v>
      </c>
    </row>
    <row r="11" spans="1:12" ht="15.9" customHeight="1" x14ac:dyDescent="0.25">
      <c r="A11" s="83">
        <v>3</v>
      </c>
      <c r="B11" s="25">
        <v>41</v>
      </c>
      <c r="C11" s="26" t="s">
        <v>683</v>
      </c>
      <c r="D11" s="27" t="s">
        <v>684</v>
      </c>
      <c r="E11" s="28" t="s">
        <v>685</v>
      </c>
      <c r="F11" s="29" t="s">
        <v>3</v>
      </c>
      <c r="G11" s="29" t="s">
        <v>686</v>
      </c>
      <c r="H11" s="29"/>
      <c r="I11" s="115">
        <v>7.13</v>
      </c>
      <c r="J11" s="116">
        <v>0.129</v>
      </c>
      <c r="K11" s="32" t="str">
        <f t="shared" si="0"/>
        <v>I A</v>
      </c>
      <c r="L11" s="29" t="s">
        <v>313</v>
      </c>
    </row>
    <row r="12" spans="1:12" ht="15.9" customHeight="1" x14ac:dyDescent="0.25">
      <c r="A12" s="83">
        <v>4</v>
      </c>
      <c r="B12" s="25">
        <v>83</v>
      </c>
      <c r="C12" s="26" t="s">
        <v>632</v>
      </c>
      <c r="D12" s="27" t="s">
        <v>633</v>
      </c>
      <c r="E12" s="28" t="s">
        <v>634</v>
      </c>
      <c r="F12" s="29" t="s">
        <v>157</v>
      </c>
      <c r="G12" s="29" t="s">
        <v>66</v>
      </c>
      <c r="H12" s="29"/>
      <c r="I12" s="115">
        <v>7.14</v>
      </c>
      <c r="J12" s="116">
        <v>0.161</v>
      </c>
      <c r="K12" s="32" t="str">
        <f t="shared" si="0"/>
        <v>I A</v>
      </c>
      <c r="L12" s="29" t="s">
        <v>244</v>
      </c>
    </row>
    <row r="13" spans="1:12" ht="15.9" customHeight="1" x14ac:dyDescent="0.25">
      <c r="A13" s="83">
        <v>5</v>
      </c>
      <c r="B13" s="25">
        <v>62</v>
      </c>
      <c r="C13" s="26" t="s">
        <v>669</v>
      </c>
      <c r="D13" s="27" t="s">
        <v>670</v>
      </c>
      <c r="E13" s="28" t="s">
        <v>671</v>
      </c>
      <c r="F13" s="29" t="s">
        <v>672</v>
      </c>
      <c r="G13" s="29" t="s">
        <v>673</v>
      </c>
      <c r="H13" s="29" t="s">
        <v>674</v>
      </c>
      <c r="I13" s="115">
        <v>7.15</v>
      </c>
      <c r="J13" s="116">
        <v>0.151</v>
      </c>
      <c r="K13" s="32" t="str">
        <f t="shared" si="0"/>
        <v>I A</v>
      </c>
      <c r="L13" s="29" t="s">
        <v>675</v>
      </c>
    </row>
    <row r="14" spans="1:12" ht="15.9" customHeight="1" x14ac:dyDescent="0.25">
      <c r="A14" s="83">
        <v>6</v>
      </c>
      <c r="B14" s="25">
        <v>11</v>
      </c>
      <c r="C14" s="26" t="s">
        <v>729</v>
      </c>
      <c r="D14" s="27" t="s">
        <v>730</v>
      </c>
      <c r="E14" s="28" t="s">
        <v>731</v>
      </c>
      <c r="F14" s="29" t="s">
        <v>3</v>
      </c>
      <c r="G14" s="29" t="s">
        <v>66</v>
      </c>
      <c r="H14" s="29"/>
      <c r="I14" s="115">
        <v>7.18</v>
      </c>
      <c r="J14" s="116">
        <v>0.158</v>
      </c>
      <c r="K14" s="32" t="str">
        <f t="shared" si="0"/>
        <v>I A</v>
      </c>
      <c r="L14" s="29" t="s">
        <v>349</v>
      </c>
    </row>
    <row r="15" spans="1:12" ht="9" customHeight="1" x14ac:dyDescent="0.25">
      <c r="D15" s="2"/>
    </row>
    <row r="16" spans="1:12" x14ac:dyDescent="0.25">
      <c r="B16" s="2"/>
      <c r="C16" s="3" t="s">
        <v>535</v>
      </c>
      <c r="D16" s="3"/>
      <c r="F16" s="15"/>
      <c r="G16" s="15"/>
      <c r="H16" s="15"/>
      <c r="J16" s="113"/>
    </row>
    <row r="17" spans="1:12" ht="9" customHeight="1" thickBot="1" x14ac:dyDescent="0.3">
      <c r="D17" s="2"/>
    </row>
    <row r="18" spans="1:12" s="7" customFormat="1" ht="10.8" thickBot="1" x14ac:dyDescent="0.25">
      <c r="A18" s="16" t="s">
        <v>5</v>
      </c>
      <c r="B18" s="17" t="s">
        <v>6</v>
      </c>
      <c r="C18" s="18" t="s">
        <v>7</v>
      </c>
      <c r="D18" s="19" t="s">
        <v>8</v>
      </c>
      <c r="E18" s="20" t="s">
        <v>9</v>
      </c>
      <c r="F18" s="20" t="s">
        <v>10</v>
      </c>
      <c r="G18" s="20" t="s">
        <v>11</v>
      </c>
      <c r="H18" s="20" t="s">
        <v>12</v>
      </c>
      <c r="I18" s="21" t="s">
        <v>407</v>
      </c>
      <c r="J18" s="114" t="s">
        <v>406</v>
      </c>
      <c r="K18" s="22" t="s">
        <v>15</v>
      </c>
      <c r="L18" s="23" t="s">
        <v>16</v>
      </c>
    </row>
    <row r="19" spans="1:12" ht="15.9" customHeight="1" x14ac:dyDescent="0.25">
      <c r="A19" s="83">
        <v>1</v>
      </c>
      <c r="B19" s="25">
        <v>20</v>
      </c>
      <c r="C19" s="26" t="s">
        <v>366</v>
      </c>
      <c r="D19" s="27" t="s">
        <v>365</v>
      </c>
      <c r="E19" s="28" t="s">
        <v>83</v>
      </c>
      <c r="F19" s="29" t="s">
        <v>121</v>
      </c>
      <c r="G19" s="29"/>
      <c r="H19" s="29"/>
      <c r="I19" s="115">
        <v>7.19</v>
      </c>
      <c r="J19" s="116">
        <v>0.14199999999999999</v>
      </c>
      <c r="K19" s="32" t="str">
        <f t="shared" ref="K19:K24" si="1">IF(ISBLANK(I19),"",IF(I19&gt;8.1,"",IF(I19&lt;=6.7,"TSM",IF(I19&lt;=6.84,"SM",IF(I19&lt;=7,"KSM",IF(I19&lt;=7.3,"I A",IF(I19&lt;=7.65,"II A",IF(I19&lt;=8.1,"III A"))))))))</f>
        <v>I A</v>
      </c>
      <c r="L19" s="29" t="s">
        <v>364</v>
      </c>
    </row>
    <row r="20" spans="1:12" ht="15.9" customHeight="1" x14ac:dyDescent="0.25">
      <c r="A20" s="83">
        <v>2</v>
      </c>
      <c r="B20" s="25">
        <v>59</v>
      </c>
      <c r="C20" s="26" t="s">
        <v>183</v>
      </c>
      <c r="D20" s="27" t="s">
        <v>696</v>
      </c>
      <c r="E20" s="28" t="s">
        <v>697</v>
      </c>
      <c r="F20" s="29" t="s">
        <v>3</v>
      </c>
      <c r="G20" s="29" t="s">
        <v>66</v>
      </c>
      <c r="H20" s="29"/>
      <c r="I20" s="115">
        <v>7.22</v>
      </c>
      <c r="J20" s="116">
        <v>0.152</v>
      </c>
      <c r="K20" s="32" t="str">
        <f t="shared" si="1"/>
        <v>I A</v>
      </c>
      <c r="L20" s="29" t="s">
        <v>80</v>
      </c>
    </row>
    <row r="21" spans="1:12" ht="15.9" customHeight="1" x14ac:dyDescent="0.25">
      <c r="A21" s="83">
        <v>3</v>
      </c>
      <c r="B21" s="25">
        <v>61</v>
      </c>
      <c r="C21" s="26" t="s">
        <v>715</v>
      </c>
      <c r="D21" s="27" t="s">
        <v>716</v>
      </c>
      <c r="E21" s="28" t="s">
        <v>717</v>
      </c>
      <c r="F21" s="29" t="s">
        <v>672</v>
      </c>
      <c r="G21" s="29" t="s">
        <v>673</v>
      </c>
      <c r="H21" s="29" t="s">
        <v>674</v>
      </c>
      <c r="I21" s="115">
        <v>7.29</v>
      </c>
      <c r="J21" s="116">
        <v>0.19</v>
      </c>
      <c r="K21" s="32" t="str">
        <f t="shared" si="1"/>
        <v>I A</v>
      </c>
      <c r="L21" s="29" t="s">
        <v>718</v>
      </c>
    </row>
    <row r="22" spans="1:12" ht="15.9" customHeight="1" x14ac:dyDescent="0.25">
      <c r="A22" s="83">
        <v>4</v>
      </c>
      <c r="B22" s="25">
        <v>94</v>
      </c>
      <c r="C22" s="26" t="s">
        <v>732</v>
      </c>
      <c r="D22" s="27" t="s">
        <v>733</v>
      </c>
      <c r="E22" s="28" t="s">
        <v>734</v>
      </c>
      <c r="F22" s="29" t="s">
        <v>3</v>
      </c>
      <c r="G22" s="29" t="s">
        <v>95</v>
      </c>
      <c r="H22" s="29"/>
      <c r="I22" s="115">
        <v>7.29</v>
      </c>
      <c r="J22" s="116">
        <v>0.185</v>
      </c>
      <c r="K22" s="32" t="str">
        <f t="shared" si="1"/>
        <v>I A</v>
      </c>
      <c r="L22" s="29" t="s">
        <v>80</v>
      </c>
    </row>
    <row r="23" spans="1:12" ht="15.9" customHeight="1" x14ac:dyDescent="0.25">
      <c r="A23" s="83">
        <v>5</v>
      </c>
      <c r="B23" s="25">
        <v>55</v>
      </c>
      <c r="C23" s="26" t="s">
        <v>292</v>
      </c>
      <c r="D23" s="27" t="s">
        <v>635</v>
      </c>
      <c r="E23" s="28" t="s">
        <v>636</v>
      </c>
      <c r="F23" s="29" t="s">
        <v>226</v>
      </c>
      <c r="G23" s="29" t="s">
        <v>227</v>
      </c>
      <c r="H23" s="29"/>
      <c r="I23" s="115">
        <v>7.3</v>
      </c>
      <c r="J23" s="116">
        <v>0.159</v>
      </c>
      <c r="K23" s="32" t="str">
        <f t="shared" si="1"/>
        <v>I A</v>
      </c>
      <c r="L23" s="29" t="s">
        <v>432</v>
      </c>
    </row>
    <row r="24" spans="1:12" ht="15.9" customHeight="1" x14ac:dyDescent="0.25">
      <c r="A24" s="83">
        <v>6</v>
      </c>
      <c r="B24" s="25">
        <v>85</v>
      </c>
      <c r="C24" s="26" t="s">
        <v>348</v>
      </c>
      <c r="D24" s="27" t="s">
        <v>696</v>
      </c>
      <c r="E24" s="28" t="s">
        <v>697</v>
      </c>
      <c r="F24" s="29" t="s">
        <v>3</v>
      </c>
      <c r="G24" s="29" t="s">
        <v>66</v>
      </c>
      <c r="H24" s="29"/>
      <c r="I24" s="115">
        <v>7.31</v>
      </c>
      <c r="J24" s="116">
        <v>0.161</v>
      </c>
      <c r="K24" s="32" t="str">
        <f t="shared" si="1"/>
        <v>II A</v>
      </c>
      <c r="L24" s="29" t="s">
        <v>139</v>
      </c>
    </row>
    <row r="25" spans="1:12" x14ac:dyDescent="0.25">
      <c r="L25" s="112"/>
    </row>
    <row r="26" spans="1:12" x14ac:dyDescent="0.25">
      <c r="L26" s="112"/>
    </row>
    <row r="27" spans="1:12" x14ac:dyDescent="0.25">
      <c r="L27" s="112"/>
    </row>
    <row r="28" spans="1:12" x14ac:dyDescent="0.25">
      <c r="L28" s="112"/>
    </row>
  </sheetData>
  <printOptions horizontalCentered="1"/>
  <pageMargins left="0.39370078740157483" right="0.39370078740157483" top="0.78740157480314965" bottom="0.19685039370078741" header="0.39370078740157483" footer="0.3937007874015748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61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10" customWidth="1"/>
    <col min="2" max="2" width="4" style="10" customWidth="1"/>
    <col min="3" max="3" width="11.6640625" style="10" customWidth="1"/>
    <col min="4" max="4" width="15.33203125" style="10" customWidth="1"/>
    <col min="5" max="5" width="8.88671875" style="12" customWidth="1"/>
    <col min="6" max="6" width="14.5546875" style="12" customWidth="1"/>
    <col min="7" max="8" width="9.44140625" style="12" customWidth="1"/>
    <col min="9" max="9" width="6.88671875" style="4" customWidth="1"/>
    <col min="10" max="10" width="5.109375" style="112" customWidth="1"/>
    <col min="11" max="11" width="6.88671875" style="4" customWidth="1"/>
    <col min="12" max="12" width="4.109375" style="112" customWidth="1"/>
    <col min="13" max="13" width="5" style="13" customWidth="1"/>
    <col min="14" max="14" width="18.44140625" style="10" bestFit="1" customWidth="1"/>
    <col min="15" max="16384" width="9.109375" style="10"/>
  </cols>
  <sheetData>
    <row r="1" spans="1:14" s="2" customFormat="1" ht="13.8" x14ac:dyDescent="0.25">
      <c r="A1" s="1" t="s">
        <v>0</v>
      </c>
      <c r="B1" s="1"/>
      <c r="E1" s="3"/>
      <c r="F1" s="3"/>
      <c r="G1" s="3"/>
      <c r="H1" s="3"/>
      <c r="I1" s="4"/>
      <c r="J1" s="5"/>
      <c r="K1" s="4"/>
      <c r="L1" s="5"/>
      <c r="M1" s="4"/>
      <c r="N1" s="6" t="s">
        <v>1</v>
      </c>
    </row>
    <row r="2" spans="1:14" s="7" customFormat="1" ht="15.75" customHeight="1" x14ac:dyDescent="0.25">
      <c r="A2" s="1" t="s">
        <v>2</v>
      </c>
      <c r="B2" s="1"/>
      <c r="D2" s="2"/>
      <c r="E2" s="3"/>
      <c r="F2" s="3"/>
      <c r="G2" s="3"/>
      <c r="H2" s="3"/>
      <c r="I2" s="8"/>
      <c r="J2" s="5"/>
      <c r="K2" s="8"/>
      <c r="L2" s="5"/>
      <c r="M2" s="110"/>
      <c r="N2" s="9" t="s">
        <v>3</v>
      </c>
    </row>
    <row r="3" spans="1:14" ht="10.5" customHeight="1" x14ac:dyDescent="0.3">
      <c r="C3" s="11"/>
    </row>
    <row r="4" spans="1:14" ht="15.6" x14ac:dyDescent="0.3">
      <c r="C4" s="14" t="s">
        <v>630</v>
      </c>
      <c r="D4" s="2"/>
      <c r="F4" s="15"/>
      <c r="G4" s="15"/>
      <c r="H4" s="15"/>
    </row>
    <row r="5" spans="1:14" ht="9" customHeight="1" x14ac:dyDescent="0.25">
      <c r="D5" s="2"/>
    </row>
    <row r="6" spans="1:14" x14ac:dyDescent="0.25">
      <c r="B6" s="2"/>
      <c r="C6" s="3" t="s">
        <v>522</v>
      </c>
      <c r="D6" s="3"/>
      <c r="F6" s="15"/>
      <c r="G6" s="15"/>
      <c r="H6" s="15"/>
      <c r="J6" s="113"/>
      <c r="L6" s="113"/>
    </row>
    <row r="7" spans="1:14" ht="9" customHeight="1" thickBot="1" x14ac:dyDescent="0.3">
      <c r="D7" s="2"/>
    </row>
    <row r="8" spans="1:14" s="7" customFormat="1" ht="10.8" thickBot="1" x14ac:dyDescent="0.25">
      <c r="A8" s="16" t="s">
        <v>5</v>
      </c>
      <c r="B8" s="17" t="s">
        <v>6</v>
      </c>
      <c r="C8" s="18" t="s">
        <v>7</v>
      </c>
      <c r="D8" s="19" t="s">
        <v>8</v>
      </c>
      <c r="E8" s="20" t="s">
        <v>9</v>
      </c>
      <c r="F8" s="20" t="s">
        <v>10</v>
      </c>
      <c r="G8" s="20" t="s">
        <v>11</v>
      </c>
      <c r="H8" s="20" t="s">
        <v>12</v>
      </c>
      <c r="I8" s="21" t="s">
        <v>405</v>
      </c>
      <c r="J8" s="114" t="s">
        <v>406</v>
      </c>
      <c r="K8" s="21" t="s">
        <v>407</v>
      </c>
      <c r="L8" s="114" t="s">
        <v>406</v>
      </c>
      <c r="M8" s="22" t="s">
        <v>15</v>
      </c>
      <c r="N8" s="23" t="s">
        <v>16</v>
      </c>
    </row>
    <row r="9" spans="1:14" ht="15.9" customHeight="1" x14ac:dyDescent="0.25">
      <c r="A9" s="83">
        <v>1</v>
      </c>
      <c r="B9" s="25">
        <v>32</v>
      </c>
      <c r="C9" s="26" t="s">
        <v>712</v>
      </c>
      <c r="D9" s="27" t="s">
        <v>713</v>
      </c>
      <c r="E9" s="28" t="s">
        <v>714</v>
      </c>
      <c r="F9" s="29" t="s">
        <v>3</v>
      </c>
      <c r="G9" s="29" t="s">
        <v>66</v>
      </c>
      <c r="H9" s="29"/>
      <c r="I9" s="115">
        <v>7.1</v>
      </c>
      <c r="J9" s="116">
        <v>0.14199999999999999</v>
      </c>
      <c r="K9" s="115">
        <v>6.98</v>
      </c>
      <c r="L9" s="116">
        <v>0.14099999999999999</v>
      </c>
      <c r="M9" s="32" t="str">
        <f t="shared" ref="M9:M12" si="0">IF(ISBLANK(K9),"",IF(K9&gt;8.1,"",IF(K9&lt;=6.7,"TSM",IF(K9&lt;=6.84,"SM",IF(K9&lt;=7,"KSM",IF(K9&lt;=7.3,"I A",IF(K9&lt;=7.65,"II A",IF(K9&lt;=8.1,"III A"))))))))</f>
        <v>KSM</v>
      </c>
      <c r="N9" s="29" t="s">
        <v>232</v>
      </c>
    </row>
    <row r="10" spans="1:14" ht="15.9" customHeight="1" x14ac:dyDescent="0.25">
      <c r="A10" s="83">
        <v>2</v>
      </c>
      <c r="B10" s="25">
        <v>23</v>
      </c>
      <c r="C10" s="26" t="s">
        <v>651</v>
      </c>
      <c r="D10" s="27" t="s">
        <v>652</v>
      </c>
      <c r="E10" s="28" t="s">
        <v>653</v>
      </c>
      <c r="F10" s="29" t="s">
        <v>121</v>
      </c>
      <c r="G10" s="29"/>
      <c r="H10" s="29"/>
      <c r="I10" s="115">
        <v>7.18</v>
      </c>
      <c r="J10" s="116">
        <v>0.151</v>
      </c>
      <c r="K10" s="115">
        <v>7.09</v>
      </c>
      <c r="L10" s="116">
        <v>0.11700000000000001</v>
      </c>
      <c r="M10" s="32" t="str">
        <f t="shared" si="0"/>
        <v>I A</v>
      </c>
      <c r="N10" s="29" t="s">
        <v>654</v>
      </c>
    </row>
    <row r="11" spans="1:14" ht="15.9" customHeight="1" x14ac:dyDescent="0.25">
      <c r="A11" s="83">
        <v>3</v>
      </c>
      <c r="B11" s="25">
        <v>41</v>
      </c>
      <c r="C11" s="26" t="s">
        <v>683</v>
      </c>
      <c r="D11" s="27" t="s">
        <v>684</v>
      </c>
      <c r="E11" s="28" t="s">
        <v>685</v>
      </c>
      <c r="F11" s="29" t="s">
        <v>3</v>
      </c>
      <c r="G11" s="29" t="s">
        <v>686</v>
      </c>
      <c r="H11" s="29"/>
      <c r="I11" s="115">
        <v>7.11</v>
      </c>
      <c r="J11" s="116">
        <v>0.115</v>
      </c>
      <c r="K11" s="115">
        <v>7.13</v>
      </c>
      <c r="L11" s="116">
        <v>0.129</v>
      </c>
      <c r="M11" s="32" t="str">
        <f>IF(ISBLANK(I11),"",IF(I11&gt;8.1,"",IF(I11&lt;=6.7,"TSM",IF(I11&lt;=6.84,"SM",IF(I11&lt;=7,"KSM",IF(I11&lt;=7.3,"I A",IF(I11&lt;=7.65,"II A",IF(I11&lt;=8.1,"III A"))))))))</f>
        <v>I A</v>
      </c>
      <c r="N11" s="29" t="s">
        <v>313</v>
      </c>
    </row>
    <row r="12" spans="1:14" ht="15.9" customHeight="1" x14ac:dyDescent="0.25">
      <c r="A12" s="83">
        <v>4</v>
      </c>
      <c r="B12" s="25">
        <v>83</v>
      </c>
      <c r="C12" s="26" t="s">
        <v>632</v>
      </c>
      <c r="D12" s="27" t="s">
        <v>633</v>
      </c>
      <c r="E12" s="28" t="s">
        <v>634</v>
      </c>
      <c r="F12" s="29" t="s">
        <v>157</v>
      </c>
      <c r="G12" s="29" t="s">
        <v>66</v>
      </c>
      <c r="H12" s="29"/>
      <c r="I12" s="115">
        <v>7.17</v>
      </c>
      <c r="J12" s="116">
        <v>0.125</v>
      </c>
      <c r="K12" s="115">
        <v>7.14</v>
      </c>
      <c r="L12" s="116">
        <v>0.161</v>
      </c>
      <c r="M12" s="32" t="str">
        <f t="shared" si="0"/>
        <v>I A</v>
      </c>
      <c r="N12" s="29" t="s">
        <v>244</v>
      </c>
    </row>
    <row r="13" spans="1:14" ht="15.9" customHeight="1" x14ac:dyDescent="0.25">
      <c r="A13" s="83">
        <v>5</v>
      </c>
      <c r="B13" s="25">
        <v>62</v>
      </c>
      <c r="C13" s="26" t="s">
        <v>669</v>
      </c>
      <c r="D13" s="27" t="s">
        <v>670</v>
      </c>
      <c r="E13" s="28" t="s">
        <v>671</v>
      </c>
      <c r="F13" s="29" t="s">
        <v>672</v>
      </c>
      <c r="G13" s="29" t="s">
        <v>673</v>
      </c>
      <c r="H13" s="29" t="s">
        <v>674</v>
      </c>
      <c r="I13" s="115">
        <v>7.11</v>
      </c>
      <c r="J13" s="116">
        <v>0.17</v>
      </c>
      <c r="K13" s="115">
        <v>7.15</v>
      </c>
      <c r="L13" s="116">
        <v>0.151</v>
      </c>
      <c r="M13" s="32" t="str">
        <f>IF(ISBLANK(I13),"",IF(I13&gt;8.1,"",IF(I13&lt;=6.7,"TSM",IF(I13&lt;=6.84,"SM",IF(I13&lt;=7,"KSM",IF(I13&lt;=7.3,"I A",IF(I13&lt;=7.65,"II A",IF(I13&lt;=8.1,"III A"))))))))</f>
        <v>I A</v>
      </c>
      <c r="N13" s="29" t="s">
        <v>675</v>
      </c>
    </row>
    <row r="14" spans="1:14" ht="15.9" customHeight="1" x14ac:dyDescent="0.25">
      <c r="A14" s="83">
        <v>6</v>
      </c>
      <c r="B14" s="25">
        <v>11</v>
      </c>
      <c r="C14" s="26" t="s">
        <v>729</v>
      </c>
      <c r="D14" s="27" t="s">
        <v>730</v>
      </c>
      <c r="E14" s="28" t="s">
        <v>731</v>
      </c>
      <c r="F14" s="29" t="s">
        <v>3</v>
      </c>
      <c r="G14" s="29" t="s">
        <v>66</v>
      </c>
      <c r="H14" s="29"/>
      <c r="I14" s="115">
        <v>7.16</v>
      </c>
      <c r="J14" s="116">
        <v>0.11899999999999999</v>
      </c>
      <c r="K14" s="115">
        <v>7.18</v>
      </c>
      <c r="L14" s="116">
        <v>0.158</v>
      </c>
      <c r="M14" s="32" t="str">
        <f>IF(ISBLANK(I14),"",IF(I14&gt;8.1,"",IF(I14&lt;=6.7,"TSM",IF(I14&lt;=6.84,"SM",IF(I14&lt;=7,"KSM",IF(I14&lt;=7.3,"I A",IF(I14&lt;=7.65,"II A",IF(I14&lt;=8.1,"III A"))))))))</f>
        <v>I A</v>
      </c>
      <c r="N14" s="29" t="s">
        <v>349</v>
      </c>
    </row>
    <row r="15" spans="1:14" ht="9" customHeight="1" x14ac:dyDescent="0.25">
      <c r="D15" s="2"/>
    </row>
    <row r="16" spans="1:14" x14ac:dyDescent="0.25">
      <c r="B16" s="2"/>
      <c r="C16" s="3" t="s">
        <v>535</v>
      </c>
      <c r="D16" s="3"/>
      <c r="F16" s="15"/>
      <c r="G16" s="15"/>
      <c r="H16" s="15"/>
      <c r="J16" s="113"/>
      <c r="L16" s="113"/>
    </row>
    <row r="17" spans="1:14" ht="9" customHeight="1" thickBot="1" x14ac:dyDescent="0.3">
      <c r="D17" s="2"/>
    </row>
    <row r="18" spans="1:14" s="7" customFormat="1" ht="10.8" thickBot="1" x14ac:dyDescent="0.25">
      <c r="A18" s="16" t="s">
        <v>5</v>
      </c>
      <c r="B18" s="17" t="s">
        <v>6</v>
      </c>
      <c r="C18" s="18" t="s">
        <v>7</v>
      </c>
      <c r="D18" s="19" t="s">
        <v>8</v>
      </c>
      <c r="E18" s="20" t="s">
        <v>9</v>
      </c>
      <c r="F18" s="20" t="s">
        <v>10</v>
      </c>
      <c r="G18" s="20" t="s">
        <v>11</v>
      </c>
      <c r="H18" s="20" t="s">
        <v>12</v>
      </c>
      <c r="I18" s="21" t="s">
        <v>405</v>
      </c>
      <c r="J18" s="114" t="s">
        <v>406</v>
      </c>
      <c r="K18" s="21" t="s">
        <v>407</v>
      </c>
      <c r="L18" s="114" t="s">
        <v>406</v>
      </c>
      <c r="M18" s="22" t="s">
        <v>15</v>
      </c>
      <c r="N18" s="23" t="s">
        <v>16</v>
      </c>
    </row>
    <row r="19" spans="1:14" ht="15.9" customHeight="1" x14ac:dyDescent="0.25">
      <c r="A19" s="83">
        <v>7</v>
      </c>
      <c r="B19" s="25">
        <v>20</v>
      </c>
      <c r="C19" s="26" t="s">
        <v>366</v>
      </c>
      <c r="D19" s="27" t="s">
        <v>365</v>
      </c>
      <c r="E19" s="28" t="s">
        <v>83</v>
      </c>
      <c r="F19" s="29" t="s">
        <v>121</v>
      </c>
      <c r="G19" s="29"/>
      <c r="H19" s="29"/>
      <c r="I19" s="115">
        <v>7.22</v>
      </c>
      <c r="J19" s="116">
        <v>0.14399999999999999</v>
      </c>
      <c r="K19" s="115">
        <v>7.19</v>
      </c>
      <c r="L19" s="116">
        <v>0.14199999999999999</v>
      </c>
      <c r="M19" s="32" t="str">
        <f t="shared" ref="M19:M23" si="1">IF(ISBLANK(K19),"",IF(K19&gt;8.1,"",IF(K19&lt;=6.7,"TSM",IF(K19&lt;=6.84,"SM",IF(K19&lt;=7,"KSM",IF(K19&lt;=7.3,"I A",IF(K19&lt;=7.65,"II A",IF(K19&lt;=8.1,"III A"))))))))</f>
        <v>I A</v>
      </c>
      <c r="N19" s="29" t="s">
        <v>364</v>
      </c>
    </row>
    <row r="20" spans="1:14" ht="15.9" customHeight="1" x14ac:dyDescent="0.25">
      <c r="A20" s="83">
        <v>8</v>
      </c>
      <c r="B20" s="25">
        <v>59</v>
      </c>
      <c r="C20" s="26" t="s">
        <v>183</v>
      </c>
      <c r="D20" s="27" t="s">
        <v>696</v>
      </c>
      <c r="E20" s="28" t="s">
        <v>697</v>
      </c>
      <c r="F20" s="29" t="s">
        <v>3</v>
      </c>
      <c r="G20" s="29" t="s">
        <v>66</v>
      </c>
      <c r="H20" s="29"/>
      <c r="I20" s="115">
        <v>7.27</v>
      </c>
      <c r="J20" s="116">
        <v>0.18099999999999999</v>
      </c>
      <c r="K20" s="115">
        <v>7.22</v>
      </c>
      <c r="L20" s="116">
        <v>0.152</v>
      </c>
      <c r="M20" s="32" t="str">
        <f t="shared" si="1"/>
        <v>I A</v>
      </c>
      <c r="N20" s="29" t="s">
        <v>80</v>
      </c>
    </row>
    <row r="21" spans="1:14" ht="15.9" customHeight="1" x14ac:dyDescent="0.25">
      <c r="A21" s="83">
        <v>9</v>
      </c>
      <c r="B21" s="25">
        <v>61</v>
      </c>
      <c r="C21" s="26" t="s">
        <v>715</v>
      </c>
      <c r="D21" s="27" t="s">
        <v>716</v>
      </c>
      <c r="E21" s="28" t="s">
        <v>717</v>
      </c>
      <c r="F21" s="29" t="s">
        <v>672</v>
      </c>
      <c r="G21" s="29" t="s">
        <v>673</v>
      </c>
      <c r="H21" s="29" t="s">
        <v>674</v>
      </c>
      <c r="I21" s="115">
        <v>7.36</v>
      </c>
      <c r="J21" s="116">
        <v>0.28299999999999997</v>
      </c>
      <c r="K21" s="115">
        <v>7.29</v>
      </c>
      <c r="L21" s="116">
        <v>0.19</v>
      </c>
      <c r="M21" s="32" t="str">
        <f t="shared" si="1"/>
        <v>I A</v>
      </c>
      <c r="N21" s="29" t="s">
        <v>718</v>
      </c>
    </row>
    <row r="22" spans="1:14" ht="15.9" customHeight="1" x14ac:dyDescent="0.25">
      <c r="A22" s="83">
        <v>10</v>
      </c>
      <c r="B22" s="25">
        <v>94</v>
      </c>
      <c r="C22" s="26" t="s">
        <v>732</v>
      </c>
      <c r="D22" s="27" t="s">
        <v>733</v>
      </c>
      <c r="E22" s="28" t="s">
        <v>734</v>
      </c>
      <c r="F22" s="29" t="s">
        <v>3</v>
      </c>
      <c r="G22" s="29" t="s">
        <v>95</v>
      </c>
      <c r="H22" s="29"/>
      <c r="I22" s="115">
        <v>7.35</v>
      </c>
      <c r="J22" s="116">
        <v>0.151</v>
      </c>
      <c r="K22" s="115">
        <v>7.29</v>
      </c>
      <c r="L22" s="116">
        <v>0.185</v>
      </c>
      <c r="M22" s="32" t="str">
        <f t="shared" si="1"/>
        <v>I A</v>
      </c>
      <c r="N22" s="29" t="s">
        <v>80</v>
      </c>
    </row>
    <row r="23" spans="1:14" ht="15.9" customHeight="1" x14ac:dyDescent="0.25">
      <c r="A23" s="83">
        <v>11</v>
      </c>
      <c r="B23" s="25">
        <v>55</v>
      </c>
      <c r="C23" s="26" t="s">
        <v>292</v>
      </c>
      <c r="D23" s="27" t="s">
        <v>635</v>
      </c>
      <c r="E23" s="28" t="s">
        <v>636</v>
      </c>
      <c r="F23" s="29" t="s">
        <v>226</v>
      </c>
      <c r="G23" s="29" t="s">
        <v>227</v>
      </c>
      <c r="H23" s="29"/>
      <c r="I23" s="115">
        <v>7.38</v>
      </c>
      <c r="J23" s="116">
        <v>0.23799999999999999</v>
      </c>
      <c r="K23" s="115">
        <v>7.3</v>
      </c>
      <c r="L23" s="116">
        <v>0.159</v>
      </c>
      <c r="M23" s="32" t="str">
        <f t="shared" si="1"/>
        <v>I A</v>
      </c>
      <c r="N23" s="29" t="s">
        <v>432</v>
      </c>
    </row>
    <row r="24" spans="1:14" ht="15.9" customHeight="1" x14ac:dyDescent="0.25">
      <c r="A24" s="83">
        <v>12</v>
      </c>
      <c r="B24" s="25">
        <v>85</v>
      </c>
      <c r="C24" s="26" t="s">
        <v>348</v>
      </c>
      <c r="D24" s="27" t="s">
        <v>696</v>
      </c>
      <c r="E24" s="28" t="s">
        <v>697</v>
      </c>
      <c r="F24" s="29" t="s">
        <v>3</v>
      </c>
      <c r="G24" s="29" t="s">
        <v>66</v>
      </c>
      <c r="H24" s="29"/>
      <c r="I24" s="115">
        <v>7.28</v>
      </c>
      <c r="J24" s="116">
        <v>0.17399999999999999</v>
      </c>
      <c r="K24" s="115">
        <v>7.31</v>
      </c>
      <c r="L24" s="116">
        <v>0.161</v>
      </c>
      <c r="M24" s="32" t="str">
        <f>IF(ISBLANK(I24),"",IF(I24&gt;8.1,"",IF(I24&lt;=6.7,"TSM",IF(I24&lt;=6.84,"SM",IF(I24&lt;=7,"KSM",IF(I24&lt;=7.3,"I A",IF(I24&lt;=7.65,"II A",IF(I24&lt;=8.1,"III A"))))))))</f>
        <v>I A</v>
      </c>
      <c r="N24" s="29" t="s">
        <v>139</v>
      </c>
    </row>
    <row r="25" spans="1:14" ht="9" customHeight="1" thickBot="1" x14ac:dyDescent="0.3">
      <c r="D25" s="2"/>
    </row>
    <row r="26" spans="1:14" s="7" customFormat="1" ht="10.8" thickBot="1" x14ac:dyDescent="0.25">
      <c r="A26" s="16" t="s">
        <v>5</v>
      </c>
      <c r="B26" s="17" t="s">
        <v>6</v>
      </c>
      <c r="C26" s="18" t="s">
        <v>7</v>
      </c>
      <c r="D26" s="19" t="s">
        <v>8</v>
      </c>
      <c r="E26" s="20" t="s">
        <v>9</v>
      </c>
      <c r="F26" s="20" t="s">
        <v>10</v>
      </c>
      <c r="G26" s="20" t="s">
        <v>11</v>
      </c>
      <c r="H26" s="20" t="s">
        <v>12</v>
      </c>
      <c r="I26" s="21" t="s">
        <v>405</v>
      </c>
      <c r="J26" s="114" t="s">
        <v>406</v>
      </c>
      <c r="K26" s="21" t="s">
        <v>407</v>
      </c>
      <c r="L26" s="114" t="s">
        <v>406</v>
      </c>
      <c r="M26" s="22" t="s">
        <v>15</v>
      </c>
      <c r="N26" s="23" t="s">
        <v>16</v>
      </c>
    </row>
    <row r="27" spans="1:14" ht="15.9" customHeight="1" x14ac:dyDescent="0.25">
      <c r="A27" s="83">
        <v>13</v>
      </c>
      <c r="B27" s="25">
        <v>30</v>
      </c>
      <c r="C27" s="26" t="s">
        <v>743</v>
      </c>
      <c r="D27" s="27" t="s">
        <v>744</v>
      </c>
      <c r="E27" s="28" t="s">
        <v>745</v>
      </c>
      <c r="F27" s="29" t="s">
        <v>121</v>
      </c>
      <c r="G27" s="29"/>
      <c r="H27" s="29"/>
      <c r="I27" s="115">
        <v>7.4</v>
      </c>
      <c r="J27" s="116">
        <v>0.20200000000000001</v>
      </c>
      <c r="K27" s="115"/>
      <c r="L27" s="116"/>
      <c r="M27" s="32" t="str">
        <f t="shared" ref="M27:M59" si="2">IF(ISBLANK(I27),"",IF(I27&gt;8.1,"",IF(I27&lt;=6.7,"TSM",IF(I27&lt;=6.84,"SM",IF(I27&lt;=7,"KSM",IF(I27&lt;=7.3,"I A",IF(I27&lt;=7.65,"II A",IF(I27&lt;=8.1,"III A"))))))))</f>
        <v>II A</v>
      </c>
      <c r="N27" s="29" t="s">
        <v>746</v>
      </c>
    </row>
    <row r="28" spans="1:14" ht="15.9" customHeight="1" x14ac:dyDescent="0.25">
      <c r="A28" s="83">
        <v>14</v>
      </c>
      <c r="B28" s="25">
        <v>42</v>
      </c>
      <c r="C28" s="26" t="s">
        <v>148</v>
      </c>
      <c r="D28" s="27" t="s">
        <v>655</v>
      </c>
      <c r="E28" s="28" t="s">
        <v>656</v>
      </c>
      <c r="F28" s="29" t="s">
        <v>3</v>
      </c>
      <c r="G28" s="29" t="s">
        <v>66</v>
      </c>
      <c r="H28" s="29"/>
      <c r="I28" s="115">
        <v>7.42</v>
      </c>
      <c r="J28" s="116">
        <v>0.20799999999999999</v>
      </c>
      <c r="K28" s="115"/>
      <c r="L28" s="116"/>
      <c r="M28" s="32" t="str">
        <f t="shared" si="2"/>
        <v>II A</v>
      </c>
      <c r="N28" s="29" t="s">
        <v>657</v>
      </c>
    </row>
    <row r="29" spans="1:14" ht="15.9" customHeight="1" x14ac:dyDescent="0.25">
      <c r="A29" s="83">
        <v>15</v>
      </c>
      <c r="B29" s="25">
        <v>108</v>
      </c>
      <c r="C29" s="26" t="s">
        <v>658</v>
      </c>
      <c r="D29" s="27" t="s">
        <v>659</v>
      </c>
      <c r="E29" s="28" t="s">
        <v>660</v>
      </c>
      <c r="F29" s="29" t="s">
        <v>661</v>
      </c>
      <c r="G29" s="29" t="s">
        <v>662</v>
      </c>
      <c r="H29" s="29"/>
      <c r="I29" s="115">
        <v>7.43</v>
      </c>
      <c r="J29" s="116">
        <v>0.14099999999999999</v>
      </c>
      <c r="K29" s="115"/>
      <c r="L29" s="116"/>
      <c r="M29" s="32" t="str">
        <f t="shared" si="2"/>
        <v>II A</v>
      </c>
      <c r="N29" s="29" t="s">
        <v>663</v>
      </c>
    </row>
    <row r="30" spans="1:14" ht="15.9" customHeight="1" x14ac:dyDescent="0.25">
      <c r="A30" s="83">
        <v>16</v>
      </c>
      <c r="B30" s="25">
        <v>38</v>
      </c>
      <c r="C30" s="26" t="s">
        <v>687</v>
      </c>
      <c r="D30" s="27" t="s">
        <v>688</v>
      </c>
      <c r="E30" s="28" t="s">
        <v>689</v>
      </c>
      <c r="F30" s="29" t="s">
        <v>624</v>
      </c>
      <c r="G30" s="29"/>
      <c r="H30" s="29"/>
      <c r="I30" s="115">
        <v>7.58</v>
      </c>
      <c r="J30" s="116">
        <v>0.129</v>
      </c>
      <c r="K30" s="115"/>
      <c r="L30" s="116"/>
      <c r="M30" s="32" t="str">
        <f t="shared" si="2"/>
        <v>II A</v>
      </c>
      <c r="N30" s="29" t="s">
        <v>690</v>
      </c>
    </row>
    <row r="31" spans="1:14" ht="15.9" customHeight="1" x14ac:dyDescent="0.25">
      <c r="A31" s="83">
        <v>17</v>
      </c>
      <c r="B31" s="25">
        <v>109</v>
      </c>
      <c r="C31" s="26" t="s">
        <v>719</v>
      </c>
      <c r="D31" s="27" t="s">
        <v>720</v>
      </c>
      <c r="E31" s="28" t="s">
        <v>721</v>
      </c>
      <c r="F31" s="29" t="s">
        <v>39</v>
      </c>
      <c r="G31" s="29" t="s">
        <v>40</v>
      </c>
      <c r="H31" s="29" t="s">
        <v>41</v>
      </c>
      <c r="I31" s="115">
        <v>7.59</v>
      </c>
      <c r="J31" s="116">
        <v>0.152</v>
      </c>
      <c r="K31" s="115"/>
      <c r="L31" s="116"/>
      <c r="M31" s="32" t="str">
        <f t="shared" si="2"/>
        <v>II A</v>
      </c>
      <c r="N31" s="29" t="s">
        <v>43</v>
      </c>
    </row>
    <row r="32" spans="1:14" ht="15.9" customHeight="1" x14ac:dyDescent="0.25">
      <c r="A32" s="83">
        <v>18</v>
      </c>
      <c r="B32" s="25">
        <v>107</v>
      </c>
      <c r="C32" s="26" t="s">
        <v>651</v>
      </c>
      <c r="D32" s="27" t="s">
        <v>698</v>
      </c>
      <c r="E32" s="28" t="s">
        <v>699</v>
      </c>
      <c r="F32" s="29" t="s">
        <v>700</v>
      </c>
      <c r="G32" s="29" t="s">
        <v>662</v>
      </c>
      <c r="H32" s="29"/>
      <c r="I32" s="115">
        <v>7.6</v>
      </c>
      <c r="J32" s="116">
        <v>0.14599999999999999</v>
      </c>
      <c r="K32" s="115"/>
      <c r="L32" s="116"/>
      <c r="M32" s="32" t="str">
        <f t="shared" si="2"/>
        <v>II A</v>
      </c>
      <c r="N32" s="29" t="s">
        <v>701</v>
      </c>
    </row>
    <row r="33" spans="1:14" ht="15.9" customHeight="1" x14ac:dyDescent="0.25">
      <c r="A33" s="83">
        <v>19</v>
      </c>
      <c r="B33" s="25">
        <v>75</v>
      </c>
      <c r="C33" s="26" t="s">
        <v>722</v>
      </c>
      <c r="D33" s="27" t="s">
        <v>723</v>
      </c>
      <c r="E33" s="28" t="s">
        <v>724</v>
      </c>
      <c r="F33" s="29" t="s">
        <v>3</v>
      </c>
      <c r="G33" s="29" t="s">
        <v>66</v>
      </c>
      <c r="H33" s="29"/>
      <c r="I33" s="115">
        <v>7.6</v>
      </c>
      <c r="J33" s="116">
        <v>0.16</v>
      </c>
      <c r="K33" s="115"/>
      <c r="L33" s="116"/>
      <c r="M33" s="32" t="str">
        <f t="shared" si="2"/>
        <v>II A</v>
      </c>
      <c r="N33" s="29" t="s">
        <v>341</v>
      </c>
    </row>
    <row r="34" spans="1:14" ht="15.9" customHeight="1" x14ac:dyDescent="0.25">
      <c r="A34" s="83">
        <v>20</v>
      </c>
      <c r="B34" s="25">
        <v>103</v>
      </c>
      <c r="C34" s="26" t="s">
        <v>332</v>
      </c>
      <c r="D34" s="27" t="s">
        <v>637</v>
      </c>
      <c r="E34" s="28" t="s">
        <v>638</v>
      </c>
      <c r="F34" s="29" t="s">
        <v>639</v>
      </c>
      <c r="G34" s="29" t="s">
        <v>640</v>
      </c>
      <c r="H34" s="29"/>
      <c r="I34" s="115">
        <v>7.64</v>
      </c>
      <c r="J34" s="116">
        <v>0.245</v>
      </c>
      <c r="K34" s="115"/>
      <c r="L34" s="116"/>
      <c r="M34" s="32" t="str">
        <f t="shared" si="2"/>
        <v>II A</v>
      </c>
      <c r="N34" s="29" t="s">
        <v>641</v>
      </c>
    </row>
    <row r="35" spans="1:14" ht="15.9" customHeight="1" x14ac:dyDescent="0.25">
      <c r="A35" s="83">
        <v>21</v>
      </c>
      <c r="B35" s="25">
        <v>12</v>
      </c>
      <c r="C35" s="26" t="s">
        <v>196</v>
      </c>
      <c r="D35" s="27" t="s">
        <v>735</v>
      </c>
      <c r="E35" s="28" t="s">
        <v>736</v>
      </c>
      <c r="F35" s="29" t="s">
        <v>3</v>
      </c>
      <c r="G35" s="29" t="s">
        <v>66</v>
      </c>
      <c r="H35" s="29"/>
      <c r="I35" s="115">
        <v>7.72</v>
      </c>
      <c r="J35" s="116">
        <v>0.18</v>
      </c>
      <c r="K35" s="115"/>
      <c r="L35" s="116"/>
      <c r="M35" s="32" t="str">
        <f t="shared" si="2"/>
        <v>III A</v>
      </c>
      <c r="N35" s="29" t="s">
        <v>349</v>
      </c>
    </row>
    <row r="36" spans="1:14" ht="15.9" customHeight="1" x14ac:dyDescent="0.25">
      <c r="A36" s="83">
        <v>22</v>
      </c>
      <c r="B36" s="25">
        <v>84</v>
      </c>
      <c r="C36" s="26" t="s">
        <v>747</v>
      </c>
      <c r="D36" s="27" t="s">
        <v>748</v>
      </c>
      <c r="E36" s="28" t="s">
        <v>749</v>
      </c>
      <c r="F36" s="29" t="s">
        <v>3</v>
      </c>
      <c r="G36" s="29" t="s">
        <v>66</v>
      </c>
      <c r="H36" s="29"/>
      <c r="I36" s="115">
        <v>7.73</v>
      </c>
      <c r="J36" s="116">
        <v>0.161</v>
      </c>
      <c r="K36" s="115"/>
      <c r="L36" s="116"/>
      <c r="M36" s="32" t="str">
        <f t="shared" si="2"/>
        <v>III A</v>
      </c>
      <c r="N36" s="29" t="s">
        <v>750</v>
      </c>
    </row>
    <row r="37" spans="1:14" ht="15.9" customHeight="1" x14ac:dyDescent="0.25">
      <c r="A37" s="83">
        <v>23</v>
      </c>
      <c r="B37" s="25">
        <v>58</v>
      </c>
      <c r="C37" s="26" t="s">
        <v>658</v>
      </c>
      <c r="D37" s="27" t="s">
        <v>676</v>
      </c>
      <c r="E37" s="28" t="s">
        <v>677</v>
      </c>
      <c r="F37" s="29" t="s">
        <v>226</v>
      </c>
      <c r="G37" s="29" t="s">
        <v>227</v>
      </c>
      <c r="H37" s="29"/>
      <c r="I37" s="115">
        <v>7.75</v>
      </c>
      <c r="J37" s="116">
        <v>0.17599999999999999</v>
      </c>
      <c r="K37" s="115"/>
      <c r="L37" s="116"/>
      <c r="M37" s="32" t="str">
        <f t="shared" si="2"/>
        <v>III A</v>
      </c>
      <c r="N37" s="29" t="s">
        <v>432</v>
      </c>
    </row>
    <row r="38" spans="1:14" ht="15.9" customHeight="1" x14ac:dyDescent="0.25">
      <c r="A38" s="83">
        <v>24</v>
      </c>
      <c r="B38" s="25">
        <v>24</v>
      </c>
      <c r="C38" s="26" t="s">
        <v>702</v>
      </c>
      <c r="D38" s="27" t="s">
        <v>703</v>
      </c>
      <c r="E38" s="28" t="s">
        <v>704</v>
      </c>
      <c r="F38" s="29" t="s">
        <v>121</v>
      </c>
      <c r="G38" s="29"/>
      <c r="H38" s="29"/>
      <c r="I38" s="115">
        <v>7.76</v>
      </c>
      <c r="J38" s="116">
        <v>0.22700000000000001</v>
      </c>
      <c r="K38" s="115"/>
      <c r="L38" s="116"/>
      <c r="M38" s="32" t="str">
        <f t="shared" si="2"/>
        <v>III A</v>
      </c>
      <c r="N38" s="29" t="s">
        <v>247</v>
      </c>
    </row>
    <row r="39" spans="1:14" ht="15.9" customHeight="1" x14ac:dyDescent="0.25">
      <c r="A39" s="83">
        <v>25</v>
      </c>
      <c r="B39" s="25">
        <v>104</v>
      </c>
      <c r="C39" s="26" t="s">
        <v>678</v>
      </c>
      <c r="D39" s="27" t="s">
        <v>679</v>
      </c>
      <c r="E39" s="28" t="s">
        <v>680</v>
      </c>
      <c r="F39" s="29" t="s">
        <v>639</v>
      </c>
      <c r="G39" s="29" t="s">
        <v>640</v>
      </c>
      <c r="H39" s="29"/>
      <c r="I39" s="115">
        <v>7.79</v>
      </c>
      <c r="J39" s="116">
        <v>0.217</v>
      </c>
      <c r="K39" s="115"/>
      <c r="L39" s="116"/>
      <c r="M39" s="32" t="str">
        <f t="shared" si="2"/>
        <v>III A</v>
      </c>
      <c r="N39" s="29" t="s">
        <v>641</v>
      </c>
    </row>
    <row r="40" spans="1:14" ht="15.9" customHeight="1" x14ac:dyDescent="0.25">
      <c r="A40" s="83">
        <v>26</v>
      </c>
      <c r="B40" s="25">
        <v>86</v>
      </c>
      <c r="C40" s="26" t="s">
        <v>751</v>
      </c>
      <c r="D40" s="27" t="s">
        <v>752</v>
      </c>
      <c r="E40" s="28" t="s">
        <v>753</v>
      </c>
      <c r="F40" s="29" t="s">
        <v>3</v>
      </c>
      <c r="G40" s="29"/>
      <c r="H40" s="29"/>
      <c r="I40" s="115">
        <v>7.79</v>
      </c>
      <c r="J40" s="116">
        <v>0.25600000000000001</v>
      </c>
      <c r="K40" s="115"/>
      <c r="L40" s="116"/>
      <c r="M40" s="32" t="str">
        <f t="shared" si="2"/>
        <v>III A</v>
      </c>
      <c r="N40" s="29" t="s">
        <v>139</v>
      </c>
    </row>
    <row r="41" spans="1:14" ht="15.9" customHeight="1" x14ac:dyDescent="0.25">
      <c r="A41" s="83">
        <v>27</v>
      </c>
      <c r="B41" s="25">
        <v>19</v>
      </c>
      <c r="C41" s="26" t="s">
        <v>234</v>
      </c>
      <c r="D41" s="27" t="s">
        <v>664</v>
      </c>
      <c r="E41" s="28" t="s">
        <v>665</v>
      </c>
      <c r="F41" s="29" t="s">
        <v>3</v>
      </c>
      <c r="G41" s="29" t="s">
        <v>66</v>
      </c>
      <c r="H41" s="29"/>
      <c r="I41" s="115">
        <v>7.8</v>
      </c>
      <c r="J41" s="116">
        <v>0.16</v>
      </c>
      <c r="K41" s="115"/>
      <c r="L41" s="116"/>
      <c r="M41" s="32" t="str">
        <f t="shared" si="2"/>
        <v>III A</v>
      </c>
      <c r="N41" s="29" t="s">
        <v>440</v>
      </c>
    </row>
    <row r="42" spans="1:14" ht="15.9" customHeight="1" x14ac:dyDescent="0.25">
      <c r="A42" s="83">
        <v>28</v>
      </c>
      <c r="B42" s="25">
        <v>106</v>
      </c>
      <c r="C42" s="26" t="s">
        <v>45</v>
      </c>
      <c r="D42" s="27" t="s">
        <v>737</v>
      </c>
      <c r="E42" s="28" t="s">
        <v>738</v>
      </c>
      <c r="F42" s="29" t="s">
        <v>739</v>
      </c>
      <c r="G42" s="29" t="s">
        <v>662</v>
      </c>
      <c r="H42" s="29"/>
      <c r="I42" s="115">
        <v>7.8</v>
      </c>
      <c r="J42" s="116">
        <v>0.26500000000000001</v>
      </c>
      <c r="K42" s="115"/>
      <c r="L42" s="116"/>
      <c r="M42" s="32" t="str">
        <f t="shared" si="2"/>
        <v>III A</v>
      </c>
      <c r="N42" s="29" t="s">
        <v>740</v>
      </c>
    </row>
    <row r="43" spans="1:14" ht="15.9" customHeight="1" x14ac:dyDescent="0.25">
      <c r="A43" s="83">
        <v>29</v>
      </c>
      <c r="B43" s="25">
        <v>105</v>
      </c>
      <c r="C43" s="26" t="s">
        <v>669</v>
      </c>
      <c r="D43" s="27" t="s">
        <v>705</v>
      </c>
      <c r="E43" s="28" t="s">
        <v>706</v>
      </c>
      <c r="F43" s="29" t="s">
        <v>639</v>
      </c>
      <c r="G43" s="29" t="s">
        <v>640</v>
      </c>
      <c r="H43" s="29"/>
      <c r="I43" s="115">
        <v>7.81</v>
      </c>
      <c r="J43" s="116">
        <v>0.187</v>
      </c>
      <c r="K43" s="115"/>
      <c r="L43" s="116"/>
      <c r="M43" s="32" t="str">
        <f t="shared" si="2"/>
        <v>III A</v>
      </c>
      <c r="N43" s="29" t="s">
        <v>641</v>
      </c>
    </row>
    <row r="44" spans="1:14" ht="15.9" customHeight="1" x14ac:dyDescent="0.25">
      <c r="A44" s="83">
        <v>30</v>
      </c>
      <c r="B44" s="25">
        <v>25</v>
      </c>
      <c r="C44" s="26" t="s">
        <v>754</v>
      </c>
      <c r="D44" s="27" t="s">
        <v>755</v>
      </c>
      <c r="E44" s="28" t="s">
        <v>756</v>
      </c>
      <c r="F44" s="29" t="s">
        <v>121</v>
      </c>
      <c r="G44" s="29"/>
      <c r="H44" s="29"/>
      <c r="I44" s="115">
        <v>7.89</v>
      </c>
      <c r="J44" s="116">
        <v>0.16400000000000001</v>
      </c>
      <c r="K44" s="115"/>
      <c r="L44" s="116"/>
      <c r="M44" s="32" t="str">
        <f t="shared" si="2"/>
        <v>III A</v>
      </c>
      <c r="N44" s="29" t="s">
        <v>247</v>
      </c>
    </row>
    <row r="45" spans="1:14" ht="15.9" customHeight="1" x14ac:dyDescent="0.25">
      <c r="A45" s="83">
        <v>31</v>
      </c>
      <c r="B45" s="25">
        <v>74</v>
      </c>
      <c r="C45" s="26" t="s">
        <v>669</v>
      </c>
      <c r="D45" s="27" t="s">
        <v>725</v>
      </c>
      <c r="E45" s="28" t="s">
        <v>726</v>
      </c>
      <c r="F45" s="29" t="s">
        <v>3</v>
      </c>
      <c r="G45" s="29" t="s">
        <v>66</v>
      </c>
      <c r="H45" s="29"/>
      <c r="I45" s="115">
        <v>7.93</v>
      </c>
      <c r="J45" s="116">
        <v>0.21299999999999999</v>
      </c>
      <c r="K45" s="115"/>
      <c r="L45" s="116"/>
      <c r="M45" s="32" t="str">
        <f t="shared" si="2"/>
        <v>III A</v>
      </c>
      <c r="N45" s="29" t="s">
        <v>341</v>
      </c>
    </row>
    <row r="46" spans="1:14" ht="15.9" customHeight="1" x14ac:dyDescent="0.25">
      <c r="A46" s="83">
        <v>32</v>
      </c>
      <c r="B46" s="25">
        <v>28</v>
      </c>
      <c r="C46" s="26" t="s">
        <v>642</v>
      </c>
      <c r="D46" s="27" t="s">
        <v>643</v>
      </c>
      <c r="E46" s="28" t="s">
        <v>644</v>
      </c>
      <c r="F46" s="29" t="s">
        <v>121</v>
      </c>
      <c r="G46" s="29"/>
      <c r="H46" s="29"/>
      <c r="I46" s="115">
        <v>7.99</v>
      </c>
      <c r="J46" s="116">
        <v>0.17299999999999999</v>
      </c>
      <c r="K46" s="115"/>
      <c r="L46" s="116"/>
      <c r="M46" s="32" t="str">
        <f t="shared" si="2"/>
        <v>III A</v>
      </c>
      <c r="N46" s="29" t="s">
        <v>247</v>
      </c>
    </row>
    <row r="47" spans="1:14" ht="15.9" customHeight="1" x14ac:dyDescent="0.25">
      <c r="A47" s="83">
        <v>33</v>
      </c>
      <c r="B47" s="25">
        <v>14</v>
      </c>
      <c r="C47" s="26" t="s">
        <v>167</v>
      </c>
      <c r="D47" s="27" t="s">
        <v>645</v>
      </c>
      <c r="E47" s="28" t="s">
        <v>646</v>
      </c>
      <c r="F47" s="29" t="s">
        <v>3</v>
      </c>
      <c r="G47" s="29" t="s">
        <v>66</v>
      </c>
      <c r="H47" s="29"/>
      <c r="I47" s="115">
        <v>8</v>
      </c>
      <c r="J47" s="116">
        <v>0.16500000000000001</v>
      </c>
      <c r="K47" s="115"/>
      <c r="L47" s="116"/>
      <c r="M47" s="32" t="str">
        <f t="shared" si="2"/>
        <v>III A</v>
      </c>
      <c r="N47" s="29" t="s">
        <v>647</v>
      </c>
    </row>
    <row r="48" spans="1:14" ht="15.9" customHeight="1" x14ac:dyDescent="0.25">
      <c r="A48" s="83">
        <v>34</v>
      </c>
      <c r="B48" s="25">
        <v>10</v>
      </c>
      <c r="C48" s="26" t="s">
        <v>340</v>
      </c>
      <c r="D48" s="27" t="s">
        <v>339</v>
      </c>
      <c r="E48" s="28" t="s">
        <v>338</v>
      </c>
      <c r="F48" s="29" t="s">
        <v>3</v>
      </c>
      <c r="G48" s="29" t="s">
        <v>95</v>
      </c>
      <c r="H48" s="29"/>
      <c r="I48" s="115">
        <v>8.15</v>
      </c>
      <c r="J48" s="116">
        <v>0.58499999999999996</v>
      </c>
      <c r="K48" s="115"/>
      <c r="L48" s="116"/>
      <c r="M48" s="32" t="str">
        <f t="shared" si="2"/>
        <v/>
      </c>
      <c r="N48" s="29" t="s">
        <v>337</v>
      </c>
    </row>
    <row r="49" spans="1:20" ht="15.9" customHeight="1" x14ac:dyDescent="0.25">
      <c r="A49" s="83">
        <v>35</v>
      </c>
      <c r="B49" s="25">
        <v>57</v>
      </c>
      <c r="C49" s="26" t="s">
        <v>191</v>
      </c>
      <c r="D49" s="27" t="s">
        <v>727</v>
      </c>
      <c r="E49" s="28" t="s">
        <v>728</v>
      </c>
      <c r="F49" s="29" t="s">
        <v>226</v>
      </c>
      <c r="G49" s="29" t="s">
        <v>227</v>
      </c>
      <c r="H49" s="29"/>
      <c r="I49" s="115">
        <v>8.2899999999999991</v>
      </c>
      <c r="J49" s="116">
        <v>0.251</v>
      </c>
      <c r="K49" s="115"/>
      <c r="L49" s="116"/>
      <c r="M49" s="32" t="str">
        <f t="shared" si="2"/>
        <v/>
      </c>
      <c r="N49" s="29" t="s">
        <v>432</v>
      </c>
    </row>
    <row r="50" spans="1:20" ht="15.9" customHeight="1" x14ac:dyDescent="0.25">
      <c r="A50" s="83">
        <v>36</v>
      </c>
      <c r="B50" s="25">
        <v>53</v>
      </c>
      <c r="C50" s="26" t="s">
        <v>648</v>
      </c>
      <c r="D50" s="27" t="s">
        <v>649</v>
      </c>
      <c r="E50" s="28" t="s">
        <v>650</v>
      </c>
      <c r="F50" s="29" t="s">
        <v>163</v>
      </c>
      <c r="G50" s="29" t="s">
        <v>164</v>
      </c>
      <c r="H50" s="29" t="s">
        <v>165</v>
      </c>
      <c r="I50" s="115">
        <v>8.32</v>
      </c>
      <c r="J50" s="116">
        <v>0.17299999999999999</v>
      </c>
      <c r="K50" s="115"/>
      <c r="L50" s="116"/>
      <c r="M50" s="32" t="str">
        <f t="shared" si="2"/>
        <v/>
      </c>
      <c r="N50" s="29" t="s">
        <v>166</v>
      </c>
    </row>
    <row r="51" spans="1:20" ht="15.9" customHeight="1" x14ac:dyDescent="0.25">
      <c r="A51" s="83">
        <v>37</v>
      </c>
      <c r="B51" s="25">
        <v>18</v>
      </c>
      <c r="C51" s="26" t="s">
        <v>691</v>
      </c>
      <c r="D51" s="27" t="s">
        <v>692</v>
      </c>
      <c r="E51" s="28" t="s">
        <v>693</v>
      </c>
      <c r="F51" s="29" t="s">
        <v>3</v>
      </c>
      <c r="G51" s="29" t="s">
        <v>66</v>
      </c>
      <c r="H51" s="29"/>
      <c r="I51" s="115">
        <v>8.43</v>
      </c>
      <c r="J51" s="116">
        <v>0.16</v>
      </c>
      <c r="K51" s="115"/>
      <c r="L51" s="116"/>
      <c r="M51" s="32" t="str">
        <f t="shared" si="2"/>
        <v/>
      </c>
      <c r="N51" s="29" t="s">
        <v>440</v>
      </c>
    </row>
    <row r="52" spans="1:20" ht="15.9" customHeight="1" x14ac:dyDescent="0.25">
      <c r="A52" s="83">
        <v>38</v>
      </c>
      <c r="B52" s="25">
        <v>56</v>
      </c>
      <c r="C52" s="26" t="s">
        <v>666</v>
      </c>
      <c r="D52" s="27" t="s">
        <v>667</v>
      </c>
      <c r="E52" s="28" t="s">
        <v>668</v>
      </c>
      <c r="F52" s="29" t="s">
        <v>226</v>
      </c>
      <c r="G52" s="29" t="s">
        <v>227</v>
      </c>
      <c r="H52" s="29"/>
      <c r="I52" s="115">
        <v>8.57</v>
      </c>
      <c r="J52" s="116">
        <v>0.41299999999999998</v>
      </c>
      <c r="K52" s="115"/>
      <c r="L52" s="116"/>
      <c r="M52" s="32" t="str">
        <f t="shared" si="2"/>
        <v/>
      </c>
      <c r="N52" s="29" t="s">
        <v>432</v>
      </c>
    </row>
    <row r="53" spans="1:20" ht="15.9" customHeight="1" x14ac:dyDescent="0.25">
      <c r="A53" s="83">
        <v>39</v>
      </c>
      <c r="B53" s="25">
        <v>15</v>
      </c>
      <c r="C53" s="26" t="s">
        <v>741</v>
      </c>
      <c r="D53" s="27" t="s">
        <v>742</v>
      </c>
      <c r="E53" s="28" t="s">
        <v>493</v>
      </c>
      <c r="F53" s="29" t="s">
        <v>3</v>
      </c>
      <c r="G53" s="29" t="s">
        <v>66</v>
      </c>
      <c r="H53" s="29"/>
      <c r="I53" s="115">
        <v>8.68</v>
      </c>
      <c r="J53" s="116">
        <v>0.23100000000000001</v>
      </c>
      <c r="K53" s="115"/>
      <c r="L53" s="116"/>
      <c r="M53" s="32" t="str">
        <f t="shared" si="2"/>
        <v/>
      </c>
      <c r="N53" s="29" t="s">
        <v>349</v>
      </c>
    </row>
    <row r="54" spans="1:20" ht="15.9" customHeight="1" x14ac:dyDescent="0.25">
      <c r="A54" s="83"/>
      <c r="B54" s="25">
        <v>31</v>
      </c>
      <c r="C54" s="26" t="s">
        <v>355</v>
      </c>
      <c r="D54" s="27" t="s">
        <v>354</v>
      </c>
      <c r="E54" s="28" t="s">
        <v>353</v>
      </c>
      <c r="F54" s="29" t="s">
        <v>3</v>
      </c>
      <c r="G54" s="29" t="s">
        <v>66</v>
      </c>
      <c r="H54" s="29"/>
      <c r="I54" s="115" t="s">
        <v>42</v>
      </c>
      <c r="J54" s="116"/>
      <c r="K54" s="115"/>
      <c r="L54" s="116"/>
      <c r="M54" s="32" t="str">
        <f t="shared" si="2"/>
        <v/>
      </c>
      <c r="N54" s="29" t="s">
        <v>232</v>
      </c>
    </row>
    <row r="55" spans="1:20" ht="15.9" customHeight="1" x14ac:dyDescent="0.25">
      <c r="A55" s="83"/>
      <c r="B55" s="25">
        <v>52</v>
      </c>
      <c r="C55" s="26" t="s">
        <v>332</v>
      </c>
      <c r="D55" s="27" t="s">
        <v>710</v>
      </c>
      <c r="E55" s="28" t="s">
        <v>711</v>
      </c>
      <c r="F55" s="29" t="s">
        <v>163</v>
      </c>
      <c r="G55" s="29" t="s">
        <v>164</v>
      </c>
      <c r="H55" s="29" t="s">
        <v>165</v>
      </c>
      <c r="I55" s="115" t="s">
        <v>42</v>
      </c>
      <c r="J55" s="116"/>
      <c r="K55" s="115"/>
      <c r="L55" s="116"/>
      <c r="M55" s="32" t="str">
        <f t="shared" si="2"/>
        <v/>
      </c>
      <c r="N55" s="29" t="s">
        <v>166</v>
      </c>
    </row>
    <row r="56" spans="1:20" ht="15.9" customHeight="1" x14ac:dyDescent="0.25">
      <c r="A56" s="83"/>
      <c r="B56" s="25">
        <v>78</v>
      </c>
      <c r="C56" s="26" t="s">
        <v>648</v>
      </c>
      <c r="D56" s="27" t="s">
        <v>694</v>
      </c>
      <c r="E56" s="28" t="s">
        <v>695</v>
      </c>
      <c r="F56" s="29" t="s">
        <v>3</v>
      </c>
      <c r="G56" s="29" t="s">
        <v>66</v>
      </c>
      <c r="H56" s="29"/>
      <c r="I56" s="115" t="s">
        <v>42</v>
      </c>
      <c r="J56" s="116"/>
      <c r="K56" s="115"/>
      <c r="L56" s="116"/>
      <c r="M56" s="32" t="str">
        <f t="shared" si="2"/>
        <v/>
      </c>
      <c r="N56" s="29" t="s">
        <v>147</v>
      </c>
    </row>
    <row r="57" spans="1:20" ht="15.9" customHeight="1" x14ac:dyDescent="0.25">
      <c r="A57" s="83"/>
      <c r="B57" s="25">
        <v>36</v>
      </c>
      <c r="C57" s="26" t="s">
        <v>707</v>
      </c>
      <c r="D57" s="27" t="s">
        <v>708</v>
      </c>
      <c r="E57" s="28" t="s">
        <v>709</v>
      </c>
      <c r="F57" s="29" t="s">
        <v>100</v>
      </c>
      <c r="G57" s="29"/>
      <c r="H57" s="29" t="s">
        <v>448</v>
      </c>
      <c r="I57" s="115" t="s">
        <v>42</v>
      </c>
      <c r="J57" s="116"/>
      <c r="K57" s="115"/>
      <c r="L57" s="116"/>
      <c r="M57" s="32" t="str">
        <f t="shared" si="2"/>
        <v/>
      </c>
      <c r="N57" s="29" t="s">
        <v>449</v>
      </c>
    </row>
    <row r="58" spans="1:20" ht="15.9" customHeight="1" x14ac:dyDescent="0.25">
      <c r="A58" s="83"/>
      <c r="B58" s="25">
        <v>21</v>
      </c>
      <c r="C58" s="26" t="s">
        <v>336</v>
      </c>
      <c r="D58" s="27" t="s">
        <v>335</v>
      </c>
      <c r="E58" s="28" t="s">
        <v>334</v>
      </c>
      <c r="F58" s="29" t="s">
        <v>121</v>
      </c>
      <c r="G58" s="29"/>
      <c r="H58" s="29"/>
      <c r="I58" s="115" t="s">
        <v>42</v>
      </c>
      <c r="J58" s="116"/>
      <c r="K58" s="115"/>
      <c r="L58" s="116"/>
      <c r="M58" s="32" t="str">
        <f t="shared" si="2"/>
        <v/>
      </c>
      <c r="N58" s="29" t="s">
        <v>333</v>
      </c>
    </row>
    <row r="59" spans="1:20" ht="15.9" customHeight="1" x14ac:dyDescent="0.25">
      <c r="A59" s="83"/>
      <c r="B59" s="25">
        <v>43</v>
      </c>
      <c r="C59" s="26" t="s">
        <v>191</v>
      </c>
      <c r="D59" s="27" t="s">
        <v>681</v>
      </c>
      <c r="E59" s="28" t="s">
        <v>682</v>
      </c>
      <c r="F59" s="29" t="s">
        <v>3</v>
      </c>
      <c r="G59" s="29" t="s">
        <v>66</v>
      </c>
      <c r="H59" s="29"/>
      <c r="I59" s="115" t="s">
        <v>42</v>
      </c>
      <c r="J59" s="116"/>
      <c r="K59" s="115"/>
      <c r="L59" s="116"/>
      <c r="M59" s="32" t="str">
        <f t="shared" si="2"/>
        <v/>
      </c>
      <c r="N59" s="29" t="s">
        <v>313</v>
      </c>
    </row>
    <row r="60" spans="1:20" s="81" customFormat="1" x14ac:dyDescent="0.25">
      <c r="A60" s="10"/>
      <c r="B60" s="10"/>
      <c r="C60" s="10"/>
      <c r="D60" s="10"/>
      <c r="E60" s="12"/>
      <c r="F60" s="12"/>
      <c r="G60" s="12"/>
      <c r="H60" s="12"/>
      <c r="I60" s="4"/>
      <c r="J60" s="112"/>
      <c r="K60" s="4"/>
      <c r="L60" s="112"/>
      <c r="M60" s="13"/>
      <c r="N60" s="112"/>
      <c r="O60" s="10"/>
      <c r="P60" s="10"/>
      <c r="Q60" s="10"/>
      <c r="R60" s="10"/>
      <c r="S60" s="10"/>
      <c r="T60" s="10"/>
    </row>
    <row r="61" spans="1:20" s="81" customFormat="1" x14ac:dyDescent="0.25">
      <c r="A61" s="10"/>
      <c r="B61" s="10"/>
      <c r="C61" s="10"/>
      <c r="D61" s="10"/>
      <c r="E61" s="12"/>
      <c r="F61" s="12"/>
      <c r="G61" s="12"/>
      <c r="H61" s="12"/>
      <c r="I61" s="4"/>
      <c r="J61" s="112"/>
      <c r="K61" s="4"/>
      <c r="L61" s="112"/>
      <c r="M61" s="13"/>
      <c r="N61" s="112"/>
      <c r="O61" s="10"/>
      <c r="P61" s="10"/>
      <c r="Q61" s="10"/>
      <c r="R61" s="10"/>
      <c r="S61" s="10"/>
      <c r="T61" s="10"/>
    </row>
  </sheetData>
  <printOptions horizontalCentered="1"/>
  <pageMargins left="0.39370078740157483" right="0.39370078740157483" top="0.78740157480314965" bottom="0.19685039370078741" header="0.39370078740157483" footer="0.3937007874015748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10" customWidth="1"/>
    <col min="2" max="2" width="4" style="10" customWidth="1"/>
    <col min="3" max="3" width="9.6640625" style="10" customWidth="1"/>
    <col min="4" max="4" width="16.44140625" style="10" customWidth="1"/>
    <col min="5" max="5" width="8.88671875" style="80" customWidth="1"/>
    <col min="6" max="8" width="9.5546875" style="12" customWidth="1"/>
    <col min="9" max="9" width="8.109375" style="4" customWidth="1"/>
    <col min="10" max="10" width="5" style="13" customWidth="1"/>
    <col min="11" max="11" width="21.88671875" style="10" customWidth="1"/>
    <col min="12" max="12" width="4.33203125" style="153" hidden="1" customWidth="1"/>
    <col min="13" max="13" width="5.6640625" style="10" hidden="1" customWidth="1"/>
    <col min="14" max="14" width="4.5546875" style="10" hidden="1" customWidth="1"/>
    <col min="15" max="15" width="2" style="10" hidden="1" customWidth="1"/>
    <col min="16" max="16" width="9.109375" style="10" customWidth="1"/>
    <col min="17" max="16384" width="9.109375" style="10"/>
  </cols>
  <sheetData>
    <row r="1" spans="1:15" s="2" customFormat="1" ht="13.8" x14ac:dyDescent="0.25">
      <c r="A1" s="1" t="s">
        <v>0</v>
      </c>
      <c r="B1" s="1"/>
      <c r="E1" s="15"/>
      <c r="F1" s="3"/>
      <c r="G1" s="3"/>
      <c r="H1" s="3"/>
      <c r="I1" s="4"/>
      <c r="J1" s="4"/>
      <c r="K1" s="6" t="s">
        <v>1</v>
      </c>
      <c r="L1" s="152"/>
      <c r="N1" s="1"/>
      <c r="O1" s="4"/>
    </row>
    <row r="2" spans="1:15" s="7" customFormat="1" ht="15.75" customHeight="1" x14ac:dyDescent="0.25">
      <c r="A2" s="1" t="s">
        <v>2</v>
      </c>
      <c r="B2" s="1"/>
      <c r="D2" s="2"/>
      <c r="E2" s="15"/>
      <c r="F2" s="3"/>
      <c r="G2" s="3"/>
      <c r="H2" s="3"/>
      <c r="I2" s="8"/>
      <c r="J2" s="8"/>
      <c r="K2" s="9" t="s">
        <v>3</v>
      </c>
      <c r="L2" s="153"/>
      <c r="N2" s="1"/>
      <c r="O2" s="110"/>
    </row>
    <row r="3" spans="1:15" ht="10.5" customHeight="1" x14ac:dyDescent="0.3">
      <c r="C3" s="11"/>
    </row>
    <row r="4" spans="1:15" ht="15.6" x14ac:dyDescent="0.3">
      <c r="C4" s="14" t="s">
        <v>813</v>
      </c>
      <c r="D4" s="2"/>
      <c r="F4" s="15"/>
      <c r="G4" s="15"/>
      <c r="H4" s="15"/>
    </row>
    <row r="5" spans="1:15" ht="9" customHeight="1" x14ac:dyDescent="0.25">
      <c r="D5" s="2"/>
    </row>
    <row r="6" spans="1:15" x14ac:dyDescent="0.25">
      <c r="B6" s="2">
        <v>1</v>
      </c>
      <c r="C6" s="3" t="s">
        <v>124</v>
      </c>
      <c r="D6" s="82"/>
      <c r="F6" s="15"/>
      <c r="G6" s="15"/>
      <c r="H6" s="15"/>
    </row>
    <row r="7" spans="1:15" ht="9" customHeight="1" thickBot="1" x14ac:dyDescent="0.3">
      <c r="D7" s="2"/>
    </row>
    <row r="8" spans="1:15" s="7" customFormat="1" ht="10.8" thickBot="1" x14ac:dyDescent="0.25">
      <c r="A8" s="16" t="s">
        <v>5</v>
      </c>
      <c r="B8" s="17" t="s">
        <v>6</v>
      </c>
      <c r="C8" s="18" t="s">
        <v>7</v>
      </c>
      <c r="D8" s="19" t="s">
        <v>8</v>
      </c>
      <c r="E8" s="20" t="s">
        <v>9</v>
      </c>
      <c r="F8" s="20" t="s">
        <v>10</v>
      </c>
      <c r="G8" s="20" t="s">
        <v>11</v>
      </c>
      <c r="H8" s="20" t="s">
        <v>12</v>
      </c>
      <c r="I8" s="21" t="s">
        <v>814</v>
      </c>
      <c r="J8" s="22" t="s">
        <v>15</v>
      </c>
      <c r="K8" s="23" t="s">
        <v>16</v>
      </c>
      <c r="L8" s="153"/>
      <c r="M8" s="133" t="s">
        <v>815</v>
      </c>
      <c r="N8" s="16" t="s">
        <v>816</v>
      </c>
    </row>
    <row r="9" spans="1:15" ht="15.9" customHeight="1" x14ac:dyDescent="0.25">
      <c r="A9" s="83">
        <v>1</v>
      </c>
      <c r="B9" s="25">
        <v>168</v>
      </c>
      <c r="C9" s="26" t="s">
        <v>817</v>
      </c>
      <c r="D9" s="27" t="s">
        <v>818</v>
      </c>
      <c r="E9" s="28" t="s">
        <v>819</v>
      </c>
      <c r="F9" s="29" t="s">
        <v>3</v>
      </c>
      <c r="G9" s="29" t="s">
        <v>66</v>
      </c>
      <c r="H9" s="29"/>
      <c r="I9" s="115">
        <v>46.46</v>
      </c>
      <c r="J9" s="32" t="str">
        <f>IF(ISBLANK(I9),"",IF(I9&gt;48.34,"",IF(I9&lt;=0,"TSM",IF(I9&lt;=0,"SM",IF(I9&lt;=40.05,"KSM",IF(I9&lt;=42.05,"I A",IF(I9&lt;=44.84,"II A",IF(I9&lt;=48.34,"III A"))))))))</f>
        <v>III A</v>
      </c>
      <c r="K9" s="29" t="s">
        <v>820</v>
      </c>
      <c r="M9" s="154" t="s">
        <v>821</v>
      </c>
      <c r="N9" s="154" t="s">
        <v>822</v>
      </c>
      <c r="O9" s="10">
        <v>1</v>
      </c>
    </row>
    <row r="10" spans="1:15" ht="15.9" customHeight="1" x14ac:dyDescent="0.25">
      <c r="A10" s="83">
        <v>2</v>
      </c>
      <c r="B10" s="25">
        <v>130</v>
      </c>
      <c r="C10" s="26" t="s">
        <v>91</v>
      </c>
      <c r="D10" s="27" t="s">
        <v>823</v>
      </c>
      <c r="E10" s="28" t="s">
        <v>824</v>
      </c>
      <c r="F10" s="29" t="s">
        <v>825</v>
      </c>
      <c r="G10" s="29" t="s">
        <v>826</v>
      </c>
      <c r="H10" s="29"/>
      <c r="I10" s="115">
        <v>47.48</v>
      </c>
      <c r="J10" s="32" t="str">
        <f>IF(ISBLANK(I10),"",IF(I10&gt;48.34,"",IF(I10&lt;=0,"TSM",IF(I10&lt;=0,"SM",IF(I10&lt;=40.05,"KSM",IF(I10&lt;=42.05,"I A",IF(I10&lt;=44.84,"II A",IF(I10&lt;=48.34,"III A"))))))))</f>
        <v>III A</v>
      </c>
      <c r="K10" s="29" t="s">
        <v>827</v>
      </c>
      <c r="M10" s="154" t="s">
        <v>828</v>
      </c>
      <c r="N10" s="154" t="s">
        <v>829</v>
      </c>
      <c r="O10" s="10">
        <v>1</v>
      </c>
    </row>
    <row r="11" spans="1:15" ht="15.9" customHeight="1" x14ac:dyDescent="0.25">
      <c r="A11" s="83"/>
      <c r="B11" s="25">
        <v>145</v>
      </c>
      <c r="C11" s="26" t="s">
        <v>485</v>
      </c>
      <c r="D11" s="27" t="s">
        <v>486</v>
      </c>
      <c r="E11" s="28" t="s">
        <v>487</v>
      </c>
      <c r="F11" s="29" t="s">
        <v>226</v>
      </c>
      <c r="G11" s="29" t="s">
        <v>227</v>
      </c>
      <c r="H11" s="29"/>
      <c r="I11" s="115" t="s">
        <v>42</v>
      </c>
      <c r="J11" s="32" t="str">
        <f>IF(ISBLANK(I11),"",IF(I11&gt;48.34,"",IF(I11&lt;=0,"TSM",IF(I11&lt;=0,"SM",IF(I11&lt;=40.05,"KSM",IF(I11&lt;=42.05,"I A",IF(I11&lt;=44.84,"II A",IF(I11&lt;=48.34,"III A"))))))))</f>
        <v/>
      </c>
      <c r="K11" s="29" t="s">
        <v>432</v>
      </c>
      <c r="M11" s="154" t="s">
        <v>830</v>
      </c>
      <c r="N11" s="154" t="s">
        <v>135</v>
      </c>
      <c r="O11" s="10">
        <v>1</v>
      </c>
    </row>
    <row r="12" spans="1:15" ht="9" customHeight="1" x14ac:dyDescent="0.25">
      <c r="D12" s="2"/>
    </row>
    <row r="13" spans="1:15" x14ac:dyDescent="0.25">
      <c r="B13" s="2">
        <v>2</v>
      </c>
      <c r="C13" s="3" t="s">
        <v>124</v>
      </c>
      <c r="D13" s="82"/>
      <c r="F13" s="15"/>
      <c r="G13" s="15"/>
      <c r="H13" s="15"/>
    </row>
    <row r="14" spans="1:15" ht="9" customHeight="1" thickBot="1" x14ac:dyDescent="0.3">
      <c r="D14" s="2"/>
    </row>
    <row r="15" spans="1:15" s="7" customFormat="1" ht="10.8" thickBot="1" x14ac:dyDescent="0.25">
      <c r="A15" s="16" t="s">
        <v>5</v>
      </c>
      <c r="B15" s="17" t="s">
        <v>6</v>
      </c>
      <c r="C15" s="18" t="s">
        <v>7</v>
      </c>
      <c r="D15" s="19" t="s">
        <v>8</v>
      </c>
      <c r="E15" s="20" t="s">
        <v>9</v>
      </c>
      <c r="F15" s="20" t="s">
        <v>10</v>
      </c>
      <c r="G15" s="20" t="s">
        <v>11</v>
      </c>
      <c r="H15" s="20" t="s">
        <v>12</v>
      </c>
      <c r="I15" s="21" t="s">
        <v>814</v>
      </c>
      <c r="J15" s="22" t="s">
        <v>15</v>
      </c>
      <c r="K15" s="23" t="s">
        <v>16</v>
      </c>
      <c r="L15" s="153"/>
      <c r="M15" s="133" t="s">
        <v>815</v>
      </c>
      <c r="N15" s="16" t="s">
        <v>816</v>
      </c>
    </row>
    <row r="16" spans="1:15" ht="15.9" customHeight="1" x14ac:dyDescent="0.25">
      <c r="A16" s="83">
        <v>1</v>
      </c>
      <c r="B16" s="25">
        <v>178</v>
      </c>
      <c r="C16" s="26" t="s">
        <v>464</v>
      </c>
      <c r="D16" s="27" t="s">
        <v>465</v>
      </c>
      <c r="E16" s="28" t="s">
        <v>466</v>
      </c>
      <c r="F16" s="29" t="s">
        <v>121</v>
      </c>
      <c r="G16" s="29"/>
      <c r="H16" s="29"/>
      <c r="I16" s="115">
        <v>43.59</v>
      </c>
      <c r="J16" s="32" t="str">
        <f>IF(ISBLANK(I16),"",IF(I16&gt;48.34,"",IF(I16&lt;=0,"TSM",IF(I16&lt;=0,"SM",IF(I16&lt;=40.05,"KSM",IF(I16&lt;=42.05,"I A",IF(I16&lt;=44.84,"II A",IF(I16&lt;=48.34,"III A"))))))))</f>
        <v>II A</v>
      </c>
      <c r="K16" s="29" t="s">
        <v>247</v>
      </c>
      <c r="M16" s="154" t="s">
        <v>831</v>
      </c>
      <c r="N16" s="154" t="s">
        <v>832</v>
      </c>
      <c r="O16" s="10">
        <v>2</v>
      </c>
    </row>
    <row r="17" spans="1:15" ht="15.9" customHeight="1" x14ac:dyDescent="0.25">
      <c r="A17" s="83">
        <v>2</v>
      </c>
      <c r="B17" s="25">
        <v>135</v>
      </c>
      <c r="C17" s="26" t="s">
        <v>319</v>
      </c>
      <c r="D17" s="27" t="s">
        <v>467</v>
      </c>
      <c r="E17" s="28" t="s">
        <v>656</v>
      </c>
      <c r="F17" s="29" t="s">
        <v>151</v>
      </c>
      <c r="G17" s="29" t="s">
        <v>152</v>
      </c>
      <c r="H17" s="29"/>
      <c r="I17" s="115">
        <v>47.04</v>
      </c>
      <c r="J17" s="32" t="str">
        <f>IF(ISBLANK(I17),"",IF(I17&gt;48.34,"",IF(I17&lt;=0,"TSM",IF(I17&lt;=0,"SM",IF(I17&lt;=40.05,"KSM",IF(I17&lt;=42.05,"I A",IF(I17&lt;=44.84,"II A",IF(I17&lt;=48.34,"III A"))))))))</f>
        <v>III A</v>
      </c>
      <c r="K17" s="29" t="s">
        <v>153</v>
      </c>
      <c r="M17" s="154" t="s">
        <v>833</v>
      </c>
      <c r="N17" s="154" t="s">
        <v>834</v>
      </c>
      <c r="O17" s="10">
        <v>2</v>
      </c>
    </row>
    <row r="18" spans="1:15" ht="15.9" customHeight="1" x14ac:dyDescent="0.25">
      <c r="A18" s="83">
        <v>3</v>
      </c>
      <c r="B18" s="25">
        <v>179</v>
      </c>
      <c r="C18" s="26" t="s">
        <v>514</v>
      </c>
      <c r="D18" s="27" t="s">
        <v>515</v>
      </c>
      <c r="E18" s="28" t="s">
        <v>516</v>
      </c>
      <c r="F18" s="29" t="s">
        <v>121</v>
      </c>
      <c r="G18" s="29"/>
      <c r="H18" s="29"/>
      <c r="I18" s="115">
        <v>47.72</v>
      </c>
      <c r="J18" s="32" t="str">
        <f>IF(ISBLANK(I18),"",IF(I18&gt;48.34,"",IF(I18&lt;=0,"TSM",IF(I18&lt;=0,"SM",IF(I18&lt;=40.05,"KSM",IF(I18&lt;=42.05,"I A",IF(I18&lt;=44.84,"II A",IF(I18&lt;=48.34,"III A"))))))))</f>
        <v>III A</v>
      </c>
      <c r="K18" s="29" t="s">
        <v>247</v>
      </c>
      <c r="M18" s="154" t="s">
        <v>835</v>
      </c>
      <c r="N18" s="154" t="s">
        <v>135</v>
      </c>
      <c r="O18" s="10">
        <v>2</v>
      </c>
    </row>
    <row r="19" spans="1:15" ht="9" customHeight="1" x14ac:dyDescent="0.25">
      <c r="D19" s="2"/>
    </row>
    <row r="20" spans="1:15" x14ac:dyDescent="0.25">
      <c r="B20" s="2">
        <v>3</v>
      </c>
      <c r="C20" s="3" t="s">
        <v>124</v>
      </c>
      <c r="D20" s="82"/>
      <c r="F20" s="15"/>
      <c r="G20" s="15"/>
      <c r="H20" s="15"/>
    </row>
    <row r="21" spans="1:15" ht="9" customHeight="1" thickBot="1" x14ac:dyDescent="0.3">
      <c r="D21" s="2"/>
    </row>
    <row r="22" spans="1:15" s="7" customFormat="1" ht="10.8" thickBot="1" x14ac:dyDescent="0.25">
      <c r="A22" s="16" t="s">
        <v>5</v>
      </c>
      <c r="B22" s="17" t="s">
        <v>6</v>
      </c>
      <c r="C22" s="18" t="s">
        <v>7</v>
      </c>
      <c r="D22" s="19" t="s">
        <v>8</v>
      </c>
      <c r="E22" s="20" t="s">
        <v>9</v>
      </c>
      <c r="F22" s="20" t="s">
        <v>10</v>
      </c>
      <c r="G22" s="20" t="s">
        <v>11</v>
      </c>
      <c r="H22" s="20" t="s">
        <v>12</v>
      </c>
      <c r="I22" s="21" t="s">
        <v>814</v>
      </c>
      <c r="J22" s="22" t="s">
        <v>15</v>
      </c>
      <c r="K22" s="23" t="s">
        <v>16</v>
      </c>
      <c r="L22" s="153"/>
      <c r="M22" s="133" t="s">
        <v>815</v>
      </c>
      <c r="N22" s="16" t="s">
        <v>816</v>
      </c>
    </row>
    <row r="23" spans="1:15" ht="15.9" customHeight="1" x14ac:dyDescent="0.25">
      <c r="A23" s="83">
        <v>1</v>
      </c>
      <c r="B23" s="25">
        <v>139</v>
      </c>
      <c r="C23" s="26" t="s">
        <v>836</v>
      </c>
      <c r="D23" s="27" t="s">
        <v>837</v>
      </c>
      <c r="E23" s="28" t="s">
        <v>838</v>
      </c>
      <c r="F23" s="29" t="s">
        <v>105</v>
      </c>
      <c r="G23" s="29" t="s">
        <v>106</v>
      </c>
      <c r="H23" s="29" t="s">
        <v>107</v>
      </c>
      <c r="I23" s="115">
        <v>42.22</v>
      </c>
      <c r="J23" s="32" t="str">
        <f>IF(ISBLANK(I23),"",IF(I23&gt;48.34,"",IF(I23&lt;=0,"TSM",IF(I23&lt;=0,"SM",IF(I23&lt;=40.05,"KSM",IF(I23&lt;=42.05,"I A",IF(I23&lt;=44.84,"II A",IF(I23&lt;=48.34,"III A"))))))))</f>
        <v>II A</v>
      </c>
      <c r="K23" s="29" t="s">
        <v>109</v>
      </c>
      <c r="M23" s="154" t="s">
        <v>839</v>
      </c>
      <c r="N23" s="154" t="s">
        <v>840</v>
      </c>
      <c r="O23" s="10">
        <v>3</v>
      </c>
    </row>
    <row r="24" spans="1:15" ht="15.9" customHeight="1" x14ac:dyDescent="0.25">
      <c r="A24" s="83">
        <v>2</v>
      </c>
      <c r="B24" s="25">
        <v>181</v>
      </c>
      <c r="C24" s="26" t="s">
        <v>433</v>
      </c>
      <c r="D24" s="27" t="s">
        <v>434</v>
      </c>
      <c r="E24" s="28" t="s">
        <v>435</v>
      </c>
      <c r="F24" s="29" t="s">
        <v>121</v>
      </c>
      <c r="G24" s="29"/>
      <c r="H24" s="29"/>
      <c r="I24" s="115">
        <v>43.2</v>
      </c>
      <c r="J24" s="32" t="str">
        <f>IF(ISBLANK(I24),"",IF(I24&gt;48.34,"",IF(I24&lt;=0,"TSM",IF(I24&lt;=0,"SM",IF(I24&lt;=40.05,"KSM",IF(I24&lt;=42.05,"I A",IF(I24&lt;=44.84,"II A",IF(I24&lt;=48.34,"III A"))))))))</f>
        <v>II A</v>
      </c>
      <c r="K24" s="29" t="s">
        <v>436</v>
      </c>
      <c r="M24" s="154" t="s">
        <v>841</v>
      </c>
      <c r="N24" s="154" t="s">
        <v>842</v>
      </c>
      <c r="O24" s="10">
        <v>3</v>
      </c>
    </row>
    <row r="25" spans="1:15" ht="15.9" customHeight="1" x14ac:dyDescent="0.25">
      <c r="A25" s="83"/>
      <c r="B25" s="25">
        <v>146</v>
      </c>
      <c r="C25" s="26" t="s">
        <v>429</v>
      </c>
      <c r="D25" s="27" t="s">
        <v>430</v>
      </c>
      <c r="E25" s="28" t="s">
        <v>431</v>
      </c>
      <c r="F25" s="29" t="s">
        <v>226</v>
      </c>
      <c r="G25" s="29" t="s">
        <v>227</v>
      </c>
      <c r="H25" s="29"/>
      <c r="I25" s="115" t="s">
        <v>42</v>
      </c>
      <c r="J25" s="32" t="str">
        <f>IF(ISBLANK(I25),"",IF(I25&gt;48.34,"",IF(I25&lt;=0,"TSM",IF(I25&lt;=0,"SM",IF(I25&lt;=40.05,"KSM",IF(I25&lt;=42.05,"I A",IF(I25&lt;=44.84,"II A",IF(I25&lt;=48.34,"III A"))))))))</f>
        <v/>
      </c>
      <c r="K25" s="29" t="s">
        <v>432</v>
      </c>
      <c r="M25" s="154" t="s">
        <v>843</v>
      </c>
      <c r="N25" s="154" t="s">
        <v>135</v>
      </c>
      <c r="O25" s="10">
        <v>3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7"/>
  <sheetViews>
    <sheetView zoomScaleNormal="100" workbookViewId="0">
      <selection activeCell="A3" sqref="A3"/>
    </sheetView>
  </sheetViews>
  <sheetFormatPr defaultColWidth="9.109375" defaultRowHeight="13.2" x14ac:dyDescent="0.25"/>
  <cols>
    <col min="1" max="1" width="4.5546875" style="10" customWidth="1"/>
    <col min="2" max="2" width="4" style="10" customWidth="1"/>
    <col min="3" max="3" width="9.6640625" style="10" customWidth="1"/>
    <col min="4" max="4" width="16.44140625" style="10" customWidth="1"/>
    <col min="5" max="5" width="8.88671875" style="80" customWidth="1"/>
    <col min="6" max="8" width="9.5546875" style="12" customWidth="1"/>
    <col min="9" max="9" width="8.109375" style="4" customWidth="1"/>
    <col min="10" max="10" width="5" style="13" customWidth="1"/>
    <col min="11" max="11" width="21.88671875" style="10" customWidth="1"/>
    <col min="12" max="12" width="4.33203125" style="153" hidden="1" customWidth="1"/>
    <col min="13" max="13" width="5.6640625" style="10" hidden="1" customWidth="1"/>
    <col min="14" max="14" width="4.5546875" style="10" hidden="1" customWidth="1"/>
    <col min="15" max="15" width="2" style="10" hidden="1" customWidth="1"/>
    <col min="16" max="16" width="9.109375" style="10" customWidth="1"/>
    <col min="17" max="16384" width="9.109375" style="10"/>
  </cols>
  <sheetData>
    <row r="1" spans="1:15" s="2" customFormat="1" ht="13.8" x14ac:dyDescent="0.25">
      <c r="A1" s="1" t="s">
        <v>0</v>
      </c>
      <c r="B1" s="1"/>
      <c r="E1" s="15"/>
      <c r="F1" s="3"/>
      <c r="G1" s="3"/>
      <c r="H1" s="3"/>
      <c r="I1" s="4"/>
      <c r="J1" s="4"/>
      <c r="K1" s="6" t="s">
        <v>1</v>
      </c>
      <c r="L1" s="152"/>
      <c r="N1" s="1"/>
      <c r="O1" s="4"/>
    </row>
    <row r="2" spans="1:15" s="7" customFormat="1" ht="15.75" customHeight="1" x14ac:dyDescent="0.25">
      <c r="A2" s="1" t="s">
        <v>2</v>
      </c>
      <c r="B2" s="1"/>
      <c r="D2" s="2"/>
      <c r="E2" s="15"/>
      <c r="F2" s="3"/>
      <c r="G2" s="3"/>
      <c r="H2" s="3"/>
      <c r="I2" s="8"/>
      <c r="J2" s="8"/>
      <c r="K2" s="9" t="s">
        <v>3</v>
      </c>
      <c r="L2" s="153"/>
      <c r="N2" s="1"/>
      <c r="O2" s="110"/>
    </row>
    <row r="3" spans="1:15" ht="10.5" customHeight="1" x14ac:dyDescent="0.3">
      <c r="C3" s="11"/>
    </row>
    <row r="4" spans="1:15" ht="15.6" x14ac:dyDescent="0.3">
      <c r="C4" s="14" t="s">
        <v>813</v>
      </c>
      <c r="D4" s="2"/>
      <c r="F4" s="15"/>
      <c r="G4" s="15"/>
      <c r="H4" s="15"/>
    </row>
    <row r="5" spans="1:15" ht="9" customHeight="1" x14ac:dyDescent="0.25">
      <c r="D5" s="2"/>
    </row>
    <row r="6" spans="1:15" x14ac:dyDescent="0.25">
      <c r="B6" s="2"/>
      <c r="C6" s="3" t="s">
        <v>204</v>
      </c>
      <c r="D6" s="82"/>
      <c r="F6" s="15"/>
      <c r="G6" s="15"/>
      <c r="H6" s="15"/>
    </row>
    <row r="7" spans="1:15" ht="9" customHeight="1" thickBot="1" x14ac:dyDescent="0.3">
      <c r="D7" s="2"/>
    </row>
    <row r="8" spans="1:15" s="7" customFormat="1" ht="10.8" thickBot="1" x14ac:dyDescent="0.25">
      <c r="A8" s="16" t="s">
        <v>5</v>
      </c>
      <c r="B8" s="17" t="s">
        <v>6</v>
      </c>
      <c r="C8" s="18" t="s">
        <v>7</v>
      </c>
      <c r="D8" s="19" t="s">
        <v>8</v>
      </c>
      <c r="E8" s="20" t="s">
        <v>9</v>
      </c>
      <c r="F8" s="20" t="s">
        <v>10</v>
      </c>
      <c r="G8" s="20" t="s">
        <v>11</v>
      </c>
      <c r="H8" s="20" t="s">
        <v>12</v>
      </c>
      <c r="I8" s="21" t="s">
        <v>814</v>
      </c>
      <c r="J8" s="22" t="s">
        <v>15</v>
      </c>
      <c r="K8" s="23" t="s">
        <v>16</v>
      </c>
      <c r="L8" s="153"/>
      <c r="M8" s="133" t="s">
        <v>815</v>
      </c>
      <c r="N8" s="16" t="s">
        <v>816</v>
      </c>
    </row>
    <row r="9" spans="1:15" ht="15.9" customHeight="1" x14ac:dyDescent="0.25">
      <c r="A9" s="83">
        <v>1</v>
      </c>
      <c r="B9" s="25">
        <v>139</v>
      </c>
      <c r="C9" s="26" t="s">
        <v>836</v>
      </c>
      <c r="D9" s="27" t="s">
        <v>837</v>
      </c>
      <c r="E9" s="28" t="s">
        <v>838</v>
      </c>
      <c r="F9" s="29" t="s">
        <v>105</v>
      </c>
      <c r="G9" s="29" t="s">
        <v>106</v>
      </c>
      <c r="H9" s="29" t="s">
        <v>107</v>
      </c>
      <c r="I9" s="115">
        <v>42.22</v>
      </c>
      <c r="J9" s="32" t="str">
        <f t="shared" ref="J9:J17" si="0">IF(ISBLANK(I9),"",IF(I9&gt;48.34,"",IF(I9&lt;=0,"TSM",IF(I9&lt;=0,"SM",IF(I9&lt;=40.05,"KSM",IF(I9&lt;=42.05,"I A",IF(I9&lt;=44.84,"II A",IF(I9&lt;=48.34,"III A"))))))))</f>
        <v>II A</v>
      </c>
      <c r="K9" s="29" t="s">
        <v>109</v>
      </c>
      <c r="M9" s="154" t="s">
        <v>839</v>
      </c>
      <c r="N9" s="154" t="s">
        <v>840</v>
      </c>
      <c r="O9" s="10">
        <v>3</v>
      </c>
    </row>
    <row r="10" spans="1:15" ht="15.9" customHeight="1" x14ac:dyDescent="0.25">
      <c r="A10" s="83">
        <v>2</v>
      </c>
      <c r="B10" s="25">
        <v>181</v>
      </c>
      <c r="C10" s="26" t="s">
        <v>433</v>
      </c>
      <c r="D10" s="27" t="s">
        <v>434</v>
      </c>
      <c r="E10" s="28" t="s">
        <v>435</v>
      </c>
      <c r="F10" s="29" t="s">
        <v>121</v>
      </c>
      <c r="G10" s="29"/>
      <c r="H10" s="29"/>
      <c r="I10" s="115">
        <v>43.2</v>
      </c>
      <c r="J10" s="32" t="str">
        <f t="shared" si="0"/>
        <v>II A</v>
      </c>
      <c r="K10" s="29" t="s">
        <v>436</v>
      </c>
      <c r="M10" s="154" t="s">
        <v>841</v>
      </c>
      <c r="N10" s="154" t="s">
        <v>842</v>
      </c>
      <c r="O10" s="10">
        <v>3</v>
      </c>
    </row>
    <row r="11" spans="1:15" ht="15.9" customHeight="1" x14ac:dyDescent="0.25">
      <c r="A11" s="83">
        <v>3</v>
      </c>
      <c r="B11" s="25">
        <v>178</v>
      </c>
      <c r="C11" s="26" t="s">
        <v>464</v>
      </c>
      <c r="D11" s="27" t="s">
        <v>465</v>
      </c>
      <c r="E11" s="28" t="s">
        <v>466</v>
      </c>
      <c r="F11" s="29" t="s">
        <v>121</v>
      </c>
      <c r="G11" s="29"/>
      <c r="H11" s="29"/>
      <c r="I11" s="115">
        <v>43.59</v>
      </c>
      <c r="J11" s="32" t="str">
        <f t="shared" si="0"/>
        <v>II A</v>
      </c>
      <c r="K11" s="29" t="s">
        <v>247</v>
      </c>
      <c r="M11" s="154" t="s">
        <v>831</v>
      </c>
      <c r="N11" s="154" t="s">
        <v>832</v>
      </c>
      <c r="O11" s="10">
        <v>2</v>
      </c>
    </row>
    <row r="12" spans="1:15" ht="15.9" customHeight="1" x14ac:dyDescent="0.25">
      <c r="A12" s="83">
        <v>4</v>
      </c>
      <c r="B12" s="25">
        <v>168</v>
      </c>
      <c r="C12" s="26" t="s">
        <v>817</v>
      </c>
      <c r="D12" s="27" t="s">
        <v>818</v>
      </c>
      <c r="E12" s="28" t="s">
        <v>819</v>
      </c>
      <c r="F12" s="29" t="s">
        <v>3</v>
      </c>
      <c r="G12" s="29" t="s">
        <v>66</v>
      </c>
      <c r="H12" s="29"/>
      <c r="I12" s="115">
        <v>46.46</v>
      </c>
      <c r="J12" s="32" t="str">
        <f t="shared" si="0"/>
        <v>III A</v>
      </c>
      <c r="K12" s="29" t="s">
        <v>820</v>
      </c>
      <c r="M12" s="154" t="s">
        <v>821</v>
      </c>
      <c r="N12" s="154" t="s">
        <v>822</v>
      </c>
      <c r="O12" s="10">
        <v>1</v>
      </c>
    </row>
    <row r="13" spans="1:15" ht="15.9" customHeight="1" x14ac:dyDescent="0.25">
      <c r="A13" s="83">
        <v>5</v>
      </c>
      <c r="B13" s="25">
        <v>135</v>
      </c>
      <c r="C13" s="26" t="s">
        <v>319</v>
      </c>
      <c r="D13" s="27" t="s">
        <v>467</v>
      </c>
      <c r="E13" s="28" t="s">
        <v>656</v>
      </c>
      <c r="F13" s="29" t="s">
        <v>151</v>
      </c>
      <c r="G13" s="29" t="s">
        <v>152</v>
      </c>
      <c r="H13" s="29"/>
      <c r="I13" s="115">
        <v>47.04</v>
      </c>
      <c r="J13" s="32" t="str">
        <f t="shared" si="0"/>
        <v>III A</v>
      </c>
      <c r="K13" s="29" t="s">
        <v>153</v>
      </c>
      <c r="M13" s="154" t="s">
        <v>833</v>
      </c>
      <c r="N13" s="154" t="s">
        <v>834</v>
      </c>
      <c r="O13" s="10">
        <v>2</v>
      </c>
    </row>
    <row r="14" spans="1:15" ht="15.9" customHeight="1" x14ac:dyDescent="0.25">
      <c r="A14" s="83">
        <v>6</v>
      </c>
      <c r="B14" s="25">
        <v>130</v>
      </c>
      <c r="C14" s="26" t="s">
        <v>91</v>
      </c>
      <c r="D14" s="27" t="s">
        <v>823</v>
      </c>
      <c r="E14" s="28" t="s">
        <v>824</v>
      </c>
      <c r="F14" s="29" t="s">
        <v>825</v>
      </c>
      <c r="G14" s="29" t="s">
        <v>826</v>
      </c>
      <c r="H14" s="29"/>
      <c r="I14" s="115">
        <v>47.48</v>
      </c>
      <c r="J14" s="32" t="str">
        <f t="shared" si="0"/>
        <v>III A</v>
      </c>
      <c r="K14" s="29" t="s">
        <v>827</v>
      </c>
      <c r="M14" s="154" t="s">
        <v>828</v>
      </c>
      <c r="N14" s="154" t="s">
        <v>829</v>
      </c>
      <c r="O14" s="10">
        <v>1</v>
      </c>
    </row>
    <row r="15" spans="1:15" ht="15.9" customHeight="1" x14ac:dyDescent="0.25">
      <c r="A15" s="83">
        <v>7</v>
      </c>
      <c r="B15" s="25">
        <v>179</v>
      </c>
      <c r="C15" s="26" t="s">
        <v>514</v>
      </c>
      <c r="D15" s="27" t="s">
        <v>515</v>
      </c>
      <c r="E15" s="28" t="s">
        <v>516</v>
      </c>
      <c r="F15" s="29" t="s">
        <v>121</v>
      </c>
      <c r="G15" s="29"/>
      <c r="H15" s="29"/>
      <c r="I15" s="115">
        <v>47.72</v>
      </c>
      <c r="J15" s="32" t="str">
        <f t="shared" si="0"/>
        <v>III A</v>
      </c>
      <c r="K15" s="29" t="s">
        <v>247</v>
      </c>
      <c r="M15" s="154" t="s">
        <v>835</v>
      </c>
      <c r="N15" s="154" t="s">
        <v>135</v>
      </c>
      <c r="O15" s="10">
        <v>2</v>
      </c>
    </row>
    <row r="16" spans="1:15" ht="15.9" customHeight="1" x14ac:dyDescent="0.25">
      <c r="A16" s="83"/>
      <c r="B16" s="25">
        <v>146</v>
      </c>
      <c r="C16" s="26" t="s">
        <v>429</v>
      </c>
      <c r="D16" s="27" t="s">
        <v>430</v>
      </c>
      <c r="E16" s="28" t="s">
        <v>431</v>
      </c>
      <c r="F16" s="29" t="s">
        <v>226</v>
      </c>
      <c r="G16" s="29" t="s">
        <v>227</v>
      </c>
      <c r="H16" s="29"/>
      <c r="I16" s="115" t="s">
        <v>42</v>
      </c>
      <c r="J16" s="32" t="str">
        <f t="shared" si="0"/>
        <v/>
      </c>
      <c r="K16" s="29" t="s">
        <v>432</v>
      </c>
      <c r="M16" s="154" t="s">
        <v>843</v>
      </c>
      <c r="N16" s="154" t="s">
        <v>135</v>
      </c>
      <c r="O16" s="10">
        <v>3</v>
      </c>
    </row>
    <row r="17" spans="1:15" ht="15.9" customHeight="1" x14ac:dyDescent="0.25">
      <c r="A17" s="83"/>
      <c r="B17" s="25">
        <v>145</v>
      </c>
      <c r="C17" s="26" t="s">
        <v>485</v>
      </c>
      <c r="D17" s="27" t="s">
        <v>486</v>
      </c>
      <c r="E17" s="28" t="s">
        <v>487</v>
      </c>
      <c r="F17" s="29" t="s">
        <v>226</v>
      </c>
      <c r="G17" s="29" t="s">
        <v>227</v>
      </c>
      <c r="H17" s="29"/>
      <c r="I17" s="115" t="s">
        <v>42</v>
      </c>
      <c r="J17" s="32" t="str">
        <f t="shared" si="0"/>
        <v/>
      </c>
      <c r="K17" s="29" t="s">
        <v>432</v>
      </c>
      <c r="M17" s="154" t="s">
        <v>830</v>
      </c>
      <c r="N17" s="154" t="s">
        <v>135</v>
      </c>
      <c r="O17" s="10">
        <v>1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LSU čempionatas</vt:lpstr>
      <vt:lpstr>60 M p b.</vt:lpstr>
      <vt:lpstr>60 M Finalai</vt:lpstr>
      <vt:lpstr>60 M Suvestinė</vt:lpstr>
      <vt:lpstr>60 V p.b.</vt:lpstr>
      <vt:lpstr>60 V Finalai</vt:lpstr>
      <vt:lpstr>60 V Suvestinė</vt:lpstr>
      <vt:lpstr>300 M bėgimai</vt:lpstr>
      <vt:lpstr>300 M Suvestinė</vt:lpstr>
      <vt:lpstr>300 V bėgimai</vt:lpstr>
      <vt:lpstr>300 V Suvestinė</vt:lpstr>
      <vt:lpstr>600 M</vt:lpstr>
      <vt:lpstr>600 V bėg.</vt:lpstr>
      <vt:lpstr>600 V Suvestinė</vt:lpstr>
      <vt:lpstr>1000 M </vt:lpstr>
      <vt:lpstr>1000 V bėg.</vt:lpstr>
      <vt:lpstr>1000 V Suvestinė</vt:lpstr>
      <vt:lpstr>3000 V</vt:lpstr>
      <vt:lpstr>3000 SpEj M</vt:lpstr>
      <vt:lpstr>5000 SpEj V</vt:lpstr>
      <vt:lpstr>Estafete M</vt:lpstr>
      <vt:lpstr>Estafete V</vt:lpstr>
      <vt:lpstr>Aukštis M</vt:lpstr>
      <vt:lpstr>Aukštis V</vt:lpstr>
      <vt:lpstr>Tolis M</vt:lpstr>
      <vt:lpstr>Tolis V</vt:lpstr>
      <vt:lpstr>Rutulys M</vt:lpstr>
      <vt:lpstr>Rutulys 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Alfonsas</dc:creator>
  <cp:lastModifiedBy>Step</cp:lastModifiedBy>
  <cp:lastPrinted>2022-12-14T16:20:15Z</cp:lastPrinted>
  <dcterms:created xsi:type="dcterms:W3CDTF">2022-12-14T14:31:56Z</dcterms:created>
  <dcterms:modified xsi:type="dcterms:W3CDTF">2022-12-14T18:13:08Z</dcterms:modified>
</cp:coreProperties>
</file>