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es"/>
  <bookViews>
    <workbookView xWindow="32760" yWindow="32760" windowWidth="28800" windowHeight="11136" tabRatio="830" activeTab="0"/>
  </bookViews>
  <sheets>
    <sheet name="60M" sheetId="1" r:id="rId1"/>
    <sheet name="60M (g)" sheetId="2" r:id="rId2"/>
    <sheet name="60V" sheetId="3" r:id="rId3"/>
    <sheet name="60V (g)" sheetId="4" r:id="rId4"/>
    <sheet name="200M" sheetId="5" r:id="rId5"/>
    <sheet name="200M (g)" sheetId="6" r:id="rId6"/>
    <sheet name="200V" sheetId="7" r:id="rId7"/>
    <sheet name="200V (g)" sheetId="8" r:id="rId8"/>
    <sheet name="600MV" sheetId="9" r:id="rId9"/>
    <sheet name="1000MV" sheetId="10" r:id="rId10"/>
    <sheet name="2000MV" sheetId="11" r:id="rId11"/>
    <sheet name="60bbM" sheetId="12" r:id="rId12"/>
    <sheet name="60bbM (g)" sheetId="13" r:id="rId13"/>
    <sheet name="60bbV " sheetId="14" r:id="rId14"/>
    <sheet name="AukštisM" sheetId="15" r:id="rId15"/>
    <sheet name="AukštisV" sheetId="16" r:id="rId16"/>
    <sheet name="KartisM" sheetId="17" r:id="rId17"/>
    <sheet name="KartisV" sheetId="18" r:id="rId18"/>
    <sheet name="TolisM" sheetId="19" r:id="rId19"/>
    <sheet name="TolisV" sheetId="20" r:id="rId20"/>
    <sheet name="TrišuolisMV" sheetId="21" r:id="rId21"/>
    <sheet name="RutulysM" sheetId="22" r:id="rId22"/>
    <sheet name="RutulysV" sheetId="23" r:id="rId23"/>
    <sheet name="Ėjimas" sheetId="24" r:id="rId24"/>
  </sheets>
  <definedNames/>
  <calcPr fullCalcOnLoad="1"/>
</workbook>
</file>

<file path=xl/sharedStrings.xml><?xml version="1.0" encoding="utf-8"?>
<sst xmlns="http://schemas.openxmlformats.org/spreadsheetml/2006/main" count="3569" uniqueCount="688">
  <si>
    <t>60 m b.b.</t>
  </si>
  <si>
    <t>600 m</t>
  </si>
  <si>
    <t>Trišuolis</t>
  </si>
  <si>
    <t>Kaunas</t>
  </si>
  <si>
    <t xml:space="preserve">60 m </t>
  </si>
  <si>
    <t>Jaunutės</t>
  </si>
  <si>
    <t>1</t>
  </si>
  <si>
    <t>bėgimas</t>
  </si>
  <si>
    <t>Takas</t>
  </si>
  <si>
    <t>Vardas</t>
  </si>
  <si>
    <t>Pavardė</t>
  </si>
  <si>
    <t>Gim.data</t>
  </si>
  <si>
    <t>Miestas</t>
  </si>
  <si>
    <t>Treneris</t>
  </si>
  <si>
    <t>Rez.</t>
  </si>
  <si>
    <t>Rez.f.</t>
  </si>
  <si>
    <t>2</t>
  </si>
  <si>
    <t>3</t>
  </si>
  <si>
    <t>4</t>
  </si>
  <si>
    <t>5</t>
  </si>
  <si>
    <t>6</t>
  </si>
  <si>
    <t>7</t>
  </si>
  <si>
    <t>8</t>
  </si>
  <si>
    <t>Jaunučiai</t>
  </si>
  <si>
    <t xml:space="preserve">200 m </t>
  </si>
  <si>
    <t>Nr.</t>
  </si>
  <si>
    <t>Eilė</t>
  </si>
  <si>
    <t>Šuolis į aukštį</t>
  </si>
  <si>
    <t>Rezult.</t>
  </si>
  <si>
    <t>Šuolis į tolį</t>
  </si>
  <si>
    <t>Bandymai</t>
  </si>
  <si>
    <t>Rutulio (4 kg.) stūmimas</t>
  </si>
  <si>
    <t>Rutulio (3 kg.) stūmimas</t>
  </si>
  <si>
    <t>Šuolis su kartimi</t>
  </si>
  <si>
    <t>1000 m sportinis ėjimas</t>
  </si>
  <si>
    <t>12,00-0,76-7,75</t>
  </si>
  <si>
    <t>13,00-0,84-8,25</t>
  </si>
  <si>
    <t>b.k.</t>
  </si>
  <si>
    <t xml:space="preserve"> </t>
  </si>
  <si>
    <t>2000 m</t>
  </si>
  <si>
    <t>Komanda</t>
  </si>
  <si>
    <t>Kauno jaunučių lengvosios atletikos čempionatas</t>
  </si>
  <si>
    <t>Kv.l.</t>
  </si>
  <si>
    <t>R.Sadzevičienė</t>
  </si>
  <si>
    <t>Kauno "Startas"</t>
  </si>
  <si>
    <t>Averkaitė</t>
  </si>
  <si>
    <t>Adrija</t>
  </si>
  <si>
    <t>Kotryna</t>
  </si>
  <si>
    <t>Aistė</t>
  </si>
  <si>
    <t>I.Gricevičienė</t>
  </si>
  <si>
    <t>2008-05-08</t>
  </si>
  <si>
    <t>Nalivaiko</t>
  </si>
  <si>
    <t>Viktorija</t>
  </si>
  <si>
    <t>Kaveckaitė</t>
  </si>
  <si>
    <t>Augustė</t>
  </si>
  <si>
    <t>Grybaitė</t>
  </si>
  <si>
    <t>Ieva</t>
  </si>
  <si>
    <t>Radvilė</t>
  </si>
  <si>
    <t>Smiltė</t>
  </si>
  <si>
    <t>I.Jakubaityte</t>
  </si>
  <si>
    <t>2008-08-30</t>
  </si>
  <si>
    <t>Legenzovaite</t>
  </si>
  <si>
    <t>K. Ščiglo</t>
  </si>
  <si>
    <t>2008-10-23</t>
  </si>
  <si>
    <t>Matrone</t>
  </si>
  <si>
    <t>Viktorija Joana</t>
  </si>
  <si>
    <t>R. Ančlauskas</t>
  </si>
  <si>
    <t>Danielė</t>
  </si>
  <si>
    <t>R. Vasiliauskas</t>
  </si>
  <si>
    <t>E. Dilys</t>
  </si>
  <si>
    <t>Noreikaitė</t>
  </si>
  <si>
    <t>Migle</t>
  </si>
  <si>
    <t>Nadzeikaitė</t>
  </si>
  <si>
    <t>Skaistė</t>
  </si>
  <si>
    <t>Austėja</t>
  </si>
  <si>
    <t>2008-01-06</t>
  </si>
  <si>
    <t>Geldotaitė</t>
  </si>
  <si>
    <t>2008-07-24</t>
  </si>
  <si>
    <t>2008-10-18</t>
  </si>
  <si>
    <t>Klaudija</t>
  </si>
  <si>
    <t>Stragytė</t>
  </si>
  <si>
    <t>Kamilė</t>
  </si>
  <si>
    <t>Rusnė</t>
  </si>
  <si>
    <t>Šalčiūnaitė</t>
  </si>
  <si>
    <t>G.Šerėnienė</t>
  </si>
  <si>
    <t>2010-</t>
  </si>
  <si>
    <t>Gabrielė</t>
  </si>
  <si>
    <t>Žukauskaitė</t>
  </si>
  <si>
    <t>Urtė</t>
  </si>
  <si>
    <t>Jarockytė</t>
  </si>
  <si>
    <t>Elzė</t>
  </si>
  <si>
    <t>R.Vasiliauskas</t>
  </si>
  <si>
    <t>Domantas</t>
  </si>
  <si>
    <t>Žirgutis</t>
  </si>
  <si>
    <t>Ignas</t>
  </si>
  <si>
    <t>Laurinaitis</t>
  </si>
  <si>
    <t>Lukas</t>
  </si>
  <si>
    <t>Tomas</t>
  </si>
  <si>
    <t>Slučka</t>
  </si>
  <si>
    <t>2009-</t>
  </si>
  <si>
    <t>Simonas</t>
  </si>
  <si>
    <t>Petras</t>
  </si>
  <si>
    <t>Urbonas</t>
  </si>
  <si>
    <t>Gustas</t>
  </si>
  <si>
    <t>Nojus</t>
  </si>
  <si>
    <t>Danilevičius</t>
  </si>
  <si>
    <t>Ąžuolas</t>
  </si>
  <si>
    <t>Gurevičius</t>
  </si>
  <si>
    <t>Dominykas</t>
  </si>
  <si>
    <t>Bružas</t>
  </si>
  <si>
    <t>Kostas</t>
  </si>
  <si>
    <t>Kubilius</t>
  </si>
  <si>
    <t>2009-09-08</t>
  </si>
  <si>
    <t>Kasparas</t>
  </si>
  <si>
    <t>Žygimantas</t>
  </si>
  <si>
    <t>Benas</t>
  </si>
  <si>
    <t>Janauskas</t>
  </si>
  <si>
    <t>D.Jankauskaitė</t>
  </si>
  <si>
    <t>J.Čižauskas</t>
  </si>
  <si>
    <t>Sereičikas</t>
  </si>
  <si>
    <t>2008-</t>
  </si>
  <si>
    <t>Jokūbas</t>
  </si>
  <si>
    <t>Lankutis</t>
  </si>
  <si>
    <t>A.Gricevičius</t>
  </si>
  <si>
    <t>Kajus</t>
  </si>
  <si>
    <t>Kaupas</t>
  </si>
  <si>
    <t>Titas</t>
  </si>
  <si>
    <t>Lukaševičius</t>
  </si>
  <si>
    <t>Gvidas</t>
  </si>
  <si>
    <t xml:space="preserve">Jurkevičius </t>
  </si>
  <si>
    <t>2008-12-08</t>
  </si>
  <si>
    <t xml:space="preserve">Užpalevičius </t>
  </si>
  <si>
    <t xml:space="preserve">Motiejus </t>
  </si>
  <si>
    <t>Samulevičius</t>
  </si>
  <si>
    <t>2007-11-12</t>
  </si>
  <si>
    <t>Gerda</t>
  </si>
  <si>
    <t>Rukas</t>
  </si>
  <si>
    <t>2008-04-08</t>
  </si>
  <si>
    <t>Jonas</t>
  </si>
  <si>
    <t>Venckūnas</t>
  </si>
  <si>
    <t>Gansiniauskas</t>
  </si>
  <si>
    <t>Sabaliauskas</t>
  </si>
  <si>
    <t>V.L Maleckiai</t>
  </si>
  <si>
    <t>Arnas</t>
  </si>
  <si>
    <t>Pekšys</t>
  </si>
  <si>
    <t>Justas</t>
  </si>
  <si>
    <t>Kantas</t>
  </si>
  <si>
    <t>Zykus</t>
  </si>
  <si>
    <t>2008-07-10</t>
  </si>
  <si>
    <t>A. Skujytė</t>
  </si>
  <si>
    <t>Kupčiūnaitė</t>
  </si>
  <si>
    <t>Miglė</t>
  </si>
  <si>
    <t>Lantuchaitė</t>
  </si>
  <si>
    <t>R.Norkus</t>
  </si>
  <si>
    <t>Valinčiūtė</t>
  </si>
  <si>
    <t>Saulė</t>
  </si>
  <si>
    <t>Adamonytė</t>
  </si>
  <si>
    <t xml:space="preserve">Mėja </t>
  </si>
  <si>
    <t>Stasiulaityte</t>
  </si>
  <si>
    <t xml:space="preserve">Miglė </t>
  </si>
  <si>
    <t>Gustė</t>
  </si>
  <si>
    <t>Kučinskaitė</t>
  </si>
  <si>
    <t>Justė</t>
  </si>
  <si>
    <t>Urmanavičiūtė</t>
  </si>
  <si>
    <t>Sofija</t>
  </si>
  <si>
    <t>Vanesa</t>
  </si>
  <si>
    <t>Luknė</t>
  </si>
  <si>
    <t>Anahit</t>
  </si>
  <si>
    <t>Riaubaitė</t>
  </si>
  <si>
    <t>Goda</t>
  </si>
  <si>
    <t>Staniulytė</t>
  </si>
  <si>
    <t>Ema</t>
  </si>
  <si>
    <t>Liucija</t>
  </si>
  <si>
    <t>Džiaugytė</t>
  </si>
  <si>
    <t>2009-12-21</t>
  </si>
  <si>
    <t>Emilija</t>
  </si>
  <si>
    <t>Bieliūnaitė</t>
  </si>
  <si>
    <t>Beatričė</t>
  </si>
  <si>
    <t>Šartutė</t>
  </si>
  <si>
    <t>Neda</t>
  </si>
  <si>
    <t>2008-09-30</t>
  </si>
  <si>
    <t>Šarkauskaitė</t>
  </si>
  <si>
    <t>Marija</t>
  </si>
  <si>
    <t>Liatukaitė</t>
  </si>
  <si>
    <t>Šutova</t>
  </si>
  <si>
    <t>Gurskas</t>
  </si>
  <si>
    <t>S.Ramoškevičiūtė</t>
  </si>
  <si>
    <t>Kauno PM</t>
  </si>
  <si>
    <t>2008-04-09</t>
  </si>
  <si>
    <t>Kazlauskas</t>
  </si>
  <si>
    <t>Deividas</t>
  </si>
  <si>
    <t>Žilinskas</t>
  </si>
  <si>
    <t>Arminas</t>
  </si>
  <si>
    <t>Denis</t>
  </si>
  <si>
    <t>I.Juodeškienė, M.Juodeškaitė</t>
  </si>
  <si>
    <t>Matas</t>
  </si>
  <si>
    <t>Jarašiūnas</t>
  </si>
  <si>
    <t>Paulius</t>
  </si>
  <si>
    <t>A.Starkevičius</t>
  </si>
  <si>
    <t xml:space="preserve">Viltė </t>
  </si>
  <si>
    <t>Vekerotaitė</t>
  </si>
  <si>
    <t>Ugnė</t>
  </si>
  <si>
    <t>Čiužaitė</t>
  </si>
  <si>
    <t>Gresevičius</t>
  </si>
  <si>
    <t>Jorūnė</t>
  </si>
  <si>
    <t>Janutytė</t>
  </si>
  <si>
    <t>2023-01-11</t>
  </si>
  <si>
    <t>Dovydas</t>
  </si>
  <si>
    <t>Bielinskas</t>
  </si>
  <si>
    <t>2005-01-03</t>
  </si>
  <si>
    <t xml:space="preserve">A.Gavelytė </t>
  </si>
  <si>
    <t>Ališauskas</t>
  </si>
  <si>
    <t>A.Kazlauskas</t>
  </si>
  <si>
    <t>Makuška</t>
  </si>
  <si>
    <t>Mirbakas</t>
  </si>
  <si>
    <t>Monika</t>
  </si>
  <si>
    <t>Kelpšė</t>
  </si>
  <si>
    <t xml:space="preserve">Simona </t>
  </si>
  <si>
    <t>van Lieshaut</t>
  </si>
  <si>
    <t>Agnė</t>
  </si>
  <si>
    <t>Pakalnytė</t>
  </si>
  <si>
    <t>2009-12-07</t>
  </si>
  <si>
    <t>Eimantas</t>
  </si>
  <si>
    <t>2009-01-03</t>
  </si>
  <si>
    <t>Morkūnaitė</t>
  </si>
  <si>
    <t>2009-03-21</t>
  </si>
  <si>
    <t>Pavasarytė</t>
  </si>
  <si>
    <t>Gabija</t>
  </si>
  <si>
    <t>Laukžemytė</t>
  </si>
  <si>
    <t>2009-11-29</t>
  </si>
  <si>
    <t>Freigofaitė</t>
  </si>
  <si>
    <t>2009-12-22</t>
  </si>
  <si>
    <t>Maščinskaitė</t>
  </si>
  <si>
    <t>2009-01-30</t>
  </si>
  <si>
    <t>Stočkus</t>
  </si>
  <si>
    <t>Kauno r. SM</t>
  </si>
  <si>
    <t>Dija</t>
  </si>
  <si>
    <t>Ušinskaitė</t>
  </si>
  <si>
    <t>Vaitkevičiūtė</t>
  </si>
  <si>
    <t>Babrauskytė</t>
  </si>
  <si>
    <t>Žiaunytė</t>
  </si>
  <si>
    <t>Julius</t>
  </si>
  <si>
    <t>Lukševičius</t>
  </si>
  <si>
    <t xml:space="preserve">Benas </t>
  </si>
  <si>
    <t>Damažeckas</t>
  </si>
  <si>
    <t>Rapolas</t>
  </si>
  <si>
    <t>Vengraitis</t>
  </si>
  <si>
    <t>Viltė</t>
  </si>
  <si>
    <t>Kovaliūnaitė</t>
  </si>
  <si>
    <t>Obelenius</t>
  </si>
  <si>
    <t>Ringė</t>
  </si>
  <si>
    <t>Norvaišaitė</t>
  </si>
  <si>
    <t>2009-10-17</t>
  </si>
  <si>
    <t>Rasalaitė</t>
  </si>
  <si>
    <t>2009-12-08</t>
  </si>
  <si>
    <t>Kailiūtė</t>
  </si>
  <si>
    <t>Fawcett</t>
  </si>
  <si>
    <t>Regimantas</t>
  </si>
  <si>
    <t>Jukna</t>
  </si>
  <si>
    <t xml:space="preserve">Augustė </t>
  </si>
  <si>
    <t>2008-09-10</t>
  </si>
  <si>
    <t>2009-09-06</t>
  </si>
  <si>
    <t>Gertê</t>
  </si>
  <si>
    <t>Žičkutė</t>
  </si>
  <si>
    <t>2009-04-13</t>
  </si>
  <si>
    <t>Gertė</t>
  </si>
  <si>
    <t>2009-08-25</t>
  </si>
  <si>
    <t>Fausta</t>
  </si>
  <si>
    <t>Rutkauskaitė</t>
  </si>
  <si>
    <t>2009-07-24</t>
  </si>
  <si>
    <t>Krikštonaitytė</t>
  </si>
  <si>
    <t>2009-08-15</t>
  </si>
  <si>
    <t>Arnoldas</t>
  </si>
  <si>
    <t>Kucinas</t>
  </si>
  <si>
    <t>2009-01-15</t>
  </si>
  <si>
    <t>Dobilaitė</t>
  </si>
  <si>
    <t>Deivė</t>
  </si>
  <si>
    <t>Sinkevičiūtė</t>
  </si>
  <si>
    <t>2009-12-06</t>
  </si>
  <si>
    <t>Aronas</t>
  </si>
  <si>
    <t>Drobotas</t>
  </si>
  <si>
    <t>2009-08-04</t>
  </si>
  <si>
    <t>2009-04-08</t>
  </si>
  <si>
    <t>Ditė</t>
  </si>
  <si>
    <t>Martinkevičiūtė</t>
  </si>
  <si>
    <t>2008-10-01</t>
  </si>
  <si>
    <t>Bliucukis</t>
  </si>
  <si>
    <t>2009-09-19</t>
  </si>
  <si>
    <t>2008-01-19</t>
  </si>
  <si>
    <t>Eva</t>
  </si>
  <si>
    <t>Paliokaitė</t>
  </si>
  <si>
    <t>2009-11-26</t>
  </si>
  <si>
    <t>Liepa</t>
  </si>
  <si>
    <t>Pakštytė</t>
  </si>
  <si>
    <t xml:space="preserve">Gvidas </t>
  </si>
  <si>
    <t xml:space="preserve">Dovydas </t>
  </si>
  <si>
    <t xml:space="preserve">Norvaišas </t>
  </si>
  <si>
    <t xml:space="preserve">Oskaras </t>
  </si>
  <si>
    <t xml:space="preserve">Vorotinskas </t>
  </si>
  <si>
    <t xml:space="preserve">Migle </t>
  </si>
  <si>
    <t xml:space="preserve">Norkutė </t>
  </si>
  <si>
    <t>2008-11-27</t>
  </si>
  <si>
    <t>Norkute</t>
  </si>
  <si>
    <t>2008-11+27</t>
  </si>
  <si>
    <t>Benkunskaitė</t>
  </si>
  <si>
    <t>2009-12-28</t>
  </si>
  <si>
    <t>Adriana</t>
  </si>
  <si>
    <t>Adrijana</t>
  </si>
  <si>
    <t>Adriajana</t>
  </si>
  <si>
    <t xml:space="preserve">Legenzovaitė </t>
  </si>
  <si>
    <t>2010-08-</t>
  </si>
  <si>
    <t>2010-06-</t>
  </si>
  <si>
    <t>I.Juodeškiene</t>
  </si>
  <si>
    <t>Vytenis</t>
  </si>
  <si>
    <t>Baltbarzdytė</t>
  </si>
  <si>
    <t>Kažemėkaitis</t>
  </si>
  <si>
    <t>Daniela</t>
  </si>
  <si>
    <t>Štankelytė</t>
  </si>
  <si>
    <t>Babianskaitė</t>
  </si>
  <si>
    <t>2010-10-18</t>
  </si>
  <si>
    <t>I.Šukevičiūtė</t>
  </si>
  <si>
    <t xml:space="preserve">Lina </t>
  </si>
  <si>
    <t>Baškytė</t>
  </si>
  <si>
    <t>2009-09-03</t>
  </si>
  <si>
    <t>Lužaitytė</t>
  </si>
  <si>
    <t>2010-05-25</t>
  </si>
  <si>
    <t>Čekanauskaitė</t>
  </si>
  <si>
    <t>Eimutytė</t>
  </si>
  <si>
    <t>2009-05-06</t>
  </si>
  <si>
    <t>Jonavos SC</t>
  </si>
  <si>
    <t>V.Lebeckienė</t>
  </si>
  <si>
    <t>Daugirdaitė</t>
  </si>
  <si>
    <t>2009-07-02</t>
  </si>
  <si>
    <t>Šabūnaitė</t>
  </si>
  <si>
    <t>2009-09-16</t>
  </si>
  <si>
    <t xml:space="preserve">Ieva </t>
  </si>
  <si>
    <t>Perednytė</t>
  </si>
  <si>
    <t>Inesa</t>
  </si>
  <si>
    <t>Chlapotinaitė</t>
  </si>
  <si>
    <t>2009-07-20</t>
  </si>
  <si>
    <t>G.Goštautaitė</t>
  </si>
  <si>
    <t>Meleškaitė</t>
  </si>
  <si>
    <t>2009-08-16</t>
  </si>
  <si>
    <t>Orinta</t>
  </si>
  <si>
    <t>Stanevičiūtė</t>
  </si>
  <si>
    <t>2009-06-19</t>
  </si>
  <si>
    <t>Runkėvič</t>
  </si>
  <si>
    <t>2008-03-13</t>
  </si>
  <si>
    <t>Bagdonavičius</t>
  </si>
  <si>
    <t>2008-12-17</t>
  </si>
  <si>
    <t>Mickaitė</t>
  </si>
  <si>
    <t>2009-06-23</t>
  </si>
  <si>
    <t>Vasiliauskaitė</t>
  </si>
  <si>
    <t>2008-06-20</t>
  </si>
  <si>
    <t>Garšonavaitė</t>
  </si>
  <si>
    <t>2010-04-29</t>
  </si>
  <si>
    <t>Dovilė</t>
  </si>
  <si>
    <t>Vetlovaitė</t>
  </si>
  <si>
    <t>2011-10-05</t>
  </si>
  <si>
    <t>Ada</t>
  </si>
  <si>
    <t>Konstantinavičiūtė</t>
  </si>
  <si>
    <t>2011-02-04</t>
  </si>
  <si>
    <t>Vakarė</t>
  </si>
  <si>
    <t>Pšitulskytė</t>
  </si>
  <si>
    <t>2013-07-17</t>
  </si>
  <si>
    <t>Naimovičius</t>
  </si>
  <si>
    <t>2011-07-11</t>
  </si>
  <si>
    <t>Atėnė</t>
  </si>
  <si>
    <t>Gūdmantaitė</t>
  </si>
  <si>
    <t>Karolis</t>
  </si>
  <si>
    <t>Aleksei</t>
  </si>
  <si>
    <t>Aleksieiev</t>
  </si>
  <si>
    <t xml:space="preserve">Vilija </t>
  </si>
  <si>
    <t>Gedminaitė</t>
  </si>
  <si>
    <t>2008-06-11</t>
  </si>
  <si>
    <t>Kvietinskas</t>
  </si>
  <si>
    <t>2009-04-15</t>
  </si>
  <si>
    <t>Lodaite</t>
  </si>
  <si>
    <t>Erikas</t>
  </si>
  <si>
    <t>Žotkevičius</t>
  </si>
  <si>
    <t>N.Gedgaudienė</t>
  </si>
  <si>
    <t xml:space="preserve">Smiltė </t>
  </si>
  <si>
    <t>2010-10-15</t>
  </si>
  <si>
    <t>Vrubliauskaitė</t>
  </si>
  <si>
    <t>Aureja</t>
  </si>
  <si>
    <t>Asakavičiūtė</t>
  </si>
  <si>
    <t xml:space="preserve"> Šartutė</t>
  </si>
  <si>
    <t>Miliauskaitė</t>
  </si>
  <si>
    <t>S.Obelienenė</t>
  </si>
  <si>
    <t>Klaudijus</t>
  </si>
  <si>
    <t>Pogoželskis</t>
  </si>
  <si>
    <t>Sipavičiūtė</t>
  </si>
  <si>
    <t xml:space="preserve">O.Pavilionienė </t>
  </si>
  <si>
    <t>Džiugas</t>
  </si>
  <si>
    <t>Gudžiūnas</t>
  </si>
  <si>
    <t>2010-07-02</t>
  </si>
  <si>
    <t xml:space="preserve">Rugilė </t>
  </si>
  <si>
    <t>Morkevičiūtė</t>
  </si>
  <si>
    <t>2010-10-23</t>
  </si>
  <si>
    <t>2010-04-13</t>
  </si>
  <si>
    <t>Mitkutė</t>
  </si>
  <si>
    <t>2009-10-19</t>
  </si>
  <si>
    <t>Stulginskaitė</t>
  </si>
  <si>
    <t>2009-10-16</t>
  </si>
  <si>
    <t xml:space="preserve">Goda </t>
  </si>
  <si>
    <t>Labutytė</t>
  </si>
  <si>
    <t>Prienų KKSC</t>
  </si>
  <si>
    <t>K. Kuzmickienė</t>
  </si>
  <si>
    <t>Revuckaitė</t>
  </si>
  <si>
    <t>Masys</t>
  </si>
  <si>
    <t>Justina</t>
  </si>
  <si>
    <t>Židovičiūtė</t>
  </si>
  <si>
    <t xml:space="preserve">Nikita </t>
  </si>
  <si>
    <t>Andrius</t>
  </si>
  <si>
    <t xml:space="preserve">Jonas </t>
  </si>
  <si>
    <t>Vadeika</t>
  </si>
  <si>
    <t>Kazakevičiūtė</t>
  </si>
  <si>
    <t>2010-10-21</t>
  </si>
  <si>
    <t>R.Kančys</t>
  </si>
  <si>
    <t>Mažeikaitė</t>
  </si>
  <si>
    <t>2010-08-24</t>
  </si>
  <si>
    <t>Matiušovaitė</t>
  </si>
  <si>
    <t>2008-06-19</t>
  </si>
  <si>
    <t>Pranaitytė</t>
  </si>
  <si>
    <t>2009-10-21</t>
  </si>
  <si>
    <t>Svetokaitė</t>
  </si>
  <si>
    <t>Klein</t>
  </si>
  <si>
    <t>Stankevičiūtė</t>
  </si>
  <si>
    <t>Vaitonis</t>
  </si>
  <si>
    <t>Ruseckaitė</t>
  </si>
  <si>
    <t>2010-10-30</t>
  </si>
  <si>
    <t>R.Ramanauskaite</t>
  </si>
  <si>
    <t>Aidas</t>
  </si>
  <si>
    <t>Danyla</t>
  </si>
  <si>
    <t>2010-10-01</t>
  </si>
  <si>
    <t>Mariana</t>
  </si>
  <si>
    <t>Shulha</t>
  </si>
  <si>
    <t>Furmonaitė</t>
  </si>
  <si>
    <t>2008-11-25</t>
  </si>
  <si>
    <t>Bernardas</t>
  </si>
  <si>
    <t>Gudynas</t>
  </si>
  <si>
    <t>2009-12-14</t>
  </si>
  <si>
    <t>Kasperiūnas</t>
  </si>
  <si>
    <t>Aidenas</t>
  </si>
  <si>
    <t>Jukonis</t>
  </si>
  <si>
    <t>2008-12-02</t>
  </si>
  <si>
    <t>Vasiliauskas</t>
  </si>
  <si>
    <t>Iršaitė</t>
  </si>
  <si>
    <t>Giedraitytė</t>
  </si>
  <si>
    <t>Piskunovaitė</t>
  </si>
  <si>
    <t>Jakubauskas</t>
  </si>
  <si>
    <t>Meida</t>
  </si>
  <si>
    <t>Putnikaitė</t>
  </si>
  <si>
    <t>2009-02-11</t>
  </si>
  <si>
    <t>Martis</t>
  </si>
  <si>
    <t>Kuckailis</t>
  </si>
  <si>
    <t>Čelkaitė</t>
  </si>
  <si>
    <t>2009-08-14</t>
  </si>
  <si>
    <t>Stanislovaitytė</t>
  </si>
  <si>
    <t>Deneira</t>
  </si>
  <si>
    <t>Skužinskaitė</t>
  </si>
  <si>
    <t>2010-07-08</t>
  </si>
  <si>
    <t>Dorotėja</t>
  </si>
  <si>
    <t>Jazgevičiūtė</t>
  </si>
  <si>
    <t>2010-06-08</t>
  </si>
  <si>
    <t>Stanislava</t>
  </si>
  <si>
    <t>Kanarskaitė</t>
  </si>
  <si>
    <t>2010-11-14</t>
  </si>
  <si>
    <t>Guoda</t>
  </si>
  <si>
    <t>Monkevičiūtė</t>
  </si>
  <si>
    <t>2008-05-22</t>
  </si>
  <si>
    <t>Rūta</t>
  </si>
  <si>
    <t>Šulekaitė</t>
  </si>
  <si>
    <t>S.Obelienienė</t>
  </si>
  <si>
    <t>Maja</t>
  </si>
  <si>
    <t>Marmaitė</t>
  </si>
  <si>
    <t>Koklevičiūtė</t>
  </si>
  <si>
    <t>Mikuckytė</t>
  </si>
  <si>
    <t>Bruožytė</t>
  </si>
  <si>
    <t>Daugėlaitė</t>
  </si>
  <si>
    <t>Barzdaitė</t>
  </si>
  <si>
    <t>Brazauskaitė</t>
  </si>
  <si>
    <t>Tvarijonaitė</t>
  </si>
  <si>
    <t>Zastartaitė</t>
  </si>
  <si>
    <t>Zaveckaitė</t>
  </si>
  <si>
    <t>Elžbieta</t>
  </si>
  <si>
    <t>Rimaitė</t>
  </si>
  <si>
    <t>Mockevičius</t>
  </si>
  <si>
    <t>Kalėda</t>
  </si>
  <si>
    <t>V. Kazlauskas, I. Šukevičiūtė</t>
  </si>
  <si>
    <t>Augustas</t>
  </si>
  <si>
    <t>Gudiškis</t>
  </si>
  <si>
    <t>Adomas</t>
  </si>
  <si>
    <t>Grockis</t>
  </si>
  <si>
    <t>Abračinskaitė</t>
  </si>
  <si>
    <t>R. Vasiliauskas, V. Kazlauskas</t>
  </si>
  <si>
    <t>Kauno "Vėjas"</t>
  </si>
  <si>
    <t>Černius</t>
  </si>
  <si>
    <t>G.Janušauskas</t>
  </si>
  <si>
    <t>Kanapkytė</t>
  </si>
  <si>
    <t>Vyšniauskas</t>
  </si>
  <si>
    <t>Ivancovaitė</t>
  </si>
  <si>
    <t>Enrika</t>
  </si>
  <si>
    <t>Rožaitytė</t>
  </si>
  <si>
    <t>Cėplaitė</t>
  </si>
  <si>
    <t>Cėpla</t>
  </si>
  <si>
    <t>Čeponas</t>
  </si>
  <si>
    <t>Andrėja</t>
  </si>
  <si>
    <t>Zigmantaitė</t>
  </si>
  <si>
    <t>V.Komisaraitis</t>
  </si>
  <si>
    <t>Šlekytė</t>
  </si>
  <si>
    <t>Airidas</t>
  </si>
  <si>
    <t>Simanavičius</t>
  </si>
  <si>
    <t>Kairytė</t>
  </si>
  <si>
    <t>R.Bindokienė</t>
  </si>
  <si>
    <t>Birgelytė</t>
  </si>
  <si>
    <t>Blekaitytė</t>
  </si>
  <si>
    <t>Vieraitis</t>
  </si>
  <si>
    <t>Arneida</t>
  </si>
  <si>
    <t>Kilikevičiūtė</t>
  </si>
  <si>
    <t>Keblaitytė</t>
  </si>
  <si>
    <t>D.Urbonienė</t>
  </si>
  <si>
    <t>Sorokaitė</t>
  </si>
  <si>
    <t>Austina</t>
  </si>
  <si>
    <t>Ptelytė</t>
  </si>
  <si>
    <t>Jurdas</t>
  </si>
  <si>
    <t>Jakučionis</t>
  </si>
  <si>
    <t>Marijampolės SC</t>
  </si>
  <si>
    <t>9</t>
  </si>
  <si>
    <t>10</t>
  </si>
  <si>
    <t>11</t>
  </si>
  <si>
    <t>1000 m</t>
  </si>
  <si>
    <t>Raminta</t>
  </si>
  <si>
    <t>Vitlipaitytė</t>
  </si>
  <si>
    <t>Jurgis</t>
  </si>
  <si>
    <t>Milašauskas</t>
  </si>
  <si>
    <t>Krėpštaitė</t>
  </si>
  <si>
    <t xml:space="preserve">Augustas </t>
  </si>
  <si>
    <t>Vaicekauskas</t>
  </si>
  <si>
    <t>Kvietkutė</t>
  </si>
  <si>
    <t>2008-02-24</t>
  </si>
  <si>
    <t>A. Domeika</t>
  </si>
  <si>
    <t>Gustaitė</t>
  </si>
  <si>
    <t>Šlyterytė</t>
  </si>
  <si>
    <t>Pranskaitytė</t>
  </si>
  <si>
    <t>2008-08-15</t>
  </si>
  <si>
    <t>L. Stanienė</t>
  </si>
  <si>
    <t>Bosikytė</t>
  </si>
  <si>
    <t>Mingailė</t>
  </si>
  <si>
    <t>Sabaliauskaitė</t>
  </si>
  <si>
    <t xml:space="preserve">Liepa </t>
  </si>
  <si>
    <t>Šukutytė</t>
  </si>
  <si>
    <t>V. Kokarskaja</t>
  </si>
  <si>
    <t>Jurbarko SC</t>
  </si>
  <si>
    <t>Liubinaitė</t>
  </si>
  <si>
    <t>2009-05-29</t>
  </si>
  <si>
    <t>A. Talalas</t>
  </si>
  <si>
    <t>Dičpetris</t>
  </si>
  <si>
    <t>2009-09-15</t>
  </si>
  <si>
    <t>Martynas</t>
  </si>
  <si>
    <t>Kolupaila</t>
  </si>
  <si>
    <t>2008-07-30</t>
  </si>
  <si>
    <t>Rudinskaitė</t>
  </si>
  <si>
    <t>2008-05-07</t>
  </si>
  <si>
    <t>2009-09-02</t>
  </si>
  <si>
    <t>Gytis</t>
  </si>
  <si>
    <t>Raulinavičius</t>
  </si>
  <si>
    <t>2009-05-05</t>
  </si>
  <si>
    <t>Birštono SC</t>
  </si>
  <si>
    <t>J. ir P. Juozaičiai</t>
  </si>
  <si>
    <t>Tajus</t>
  </si>
  <si>
    <t>Pranckevičius</t>
  </si>
  <si>
    <t>2008-11-10</t>
  </si>
  <si>
    <t>Mantvydas</t>
  </si>
  <si>
    <t>Jucys</t>
  </si>
  <si>
    <t>2007-07-26</t>
  </si>
  <si>
    <t>Butvinaitė</t>
  </si>
  <si>
    <t>2009-12-29</t>
  </si>
  <si>
    <t>Kaičiadorių ŠSC</t>
  </si>
  <si>
    <t>M.Malinauskaitė, D. Tamulevičius</t>
  </si>
  <si>
    <t>Adukonytė</t>
  </si>
  <si>
    <t>2009-08-06</t>
  </si>
  <si>
    <t xml:space="preserve">Gabija </t>
  </si>
  <si>
    <t xml:space="preserve">M.Malinauskaitė, D. Tamulevičius </t>
  </si>
  <si>
    <t>Jovilė</t>
  </si>
  <si>
    <t>Dindaitė</t>
  </si>
  <si>
    <t>2010-08-28</t>
  </si>
  <si>
    <t>Einoras</t>
  </si>
  <si>
    <t>Jurkevičius</t>
  </si>
  <si>
    <t>2009-07-05</t>
  </si>
  <si>
    <t xml:space="preserve">Jurgis </t>
  </si>
  <si>
    <t>Jasonas</t>
  </si>
  <si>
    <t>2008-08-19</t>
  </si>
  <si>
    <t>2010-09-22</t>
  </si>
  <si>
    <t>Artūr</t>
  </si>
  <si>
    <t>Patlatiuk</t>
  </si>
  <si>
    <t>12</t>
  </si>
  <si>
    <t>Kaškonas</t>
  </si>
  <si>
    <t>2010-02-14</t>
  </si>
  <si>
    <t>N.Gedgaudienė V.Kidykas</t>
  </si>
  <si>
    <t>Gustavas</t>
  </si>
  <si>
    <t>Selli</t>
  </si>
  <si>
    <t>Jaskūnas</t>
  </si>
  <si>
    <t>R.Ramanauskaitė</t>
  </si>
  <si>
    <t>DNS</t>
  </si>
  <si>
    <t>Vieta</t>
  </si>
  <si>
    <t>Finalas</t>
  </si>
  <si>
    <t>R.f.</t>
  </si>
  <si>
    <t>DQ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</si>
  <si>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</si>
  <si>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</si>
  <si>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</si>
  <si>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</si>
  <si>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</si>
  <si>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</si>
  <si>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</si>
  <si>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</si>
  <si>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</si>
  <si>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</si>
  <si>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</si>
  <si>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</si>
  <si>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</si>
  <si>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</si>
  <si>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</si>
  <si>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</si>
  <si>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</si>
  <si>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</si>
  <si>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</si>
  <si>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</si>
  <si>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</si>
  <si>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</si>
  <si>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</si>
  <si>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</si>
  <si>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</si>
  <si>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</si>
  <si>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</si>
  <si>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</si>
  <si>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</si>
  <si>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</si>
  <si>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</si>
  <si>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</si>
  <si>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</si>
  <si>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</si>
  <si>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</si>
  <si>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</si>
  <si>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</si>
  <si>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</si>
  <si>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</si>
  <si>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</si>
  <si>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</si>
  <si>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</si>
  <si>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</si>
  <si>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Kauno r.SM</t>
  </si>
  <si>
    <t>A.Talalas</t>
  </si>
  <si>
    <t>III A</t>
  </si>
  <si>
    <t>Lodaitė</t>
  </si>
  <si>
    <t>x</t>
  </si>
  <si>
    <t>-</t>
  </si>
  <si>
    <t>125</t>
  </si>
  <si>
    <t>145</t>
  </si>
  <si>
    <t>165</t>
  </si>
  <si>
    <t>175</t>
  </si>
  <si>
    <t>185</t>
  </si>
  <si>
    <t>195</t>
  </si>
  <si>
    <t>235</t>
  </si>
  <si>
    <t>255</t>
  </si>
  <si>
    <t>275</t>
  </si>
  <si>
    <t>295</t>
  </si>
  <si>
    <t>0</t>
  </si>
  <si>
    <t>xxx</t>
  </si>
  <si>
    <t>xx0</t>
  </si>
  <si>
    <t>x0</t>
  </si>
  <si>
    <t>xx-</t>
  </si>
  <si>
    <t>105</t>
  </si>
  <si>
    <t>155</t>
  </si>
  <si>
    <t>205</t>
  </si>
  <si>
    <t>210</t>
  </si>
  <si>
    <t>NM</t>
  </si>
  <si>
    <t>120</t>
  </si>
  <si>
    <t>130</t>
  </si>
  <si>
    <t>135</t>
  </si>
  <si>
    <t>140</t>
  </si>
  <si>
    <t>150</t>
  </si>
  <si>
    <t>160</t>
  </si>
  <si>
    <t>170</t>
  </si>
  <si>
    <t>180</t>
  </si>
  <si>
    <t>G.Janušauskas,V.Komisaraitis</t>
  </si>
  <si>
    <t>Norvaišaite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</si>
</sst>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€-2]\ ###,000_);[Red]\([$€-2]\ ###,000\)"/>
    <numFmt numFmtId="181" formatCode="yyyy\-mm\-dd;@"/>
    <numFmt numFmtId="182" formatCode="[$-427]yyyy\ &quot;m.&quot;\ mmmm\ d\ &quot;d.&quot;"/>
    <numFmt numFmtId="183" formatCode="yyyy/mm/dd;@"/>
    <numFmt numFmtId="184" formatCode="m:ss.00"/>
    <numFmt numFmtId="185" formatCode="hh:mm;@"/>
    <numFmt numFmtId="186" formatCode="0.0"/>
    <numFmt numFmtId="187" formatCode="#,##0;\-#,##0;&quot;-&quot;"/>
    <numFmt numFmtId="188" formatCode="#,##0.00;\-#,##0.00;&quot;-&quot;"/>
    <numFmt numFmtId="189" formatCode="#,##0%;\-#,##0%;&quot;- &quot;"/>
    <numFmt numFmtId="190" formatCode="#,##0.0%;\-#,##0.0%;&quot;- &quot;"/>
    <numFmt numFmtId="191" formatCode="#,##0.00%;\-#,##0.00%;&quot;- &quot;"/>
    <numFmt numFmtId="192" formatCode="#,##0.0;\-#,##0.0;&quot;-&quot;"/>
    <numFmt numFmtId="193" formatCode="_-* #,##0_-;\-* #,##0_-;_-* &quot;-&quot;_-;_-@_-"/>
    <numFmt numFmtId="194" formatCode="_-* #,##0.00_-;\-* #,##0.00_-;_-* &quot;-&quot;??_-;_-@_-"/>
    <numFmt numFmtId="195" formatCode="[Red]0%;[Red]\(0%\)"/>
    <numFmt numFmtId="196" formatCode="[$-FC27]yyyy\ &quot;m.&quot;\ mmmm\ d\ &quot;d.&quot;;@"/>
    <numFmt numFmtId="197" formatCode="[m]:ss.00"/>
    <numFmt numFmtId="198" formatCode="0%;\(0%\)"/>
    <numFmt numFmtId="199" formatCode="\ \ @"/>
    <numFmt numFmtId="200" formatCode="\ \ \ \ @"/>
    <numFmt numFmtId="201" formatCode="_-&quot;IRL&quot;* #,##0_-;\-&quot;IRL&quot;* #,##0_-;_-&quot;IRL&quot;* &quot;-&quot;_-;_-@_-"/>
    <numFmt numFmtId="202" formatCode="_-&quot;IRL&quot;* #,##0.00_-;\-&quot;IRL&quot;* #,##0.00_-;_-&quot;IRL&quot;* &quot;-&quot;??_-;_-@_-"/>
    <numFmt numFmtId="203" formatCode="#,##0;\-#,##0;\-"/>
    <numFmt numFmtId="204" formatCode="#,##0.00;\-#,##0.00;\-"/>
    <numFmt numFmtId="205" formatCode="#,##0.0;\-#,##0.0;\-"/>
    <numFmt numFmtId="206" formatCode="0.00\ %"/>
    <numFmt numFmtId="207" formatCode="0.000"/>
    <numFmt numFmtId="208" formatCode="yyyy\-mm\-dd"/>
    <numFmt numFmtId="209" formatCode="m\.d"/>
    <numFmt numFmtId="210" formatCode="[$-427]General"/>
    <numFmt numFmtId="211" formatCode="yyyy&quot;-&quot;mm&quot;-&quot;dd"/>
    <numFmt numFmtId="212" formatCode="[$-409]dddd\,\ mmmm\ d\,\ yyyy"/>
    <numFmt numFmtId="213" formatCode="yy\-m\-d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8"/>
      <name val="Times New Roman"/>
      <family val="1"/>
    </font>
    <font>
      <sz val="10"/>
      <name val="TimesLT"/>
      <family val="0"/>
    </font>
    <font>
      <b/>
      <sz val="10"/>
      <name val="TimesLT"/>
      <family val="0"/>
    </font>
    <font>
      <sz val="8"/>
      <name val="TimesLT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sz val="10"/>
      <color indexed="8"/>
      <name val="Times New Roman"/>
      <family val="2"/>
    </font>
    <font>
      <u val="single"/>
      <sz val="10"/>
      <color indexed="12"/>
      <name val="Arial"/>
      <family val="2"/>
    </font>
    <font>
      <sz val="10"/>
      <color indexed="8"/>
      <name val="Helvetica"/>
      <family val="0"/>
    </font>
    <font>
      <b/>
      <sz val="10"/>
      <name val="Arial"/>
      <family val="2"/>
    </font>
    <font>
      <u val="single"/>
      <sz val="10"/>
      <color indexed="25"/>
      <name val="Arial"/>
      <family val="2"/>
    </font>
    <font>
      <b/>
      <sz val="15"/>
      <color indexed="54"/>
      <name val="Calibri"/>
      <family val="2"/>
    </font>
    <font>
      <b/>
      <sz val="15"/>
      <color indexed="62"/>
      <name val="Calibri"/>
      <family val="2"/>
    </font>
    <font>
      <b/>
      <sz val="13"/>
      <color indexed="54"/>
      <name val="Calibri"/>
      <family val="2"/>
    </font>
    <font>
      <b/>
      <sz val="13"/>
      <color indexed="62"/>
      <name val="Calibri"/>
      <family val="2"/>
    </font>
    <font>
      <b/>
      <sz val="11"/>
      <color indexed="54"/>
      <name val="Calibri"/>
      <family val="2"/>
    </font>
    <font>
      <b/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8"/>
      <color indexed="62"/>
      <name val="Cambria"/>
      <family val="2"/>
    </font>
    <font>
      <b/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5"/>
      <color rgb="FF1F4A7E"/>
      <name val="Calibri"/>
      <family val="2"/>
    </font>
    <font>
      <b/>
      <sz val="13"/>
      <color theme="3"/>
      <name val="Calibri"/>
      <family val="2"/>
    </font>
    <font>
      <b/>
      <sz val="13"/>
      <color rgb="FF1F4A7E"/>
      <name val="Calibri"/>
      <family val="2"/>
    </font>
    <font>
      <b/>
      <sz val="11"/>
      <color theme="3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8"/>
      <color rgb="FF1F4A7E"/>
      <name val="Cambria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2B4B7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752B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5B722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4A395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26687A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1540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7199C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716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DC77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680B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6EBBD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8A96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DAE4F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1DAD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E9F0D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E3DEEB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D9EDF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DE8D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5BEDD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DAE4F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</borders>
  <cellStyleXfs count="1599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57" fillId="2" borderId="0" applyNumberFormat="0" applyBorder="0" applyAlignment="0" applyProtection="0"/>
    <xf numFmtId="0" fontId="58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7" fillId="5" borderId="0" applyNumberFormat="0" applyBorder="0" applyAlignment="0" applyProtection="0"/>
    <xf numFmtId="0" fontId="5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14" borderId="0" applyNumberFormat="0" applyBorder="0" applyAlignment="0" applyProtection="0"/>
    <xf numFmtId="0" fontId="5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7" fillId="33" borderId="0" applyNumberFormat="0" applyBorder="0" applyAlignment="0" applyProtection="0"/>
    <xf numFmtId="0" fontId="5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59" fillId="36" borderId="0" applyNumberFormat="0" applyBorder="0" applyAlignment="0" applyProtection="0"/>
    <xf numFmtId="0" fontId="60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59" fillId="39" borderId="0" applyNumberFormat="0" applyBorder="0" applyAlignment="0" applyProtection="0"/>
    <xf numFmtId="0" fontId="60" fillId="4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59" fillId="41" borderId="0" applyNumberFormat="0" applyBorder="0" applyAlignment="0" applyProtection="0"/>
    <xf numFmtId="0" fontId="60" fillId="4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59" fillId="43" borderId="0" applyNumberFormat="0" applyBorder="0" applyAlignment="0" applyProtection="0"/>
    <xf numFmtId="0" fontId="60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59" fillId="46" borderId="0" applyNumberFormat="0" applyBorder="0" applyAlignment="0" applyProtection="0"/>
    <xf numFmtId="0" fontId="60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59" fillId="49" borderId="0" applyNumberFormat="0" applyBorder="0" applyAlignment="0" applyProtection="0"/>
    <xf numFmtId="0" fontId="60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38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6" fillId="51" borderId="0" applyNumberFormat="0" applyBorder="0" applyAlignment="0" applyProtection="0"/>
    <xf numFmtId="0" fontId="59" fillId="52" borderId="0" applyNumberFormat="0" applyBorder="0" applyAlignment="0" applyProtection="0"/>
    <xf numFmtId="0" fontId="60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59" fillId="55" borderId="0" applyNumberFormat="0" applyBorder="0" applyAlignment="0" applyProtection="0"/>
    <xf numFmtId="0" fontId="60" fillId="56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59" fillId="58" borderId="0" applyNumberFormat="0" applyBorder="0" applyAlignment="0" applyProtection="0"/>
    <xf numFmtId="0" fontId="60" fillId="59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59" fillId="61" borderId="0" applyNumberFormat="0" applyBorder="0" applyAlignment="0" applyProtection="0"/>
    <xf numFmtId="0" fontId="60" fillId="62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59" fillId="63" borderId="0" applyNumberFormat="0" applyBorder="0" applyAlignment="0" applyProtection="0"/>
    <xf numFmtId="0" fontId="60" fillId="64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59" fillId="65" borderId="0" applyNumberFormat="0" applyBorder="0" applyAlignment="0" applyProtection="0"/>
    <xf numFmtId="0" fontId="60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87" fontId="32" fillId="0" borderId="0" applyFill="0" applyBorder="0" applyAlignment="0">
      <protection/>
    </xf>
    <xf numFmtId="203" fontId="32" fillId="0" borderId="0" applyFill="0" applyBorder="0" applyAlignment="0">
      <protection/>
    </xf>
    <xf numFmtId="203" fontId="32" fillId="0" borderId="0" applyFill="0" applyBorder="0" applyAlignment="0">
      <protection/>
    </xf>
    <xf numFmtId="188" fontId="32" fillId="0" borderId="0" applyFill="0" applyBorder="0" applyAlignment="0">
      <protection/>
    </xf>
    <xf numFmtId="204" fontId="32" fillId="0" borderId="0" applyFill="0" applyBorder="0" applyAlignment="0">
      <protection/>
    </xf>
    <xf numFmtId="204" fontId="32" fillId="0" borderId="0" applyFill="0" applyBorder="0" applyAlignment="0">
      <protection/>
    </xf>
    <xf numFmtId="189" fontId="32" fillId="0" borderId="0" applyFill="0" applyBorder="0" applyAlignment="0">
      <protection/>
    </xf>
    <xf numFmtId="190" fontId="32" fillId="0" borderId="0" applyFill="0" applyBorder="0" applyAlignment="0">
      <protection/>
    </xf>
    <xf numFmtId="191" fontId="32" fillId="0" borderId="0" applyFill="0" applyBorder="0" applyAlignment="0">
      <protection/>
    </xf>
    <xf numFmtId="187" fontId="32" fillId="0" borderId="0" applyFill="0" applyBorder="0" applyAlignment="0">
      <protection/>
    </xf>
    <xf numFmtId="203" fontId="32" fillId="0" borderId="0" applyFill="0" applyBorder="0" applyAlignment="0">
      <protection/>
    </xf>
    <xf numFmtId="203" fontId="32" fillId="0" borderId="0" applyFill="0" applyBorder="0" applyAlignment="0">
      <protection/>
    </xf>
    <xf numFmtId="192" fontId="32" fillId="0" borderId="0" applyFill="0" applyBorder="0" applyAlignment="0">
      <protection/>
    </xf>
    <xf numFmtId="205" fontId="32" fillId="0" borderId="0" applyFill="0" applyBorder="0" applyAlignment="0">
      <protection/>
    </xf>
    <xf numFmtId="205" fontId="32" fillId="0" borderId="0" applyFill="0" applyBorder="0" applyAlignment="0">
      <protection/>
    </xf>
    <xf numFmtId="188" fontId="32" fillId="0" borderId="0" applyFill="0" applyBorder="0" applyAlignment="0">
      <protection/>
    </xf>
    <xf numFmtId="204" fontId="32" fillId="0" borderId="0" applyFill="0" applyBorder="0" applyAlignment="0">
      <protection/>
    </xf>
    <xf numFmtId="204" fontId="32" fillId="0" borderId="0" applyFill="0" applyBorder="0" applyAlignment="0">
      <protection/>
    </xf>
    <xf numFmtId="0" fontId="62" fillId="69" borderId="4" applyNumberFormat="0" applyAlignment="0" applyProtection="0"/>
    <xf numFmtId="0" fontId="62" fillId="69" borderId="4" applyNumberFormat="0" applyAlignment="0" applyProtection="0"/>
    <xf numFmtId="0" fontId="24" fillId="70" borderId="5" applyNumberFormat="0" applyAlignment="0" applyProtection="0"/>
    <xf numFmtId="0" fontId="24" fillId="70" borderId="5" applyNumberFormat="0" applyAlignment="0" applyProtection="0"/>
    <xf numFmtId="0" fontId="24" fillId="70" borderId="5" applyNumberFormat="0" applyAlignment="0" applyProtection="0"/>
    <xf numFmtId="0" fontId="24" fillId="70" borderId="5" applyNumberFormat="0" applyAlignment="0" applyProtection="0"/>
    <xf numFmtId="0" fontId="63" fillId="71" borderId="6" applyNumberFormat="0" applyAlignment="0" applyProtection="0"/>
    <xf numFmtId="0" fontId="64" fillId="71" borderId="6" applyNumberFormat="0" applyAlignment="0" applyProtection="0"/>
    <xf numFmtId="0" fontId="27" fillId="72" borderId="7" applyNumberFormat="0" applyAlignment="0" applyProtection="0"/>
    <xf numFmtId="0" fontId="27" fillId="72" borderId="7" applyNumberFormat="0" applyAlignment="0" applyProtection="0"/>
    <xf numFmtId="0" fontId="27" fillId="72" borderId="7" applyNumberFormat="0" applyAlignment="0" applyProtection="0"/>
    <xf numFmtId="0" fontId="27" fillId="72" borderId="7" applyNumberFormat="0" applyAlignment="0" applyProtection="0"/>
    <xf numFmtId="43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187" fontId="0" fillId="0" borderId="0" applyFont="0" applyFill="0" applyBorder="0" applyAlignment="0" applyProtection="0"/>
    <xf numFmtId="203" fontId="0" fillId="0" borderId="0" applyFill="0" applyBorder="0" applyAlignment="0" applyProtection="0"/>
    <xf numFmtId="203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188" fontId="0" fillId="0" borderId="0" applyFont="0" applyFill="0" applyBorder="0" applyAlignment="0" applyProtection="0"/>
    <xf numFmtId="204" fontId="0" fillId="0" borderId="0" applyFill="0" applyBorder="0" applyAlignment="0" applyProtection="0"/>
    <xf numFmtId="204" fontId="0" fillId="0" borderId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4" fontId="32" fillId="0" borderId="0" applyFill="0" applyBorder="0" applyAlignment="0">
      <protection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7" fontId="33" fillId="0" borderId="0" applyFill="0" applyBorder="0" applyAlignment="0">
      <protection/>
    </xf>
    <xf numFmtId="203" fontId="33" fillId="0" borderId="0" applyFill="0" applyBorder="0" applyAlignment="0">
      <protection/>
    </xf>
    <xf numFmtId="203" fontId="33" fillId="0" borderId="0" applyFill="0" applyBorder="0" applyAlignment="0">
      <protection/>
    </xf>
    <xf numFmtId="188" fontId="33" fillId="0" borderId="0" applyFill="0" applyBorder="0" applyAlignment="0">
      <protection/>
    </xf>
    <xf numFmtId="204" fontId="33" fillId="0" borderId="0" applyFill="0" applyBorder="0" applyAlignment="0">
      <protection/>
    </xf>
    <xf numFmtId="204" fontId="33" fillId="0" borderId="0" applyFill="0" applyBorder="0" applyAlignment="0">
      <protection/>
    </xf>
    <xf numFmtId="187" fontId="33" fillId="0" borderId="0" applyFill="0" applyBorder="0" applyAlignment="0">
      <protection/>
    </xf>
    <xf numFmtId="203" fontId="33" fillId="0" borderId="0" applyFill="0" applyBorder="0" applyAlignment="0">
      <protection/>
    </xf>
    <xf numFmtId="203" fontId="33" fillId="0" borderId="0" applyFill="0" applyBorder="0" applyAlignment="0">
      <protection/>
    </xf>
    <xf numFmtId="192" fontId="33" fillId="0" borderId="0" applyFill="0" applyBorder="0" applyAlignment="0">
      <protection/>
    </xf>
    <xf numFmtId="205" fontId="33" fillId="0" borderId="0" applyFill="0" applyBorder="0" applyAlignment="0">
      <protection/>
    </xf>
    <xf numFmtId="205" fontId="33" fillId="0" borderId="0" applyFill="0" applyBorder="0" applyAlignment="0">
      <protection/>
    </xf>
    <xf numFmtId="188" fontId="33" fillId="0" borderId="0" applyFill="0" applyBorder="0" applyAlignment="0">
      <protection/>
    </xf>
    <xf numFmtId="204" fontId="33" fillId="0" borderId="0" applyFill="0" applyBorder="0" applyAlignment="0">
      <protection/>
    </xf>
    <xf numFmtId="204" fontId="33" fillId="0" borderId="0" applyFill="0" applyBorder="0" applyAlignment="0">
      <protection/>
    </xf>
    <xf numFmtId="0" fontId="1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38" fontId="34" fillId="70" borderId="0" applyNumberFormat="0" applyBorder="0" applyAlignment="0" applyProtection="0"/>
    <xf numFmtId="0" fontId="34" fillId="74" borderId="0" applyNumberFormat="0" applyBorder="0" applyAlignment="0" applyProtection="0"/>
    <xf numFmtId="0" fontId="34" fillId="74" borderId="0" applyNumberFormat="0" applyBorder="0" applyAlignment="0" applyProtection="0"/>
    <xf numFmtId="0" fontId="35" fillId="0" borderId="8" applyNumberFormat="0" applyAlignment="0" applyProtection="0"/>
    <xf numFmtId="0" fontId="35" fillId="0" borderId="9" applyNumberFormat="0" applyAlignment="0" applyProtection="0"/>
    <xf numFmtId="0" fontId="35" fillId="0" borderId="8" applyNumberFormat="0" applyAlignment="0" applyProtection="0"/>
    <xf numFmtId="0" fontId="35" fillId="0" borderId="10">
      <alignment horizontal="left" vertical="center"/>
      <protection/>
    </xf>
    <xf numFmtId="0" fontId="35" fillId="0" borderId="11">
      <alignment horizontal="left" vertical="center"/>
      <protection/>
    </xf>
    <xf numFmtId="0" fontId="35" fillId="0" borderId="10">
      <alignment horizontal="left" vertical="center"/>
      <protection/>
    </xf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70" fillId="0" borderId="14" applyNumberFormat="0" applyFill="0" applyAlignment="0" applyProtection="0"/>
    <xf numFmtId="0" fontId="71" fillId="0" borderId="15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7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4" fillId="75" borderId="4" applyNumberFormat="0" applyAlignment="0" applyProtection="0"/>
    <xf numFmtId="10" fontId="34" fillId="76" borderId="18" applyNumberFormat="0" applyBorder="0" applyAlignment="0" applyProtection="0"/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74" fillId="75" borderId="4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45" fillId="0" borderId="0" applyNumberFormat="0" applyFill="0" applyBorder="0" applyProtection="0">
      <alignment vertical="top" wrapText="1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0" borderId="19" applyNumberFormat="0" applyAlignment="0" applyProtection="0"/>
    <xf numFmtId="0" fontId="21" fillId="70" borderId="19" applyNumberFormat="0" applyAlignment="0" applyProtection="0"/>
    <xf numFmtId="0" fontId="21" fillId="70" borderId="19" applyNumberFormat="0" applyAlignment="0" applyProtection="0"/>
    <xf numFmtId="0" fontId="21" fillId="70" borderId="19" applyNumberFormat="0" applyAlignment="0" applyProtection="0"/>
    <xf numFmtId="187" fontId="37" fillId="0" borderId="0" applyFill="0" applyBorder="0" applyAlignment="0">
      <protection/>
    </xf>
    <xf numFmtId="203" fontId="37" fillId="0" borderId="0" applyFill="0" applyBorder="0" applyAlignment="0">
      <protection/>
    </xf>
    <xf numFmtId="203" fontId="37" fillId="0" borderId="0" applyFill="0" applyBorder="0" applyAlignment="0">
      <protection/>
    </xf>
    <xf numFmtId="188" fontId="37" fillId="0" borderId="0" applyFill="0" applyBorder="0" applyAlignment="0">
      <protection/>
    </xf>
    <xf numFmtId="204" fontId="37" fillId="0" borderId="0" applyFill="0" applyBorder="0" applyAlignment="0">
      <protection/>
    </xf>
    <xf numFmtId="204" fontId="37" fillId="0" borderId="0" applyFill="0" applyBorder="0" applyAlignment="0">
      <protection/>
    </xf>
    <xf numFmtId="187" fontId="37" fillId="0" borderId="0" applyFill="0" applyBorder="0" applyAlignment="0">
      <protection/>
    </xf>
    <xf numFmtId="203" fontId="37" fillId="0" borderId="0" applyFill="0" applyBorder="0" applyAlignment="0">
      <protection/>
    </xf>
    <xf numFmtId="203" fontId="37" fillId="0" borderId="0" applyFill="0" applyBorder="0" applyAlignment="0">
      <protection/>
    </xf>
    <xf numFmtId="192" fontId="37" fillId="0" borderId="0" applyFill="0" applyBorder="0" applyAlignment="0">
      <protection/>
    </xf>
    <xf numFmtId="205" fontId="37" fillId="0" borderId="0" applyFill="0" applyBorder="0" applyAlignment="0">
      <protection/>
    </xf>
    <xf numFmtId="205" fontId="37" fillId="0" borderId="0" applyFill="0" applyBorder="0" applyAlignment="0">
      <protection/>
    </xf>
    <xf numFmtId="188" fontId="37" fillId="0" borderId="0" applyFill="0" applyBorder="0" applyAlignment="0">
      <protection/>
    </xf>
    <xf numFmtId="204" fontId="37" fillId="0" borderId="0" applyFill="0" applyBorder="0" applyAlignment="0">
      <protection/>
    </xf>
    <xf numFmtId="204" fontId="37" fillId="0" borderId="0" applyFill="0" applyBorder="0" applyAlignment="0">
      <protection/>
    </xf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76" fillId="78" borderId="0" applyNumberFormat="0" applyBorder="0" applyAlignment="0" applyProtection="0"/>
    <xf numFmtId="0" fontId="76" fillId="78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195" fontId="38" fillId="0" borderId="0">
      <alignment/>
      <protection/>
    </xf>
    <xf numFmtId="195" fontId="38" fillId="0" borderId="0">
      <alignment/>
      <protection/>
    </xf>
    <xf numFmtId="195" fontId="38" fillId="0" borderId="0">
      <alignment/>
      <protection/>
    </xf>
    <xf numFmtId="195" fontId="38" fillId="0" borderId="0">
      <alignment/>
      <protection/>
    </xf>
    <xf numFmtId="195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2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1" fontId="0" fillId="0" borderId="0">
      <alignment/>
      <protection/>
    </xf>
    <xf numFmtId="196" fontId="0" fillId="0" borderId="0">
      <alignment/>
      <protection/>
    </xf>
    <xf numFmtId="181" fontId="1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9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96" fontId="1" fillId="0" borderId="0">
      <alignment/>
      <protection/>
    </xf>
    <xf numFmtId="196" fontId="1" fillId="0" borderId="0">
      <alignment/>
      <protection/>
    </xf>
    <xf numFmtId="196" fontId="1" fillId="0" borderId="0">
      <alignment/>
      <protection/>
    </xf>
    <xf numFmtId="196" fontId="1" fillId="0" borderId="0">
      <alignment/>
      <protection/>
    </xf>
    <xf numFmtId="196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96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96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96" fontId="1" fillId="0" borderId="0">
      <alignment/>
      <protection/>
    </xf>
    <xf numFmtId="196" fontId="1" fillId="0" borderId="0">
      <alignment/>
      <protection/>
    </xf>
    <xf numFmtId="196" fontId="1" fillId="0" borderId="0">
      <alignment/>
      <protection/>
    </xf>
    <xf numFmtId="196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96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96" fontId="1" fillId="0" borderId="0">
      <alignment/>
      <protection/>
    </xf>
    <xf numFmtId="196" fontId="1" fillId="0" borderId="0">
      <alignment/>
      <protection/>
    </xf>
    <xf numFmtId="196" fontId="1" fillId="0" borderId="0">
      <alignment/>
      <protection/>
    </xf>
    <xf numFmtId="196" fontId="1" fillId="0" borderId="0">
      <alignment/>
      <protection/>
    </xf>
    <xf numFmtId="196" fontId="1" fillId="0" borderId="0">
      <alignment/>
      <protection/>
    </xf>
    <xf numFmtId="196" fontId="1" fillId="0" borderId="0">
      <alignment/>
      <protection/>
    </xf>
    <xf numFmtId="196" fontId="1" fillId="0" borderId="0">
      <alignment/>
      <protection/>
    </xf>
    <xf numFmtId="196" fontId="1" fillId="0" borderId="0">
      <alignment/>
      <protection/>
    </xf>
    <xf numFmtId="173" fontId="1" fillId="0" borderId="0">
      <alignment/>
      <protection/>
    </xf>
    <xf numFmtId="196" fontId="1" fillId="0" borderId="0">
      <alignment/>
      <protection/>
    </xf>
    <xf numFmtId="196" fontId="1" fillId="0" borderId="0">
      <alignment/>
      <protection/>
    </xf>
    <xf numFmtId="173" fontId="1" fillId="0" borderId="0">
      <alignment/>
      <protection/>
    </xf>
    <xf numFmtId="196" fontId="1" fillId="0" borderId="0">
      <alignment/>
      <protection/>
    </xf>
    <xf numFmtId="196" fontId="1" fillId="0" borderId="0">
      <alignment/>
      <protection/>
    </xf>
    <xf numFmtId="195" fontId="1" fillId="0" borderId="0">
      <alignment/>
      <protection/>
    </xf>
    <xf numFmtId="19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93" fontId="1" fillId="0" borderId="0">
      <alignment/>
      <protection/>
    </xf>
    <xf numFmtId="193" fontId="1" fillId="0" borderId="0">
      <alignment/>
      <protection/>
    </xf>
    <xf numFmtId="19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96" fontId="1" fillId="0" borderId="0">
      <alignment/>
      <protection/>
    </xf>
    <xf numFmtId="196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96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96" fontId="1" fillId="0" borderId="0">
      <alignment/>
      <protection/>
    </xf>
    <xf numFmtId="196" fontId="1" fillId="0" borderId="0">
      <alignment/>
      <protection/>
    </xf>
    <xf numFmtId="196" fontId="1" fillId="0" borderId="0">
      <alignment/>
      <protection/>
    </xf>
    <xf numFmtId="196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96" fontId="1" fillId="0" borderId="0">
      <alignment/>
      <protection/>
    </xf>
    <xf numFmtId="196" fontId="1" fillId="0" borderId="0">
      <alignment/>
      <protection/>
    </xf>
    <xf numFmtId="196" fontId="1" fillId="0" borderId="0">
      <alignment/>
      <protection/>
    </xf>
    <xf numFmtId="196" fontId="1" fillId="0" borderId="0">
      <alignment/>
      <protection/>
    </xf>
    <xf numFmtId="0" fontId="0" fillId="0" borderId="0">
      <alignment/>
      <protection/>
    </xf>
    <xf numFmtId="196" fontId="1" fillId="0" borderId="0">
      <alignment/>
      <protection/>
    </xf>
    <xf numFmtId="196" fontId="1" fillId="0" borderId="0">
      <alignment/>
      <protection/>
    </xf>
    <xf numFmtId="196" fontId="1" fillId="0" borderId="0">
      <alignment/>
      <protection/>
    </xf>
    <xf numFmtId="196" fontId="1" fillId="0" borderId="0">
      <alignment/>
      <protection/>
    </xf>
    <xf numFmtId="196" fontId="1" fillId="0" borderId="0">
      <alignment/>
      <protection/>
    </xf>
    <xf numFmtId="196" fontId="1" fillId="0" borderId="0">
      <alignment/>
      <protection/>
    </xf>
    <xf numFmtId="196" fontId="1" fillId="0" borderId="0">
      <alignment/>
      <protection/>
    </xf>
    <xf numFmtId="196" fontId="1" fillId="0" borderId="0">
      <alignment/>
      <protection/>
    </xf>
    <xf numFmtId="196" fontId="1" fillId="0" borderId="0">
      <alignment/>
      <protection/>
    </xf>
    <xf numFmtId="196" fontId="1" fillId="0" borderId="0">
      <alignment/>
      <protection/>
    </xf>
    <xf numFmtId="196" fontId="1" fillId="0" borderId="0">
      <alignment/>
      <protection/>
    </xf>
    <xf numFmtId="196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7" fontId="0" fillId="0" borderId="0">
      <alignment/>
      <protection/>
    </xf>
    <xf numFmtId="187" fontId="0" fillId="0" borderId="0">
      <alignment/>
      <protection/>
    </xf>
    <xf numFmtId="187" fontId="0" fillId="0" borderId="0">
      <alignment/>
      <protection/>
    </xf>
    <xf numFmtId="187" fontId="0" fillId="0" borderId="0">
      <alignment/>
      <protection/>
    </xf>
    <xf numFmtId="187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21" fontId="0" fillId="0" borderId="0">
      <alignment/>
      <protection/>
    </xf>
    <xf numFmtId="0" fontId="32" fillId="0" borderId="0">
      <alignment/>
      <protection/>
    </xf>
    <xf numFmtId="181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21" fontId="0" fillId="0" borderId="0">
      <alignment/>
      <protection/>
    </xf>
    <xf numFmtId="181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3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21" fontId="1" fillId="0" borderId="0">
      <alignment/>
      <protection/>
    </xf>
    <xf numFmtId="181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2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2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21" fontId="1" fillId="0" borderId="0">
      <alignment/>
      <protection/>
    </xf>
    <xf numFmtId="18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1" fillId="0" borderId="0">
      <alignment/>
      <protection/>
    </xf>
    <xf numFmtId="18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57" fillId="80" borderId="22" applyNumberFormat="0" applyFont="0" applyAlignment="0" applyProtection="0"/>
    <xf numFmtId="0" fontId="0" fillId="80" borderId="22" applyNumberFormat="0" applyFont="0" applyAlignment="0" applyProtection="0"/>
    <xf numFmtId="0" fontId="0" fillId="76" borderId="23" applyNumberFormat="0" applyFont="0" applyAlignment="0" applyProtection="0"/>
    <xf numFmtId="0" fontId="1" fillId="76" borderId="23" applyNumberFormat="0" applyFont="0" applyAlignment="0" applyProtection="0"/>
    <xf numFmtId="0" fontId="78" fillId="69" borderId="24" applyNumberFormat="0" applyAlignment="0" applyProtection="0"/>
    <xf numFmtId="0" fontId="78" fillId="69" borderId="24" applyNumberFormat="0" applyAlignment="0" applyProtection="0"/>
    <xf numFmtId="0" fontId="21" fillId="70" borderId="19" applyNumberFormat="0" applyAlignment="0" applyProtection="0"/>
    <xf numFmtId="0" fontId="21" fillId="70" borderId="19" applyNumberFormat="0" applyAlignment="0" applyProtection="0"/>
    <xf numFmtId="0" fontId="21" fillId="70" borderId="1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" fillId="76" borderId="23" applyNumberFormat="0" applyFont="0" applyAlignment="0" applyProtection="0"/>
    <xf numFmtId="0" fontId="0" fillId="76" borderId="23" applyNumberFormat="0" applyFon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57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ill="0" applyBorder="0" applyAlignment="0" applyProtection="0"/>
    <xf numFmtId="191" fontId="0" fillId="0" borderId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0" fontId="0" fillId="0" borderId="0" applyFont="0" applyFill="0" applyBorder="0" applyAlignment="0" applyProtection="0"/>
    <xf numFmtId="206" fontId="0" fillId="0" borderId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6" fontId="0" fillId="0" borderId="0" applyFill="0" applyBorder="0" applyAlignment="0" applyProtection="0"/>
    <xf numFmtId="187" fontId="40" fillId="0" borderId="0" applyFill="0" applyBorder="0" applyAlignment="0">
      <protection/>
    </xf>
    <xf numFmtId="203" fontId="40" fillId="0" borderId="0" applyFill="0" applyBorder="0" applyAlignment="0">
      <protection/>
    </xf>
    <xf numFmtId="203" fontId="40" fillId="0" borderId="0" applyFill="0" applyBorder="0" applyAlignment="0">
      <protection/>
    </xf>
    <xf numFmtId="188" fontId="40" fillId="0" borderId="0" applyFill="0" applyBorder="0" applyAlignment="0">
      <protection/>
    </xf>
    <xf numFmtId="204" fontId="40" fillId="0" borderId="0" applyFill="0" applyBorder="0" applyAlignment="0">
      <protection/>
    </xf>
    <xf numFmtId="204" fontId="40" fillId="0" borderId="0" applyFill="0" applyBorder="0" applyAlignment="0">
      <protection/>
    </xf>
    <xf numFmtId="187" fontId="40" fillId="0" borderId="0" applyFill="0" applyBorder="0" applyAlignment="0">
      <protection/>
    </xf>
    <xf numFmtId="203" fontId="40" fillId="0" borderId="0" applyFill="0" applyBorder="0" applyAlignment="0">
      <protection/>
    </xf>
    <xf numFmtId="203" fontId="40" fillId="0" borderId="0" applyFill="0" applyBorder="0" applyAlignment="0">
      <protection/>
    </xf>
    <xf numFmtId="192" fontId="40" fillId="0" borderId="0" applyFill="0" applyBorder="0" applyAlignment="0">
      <protection/>
    </xf>
    <xf numFmtId="205" fontId="40" fillId="0" borderId="0" applyFill="0" applyBorder="0" applyAlignment="0">
      <protection/>
    </xf>
    <xf numFmtId="205" fontId="40" fillId="0" borderId="0" applyFill="0" applyBorder="0" applyAlignment="0">
      <protection/>
    </xf>
    <xf numFmtId="188" fontId="40" fillId="0" borderId="0" applyFill="0" applyBorder="0" applyAlignment="0">
      <protection/>
    </xf>
    <xf numFmtId="204" fontId="40" fillId="0" borderId="0" applyFill="0" applyBorder="0" applyAlignment="0">
      <protection/>
    </xf>
    <xf numFmtId="204" fontId="40" fillId="0" borderId="0" applyFill="0" applyBorder="0" applyAlignment="0">
      <protection/>
    </xf>
    <xf numFmtId="0" fontId="0" fillId="0" borderId="0">
      <alignment/>
      <protection/>
    </xf>
    <xf numFmtId="0" fontId="2" fillId="0" borderId="25" applyAlignment="0">
      <protection/>
    </xf>
    <xf numFmtId="0" fontId="25" fillId="0" borderId="26" applyNumberFormat="0" applyFill="0" applyAlignment="0" applyProtection="0"/>
    <xf numFmtId="0" fontId="25" fillId="0" borderId="26" applyNumberFormat="0" applyFill="0" applyAlignment="0" applyProtection="0"/>
    <xf numFmtId="0" fontId="25" fillId="0" borderId="26" applyNumberFormat="0" applyFill="0" applyAlignment="0" applyProtection="0"/>
    <xf numFmtId="0" fontId="25" fillId="0" borderId="26" applyNumberFormat="0" applyFill="0" applyAlignment="0" applyProtection="0"/>
    <xf numFmtId="49" fontId="32" fillId="0" borderId="0" applyFill="0" applyBorder="0" applyAlignment="0">
      <protection/>
    </xf>
    <xf numFmtId="199" fontId="32" fillId="0" borderId="0" applyFill="0" applyBorder="0" applyAlignment="0">
      <protection/>
    </xf>
    <xf numFmtId="49" fontId="32" fillId="0" borderId="0" applyFill="0" applyBorder="0" applyAlignment="0">
      <protection/>
    </xf>
    <xf numFmtId="49" fontId="32" fillId="0" borderId="0" applyFill="0" applyBorder="0" applyAlignment="0">
      <protection/>
    </xf>
    <xf numFmtId="200" fontId="32" fillId="0" borderId="0" applyFill="0" applyBorder="0" applyAlignment="0">
      <protection/>
    </xf>
    <xf numFmtId="49" fontId="32" fillId="0" borderId="0" applyFill="0" applyBorder="0" applyAlignment="0">
      <protection/>
    </xf>
    <xf numFmtId="49" fontId="32" fillId="0" borderId="0" applyFill="0" applyBorder="0" applyAlignment="0">
      <protection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1" fillId="0" borderId="27" applyNumberFormat="0" applyFill="0" applyAlignment="0" applyProtection="0"/>
    <xf numFmtId="0" fontId="82" fillId="0" borderId="28" applyNumberFormat="0" applyFill="0" applyAlignment="0" applyProtection="0"/>
    <xf numFmtId="0" fontId="25" fillId="0" borderId="26" applyNumberFormat="0" applyFill="0" applyAlignment="0" applyProtection="0"/>
    <xf numFmtId="0" fontId="25" fillId="0" borderId="26" applyNumberFormat="0" applyFill="0" applyAlignment="0" applyProtection="0"/>
    <xf numFmtId="0" fontId="25" fillId="0" borderId="26" applyNumberFormat="0" applyFill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54" borderId="0" applyNumberFormat="0" applyBorder="0" applyAlignment="0" applyProtection="0"/>
    <xf numFmtId="0" fontId="16" fillId="57" borderId="0" applyNumberFormat="0" applyBorder="0" applyAlignment="0" applyProtection="0"/>
    <xf numFmtId="0" fontId="16" fillId="60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6" fillId="67" borderId="0" applyNumberFormat="0" applyBorder="0" applyAlignment="0" applyProtection="0"/>
    <xf numFmtId="0" fontId="22" fillId="19" borderId="5" applyNumberFormat="0" applyAlignment="0" applyProtection="0"/>
    <xf numFmtId="0" fontId="21" fillId="70" borderId="19" applyNumberFormat="0" applyAlignment="0" applyProtection="0"/>
    <xf numFmtId="0" fontId="24" fillId="70" borderId="5" applyNumberFormat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5" fillId="0" borderId="26" applyNumberFormat="0" applyFill="0" applyAlignment="0" applyProtection="0"/>
    <xf numFmtId="0" fontId="27" fillId="72" borderId="7" applyNumberFormat="0" applyAlignment="0" applyProtection="0"/>
    <xf numFmtId="0" fontId="28" fillId="0" borderId="0" applyNumberFormat="0" applyFill="0" applyBorder="0" applyAlignment="0" applyProtection="0"/>
    <xf numFmtId="0" fontId="23" fillId="79" borderId="0" applyNumberFormat="0" applyBorder="0" applyAlignment="0" applyProtection="0"/>
    <xf numFmtId="0" fontId="41" fillId="0" borderId="0">
      <alignment/>
      <protection/>
    </xf>
    <xf numFmtId="0" fontId="1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76" borderId="23" applyNumberFormat="0" applyFont="0" applyAlignment="0" applyProtection="0"/>
    <xf numFmtId="0" fontId="26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19" fillId="10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29" xfId="382" applyFont="1" applyBorder="1" applyAlignment="1">
      <alignment horizontal="right"/>
      <protection/>
    </xf>
    <xf numFmtId="0" fontId="5" fillId="0" borderId="30" xfId="382" applyFont="1" applyBorder="1" applyAlignment="1">
      <alignment horizontal="left"/>
      <protection/>
    </xf>
    <xf numFmtId="0" fontId="4" fillId="0" borderId="31" xfId="382" applyFont="1" applyBorder="1" applyAlignment="1">
      <alignment horizontal="left"/>
      <protection/>
    </xf>
    <xf numFmtId="0" fontId="4" fillId="0" borderId="31" xfId="382" applyFont="1" applyBorder="1" applyAlignment="1">
      <alignment horizontal="left" wrapText="1"/>
      <protection/>
    </xf>
    <xf numFmtId="183" fontId="3" fillId="0" borderId="31" xfId="382" applyNumberFormat="1" applyFont="1" applyBorder="1" applyAlignment="1">
      <alignment horizontal="left"/>
      <protection/>
    </xf>
    <xf numFmtId="49" fontId="2" fillId="0" borderId="0" xfId="1488" applyNumberFormat="1" applyFont="1">
      <alignment/>
      <protection/>
    </xf>
    <xf numFmtId="49" fontId="6" fillId="0" borderId="0" xfId="1488" applyNumberFormat="1" applyFont="1" applyAlignment="1">
      <alignment horizontal="left"/>
      <protection/>
    </xf>
    <xf numFmtId="49" fontId="6" fillId="0" borderId="0" xfId="1488" applyNumberFormat="1" applyFont="1" applyAlignment="1">
      <alignment horizontal="center"/>
      <protection/>
    </xf>
    <xf numFmtId="49" fontId="7" fillId="0" borderId="0" xfId="1488" applyNumberFormat="1" applyFont="1" applyAlignment="1">
      <alignment horizontal="right"/>
      <protection/>
    </xf>
    <xf numFmtId="49" fontId="2" fillId="0" borderId="0" xfId="1488" applyNumberFormat="1" applyFont="1" applyFill="1">
      <alignment/>
      <protection/>
    </xf>
    <xf numFmtId="49" fontId="2" fillId="0" borderId="0" xfId="1488" applyNumberFormat="1" applyFont="1" applyAlignment="1">
      <alignment horizontal="left"/>
      <protection/>
    </xf>
    <xf numFmtId="49" fontId="2" fillId="0" borderId="0" xfId="1488" applyNumberFormat="1" applyFont="1" applyFill="1" applyAlignment="1">
      <alignment horizontal="right"/>
      <protection/>
    </xf>
    <xf numFmtId="49" fontId="8" fillId="0" borderId="0" xfId="1488" applyNumberFormat="1" applyFont="1">
      <alignment/>
      <protection/>
    </xf>
    <xf numFmtId="49" fontId="9" fillId="0" borderId="0" xfId="1488" applyNumberFormat="1" applyFont="1" applyAlignment="1">
      <alignment horizontal="left"/>
      <protection/>
    </xf>
    <xf numFmtId="49" fontId="10" fillId="0" borderId="0" xfId="1488" applyNumberFormat="1" applyFont="1" applyAlignment="1">
      <alignment horizontal="right"/>
      <protection/>
    </xf>
    <xf numFmtId="49" fontId="8" fillId="0" borderId="0" xfId="1488" applyNumberFormat="1" applyFont="1" applyFill="1">
      <alignment/>
      <protection/>
    </xf>
    <xf numFmtId="49" fontId="5" fillId="0" borderId="0" xfId="1488" applyNumberFormat="1" applyFont="1" applyAlignment="1">
      <alignment horizontal="right"/>
      <protection/>
    </xf>
    <xf numFmtId="49" fontId="2" fillId="0" borderId="0" xfId="1488" applyNumberFormat="1" applyFont="1" applyAlignment="1">
      <alignment horizontal="center"/>
      <protection/>
    </xf>
    <xf numFmtId="49" fontId="5" fillId="0" borderId="0" xfId="1488" applyNumberFormat="1" applyFont="1" applyAlignment="1">
      <alignment horizontal="left"/>
      <protection/>
    </xf>
    <xf numFmtId="49" fontId="2" fillId="0" borderId="25" xfId="1488" applyNumberFormat="1" applyFont="1" applyBorder="1" applyAlignment="1">
      <alignment horizontal="center"/>
      <protection/>
    </xf>
    <xf numFmtId="0" fontId="12" fillId="0" borderId="25" xfId="1488" applyFont="1" applyBorder="1" applyAlignment="1">
      <alignment horizontal="right"/>
      <protection/>
    </xf>
    <xf numFmtId="0" fontId="13" fillId="0" borderId="32" xfId="1488" applyFont="1" applyBorder="1" applyAlignment="1">
      <alignment horizontal="left"/>
      <protection/>
    </xf>
    <xf numFmtId="181" fontId="12" fillId="0" borderId="18" xfId="1488" applyNumberFormat="1" applyFont="1" applyBorder="1" applyAlignment="1">
      <alignment horizontal="center"/>
      <protection/>
    </xf>
    <xf numFmtId="0" fontId="14" fillId="0" borderId="18" xfId="1488" applyFont="1" applyBorder="1" applyAlignment="1">
      <alignment horizontal="left"/>
      <protection/>
    </xf>
    <xf numFmtId="49" fontId="2" fillId="0" borderId="0" xfId="1488" applyNumberFormat="1" applyFont="1" applyBorder="1" applyAlignment="1">
      <alignment horizontal="center"/>
      <protection/>
    </xf>
    <xf numFmtId="0" fontId="2" fillId="0" borderId="0" xfId="1488" applyFont="1" applyAlignment="1">
      <alignment horizontal="center"/>
      <protection/>
    </xf>
    <xf numFmtId="0" fontId="0" fillId="0" borderId="0" xfId="1488">
      <alignment/>
      <protection/>
    </xf>
    <xf numFmtId="0" fontId="3" fillId="0" borderId="0" xfId="1488" applyFont="1" applyAlignment="1">
      <alignment horizontal="center"/>
      <protection/>
    </xf>
    <xf numFmtId="49" fontId="8" fillId="0" borderId="0" xfId="1488" applyNumberFormat="1" applyFont="1" applyAlignment="1">
      <alignment horizontal="center"/>
      <protection/>
    </xf>
    <xf numFmtId="0" fontId="8" fillId="0" borderId="0" xfId="1488" applyFont="1" applyAlignment="1">
      <alignment horizontal="center"/>
      <protection/>
    </xf>
    <xf numFmtId="49" fontId="2" fillId="0" borderId="0" xfId="1488" applyNumberFormat="1" applyFont="1" applyAlignment="1">
      <alignment horizontal="right"/>
      <protection/>
    </xf>
    <xf numFmtId="0" fontId="15" fillId="0" borderId="0" xfId="1488" applyFont="1" applyAlignment="1">
      <alignment horizontal="left"/>
      <protection/>
    </xf>
    <xf numFmtId="49" fontId="5" fillId="0" borderId="0" xfId="1488" applyNumberFormat="1" applyFont="1" applyBorder="1" applyAlignment="1">
      <alignment horizontal="left"/>
      <protection/>
    </xf>
    <xf numFmtId="0" fontId="9" fillId="0" borderId="0" xfId="1488" applyFont="1" applyAlignment="1">
      <alignment horizontal="left"/>
      <protection/>
    </xf>
    <xf numFmtId="49" fontId="3" fillId="0" borderId="0" xfId="1488" applyNumberFormat="1" applyFont="1" applyBorder="1" applyAlignment="1">
      <alignment horizontal="center"/>
      <protection/>
    </xf>
    <xf numFmtId="0" fontId="11" fillId="0" borderId="33" xfId="1488" applyFont="1" applyBorder="1" applyAlignment="1">
      <alignment horizontal="right"/>
      <protection/>
    </xf>
    <xf numFmtId="0" fontId="11" fillId="0" borderId="34" xfId="1488" applyFont="1" applyBorder="1" applyAlignment="1">
      <alignment horizontal="left"/>
      <protection/>
    </xf>
    <xf numFmtId="49" fontId="11" fillId="0" borderId="35" xfId="1488" applyNumberFormat="1" applyFont="1" applyBorder="1" applyAlignment="1">
      <alignment horizontal="left"/>
      <protection/>
    </xf>
    <xf numFmtId="0" fontId="11" fillId="0" borderId="8" xfId="1488" applyFont="1" applyBorder="1" applyAlignment="1">
      <alignment horizontal="left"/>
      <protection/>
    </xf>
    <xf numFmtId="49" fontId="3" fillId="0" borderId="36" xfId="1488" applyNumberFormat="1" applyFont="1" applyBorder="1" applyAlignment="1">
      <alignment horizontal="center"/>
      <protection/>
    </xf>
    <xf numFmtId="49" fontId="11" fillId="0" borderId="34" xfId="1488" applyNumberFormat="1" applyFont="1" applyBorder="1" applyAlignment="1">
      <alignment horizontal="center"/>
      <protection/>
    </xf>
    <xf numFmtId="0" fontId="2" fillId="0" borderId="18" xfId="1488" applyFont="1" applyBorder="1" applyAlignment="1">
      <alignment horizontal="center"/>
      <protection/>
    </xf>
    <xf numFmtId="0" fontId="2" fillId="0" borderId="25" xfId="1488" applyFont="1" applyBorder="1" applyAlignment="1">
      <alignment horizontal="right"/>
      <protection/>
    </xf>
    <xf numFmtId="0" fontId="5" fillId="0" borderId="32" xfId="1488" applyFont="1" applyBorder="1" applyAlignment="1">
      <alignment horizontal="left"/>
      <protection/>
    </xf>
    <xf numFmtId="181" fontId="3" fillId="0" borderId="18" xfId="1488" applyNumberFormat="1" applyFont="1" applyBorder="1" applyAlignment="1">
      <alignment horizontal="left"/>
      <protection/>
    </xf>
    <xf numFmtId="0" fontId="3" fillId="0" borderId="18" xfId="1488" applyFont="1" applyBorder="1" applyAlignment="1">
      <alignment horizontal="left"/>
      <protection/>
    </xf>
    <xf numFmtId="49" fontId="3" fillId="0" borderId="18" xfId="1488" applyNumberFormat="1" applyFont="1" applyBorder="1" applyAlignment="1">
      <alignment horizontal="center"/>
      <protection/>
    </xf>
    <xf numFmtId="0" fontId="0" fillId="0" borderId="0" xfId="1488" applyFont="1">
      <alignment/>
      <protection/>
    </xf>
    <xf numFmtId="49" fontId="5" fillId="0" borderId="0" xfId="1488" applyNumberFormat="1" applyFont="1" applyAlignment="1">
      <alignment horizontal="left"/>
      <protection/>
    </xf>
    <xf numFmtId="49" fontId="3" fillId="0" borderId="37" xfId="1488" applyNumberFormat="1" applyFont="1" applyBorder="1" applyAlignment="1">
      <alignment horizontal="center"/>
      <protection/>
    </xf>
    <xf numFmtId="49" fontId="3" fillId="0" borderId="8" xfId="1488" applyNumberFormat="1" applyFont="1" applyBorder="1" applyAlignment="1">
      <alignment horizontal="center"/>
      <protection/>
    </xf>
    <xf numFmtId="49" fontId="3" fillId="0" borderId="38" xfId="1488" applyNumberFormat="1" applyFont="1" applyBorder="1" applyAlignment="1">
      <alignment horizontal="center"/>
      <protection/>
    </xf>
    <xf numFmtId="0" fontId="11" fillId="0" borderId="35" xfId="1488" applyFont="1" applyBorder="1" applyAlignment="1">
      <alignment horizontal="left"/>
      <protection/>
    </xf>
    <xf numFmtId="2" fontId="3" fillId="0" borderId="18" xfId="1488" applyNumberFormat="1" applyFont="1" applyBorder="1" applyAlignment="1">
      <alignment horizontal="center"/>
      <protection/>
    </xf>
    <xf numFmtId="1" fontId="3" fillId="0" borderId="18" xfId="1488" applyNumberFormat="1" applyFont="1" applyBorder="1" applyAlignment="1">
      <alignment horizontal="center"/>
      <protection/>
    </xf>
    <xf numFmtId="0" fontId="2" fillId="0" borderId="25" xfId="0" applyFont="1" applyBorder="1" applyAlignment="1">
      <alignment horizontal="right"/>
    </xf>
    <xf numFmtId="0" fontId="5" fillId="0" borderId="3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14" fontId="3" fillId="0" borderId="31" xfId="382" applyNumberFormat="1" applyFont="1" applyBorder="1" applyAlignment="1">
      <alignment horizontal="left"/>
      <protection/>
    </xf>
    <xf numFmtId="49" fontId="2" fillId="0" borderId="0" xfId="1488" applyNumberFormat="1" applyFont="1" applyBorder="1">
      <alignment/>
      <protection/>
    </xf>
    <xf numFmtId="49" fontId="3" fillId="0" borderId="39" xfId="1488" applyNumberFormat="1" applyFont="1" applyBorder="1" applyAlignment="1">
      <alignment horizontal="center"/>
      <protection/>
    </xf>
    <xf numFmtId="49" fontId="3" fillId="0" borderId="40" xfId="1488" applyNumberFormat="1" applyFont="1" applyBorder="1" applyAlignment="1">
      <alignment horizontal="center"/>
      <protection/>
    </xf>
    <xf numFmtId="49" fontId="3" fillId="0" borderId="41" xfId="1488" applyNumberFormat="1" applyFont="1" applyBorder="1" applyAlignment="1">
      <alignment horizontal="center"/>
      <protection/>
    </xf>
    <xf numFmtId="2" fontId="3" fillId="0" borderId="42" xfId="1488" applyNumberFormat="1" applyFont="1" applyBorder="1" applyAlignment="1">
      <alignment horizontal="center"/>
      <protection/>
    </xf>
    <xf numFmtId="49" fontId="3" fillId="0" borderId="35" xfId="1488" applyNumberFormat="1" applyFont="1" applyBorder="1" applyAlignment="1">
      <alignment horizontal="center"/>
      <protection/>
    </xf>
    <xf numFmtId="0" fontId="2" fillId="0" borderId="25" xfId="390" applyFont="1" applyBorder="1" applyAlignment="1">
      <alignment horizontal="right"/>
      <protection/>
    </xf>
    <xf numFmtId="0" fontId="5" fillId="0" borderId="32" xfId="390" applyFont="1" applyBorder="1" applyAlignment="1">
      <alignment horizontal="left"/>
      <protection/>
    </xf>
    <xf numFmtId="183" fontId="3" fillId="0" borderId="18" xfId="390" applyNumberFormat="1" applyFont="1" applyBorder="1" applyAlignment="1">
      <alignment horizontal="left"/>
      <protection/>
    </xf>
    <xf numFmtId="0" fontId="4" fillId="0" borderId="18" xfId="390" applyFont="1" applyBorder="1" applyAlignment="1">
      <alignment horizontal="left"/>
      <protection/>
    </xf>
    <xf numFmtId="0" fontId="5" fillId="0" borderId="18" xfId="390" applyFont="1" applyBorder="1" applyAlignment="1">
      <alignment horizontal="center" vertical="center"/>
      <protection/>
    </xf>
    <xf numFmtId="0" fontId="2" fillId="0" borderId="25" xfId="382" applyFont="1" applyBorder="1" applyAlignment="1">
      <alignment horizontal="right"/>
      <protection/>
    </xf>
    <xf numFmtId="0" fontId="5" fillId="0" borderId="32" xfId="382" applyFont="1" applyBorder="1" applyAlignment="1">
      <alignment horizontal="left"/>
      <protection/>
    </xf>
    <xf numFmtId="14" fontId="3" fillId="0" borderId="18" xfId="382" applyNumberFormat="1" applyFont="1" applyBorder="1" applyAlignment="1">
      <alignment horizontal="left"/>
      <protection/>
    </xf>
    <xf numFmtId="0" fontId="4" fillId="0" borderId="18" xfId="382" applyFont="1" applyBorder="1" applyAlignment="1">
      <alignment horizontal="left"/>
      <protection/>
    </xf>
    <xf numFmtId="0" fontId="4" fillId="0" borderId="18" xfId="382" applyFont="1" applyBorder="1" applyAlignment="1">
      <alignment horizontal="left" wrapText="1"/>
      <protection/>
    </xf>
    <xf numFmtId="14" fontId="3" fillId="0" borderId="18" xfId="0" applyNumberFormat="1" applyFont="1" applyBorder="1" applyAlignment="1">
      <alignment horizontal="center" vertical="center"/>
    </xf>
    <xf numFmtId="2" fontId="3" fillId="0" borderId="18" xfId="1488" applyNumberFormat="1" applyFont="1" applyFill="1" applyBorder="1" applyAlignment="1">
      <alignment horizontal="center"/>
      <protection/>
    </xf>
    <xf numFmtId="0" fontId="2" fillId="0" borderId="0" xfId="1488" applyFont="1" applyBorder="1" applyAlignment="1">
      <alignment horizontal="center"/>
      <protection/>
    </xf>
    <xf numFmtId="0" fontId="2" fillId="0" borderId="0" xfId="1488" applyFont="1" applyBorder="1" applyAlignment="1">
      <alignment horizontal="right"/>
      <protection/>
    </xf>
    <xf numFmtId="0" fontId="5" fillId="0" borderId="0" xfId="1488" applyFont="1" applyBorder="1" applyAlignment="1">
      <alignment horizontal="left"/>
      <protection/>
    </xf>
    <xf numFmtId="181" fontId="3" fillId="0" borderId="0" xfId="1488" applyNumberFormat="1" applyFont="1" applyBorder="1" applyAlignment="1">
      <alignment horizontal="left"/>
      <protection/>
    </xf>
    <xf numFmtId="0" fontId="3" fillId="0" borderId="0" xfId="1488" applyFont="1" applyBorder="1" applyAlignment="1">
      <alignment horizontal="left"/>
      <protection/>
    </xf>
    <xf numFmtId="2" fontId="3" fillId="0" borderId="0" xfId="1488" applyNumberFormat="1" applyFont="1" applyBorder="1" applyAlignment="1">
      <alignment horizontal="center"/>
      <protection/>
    </xf>
    <xf numFmtId="1" fontId="3" fillId="0" borderId="0" xfId="1488" applyNumberFormat="1" applyFont="1" applyBorder="1" applyAlignment="1">
      <alignment horizontal="center"/>
      <protection/>
    </xf>
    <xf numFmtId="2" fontId="5" fillId="0" borderId="0" xfId="1488" applyNumberFormat="1" applyFont="1" applyFill="1" applyBorder="1" applyAlignment="1">
      <alignment horizontal="center"/>
      <protection/>
    </xf>
    <xf numFmtId="49" fontId="2" fillId="81" borderId="18" xfId="385" applyNumberFormat="1" applyFont="1" applyFill="1" applyBorder="1" applyAlignment="1">
      <alignment horizontal="center" vertical="center"/>
      <protection/>
    </xf>
    <xf numFmtId="49" fontId="2" fillId="0" borderId="43" xfId="1488" applyNumberFormat="1" applyFont="1" applyBorder="1" applyAlignment="1">
      <alignment horizontal="center"/>
      <protection/>
    </xf>
    <xf numFmtId="49" fontId="2" fillId="81" borderId="42" xfId="385" applyNumberFormat="1" applyFont="1" applyFill="1" applyBorder="1" applyAlignment="1">
      <alignment horizontal="center" vertical="center"/>
      <protection/>
    </xf>
    <xf numFmtId="49" fontId="5" fillId="0" borderId="36" xfId="1488" applyNumberFormat="1" applyFont="1" applyBorder="1" applyAlignment="1">
      <alignment horizontal="center"/>
      <protection/>
    </xf>
    <xf numFmtId="49" fontId="5" fillId="0" borderId="33" xfId="1488" applyNumberFormat="1" applyFont="1" applyBorder="1" applyAlignment="1">
      <alignment horizontal="right"/>
      <protection/>
    </xf>
    <xf numFmtId="49" fontId="5" fillId="0" borderId="34" xfId="1488" applyNumberFormat="1" applyFont="1" applyBorder="1" applyAlignment="1">
      <alignment horizontal="left"/>
      <protection/>
    </xf>
    <xf numFmtId="49" fontId="5" fillId="0" borderId="35" xfId="1488" applyNumberFormat="1" applyFont="1" applyBorder="1" applyAlignment="1">
      <alignment horizontal="center"/>
      <protection/>
    </xf>
    <xf numFmtId="49" fontId="11" fillId="0" borderId="35" xfId="1488" applyNumberFormat="1" applyFont="1" applyBorder="1" applyAlignment="1">
      <alignment horizontal="center"/>
      <protection/>
    </xf>
    <xf numFmtId="49" fontId="11" fillId="0" borderId="35" xfId="1488" applyNumberFormat="1" applyFont="1" applyFill="1" applyBorder="1" applyAlignment="1">
      <alignment horizontal="center"/>
      <protection/>
    </xf>
    <xf numFmtId="49" fontId="11" fillId="0" borderId="44" xfId="391" applyNumberFormat="1" applyFont="1" applyBorder="1" applyAlignment="1">
      <alignment horizontal="center" vertical="center"/>
      <protection/>
    </xf>
    <xf numFmtId="2" fontId="5" fillId="0" borderId="18" xfId="391" applyNumberFormat="1" applyFont="1" applyBorder="1" applyAlignment="1">
      <alignment horizontal="center" vertical="center"/>
      <protection/>
    </xf>
    <xf numFmtId="184" fontId="5" fillId="0" borderId="18" xfId="0" applyNumberFormat="1" applyFont="1" applyBorder="1" applyAlignment="1">
      <alignment horizontal="center" vertical="center"/>
    </xf>
    <xf numFmtId="0" fontId="2" fillId="81" borderId="18" xfId="0" applyFont="1" applyFill="1" applyBorder="1" applyAlignment="1">
      <alignment horizontal="center" vertical="center"/>
    </xf>
    <xf numFmtId="184" fontId="5" fillId="0" borderId="42" xfId="0" applyNumberFormat="1" applyFont="1" applyBorder="1" applyAlignment="1">
      <alignment horizontal="center" vertical="center"/>
    </xf>
    <xf numFmtId="49" fontId="5" fillId="0" borderId="33" xfId="1488" applyNumberFormat="1" applyFont="1" applyBorder="1" applyAlignment="1">
      <alignment horizontal="center"/>
      <protection/>
    </xf>
    <xf numFmtId="184" fontId="5" fillId="0" borderId="18" xfId="385" applyNumberFormat="1" applyFont="1" applyBorder="1" applyAlignment="1">
      <alignment horizontal="center" vertical="center"/>
      <protection/>
    </xf>
    <xf numFmtId="0" fontId="2" fillId="81" borderId="18" xfId="385" applyFont="1" applyFill="1" applyBorder="1" applyAlignment="1">
      <alignment horizontal="center" vertical="center"/>
      <protection/>
    </xf>
    <xf numFmtId="0" fontId="2" fillId="0" borderId="42" xfId="1488" applyFont="1" applyBorder="1" applyAlignment="1">
      <alignment horizontal="center"/>
      <protection/>
    </xf>
    <xf numFmtId="49" fontId="3" fillId="0" borderId="42" xfId="1488" applyNumberFormat="1" applyFont="1" applyBorder="1" applyAlignment="1">
      <alignment horizontal="center"/>
      <protection/>
    </xf>
    <xf numFmtId="2" fontId="46" fillId="0" borderId="18" xfId="392" applyNumberFormat="1" applyFont="1" applyBorder="1" applyAlignment="1">
      <alignment horizontal="center"/>
      <protection/>
    </xf>
    <xf numFmtId="0" fontId="2" fillId="81" borderId="18" xfId="392" applyFont="1" applyFill="1" applyBorder="1" applyAlignment="1">
      <alignment horizontal="center" vertical="center"/>
      <protection/>
    </xf>
    <xf numFmtId="0" fontId="2" fillId="16" borderId="18" xfId="0" applyFont="1" applyFill="1" applyBorder="1" applyAlignment="1">
      <alignment horizontal="center" vertical="center"/>
    </xf>
    <xf numFmtId="0" fontId="5" fillId="16" borderId="18" xfId="384" applyFont="1" applyFill="1" applyBorder="1" applyAlignment="1">
      <alignment horizontal="center" vertical="center"/>
      <protection/>
    </xf>
    <xf numFmtId="0" fontId="3" fillId="0" borderId="45" xfId="0" applyFont="1" applyBorder="1" applyAlignment="1">
      <alignment horizontal="left"/>
    </xf>
    <xf numFmtId="183" fontId="3" fillId="0" borderId="45" xfId="0" applyNumberFormat="1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2" fillId="0" borderId="47" xfId="0" applyFont="1" applyBorder="1" applyAlignment="1">
      <alignment horizontal="right"/>
    </xf>
    <xf numFmtId="49" fontId="2" fillId="0" borderId="0" xfId="1488" applyNumberFormat="1" applyFont="1" applyAlignment="1">
      <alignment horizontal="center" vertical="center"/>
      <protection/>
    </xf>
    <xf numFmtId="49" fontId="8" fillId="0" borderId="0" xfId="1488" applyNumberFormat="1" applyFont="1" applyAlignment="1">
      <alignment horizontal="center" vertical="center"/>
      <protection/>
    </xf>
    <xf numFmtId="49" fontId="5" fillId="0" borderId="36" xfId="1488" applyNumberFormat="1" applyFont="1" applyBorder="1" applyAlignment="1">
      <alignment horizontal="center" vertical="center"/>
      <protection/>
    </xf>
    <xf numFmtId="49" fontId="2" fillId="0" borderId="43" xfId="1488" applyNumberFormat="1" applyFont="1" applyBorder="1" applyAlignment="1">
      <alignment horizontal="center" vertical="center"/>
      <protection/>
    </xf>
    <xf numFmtId="49" fontId="2" fillId="0" borderId="25" xfId="1488" applyNumberFormat="1" applyFont="1" applyBorder="1" applyAlignment="1">
      <alignment horizontal="center" vertical="center"/>
      <protection/>
    </xf>
    <xf numFmtId="0" fontId="5" fillId="0" borderId="45" xfId="0" applyFont="1" applyBorder="1" applyAlignment="1">
      <alignment horizontal="center" vertical="center"/>
    </xf>
    <xf numFmtId="2" fontId="46" fillId="0" borderId="0" xfId="392" applyNumberFormat="1" applyFont="1" applyBorder="1" applyAlignment="1">
      <alignment horizontal="center"/>
      <protection/>
    </xf>
    <xf numFmtId="2" fontId="5" fillId="0" borderId="48" xfId="1488" applyNumberFormat="1" applyFont="1" applyBorder="1" applyAlignment="1">
      <alignment horizontal="center"/>
      <protection/>
    </xf>
    <xf numFmtId="0" fontId="4" fillId="0" borderId="45" xfId="0" applyFont="1" applyBorder="1" applyAlignment="1">
      <alignment horizontal="left"/>
    </xf>
    <xf numFmtId="183" fontId="3" fillId="0" borderId="18" xfId="0" applyNumberFormat="1" applyFont="1" applyBorder="1" applyAlignment="1">
      <alignment horizontal="left"/>
    </xf>
    <xf numFmtId="183" fontId="3" fillId="0" borderId="18" xfId="0" applyNumberFormat="1" applyFont="1" applyBorder="1" applyAlignment="1">
      <alignment horizontal="right"/>
    </xf>
    <xf numFmtId="0" fontId="84" fillId="0" borderId="18" xfId="0" applyFont="1" applyBorder="1" applyAlignment="1">
      <alignment horizontal="center" vertical="center"/>
    </xf>
    <xf numFmtId="181" fontId="12" fillId="0" borderId="18" xfId="1488" applyNumberFormat="1" applyFont="1" applyBorder="1" applyAlignment="1">
      <alignment horizontal="left"/>
      <protection/>
    </xf>
    <xf numFmtId="181" fontId="12" fillId="0" borderId="18" xfId="1488" applyNumberFormat="1" applyFont="1" applyBorder="1" applyAlignment="1">
      <alignment horizontal="left" vertical="center"/>
      <protection/>
    </xf>
    <xf numFmtId="49" fontId="2" fillId="0" borderId="0" xfId="1488" applyNumberFormat="1" applyFont="1" applyBorder="1" applyAlignment="1">
      <alignment horizontal="center" vertical="center"/>
      <protection/>
    </xf>
    <xf numFmtId="0" fontId="12" fillId="0" borderId="0" xfId="1488" applyFont="1" applyBorder="1" applyAlignment="1">
      <alignment horizontal="right"/>
      <protection/>
    </xf>
    <xf numFmtId="0" fontId="13" fillId="0" borderId="0" xfId="1488" applyFont="1" applyBorder="1" applyAlignment="1">
      <alignment horizontal="left"/>
      <protection/>
    </xf>
    <xf numFmtId="181" fontId="12" fillId="0" borderId="0" xfId="1488" applyNumberFormat="1" applyFont="1" applyBorder="1" applyAlignment="1">
      <alignment horizontal="center"/>
      <protection/>
    </xf>
    <xf numFmtId="181" fontId="12" fillId="0" borderId="0" xfId="1488" applyNumberFormat="1" applyFont="1" applyBorder="1" applyAlignment="1">
      <alignment horizontal="left" vertical="center"/>
      <protection/>
    </xf>
    <xf numFmtId="0" fontId="14" fillId="0" borderId="0" xfId="1488" applyFont="1" applyBorder="1" applyAlignment="1">
      <alignment horizontal="left"/>
      <protection/>
    </xf>
    <xf numFmtId="2" fontId="5" fillId="0" borderId="0" xfId="391" applyNumberFormat="1" applyFont="1" applyBorder="1" applyAlignment="1">
      <alignment horizontal="center" vertical="center"/>
      <protection/>
    </xf>
    <xf numFmtId="49" fontId="2" fillId="82" borderId="0" xfId="1488" applyNumberFormat="1" applyFont="1" applyFill="1">
      <alignment/>
      <protection/>
    </xf>
    <xf numFmtId="49" fontId="3" fillId="82" borderId="18" xfId="1488" applyNumberFormat="1" applyFont="1" applyFill="1" applyBorder="1" applyAlignment="1">
      <alignment horizontal="center"/>
      <protection/>
    </xf>
    <xf numFmtId="183" fontId="3" fillId="0" borderId="18" xfId="0" applyNumberFormat="1" applyFont="1" applyBorder="1" applyAlignment="1">
      <alignment horizontal="center" vertical="center"/>
    </xf>
    <xf numFmtId="1" fontId="3" fillId="82" borderId="18" xfId="1488" applyNumberFormat="1" applyFont="1" applyFill="1" applyBorder="1" applyAlignment="1">
      <alignment horizontal="center"/>
      <protection/>
    </xf>
    <xf numFmtId="49" fontId="11" fillId="0" borderId="33" xfId="1488" applyNumberFormat="1" applyFont="1" applyBorder="1" applyAlignment="1">
      <alignment horizontal="center"/>
      <protection/>
    </xf>
    <xf numFmtId="0" fontId="2" fillId="0" borderId="0" xfId="390" applyFont="1" applyBorder="1" applyAlignment="1">
      <alignment horizontal="right"/>
      <protection/>
    </xf>
    <xf numFmtId="0" fontId="5" fillId="0" borderId="0" xfId="390" applyFont="1" applyBorder="1" applyAlignment="1">
      <alignment horizontal="left"/>
      <protection/>
    </xf>
    <xf numFmtId="183" fontId="3" fillId="0" borderId="0" xfId="390" applyNumberFormat="1" applyFont="1" applyBorder="1" applyAlignment="1">
      <alignment horizontal="left"/>
      <protection/>
    </xf>
    <xf numFmtId="0" fontId="4" fillId="0" borderId="0" xfId="390" applyFont="1" applyBorder="1" applyAlignment="1">
      <alignment horizontal="left"/>
      <protection/>
    </xf>
    <xf numFmtId="49" fontId="2" fillId="81" borderId="18" xfId="384" applyNumberFormat="1" applyFont="1" applyFill="1" applyBorder="1" applyAlignment="1">
      <alignment horizontal="center" vertical="center"/>
      <protection/>
    </xf>
    <xf numFmtId="0" fontId="3" fillId="0" borderId="18" xfId="0" applyFont="1" applyBorder="1" applyAlignment="1">
      <alignment horizontal="left"/>
    </xf>
    <xf numFmtId="2" fontId="5" fillId="0" borderId="18" xfId="1488" applyNumberFormat="1" applyFont="1" applyFill="1" applyBorder="1" applyAlignment="1">
      <alignment horizontal="center"/>
      <protection/>
    </xf>
  </cellXfs>
  <cellStyles count="1585">
    <cellStyle name="Normal" xfId="0"/>
    <cellStyle name="1 antraštė 2" xfId="15"/>
    <cellStyle name="1 antraštė 3" xfId="16"/>
    <cellStyle name="1 antraštė 4" xfId="17"/>
    <cellStyle name="1 antraštė 5" xfId="18"/>
    <cellStyle name="2 antraštė 2" xfId="19"/>
    <cellStyle name="2 antraštė 3" xfId="20"/>
    <cellStyle name="2 antraštė 4" xfId="21"/>
    <cellStyle name="2 antraštė 5" xfId="22"/>
    <cellStyle name="20% - Accent1" xfId="23"/>
    <cellStyle name="20% - Accent1 2" xfId="24"/>
    <cellStyle name="20% - Accent1 2 2" xfId="25"/>
    <cellStyle name="20% - Accent1 2 3" xfId="26"/>
    <cellStyle name="20% - Accent1 3" xfId="27"/>
    <cellStyle name="20% - Accent1 4" xfId="28"/>
    <cellStyle name="20% - Accent2" xfId="29"/>
    <cellStyle name="20% - Accent2 2" xfId="30"/>
    <cellStyle name="20% - Accent2 2 2" xfId="31"/>
    <cellStyle name="20% - Accent2 2 3" xfId="32"/>
    <cellStyle name="20% - Accent2 3" xfId="33"/>
    <cellStyle name="20% - Accent2 4" xfId="34"/>
    <cellStyle name="20% - Accent3" xfId="35"/>
    <cellStyle name="20% - Accent3 2" xfId="36"/>
    <cellStyle name="20% - Accent3 2 2" xfId="37"/>
    <cellStyle name="20% - Accent3 2 3" xfId="38"/>
    <cellStyle name="20% - Accent3 3" xfId="39"/>
    <cellStyle name="20% - Accent3 4" xfId="40"/>
    <cellStyle name="20% - Accent4" xfId="41"/>
    <cellStyle name="20% - Accent4 2" xfId="42"/>
    <cellStyle name="20% - Accent4 2 2" xfId="43"/>
    <cellStyle name="20% - Accent4 2 3" xfId="44"/>
    <cellStyle name="20% - Accent4 3" xfId="45"/>
    <cellStyle name="20% - Accent4 4" xfId="46"/>
    <cellStyle name="20% - Accent5" xfId="47"/>
    <cellStyle name="20% - Accent5 2" xfId="48"/>
    <cellStyle name="20% - Accent5 2 2" xfId="49"/>
    <cellStyle name="20% - Accent5 2 3" xfId="50"/>
    <cellStyle name="20% - Accent5 3" xfId="51"/>
    <cellStyle name="20% - Accent5 4" xfId="52"/>
    <cellStyle name="20% - Accent6" xfId="53"/>
    <cellStyle name="20% - Accent6 2" xfId="54"/>
    <cellStyle name="20% - Accent6 2 2" xfId="55"/>
    <cellStyle name="20% - Accent6 2 3" xfId="56"/>
    <cellStyle name="20% - Accent6 3" xfId="57"/>
    <cellStyle name="20% - Accent6 4" xfId="58"/>
    <cellStyle name="20% - Акцент1" xfId="59"/>
    <cellStyle name="20% - Акцент2" xfId="60"/>
    <cellStyle name="20% - Акцент3" xfId="61"/>
    <cellStyle name="20% - Акцент4" xfId="62"/>
    <cellStyle name="20% - Акцент5" xfId="63"/>
    <cellStyle name="20% - Акцент6" xfId="64"/>
    <cellStyle name="3 antraštė 2" xfId="65"/>
    <cellStyle name="3 antraštė 3" xfId="66"/>
    <cellStyle name="3 antraštė 4" xfId="67"/>
    <cellStyle name="3 antraštė 5" xfId="68"/>
    <cellStyle name="4 antraštė 2" xfId="69"/>
    <cellStyle name="4 antraštė 3" xfId="70"/>
    <cellStyle name="4 antraštė 4" xfId="71"/>
    <cellStyle name="4 antraštė 5" xfId="72"/>
    <cellStyle name="40% - Accent1" xfId="73"/>
    <cellStyle name="40% - Accent1 2" xfId="74"/>
    <cellStyle name="40% - Accent1 2 2" xfId="75"/>
    <cellStyle name="40% - Accent1 2 3" xfId="76"/>
    <cellStyle name="40% - Accent1 3" xfId="77"/>
    <cellStyle name="40% - Accent1 4" xfId="78"/>
    <cellStyle name="40% - Accent2" xfId="79"/>
    <cellStyle name="40% - Accent2 2" xfId="80"/>
    <cellStyle name="40% - Accent2 2 2" xfId="81"/>
    <cellStyle name="40% - Accent2 2 3" xfId="82"/>
    <cellStyle name="40% - Accent2 3" xfId="83"/>
    <cellStyle name="40% - Accent2 4" xfId="84"/>
    <cellStyle name="40% - Accent3" xfId="85"/>
    <cellStyle name="40% - Accent3 2" xfId="86"/>
    <cellStyle name="40% - Accent3 2 2" xfId="87"/>
    <cellStyle name="40% - Accent3 2 3" xfId="88"/>
    <cellStyle name="40% - Accent3 3" xfId="89"/>
    <cellStyle name="40% - Accent3 4" xfId="90"/>
    <cellStyle name="40% - Accent4" xfId="91"/>
    <cellStyle name="40% - Accent4 2" xfId="92"/>
    <cellStyle name="40% - Accent4 2 2" xfId="93"/>
    <cellStyle name="40% - Accent4 2 3" xfId="94"/>
    <cellStyle name="40% - Accent4 3" xfId="95"/>
    <cellStyle name="40% - Accent4 4" xfId="96"/>
    <cellStyle name="40% - Accent5" xfId="97"/>
    <cellStyle name="40% - Accent5 2" xfId="98"/>
    <cellStyle name="40% - Accent5 2 2" xfId="99"/>
    <cellStyle name="40% - Accent5 2 3" xfId="100"/>
    <cellStyle name="40% - Accent5 3" xfId="101"/>
    <cellStyle name="40% - Accent5 4" xfId="102"/>
    <cellStyle name="40% - Accent6" xfId="103"/>
    <cellStyle name="40% - Accent6 2" xfId="104"/>
    <cellStyle name="40% - Accent6 2 2" xfId="105"/>
    <cellStyle name="40% - Accent6 2 3" xfId="106"/>
    <cellStyle name="40% - Accent6 3" xfId="107"/>
    <cellStyle name="40% - Accent6 4" xfId="108"/>
    <cellStyle name="40% - Акцент1" xfId="109"/>
    <cellStyle name="40% - Акцент2" xfId="110"/>
    <cellStyle name="40% - Акцент3" xfId="111"/>
    <cellStyle name="40% - Акцент4" xfId="112"/>
    <cellStyle name="40% - Акцент5" xfId="113"/>
    <cellStyle name="40% - Акцент6" xfId="114"/>
    <cellStyle name="60% - Accent1" xfId="115"/>
    <cellStyle name="60% - Accent1 2" xfId="116"/>
    <cellStyle name="60% - Accent1 2 2" xfId="117"/>
    <cellStyle name="60% - Accent1 2 3" xfId="118"/>
    <cellStyle name="60% - Accent1 3" xfId="119"/>
    <cellStyle name="60% - Accent1 4" xfId="120"/>
    <cellStyle name="60% - Accent2" xfId="121"/>
    <cellStyle name="60% - Accent2 2" xfId="122"/>
    <cellStyle name="60% - Accent2 2 2" xfId="123"/>
    <cellStyle name="60% - Accent2 2 3" xfId="124"/>
    <cellStyle name="60% - Accent2 3" xfId="125"/>
    <cellStyle name="60% - Accent2 4" xfId="126"/>
    <cellStyle name="60% - Accent3" xfId="127"/>
    <cellStyle name="60% - Accent3 2" xfId="128"/>
    <cellStyle name="60% - Accent3 2 2" xfId="129"/>
    <cellStyle name="60% - Accent3 2 3" xfId="130"/>
    <cellStyle name="60% - Accent3 3" xfId="131"/>
    <cellStyle name="60% - Accent3 4" xfId="132"/>
    <cellStyle name="60% - Accent4" xfId="133"/>
    <cellStyle name="60% - Accent4 2" xfId="134"/>
    <cellStyle name="60% - Accent4 2 2" xfId="135"/>
    <cellStyle name="60% - Accent4 2 3" xfId="136"/>
    <cellStyle name="60% - Accent4 3" xfId="137"/>
    <cellStyle name="60% - Accent4 4" xfId="138"/>
    <cellStyle name="60% - Accent5" xfId="139"/>
    <cellStyle name="60% - Accent5 2" xfId="140"/>
    <cellStyle name="60% - Accent5 2 2" xfId="141"/>
    <cellStyle name="60% - Accent5 2 3" xfId="142"/>
    <cellStyle name="60% - Accent5 3" xfId="143"/>
    <cellStyle name="60% - Accent5 4" xfId="144"/>
    <cellStyle name="60% - Accent6" xfId="145"/>
    <cellStyle name="60% - Accent6 2" xfId="146"/>
    <cellStyle name="60% - Accent6 2 2" xfId="147"/>
    <cellStyle name="60% - Accent6 2 3" xfId="148"/>
    <cellStyle name="60% - Accent6 3" xfId="149"/>
    <cellStyle name="60% - Accent6 4" xfId="150"/>
    <cellStyle name="60% - Акцент1" xfId="151"/>
    <cellStyle name="60% - Акцент2" xfId="152"/>
    <cellStyle name="60% - Акцент3" xfId="153"/>
    <cellStyle name="60% - Акцент4" xfId="154"/>
    <cellStyle name="60% - Акцент5" xfId="155"/>
    <cellStyle name="60% - Акцент6" xfId="156"/>
    <cellStyle name="Accent1" xfId="157"/>
    <cellStyle name="Accent1 2" xfId="158"/>
    <cellStyle name="Accent1 2 2" xfId="159"/>
    <cellStyle name="Accent1 2 3" xfId="160"/>
    <cellStyle name="Accent1 3" xfId="161"/>
    <cellStyle name="Accent1 4" xfId="162"/>
    <cellStyle name="Accent2" xfId="163"/>
    <cellStyle name="Accent2 2" xfId="164"/>
    <cellStyle name="Accent2 2 2" xfId="165"/>
    <cellStyle name="Accent2 2 3" xfId="166"/>
    <cellStyle name="Accent2 3" xfId="167"/>
    <cellStyle name="Accent2 4" xfId="168"/>
    <cellStyle name="Accent3" xfId="169"/>
    <cellStyle name="Accent3 2" xfId="170"/>
    <cellStyle name="Accent3 2 2" xfId="171"/>
    <cellStyle name="Accent3 2 3" xfId="172"/>
    <cellStyle name="Accent3 3" xfId="173"/>
    <cellStyle name="Accent3 4" xfId="174"/>
    <cellStyle name="Accent4" xfId="175"/>
    <cellStyle name="Accent4 2" xfId="176"/>
    <cellStyle name="Accent4 2 2" xfId="177"/>
    <cellStyle name="Accent4 2 3" xfId="178"/>
    <cellStyle name="Accent4 3" xfId="179"/>
    <cellStyle name="Accent4 4" xfId="180"/>
    <cellStyle name="Accent5" xfId="181"/>
    <cellStyle name="Accent5 2" xfId="182"/>
    <cellStyle name="Accent5 2 2" xfId="183"/>
    <cellStyle name="Accent5 2 3" xfId="184"/>
    <cellStyle name="Accent5 3" xfId="185"/>
    <cellStyle name="Accent5 4" xfId="186"/>
    <cellStyle name="Accent6" xfId="187"/>
    <cellStyle name="Accent6 2" xfId="188"/>
    <cellStyle name="Accent6 2 2" xfId="189"/>
    <cellStyle name="Accent6 2 3" xfId="190"/>
    <cellStyle name="Accent6 3" xfId="191"/>
    <cellStyle name="Accent6 4" xfId="192"/>
    <cellStyle name="Aiškinamasis tekstas 2" xfId="193"/>
    <cellStyle name="Aiškinamasis tekstas 3" xfId="194"/>
    <cellStyle name="Aiškinamasis tekstas 4" xfId="195"/>
    <cellStyle name="Aiškinamasis tekstas 5" xfId="196"/>
    <cellStyle name="Bad" xfId="197"/>
    <cellStyle name="Bad 2" xfId="198"/>
    <cellStyle name="Bad 2 2" xfId="199"/>
    <cellStyle name="Bad 2 3" xfId="200"/>
    <cellStyle name="Bad 3" xfId="201"/>
    <cellStyle name="Bad 4" xfId="202"/>
    <cellStyle name="Calc Currency (0)" xfId="203"/>
    <cellStyle name="Calc Currency (0) 2" xfId="204"/>
    <cellStyle name="Calc Currency (0)_estafetes" xfId="205"/>
    <cellStyle name="Calc Currency (2)" xfId="206"/>
    <cellStyle name="Calc Currency (2) 2" xfId="207"/>
    <cellStyle name="Calc Currency (2)_estafetes" xfId="208"/>
    <cellStyle name="Calc Percent (0)" xfId="209"/>
    <cellStyle name="Calc Percent (1)" xfId="210"/>
    <cellStyle name="Calc Percent (2)" xfId="211"/>
    <cellStyle name="Calc Units (0)" xfId="212"/>
    <cellStyle name="Calc Units (0) 2" xfId="213"/>
    <cellStyle name="Calc Units (0)_estafetes" xfId="214"/>
    <cellStyle name="Calc Units (1)" xfId="215"/>
    <cellStyle name="Calc Units (1) 2" xfId="216"/>
    <cellStyle name="Calc Units (1)_estafetes" xfId="217"/>
    <cellStyle name="Calc Units (2)" xfId="218"/>
    <cellStyle name="Calc Units (2) 2" xfId="219"/>
    <cellStyle name="Calc Units (2)_estafetes" xfId="220"/>
    <cellStyle name="Calculation" xfId="221"/>
    <cellStyle name="Calculation 2" xfId="222"/>
    <cellStyle name="Calculation 2 2" xfId="223"/>
    <cellStyle name="Calculation 2 3" xfId="224"/>
    <cellStyle name="Calculation 3" xfId="225"/>
    <cellStyle name="Calculation 4" xfId="226"/>
    <cellStyle name="Check Cell" xfId="227"/>
    <cellStyle name="Check Cell 2" xfId="228"/>
    <cellStyle name="Check Cell 2 2" xfId="229"/>
    <cellStyle name="Check Cell 2 3" xfId="230"/>
    <cellStyle name="Check Cell 3" xfId="231"/>
    <cellStyle name="Check Cell 4" xfId="232"/>
    <cellStyle name="Comma" xfId="233"/>
    <cellStyle name="Comma [0]" xfId="234"/>
    <cellStyle name="Comma [00]" xfId="235"/>
    <cellStyle name="Comma [00] 2" xfId="236"/>
    <cellStyle name="Comma [00]_estafetes" xfId="237"/>
    <cellStyle name="Comma 10" xfId="238"/>
    <cellStyle name="Comma 11" xfId="239"/>
    <cellStyle name="Comma 12" xfId="240"/>
    <cellStyle name="Comma 13" xfId="241"/>
    <cellStyle name="Comma 14" xfId="242"/>
    <cellStyle name="Comma 15" xfId="243"/>
    <cellStyle name="Comma 16" xfId="244"/>
    <cellStyle name="Comma 17" xfId="245"/>
    <cellStyle name="Comma 18" xfId="246"/>
    <cellStyle name="Comma 19" xfId="247"/>
    <cellStyle name="Comma 2" xfId="248"/>
    <cellStyle name="Comma 2 2" xfId="249"/>
    <cellStyle name="Comma 2 3" xfId="250"/>
    <cellStyle name="Comma 2 4" xfId="251"/>
    <cellStyle name="Comma 2 5" xfId="252"/>
    <cellStyle name="Comma 2_20140201LLAFTaure" xfId="253"/>
    <cellStyle name="Comma 20" xfId="254"/>
    <cellStyle name="Comma 21" xfId="255"/>
    <cellStyle name="Comma 22" xfId="256"/>
    <cellStyle name="Comma 23" xfId="257"/>
    <cellStyle name="Comma 24" xfId="258"/>
    <cellStyle name="Comma 25" xfId="259"/>
    <cellStyle name="Comma 26" xfId="260"/>
    <cellStyle name="Comma 27" xfId="261"/>
    <cellStyle name="Comma 28" xfId="262"/>
    <cellStyle name="Comma 29" xfId="263"/>
    <cellStyle name="Comma 3" xfId="264"/>
    <cellStyle name="Comma 30" xfId="265"/>
    <cellStyle name="Comma 30 2" xfId="266"/>
    <cellStyle name="Comma 30 3" xfId="267"/>
    <cellStyle name="Comma 30_20140201LLAFTaure" xfId="268"/>
    <cellStyle name="Comma 31" xfId="269"/>
    <cellStyle name="Comma 32" xfId="270"/>
    <cellStyle name="Comma 33" xfId="271"/>
    <cellStyle name="Comma 34" xfId="272"/>
    <cellStyle name="Comma 35" xfId="273"/>
    <cellStyle name="Comma 36" xfId="274"/>
    <cellStyle name="Comma 37" xfId="275"/>
    <cellStyle name="Comma 38" xfId="276"/>
    <cellStyle name="Comma 39" xfId="277"/>
    <cellStyle name="Comma 4" xfId="278"/>
    <cellStyle name="Comma 40" xfId="279"/>
    <cellStyle name="Comma 41" xfId="280"/>
    <cellStyle name="Comma 42" xfId="281"/>
    <cellStyle name="Comma 5" xfId="282"/>
    <cellStyle name="Comma 6" xfId="283"/>
    <cellStyle name="Comma 7" xfId="284"/>
    <cellStyle name="Comma 8" xfId="285"/>
    <cellStyle name="Comma 9" xfId="286"/>
    <cellStyle name="Currency" xfId="287"/>
    <cellStyle name="Currency [0]" xfId="288"/>
    <cellStyle name="Currency [00]" xfId="289"/>
    <cellStyle name="Currency [00] 2" xfId="290"/>
    <cellStyle name="Currency [00]_estafetes" xfId="291"/>
    <cellStyle name="Currency 2" xfId="292"/>
    <cellStyle name="Currency 2 2" xfId="293"/>
    <cellStyle name="Currency 2 3" xfId="294"/>
    <cellStyle name="Date Short" xfId="295"/>
    <cellStyle name="Dziesiętny [0]_PLDT" xfId="296"/>
    <cellStyle name="Dziesiętny_PLDT" xfId="297"/>
    <cellStyle name="Enter Currency (0)" xfId="298"/>
    <cellStyle name="Enter Currency (0) 2" xfId="299"/>
    <cellStyle name="Enter Currency (0)_estafetes" xfId="300"/>
    <cellStyle name="Enter Currency (2)" xfId="301"/>
    <cellStyle name="Enter Currency (2) 2" xfId="302"/>
    <cellStyle name="Enter Currency (2)_estafetes" xfId="303"/>
    <cellStyle name="Enter Units (0)" xfId="304"/>
    <cellStyle name="Enter Units (0) 2" xfId="305"/>
    <cellStyle name="Enter Units (0)_estafetes" xfId="306"/>
    <cellStyle name="Enter Units (1)" xfId="307"/>
    <cellStyle name="Enter Units (1) 2" xfId="308"/>
    <cellStyle name="Enter Units (1)_estafetes" xfId="309"/>
    <cellStyle name="Enter Units (2)" xfId="310"/>
    <cellStyle name="Enter Units (2) 2" xfId="311"/>
    <cellStyle name="Enter Units (2)_estafetes" xfId="312"/>
    <cellStyle name="Excel Built-in Normal" xfId="313"/>
    <cellStyle name="Explanatory Text" xfId="314"/>
    <cellStyle name="Explanatory Text 2" xfId="315"/>
    <cellStyle name="Explanatory Text 2 2" xfId="316"/>
    <cellStyle name="Explanatory Text 2 3" xfId="317"/>
    <cellStyle name="Explanatory Text 3" xfId="318"/>
    <cellStyle name="Followed Hyperlink" xfId="319"/>
    <cellStyle name="Geras 2" xfId="320"/>
    <cellStyle name="Geras 3" xfId="321"/>
    <cellStyle name="Geras 4" xfId="322"/>
    <cellStyle name="Geras 5" xfId="323"/>
    <cellStyle name="Good" xfId="324"/>
    <cellStyle name="Good 2" xfId="325"/>
    <cellStyle name="Good 2 2" xfId="326"/>
    <cellStyle name="Good 2 3" xfId="327"/>
    <cellStyle name="Good 3" xfId="328"/>
    <cellStyle name="Grey" xfId="329"/>
    <cellStyle name="Grey 2" xfId="330"/>
    <cellStyle name="Grey_estafetes" xfId="331"/>
    <cellStyle name="Header1" xfId="332"/>
    <cellStyle name="Header1 2" xfId="333"/>
    <cellStyle name="Header1_100bb M" xfId="334"/>
    <cellStyle name="Header2" xfId="335"/>
    <cellStyle name="Header2 2" xfId="336"/>
    <cellStyle name="Header2_100bb M" xfId="337"/>
    <cellStyle name="Heading 1" xfId="338"/>
    <cellStyle name="Heading 1 2" xfId="339"/>
    <cellStyle name="Heading 1 2 2" xfId="340"/>
    <cellStyle name="Heading 1 2 3" xfId="341"/>
    <cellStyle name="Heading 1 3" xfId="342"/>
    <cellStyle name="Heading 2" xfId="343"/>
    <cellStyle name="Heading 2 2" xfId="344"/>
    <cellStyle name="Heading 2 2 2" xfId="345"/>
    <cellStyle name="Heading 2 2 3" xfId="346"/>
    <cellStyle name="Heading 2 3" xfId="347"/>
    <cellStyle name="Heading 3" xfId="348"/>
    <cellStyle name="Heading 3 2" xfId="349"/>
    <cellStyle name="Heading 3 2 2" xfId="350"/>
    <cellStyle name="Heading 3 2 3" xfId="351"/>
    <cellStyle name="Heading 3 3" xfId="352"/>
    <cellStyle name="Heading 4" xfId="353"/>
    <cellStyle name="Heading 4 2" xfId="354"/>
    <cellStyle name="Heading 4 2 2" xfId="355"/>
    <cellStyle name="Heading 4 2 3" xfId="356"/>
    <cellStyle name="Heading 4 3" xfId="357"/>
    <cellStyle name="Hiperłącze" xfId="358"/>
    <cellStyle name="Hiperłącze 2" xfId="359"/>
    <cellStyle name="Hiperłącze 2 2" xfId="360"/>
    <cellStyle name="Hiperłącze 3" xfId="361"/>
    <cellStyle name="Hiperłącze 4" xfId="362"/>
    <cellStyle name="Hiperłącze 5" xfId="363"/>
    <cellStyle name="Hiperłącze 6" xfId="364"/>
    <cellStyle name="Hiperłącze_7kove" xfId="365"/>
    <cellStyle name="Hyperlink" xfId="366"/>
    <cellStyle name="Hipersaitas 2" xfId="367"/>
    <cellStyle name="Input" xfId="368"/>
    <cellStyle name="Input [yellow]" xfId="369"/>
    <cellStyle name="Input [yellow] 2" xfId="370"/>
    <cellStyle name="Input [yellow]_estafetes" xfId="371"/>
    <cellStyle name="Input 2" xfId="372"/>
    <cellStyle name="Input 2 2" xfId="373"/>
    <cellStyle name="Input 2 3" xfId="374"/>
    <cellStyle name="Input 3" xfId="375"/>
    <cellStyle name="Input 4" xfId="376"/>
    <cellStyle name="Input 5" xfId="377"/>
    <cellStyle name="Input 6" xfId="378"/>
    <cellStyle name="Input 7" xfId="379"/>
    <cellStyle name="Input 8" xfId="380"/>
    <cellStyle name="Įprastas 13" xfId="381"/>
    <cellStyle name="Įprastas 2" xfId="382"/>
    <cellStyle name="Įprastas 2 2" xfId="383"/>
    <cellStyle name="Įprastas 2 2 2" xfId="384"/>
    <cellStyle name="Įprastas 2 3" xfId="385"/>
    <cellStyle name="Įprastas 3" xfId="386"/>
    <cellStyle name="Įprastas 3 2" xfId="387"/>
    <cellStyle name="Įprastas 3 3" xfId="388"/>
    <cellStyle name="Įprastas 3 4" xfId="389"/>
    <cellStyle name="Įprastas 4" xfId="390"/>
    <cellStyle name="Įprastas 4 2" xfId="391"/>
    <cellStyle name="Įprastas 5" xfId="392"/>
    <cellStyle name="Įprastas 6" xfId="393"/>
    <cellStyle name="Įspėjimo tekstas 2" xfId="394"/>
    <cellStyle name="Įspėjimo tekstas 3" xfId="395"/>
    <cellStyle name="Įspėjimo tekstas 4" xfId="396"/>
    <cellStyle name="Įspėjimo tekstas 5" xfId="397"/>
    <cellStyle name="Išvestis 2" xfId="398"/>
    <cellStyle name="Išvestis 3" xfId="399"/>
    <cellStyle name="Išvestis 4" xfId="400"/>
    <cellStyle name="Išvestis 5" xfId="401"/>
    <cellStyle name="Link Currency (0)" xfId="402"/>
    <cellStyle name="Link Currency (0) 2" xfId="403"/>
    <cellStyle name="Link Currency (0)_estafetes" xfId="404"/>
    <cellStyle name="Link Currency (2)" xfId="405"/>
    <cellStyle name="Link Currency (2) 2" xfId="406"/>
    <cellStyle name="Link Currency (2)_estafetes" xfId="407"/>
    <cellStyle name="Link Units (0)" xfId="408"/>
    <cellStyle name="Link Units (0) 2" xfId="409"/>
    <cellStyle name="Link Units (0)_estafetes" xfId="410"/>
    <cellStyle name="Link Units (1)" xfId="411"/>
    <cellStyle name="Link Units (1) 2" xfId="412"/>
    <cellStyle name="Link Units (1)_estafetes" xfId="413"/>
    <cellStyle name="Link Units (2)" xfId="414"/>
    <cellStyle name="Link Units (2) 2" xfId="415"/>
    <cellStyle name="Link Units (2)_estafetes" xfId="416"/>
    <cellStyle name="Linked Cell" xfId="417"/>
    <cellStyle name="Linked Cell 2" xfId="418"/>
    <cellStyle name="Linked Cell 2 2" xfId="419"/>
    <cellStyle name="Linked Cell 2 3" xfId="420"/>
    <cellStyle name="Linked Cell 3" xfId="421"/>
    <cellStyle name="Linked Cell 4" xfId="422"/>
    <cellStyle name="Neutral" xfId="423"/>
    <cellStyle name="Neutral 2" xfId="424"/>
    <cellStyle name="Neutral 2 2" xfId="425"/>
    <cellStyle name="Neutral 2 3" xfId="426"/>
    <cellStyle name="Neutral 3" xfId="427"/>
    <cellStyle name="Neutral 4" xfId="428"/>
    <cellStyle name="Normal - Style1" xfId="429"/>
    <cellStyle name="Normal - Style1 2" xfId="430"/>
    <cellStyle name="Normal - Style1 3" xfId="431"/>
    <cellStyle name="Normal - Style1 4" xfId="432"/>
    <cellStyle name="Normal - Style1_7kove" xfId="433"/>
    <cellStyle name="Normal 10" xfId="434"/>
    <cellStyle name="Normal 10 10" xfId="435"/>
    <cellStyle name="Normal 10 11" xfId="436"/>
    <cellStyle name="Normal 10 2" xfId="437"/>
    <cellStyle name="Normal 10 2 2" xfId="438"/>
    <cellStyle name="Normal 10 2 2 2" xfId="439"/>
    <cellStyle name="Normal 10 2 2 3" xfId="440"/>
    <cellStyle name="Normal 10 2 2 4" xfId="441"/>
    <cellStyle name="Normal 10 2 2_100 M." xfId="442"/>
    <cellStyle name="Normal 10 2 3" xfId="443"/>
    <cellStyle name="Normal 10 2 4" xfId="444"/>
    <cellStyle name="Normal 10 2 5" xfId="445"/>
    <cellStyle name="Normal 10 2_100 M." xfId="446"/>
    <cellStyle name="Normal 10 3" xfId="447"/>
    <cellStyle name="Normal 10 3 2" xfId="448"/>
    <cellStyle name="Normal 10 3 3" xfId="449"/>
    <cellStyle name="Normal 10 3 4" xfId="450"/>
    <cellStyle name="Normal 10 3_100 M." xfId="451"/>
    <cellStyle name="Normal 10 4" xfId="452"/>
    <cellStyle name="Normal 10 5" xfId="453"/>
    <cellStyle name="Normal 10 5 2" xfId="454"/>
    <cellStyle name="Normal 10 5 3" xfId="455"/>
    <cellStyle name="Normal 10 5 4" xfId="456"/>
    <cellStyle name="Normal 10 5_DALYVIAI" xfId="457"/>
    <cellStyle name="Normal 10 6" xfId="458"/>
    <cellStyle name="Normal 10 7" xfId="459"/>
    <cellStyle name="Normal 10 8" xfId="460"/>
    <cellStyle name="Normal 10 9" xfId="461"/>
    <cellStyle name="Normal 10_100 M." xfId="462"/>
    <cellStyle name="Normal 11" xfId="463"/>
    <cellStyle name="Normal 11 10" xfId="464"/>
    <cellStyle name="Normal 11 11" xfId="465"/>
    <cellStyle name="Normal 11 2" xfId="466"/>
    <cellStyle name="Normal 11 2 2" xfId="467"/>
    <cellStyle name="Normal 11 2 3" xfId="468"/>
    <cellStyle name="Normal 11 2 4" xfId="469"/>
    <cellStyle name="Normal 11 2 5" xfId="470"/>
    <cellStyle name="Normal 11 2_100 M." xfId="471"/>
    <cellStyle name="Normal 11 3" xfId="472"/>
    <cellStyle name="Normal 11 3 2" xfId="473"/>
    <cellStyle name="Normal 11 3 3" xfId="474"/>
    <cellStyle name="Normal 11 3 4" xfId="475"/>
    <cellStyle name="Normal 11 3_100 M." xfId="476"/>
    <cellStyle name="Normal 11 4" xfId="477"/>
    <cellStyle name="Normal 11 5" xfId="478"/>
    <cellStyle name="Normal 11 5 2" xfId="479"/>
    <cellStyle name="Normal 11 5 3" xfId="480"/>
    <cellStyle name="Normal 11 5 4" xfId="481"/>
    <cellStyle name="Normal 11 5_DALYVIAI" xfId="482"/>
    <cellStyle name="Normal 11 6" xfId="483"/>
    <cellStyle name="Normal 11 7" xfId="484"/>
    <cellStyle name="Normal 11 8" xfId="485"/>
    <cellStyle name="Normal 11 9" xfId="486"/>
    <cellStyle name="Normal 11_100 M." xfId="487"/>
    <cellStyle name="Normal 12" xfId="488"/>
    <cellStyle name="Normal 12 2" xfId="489"/>
    <cellStyle name="Normal 12 2 2" xfId="490"/>
    <cellStyle name="Normal 12 2 3" xfId="491"/>
    <cellStyle name="Normal 12 2 4" xfId="492"/>
    <cellStyle name="Normal 12 2 5" xfId="493"/>
    <cellStyle name="Normal 12 2 6" xfId="494"/>
    <cellStyle name="Normal 12 2_100 M." xfId="495"/>
    <cellStyle name="Normal 12 3" xfId="496"/>
    <cellStyle name="Normal 12 4" xfId="497"/>
    <cellStyle name="Normal 12 4 2" xfId="498"/>
    <cellStyle name="Normal 12 4 3" xfId="499"/>
    <cellStyle name="Normal 12 4 4" xfId="500"/>
    <cellStyle name="Normal 12 4_DALYVIAI" xfId="501"/>
    <cellStyle name="Normal 12 5" xfId="502"/>
    <cellStyle name="Normal 12 6" xfId="503"/>
    <cellStyle name="Normal 12 7" xfId="504"/>
    <cellStyle name="Normal 12 8" xfId="505"/>
    <cellStyle name="Normal 12_100 M." xfId="506"/>
    <cellStyle name="Normal 121" xfId="507"/>
    <cellStyle name="Normal 13" xfId="508"/>
    <cellStyle name="Normal 13 2" xfId="509"/>
    <cellStyle name="Normal 13 2 2" xfId="510"/>
    <cellStyle name="Normal 13 2 2 2" xfId="511"/>
    <cellStyle name="Normal 13 2 2 3" xfId="512"/>
    <cellStyle name="Normal 13 2 2 4" xfId="513"/>
    <cellStyle name="Normal 13 2 2_100 M." xfId="514"/>
    <cellStyle name="Normal 13 2 3" xfId="515"/>
    <cellStyle name="Normal 13 2 4" xfId="516"/>
    <cellStyle name="Normal 13 2 5" xfId="517"/>
    <cellStyle name="Normal 13 2 6" xfId="518"/>
    <cellStyle name="Normal 13 2 7" xfId="519"/>
    <cellStyle name="Normal 13 2 8" xfId="520"/>
    <cellStyle name="Normal 13 2_20140201LLAFTaure" xfId="521"/>
    <cellStyle name="Normal 13 3" xfId="522"/>
    <cellStyle name="Normal 13 3 2" xfId="523"/>
    <cellStyle name="Normal 13 3 2 2" xfId="524"/>
    <cellStyle name="Normal 13 3 3" xfId="525"/>
    <cellStyle name="Normal 13 3 4" xfId="526"/>
    <cellStyle name="Normal 13 3 5" xfId="527"/>
    <cellStyle name="Normal 13 3_DALYVIAI" xfId="528"/>
    <cellStyle name="Normal 13 4" xfId="529"/>
    <cellStyle name="Normal 13 5" xfId="530"/>
    <cellStyle name="Normal 13 6" xfId="531"/>
    <cellStyle name="Normal 13_100 M" xfId="532"/>
    <cellStyle name="Normal 14" xfId="533"/>
    <cellStyle name="Normal 14 10" xfId="534"/>
    <cellStyle name="Normal 14 11" xfId="535"/>
    <cellStyle name="Normal 14 2" xfId="536"/>
    <cellStyle name="Normal 14 2 2" xfId="537"/>
    <cellStyle name="Normal 14 2 2 2" xfId="538"/>
    <cellStyle name="Normal 14 2 2 3" xfId="539"/>
    <cellStyle name="Normal 14 2 2 4" xfId="540"/>
    <cellStyle name="Normal 14 2 2_100 M." xfId="541"/>
    <cellStyle name="Normal 14 2 3" xfId="542"/>
    <cellStyle name="Normal 14 2 4" xfId="543"/>
    <cellStyle name="Normal 14 2 5" xfId="544"/>
    <cellStyle name="Normal 14 2_DALYVIAI" xfId="545"/>
    <cellStyle name="Normal 14 3" xfId="546"/>
    <cellStyle name="Normal 14 3 2" xfId="547"/>
    <cellStyle name="Normal 14 3 3" xfId="548"/>
    <cellStyle name="Normal 14 3 4" xfId="549"/>
    <cellStyle name="Normal 14 3_DALYVIAI" xfId="550"/>
    <cellStyle name="Normal 14 4" xfId="551"/>
    <cellStyle name="Normal 14 5" xfId="552"/>
    <cellStyle name="Normal 14 6" xfId="553"/>
    <cellStyle name="Normal 14 7" xfId="554"/>
    <cellStyle name="Normal 14 8" xfId="555"/>
    <cellStyle name="Normal 14 9" xfId="556"/>
    <cellStyle name="Normal 14_100 M." xfId="557"/>
    <cellStyle name="Normal 15" xfId="558"/>
    <cellStyle name="Normal 15 10" xfId="559"/>
    <cellStyle name="Normal 15 2" xfId="560"/>
    <cellStyle name="Normal 15 2 2" xfId="561"/>
    <cellStyle name="Normal 15 2 3" xfId="562"/>
    <cellStyle name="Normal 15 2 4" xfId="563"/>
    <cellStyle name="Normal 15 2_100 M." xfId="564"/>
    <cellStyle name="Normal 15 3" xfId="565"/>
    <cellStyle name="Normal 15 4" xfId="566"/>
    <cellStyle name="Normal 15 4 2" xfId="567"/>
    <cellStyle name="Normal 15 4 3" xfId="568"/>
    <cellStyle name="Normal 15 4 4" xfId="569"/>
    <cellStyle name="Normal 15 4_DALYVIAI" xfId="570"/>
    <cellStyle name="Normal 15 5" xfId="571"/>
    <cellStyle name="Normal 15 6" xfId="572"/>
    <cellStyle name="Normal 15 7" xfId="573"/>
    <cellStyle name="Normal 15 8" xfId="574"/>
    <cellStyle name="Normal 15 9" xfId="575"/>
    <cellStyle name="Normal 15_100 M." xfId="576"/>
    <cellStyle name="Normal 16" xfId="577"/>
    <cellStyle name="Normal 16 10" xfId="578"/>
    <cellStyle name="Normal 16 2" xfId="579"/>
    <cellStyle name="Normal 16 2 2" xfId="580"/>
    <cellStyle name="Normal 16 2 3" xfId="581"/>
    <cellStyle name="Normal 16 2 4" xfId="582"/>
    <cellStyle name="Normal 16 2_100 M." xfId="583"/>
    <cellStyle name="Normal 16 3" xfId="584"/>
    <cellStyle name="Normal 16 4" xfId="585"/>
    <cellStyle name="Normal 16 5" xfId="586"/>
    <cellStyle name="Normal 16 6" xfId="587"/>
    <cellStyle name="Normal 16 7" xfId="588"/>
    <cellStyle name="Normal 16 8" xfId="589"/>
    <cellStyle name="Normal 16 9" xfId="590"/>
    <cellStyle name="Normal 16_100 M." xfId="591"/>
    <cellStyle name="Normal 17" xfId="592"/>
    <cellStyle name="Normal 17 10" xfId="593"/>
    <cellStyle name="Normal 17 2" xfId="594"/>
    <cellStyle name="Normal 17 2 2" xfId="595"/>
    <cellStyle name="Normal 17 2 3" xfId="596"/>
    <cellStyle name="Normal 17 2 4" xfId="597"/>
    <cellStyle name="Normal 17 2_100 M." xfId="598"/>
    <cellStyle name="Normal 17 3" xfId="599"/>
    <cellStyle name="Normal 17 4" xfId="600"/>
    <cellStyle name="Normal 17 4 2" xfId="601"/>
    <cellStyle name="Normal 17 4 3" xfId="602"/>
    <cellStyle name="Normal 17 4 4" xfId="603"/>
    <cellStyle name="Normal 17 4_DALYVIAI" xfId="604"/>
    <cellStyle name="Normal 17 5" xfId="605"/>
    <cellStyle name="Normal 17 6" xfId="606"/>
    <cellStyle name="Normal 17 7" xfId="607"/>
    <cellStyle name="Normal 17 8" xfId="608"/>
    <cellStyle name="Normal 17 9" xfId="609"/>
    <cellStyle name="Normal 17_100 M." xfId="610"/>
    <cellStyle name="Normal 18" xfId="611"/>
    <cellStyle name="Normal 18 10" xfId="612"/>
    <cellStyle name="Normal 18 2" xfId="613"/>
    <cellStyle name="Normal 18 2 2" xfId="614"/>
    <cellStyle name="Normal 18 2 2 2" xfId="615"/>
    <cellStyle name="Normal 18 2 2 3" xfId="616"/>
    <cellStyle name="Normal 18 2 2 4" xfId="617"/>
    <cellStyle name="Normal 18 2 2_100 M." xfId="618"/>
    <cellStyle name="Normal 18 2 3" xfId="619"/>
    <cellStyle name="Normal 18 2 4" xfId="620"/>
    <cellStyle name="Normal 18 2 5" xfId="621"/>
    <cellStyle name="Normal 18 2_DALYVIAI" xfId="622"/>
    <cellStyle name="Normal 18 3" xfId="623"/>
    <cellStyle name="Normal 18 3 2" xfId="624"/>
    <cellStyle name="Normal 18 3 3" xfId="625"/>
    <cellStyle name="Normal 18 3 4" xfId="626"/>
    <cellStyle name="Normal 18 3_DALYVIAI" xfId="627"/>
    <cellStyle name="Normal 18 4" xfId="628"/>
    <cellStyle name="Normal 18 5" xfId="629"/>
    <cellStyle name="Normal 18 6" xfId="630"/>
    <cellStyle name="Normal 18 7" xfId="631"/>
    <cellStyle name="Normal 18 8" xfId="632"/>
    <cellStyle name="Normal 18 9" xfId="633"/>
    <cellStyle name="Normal 18_100 M." xfId="634"/>
    <cellStyle name="Normal 19" xfId="635"/>
    <cellStyle name="Normal 19 10" xfId="636"/>
    <cellStyle name="Normal 19 2" xfId="637"/>
    <cellStyle name="Normal 19 2 2" xfId="638"/>
    <cellStyle name="Normal 19 2 2 2" xfId="639"/>
    <cellStyle name="Normal 19 2 2 3" xfId="640"/>
    <cellStyle name="Normal 19 2 2 4" xfId="641"/>
    <cellStyle name="Normal 19 2 2_100 M." xfId="642"/>
    <cellStyle name="Normal 19 2 3" xfId="643"/>
    <cellStyle name="Normal 19 2 4" xfId="644"/>
    <cellStyle name="Normal 19 2 5" xfId="645"/>
    <cellStyle name="Normal 19 2_DALYVIAI" xfId="646"/>
    <cellStyle name="Normal 19 3" xfId="647"/>
    <cellStyle name="Normal 19 3 2" xfId="648"/>
    <cellStyle name="Normal 19 3 3" xfId="649"/>
    <cellStyle name="Normal 19 3 4" xfId="650"/>
    <cellStyle name="Normal 19 3_DALYVIAI" xfId="651"/>
    <cellStyle name="Normal 19 4" xfId="652"/>
    <cellStyle name="Normal 19 5" xfId="653"/>
    <cellStyle name="Normal 19 6" xfId="654"/>
    <cellStyle name="Normal 19 7" xfId="655"/>
    <cellStyle name="Normal 19 8" xfId="656"/>
    <cellStyle name="Normal 19 9" xfId="657"/>
    <cellStyle name="Normal 19_100 M." xfId="658"/>
    <cellStyle name="Normal 2" xfId="659"/>
    <cellStyle name="Normal 2 10" xfId="660"/>
    <cellStyle name="Normal 2 10 2" xfId="661"/>
    <cellStyle name="Normal 2 11" xfId="662"/>
    <cellStyle name="Normal 2 11 2" xfId="663"/>
    <cellStyle name="Normal 2 12" xfId="664"/>
    <cellStyle name="Normal 2 12 2" xfId="665"/>
    <cellStyle name="Normal 2 13" xfId="666"/>
    <cellStyle name="Normal 2 13 2" xfId="667"/>
    <cellStyle name="Normal 2 14" xfId="668"/>
    <cellStyle name="Normal 2 14 2" xfId="669"/>
    <cellStyle name="Normal 2 15" xfId="670"/>
    <cellStyle name="Normal 2 15 2" xfId="671"/>
    <cellStyle name="Normal 2 16" xfId="672"/>
    <cellStyle name="Normal 2 17" xfId="673"/>
    <cellStyle name="Normal 2 18" xfId="674"/>
    <cellStyle name="Normal 2 19" xfId="675"/>
    <cellStyle name="Normal 2 2" xfId="676"/>
    <cellStyle name="Normal 2 2 10" xfId="677"/>
    <cellStyle name="Normal 2 2 10 2" xfId="678"/>
    <cellStyle name="Normal 2 2 10 3" xfId="679"/>
    <cellStyle name="Normal 2 2 10 4" xfId="680"/>
    <cellStyle name="Normal 2 2 10_100 M." xfId="681"/>
    <cellStyle name="Normal 2 2 11" xfId="682"/>
    <cellStyle name="Normal 2 2 12" xfId="683"/>
    <cellStyle name="Normal 2 2 13" xfId="684"/>
    <cellStyle name="Normal 2 2 13 2" xfId="685"/>
    <cellStyle name="Normal 2 2 14" xfId="686"/>
    <cellStyle name="Normal 2 2 15" xfId="687"/>
    <cellStyle name="Normal 2 2 16" xfId="688"/>
    <cellStyle name="Normal 2 2 17" xfId="689"/>
    <cellStyle name="Normal 2 2 18" xfId="690"/>
    <cellStyle name="Normal 2 2 19" xfId="691"/>
    <cellStyle name="Normal 2 2 2" xfId="692"/>
    <cellStyle name="Normal 2 2 2 10" xfId="693"/>
    <cellStyle name="Normal 2 2 2 2" xfId="694"/>
    <cellStyle name="Normal 2 2 2 2 2" xfId="695"/>
    <cellStyle name="Normal 2 2 2 2 3" xfId="696"/>
    <cellStyle name="Normal 2 2 2 2 4" xfId="697"/>
    <cellStyle name="Normal 2 2 2 2 5" xfId="698"/>
    <cellStyle name="Normal 2 2 2 2 5 2" xfId="699"/>
    <cellStyle name="Normal 2 2 2 2 5 2 2" xfId="700"/>
    <cellStyle name="Normal 2 2 2 2 5 3" xfId="701"/>
    <cellStyle name="Normal 2 2 2 2 5 3 2" xfId="702"/>
    <cellStyle name="Normal 2 2 2 2 5 4" xfId="703"/>
    <cellStyle name="Normal 2 2 2 2 5_100 M." xfId="704"/>
    <cellStyle name="Normal 2 2 2 2_100 M." xfId="705"/>
    <cellStyle name="Normal 2 2 2 3" xfId="706"/>
    <cellStyle name="Normal 2 2 2 4" xfId="707"/>
    <cellStyle name="Normal 2 2 2 4 2" xfId="708"/>
    <cellStyle name="Normal 2 2 2 4 3" xfId="709"/>
    <cellStyle name="Normal 2 2 2 4 4" xfId="710"/>
    <cellStyle name="Normal 2 2 2 4_100 M." xfId="711"/>
    <cellStyle name="Normal 2 2 2 5" xfId="712"/>
    <cellStyle name="Normal 2 2 2 6" xfId="713"/>
    <cellStyle name="Normal 2 2 2 7" xfId="714"/>
    <cellStyle name="Normal 2 2 2 8" xfId="715"/>
    <cellStyle name="Normal 2 2 2 9" xfId="716"/>
    <cellStyle name="Normal 2 2 2_100 M." xfId="717"/>
    <cellStyle name="Normal 2 2 20" xfId="718"/>
    <cellStyle name="Normal 2 2 21" xfId="719"/>
    <cellStyle name="Normal 2 2 22" xfId="720"/>
    <cellStyle name="Normal 2 2 23" xfId="721"/>
    <cellStyle name="Normal 2 2 24" xfId="722"/>
    <cellStyle name="Normal 2 2 25" xfId="723"/>
    <cellStyle name="Normal 2 2 26" xfId="724"/>
    <cellStyle name="Normal 2 2 27" xfId="725"/>
    <cellStyle name="Normal 2 2 28" xfId="726"/>
    <cellStyle name="Normal 2 2 29" xfId="727"/>
    <cellStyle name="Normal 2 2 3" xfId="728"/>
    <cellStyle name="Normal 2 2 3 10" xfId="729"/>
    <cellStyle name="Normal 2 2 3 11" xfId="730"/>
    <cellStyle name="Normal 2 2 3 12" xfId="731"/>
    <cellStyle name="Normal 2 2 3 2" xfId="732"/>
    <cellStyle name="Normal 2 2 3 2 10" xfId="733"/>
    <cellStyle name="Normal 2 2 3 2 2" xfId="734"/>
    <cellStyle name="Normal 2 2 3 2 2 2" xfId="735"/>
    <cellStyle name="Normal 2 2 3 2 2 2 2" xfId="736"/>
    <cellStyle name="Normal 2 2 3 2 2 2 3" xfId="737"/>
    <cellStyle name="Normal 2 2 3 2 2 2 4" xfId="738"/>
    <cellStyle name="Normal 2 2 3 2 2 2_100 M." xfId="739"/>
    <cellStyle name="Normal 2 2 3 2 2 3" xfId="740"/>
    <cellStyle name="Normal 2 2 3 2 2 3 2" xfId="741"/>
    <cellStyle name="Normal 2 2 3 2 2 3 3" xfId="742"/>
    <cellStyle name="Normal 2 2 3 2 2 3 4" xfId="743"/>
    <cellStyle name="Normal 2 2 3 2 2 3_100 M." xfId="744"/>
    <cellStyle name="Normal 2 2 3 2 2 4" xfId="745"/>
    <cellStyle name="Normal 2 2 3 2 2 4 2" xfId="746"/>
    <cellStyle name="Normal 2 2 3 2 2 4 3" xfId="747"/>
    <cellStyle name="Normal 2 2 3 2 2 4 4" xfId="748"/>
    <cellStyle name="Normal 2 2 3 2 2 4_100 M." xfId="749"/>
    <cellStyle name="Normal 2 2 3 2 2 5" xfId="750"/>
    <cellStyle name="Normal 2 2 3 2 2 5 2" xfId="751"/>
    <cellStyle name="Normal 2 2 3 2 2 5 3" xfId="752"/>
    <cellStyle name="Normal 2 2 3 2 2 5 4" xfId="753"/>
    <cellStyle name="Normal 2 2 3 2 2 5_100 M." xfId="754"/>
    <cellStyle name="Normal 2 2 3 2 2 6" xfId="755"/>
    <cellStyle name="Normal 2 2 3 2 2 7" xfId="756"/>
    <cellStyle name="Normal 2 2 3 2 2 8" xfId="757"/>
    <cellStyle name="Normal 2 2 3 2 2_100 M." xfId="758"/>
    <cellStyle name="Normal 2 2 3 2 3" xfId="759"/>
    <cellStyle name="Normal 2 2 3 2 4" xfId="760"/>
    <cellStyle name="Normal 2 2 3 2 5" xfId="761"/>
    <cellStyle name="Normal 2 2 3 2 6" xfId="762"/>
    <cellStyle name="Normal 2 2 3 2 7" xfId="763"/>
    <cellStyle name="Normal 2 2 3 2 8" xfId="764"/>
    <cellStyle name="Normal 2 2 3 2 9" xfId="765"/>
    <cellStyle name="Normal 2 2 3 2_100 M." xfId="766"/>
    <cellStyle name="Normal 2 2 3 3" xfId="767"/>
    <cellStyle name="Normal 2 2 3 3 10" xfId="768"/>
    <cellStyle name="Normal 2 2 3 3 2" xfId="769"/>
    <cellStyle name="Normal 2 2 3 3 2 2" xfId="770"/>
    <cellStyle name="Normal 2 2 3 3 2 3" xfId="771"/>
    <cellStyle name="Normal 2 2 3 3 2 4" xfId="772"/>
    <cellStyle name="Normal 2 2 3 3 2_100 M." xfId="773"/>
    <cellStyle name="Normal 2 2 3 3 3" xfId="774"/>
    <cellStyle name="Normal 2 2 3 3 3 2" xfId="775"/>
    <cellStyle name="Normal 2 2 3 3 3 3" xfId="776"/>
    <cellStyle name="Normal 2 2 3 3 3 4" xfId="777"/>
    <cellStyle name="Normal 2 2 3 3 3_100 M." xfId="778"/>
    <cellStyle name="Normal 2 2 3 3 4" xfId="779"/>
    <cellStyle name="Normal 2 2 3 3 5" xfId="780"/>
    <cellStyle name="Normal 2 2 3 3 6" xfId="781"/>
    <cellStyle name="Normal 2 2 3 3 7" xfId="782"/>
    <cellStyle name="Normal 2 2 3 3 8" xfId="783"/>
    <cellStyle name="Normal 2 2 3 3 9" xfId="784"/>
    <cellStyle name="Normal 2 2 3 3_100 M." xfId="785"/>
    <cellStyle name="Normal 2 2 3 4" xfId="786"/>
    <cellStyle name="Normal 2 2 3 4 10" xfId="787"/>
    <cellStyle name="Normal 2 2 3 4 2" xfId="788"/>
    <cellStyle name="Normal 2 2 3 4 2 2" xfId="789"/>
    <cellStyle name="Normal 2 2 3 4 2 2 2" xfId="790"/>
    <cellStyle name="Normal 2 2 3 4 2 2 3" xfId="791"/>
    <cellStyle name="Normal 2 2 3 4 2 2 4" xfId="792"/>
    <cellStyle name="Normal 2 2 3 4 2 2_100 M." xfId="793"/>
    <cellStyle name="Normal 2 2 3 4 2 3" xfId="794"/>
    <cellStyle name="Normal 2 2 3 4 2 3 2" xfId="795"/>
    <cellStyle name="Normal 2 2 3 4 2 3 3" xfId="796"/>
    <cellStyle name="Normal 2 2 3 4 2 3 4" xfId="797"/>
    <cellStyle name="Normal 2 2 3 4 2 3_100 M." xfId="798"/>
    <cellStyle name="Normal 2 2 3 4 2 4" xfId="799"/>
    <cellStyle name="Normal 2 2 3 4 2 5" xfId="800"/>
    <cellStyle name="Normal 2 2 3 4 2 6" xfId="801"/>
    <cellStyle name="Normal 2 2 3 4 2_100 M." xfId="802"/>
    <cellStyle name="Normal 2 2 3 4 3" xfId="803"/>
    <cellStyle name="Normal 2 2 3 4 4" xfId="804"/>
    <cellStyle name="Normal 2 2 3 4 5" xfId="805"/>
    <cellStyle name="Normal 2 2 3 4 6" xfId="806"/>
    <cellStyle name="Normal 2 2 3 4 7" xfId="807"/>
    <cellStyle name="Normal 2 2 3 4 8" xfId="808"/>
    <cellStyle name="Normal 2 2 3 4 9" xfId="809"/>
    <cellStyle name="Normal 2 2 3 4_100 M." xfId="810"/>
    <cellStyle name="Normal 2 2 3 5" xfId="811"/>
    <cellStyle name="Normal 2 2 3 5 2" xfId="812"/>
    <cellStyle name="Normal 2 2 3 5 2 2" xfId="813"/>
    <cellStyle name="Normal 2 2 3 5 2 3" xfId="814"/>
    <cellStyle name="Normal 2 2 3 5 2 4" xfId="815"/>
    <cellStyle name="Normal 2 2 3 5 2_100 M." xfId="816"/>
    <cellStyle name="Normal 2 2 3 5 3" xfId="817"/>
    <cellStyle name="Normal 2 2 3 5 3 2" xfId="818"/>
    <cellStyle name="Normal 2 2 3 5 3 3" xfId="819"/>
    <cellStyle name="Normal 2 2 3 5 3 4" xfId="820"/>
    <cellStyle name="Normal 2 2 3 5 3_100 M." xfId="821"/>
    <cellStyle name="Normal 2 2 3 5 4" xfId="822"/>
    <cellStyle name="Normal 2 2 3 5 4 2" xfId="823"/>
    <cellStyle name="Normal 2 2 3 5 4 3" xfId="824"/>
    <cellStyle name="Normal 2 2 3 5 4 4" xfId="825"/>
    <cellStyle name="Normal 2 2 3 5 4_100 M." xfId="826"/>
    <cellStyle name="Normal 2 2 3 5 5" xfId="827"/>
    <cellStyle name="Normal 2 2 3 5 5 2" xfId="828"/>
    <cellStyle name="Normal 2 2 3 5 5 3" xfId="829"/>
    <cellStyle name="Normal 2 2 3 5 5 4" xfId="830"/>
    <cellStyle name="Normal 2 2 3 5 5_100 M." xfId="831"/>
    <cellStyle name="Normal 2 2 3 5 6" xfId="832"/>
    <cellStyle name="Normal 2 2 3 5 7" xfId="833"/>
    <cellStyle name="Normal 2 2 3 5 8" xfId="834"/>
    <cellStyle name="Normal 2 2 3 5_100 M." xfId="835"/>
    <cellStyle name="Normal 2 2 3 6" xfId="836"/>
    <cellStyle name="Normal 2 2 3 6 10" xfId="837"/>
    <cellStyle name="Normal 2 2 3 6 11" xfId="838"/>
    <cellStyle name="Normal 2 2 3 6 12" xfId="839"/>
    <cellStyle name="Normal 2 2 3 6 13" xfId="840"/>
    <cellStyle name="Normal 2 2 3 6 2" xfId="841"/>
    <cellStyle name="Normal 2 2 3 6 2 2" xfId="842"/>
    <cellStyle name="Normal 2 2 3 6 2 2 2" xfId="843"/>
    <cellStyle name="Normal 2 2 3 6 2 2_7kove" xfId="844"/>
    <cellStyle name="Normal 2 2 3 6 2_100 M." xfId="845"/>
    <cellStyle name="Normal 2 2 3 6 3" xfId="846"/>
    <cellStyle name="Normal 2 2 3 6 3 2" xfId="847"/>
    <cellStyle name="Normal 2 2 3 6 3 2 10" xfId="848"/>
    <cellStyle name="Normal 2 2 3 6 3 2 11" xfId="849"/>
    <cellStyle name="Normal 2 2 3 6 3 2 2" xfId="850"/>
    <cellStyle name="Normal 2 2 3 6 3 2 3" xfId="851"/>
    <cellStyle name="Normal 2 2 3 6 3 2 4" xfId="852"/>
    <cellStyle name="Normal 2 2 3 6 3 2 5" xfId="853"/>
    <cellStyle name="Normal 2 2 3 6 3 2 6" xfId="854"/>
    <cellStyle name="Normal 2 2 3 6 3 2 7" xfId="855"/>
    <cellStyle name="Normal 2 2 3 6 3 2 8" xfId="856"/>
    <cellStyle name="Normal 2 2 3 6 3 2 9" xfId="857"/>
    <cellStyle name="Normal 2 2 3 6 3 2_Copy of rezultatai" xfId="858"/>
    <cellStyle name="Normal 2 2 3 6 3 3" xfId="859"/>
    <cellStyle name="Normal 2 2 3 6 3 4" xfId="860"/>
    <cellStyle name="Normal 2 2 3 6 3_100 M." xfId="861"/>
    <cellStyle name="Normal 2 2 3 6 4" xfId="862"/>
    <cellStyle name="Normal 2 2 3 6 5" xfId="863"/>
    <cellStyle name="Normal 2 2 3 6 6" xfId="864"/>
    <cellStyle name="Normal 2 2 3 6 7" xfId="865"/>
    <cellStyle name="Normal 2 2 3 6 8" xfId="866"/>
    <cellStyle name="Normal 2 2 3 6 9" xfId="867"/>
    <cellStyle name="Normal 2 2 3 6_100 M." xfId="868"/>
    <cellStyle name="Normal 2 2 3 7" xfId="869"/>
    <cellStyle name="Normal 2 2 3 8" xfId="870"/>
    <cellStyle name="Normal 2 2 3 9" xfId="871"/>
    <cellStyle name="Normal 2 2 3_100 M." xfId="872"/>
    <cellStyle name="Normal 2 2 30" xfId="873"/>
    <cellStyle name="Normal 2 2 31" xfId="874"/>
    <cellStyle name="Normal 2 2 32" xfId="875"/>
    <cellStyle name="Normal 2 2 33" xfId="876"/>
    <cellStyle name="Normal 2 2 34" xfId="877"/>
    <cellStyle name="Normal 2 2 35" xfId="878"/>
    <cellStyle name="Normal 2 2 36" xfId="879"/>
    <cellStyle name="Normal 2 2 37" xfId="880"/>
    <cellStyle name="Normal 2 2 38" xfId="881"/>
    <cellStyle name="Normal 2 2 4" xfId="882"/>
    <cellStyle name="Normal 2 2 4 2" xfId="883"/>
    <cellStyle name="Normal 2 2 4 2 2" xfId="884"/>
    <cellStyle name="Normal 2 2 4 2 3" xfId="885"/>
    <cellStyle name="Normal 2 2 4 2 4" xfId="886"/>
    <cellStyle name="Normal 2 2 4 2 5" xfId="887"/>
    <cellStyle name="Normal 2 2 4 2_100 M." xfId="888"/>
    <cellStyle name="Normal 2 2 4 3" xfId="889"/>
    <cellStyle name="Normal 2 2 4 4" xfId="890"/>
    <cellStyle name="Normal 2 2 4 5" xfId="891"/>
    <cellStyle name="Normal 2 2 4 6" xfId="892"/>
    <cellStyle name="Normal 2 2 4 7" xfId="893"/>
    <cellStyle name="Normal 2 2 4_100 M." xfId="894"/>
    <cellStyle name="Normal 2 2 5" xfId="895"/>
    <cellStyle name="Normal 2 2 5 10" xfId="896"/>
    <cellStyle name="Normal 2 2 5 2" xfId="897"/>
    <cellStyle name="Normal 2 2 5 2 2" xfId="898"/>
    <cellStyle name="Normal 2 2 5 2 2 2" xfId="899"/>
    <cellStyle name="Normal 2 2 5 2 2 3" xfId="900"/>
    <cellStyle name="Normal 2 2 5 2 2 4" xfId="901"/>
    <cellStyle name="Normal 2 2 5 2 2_100 M." xfId="902"/>
    <cellStyle name="Normal 2 2 5 2 3" xfId="903"/>
    <cellStyle name="Normal 2 2 5 2 3 2" xfId="904"/>
    <cellStyle name="Normal 2 2 5 2 3 3" xfId="905"/>
    <cellStyle name="Normal 2 2 5 2 3 4" xfId="906"/>
    <cellStyle name="Normal 2 2 5 2 3_100 M." xfId="907"/>
    <cellStyle name="Normal 2 2 5 2 4" xfId="908"/>
    <cellStyle name="Normal 2 2 5 2 5" xfId="909"/>
    <cellStyle name="Normal 2 2 5 2 6" xfId="910"/>
    <cellStyle name="Normal 2 2 5 2_100 M." xfId="911"/>
    <cellStyle name="Normal 2 2 5 3" xfId="912"/>
    <cellStyle name="Normal 2 2 5 4" xfId="913"/>
    <cellStyle name="Normal 2 2 5 5" xfId="914"/>
    <cellStyle name="Normal 2 2 5 6" xfId="915"/>
    <cellStyle name="Normal 2 2 5 7" xfId="916"/>
    <cellStyle name="Normal 2 2 5 8" xfId="917"/>
    <cellStyle name="Normal 2 2 5 9" xfId="918"/>
    <cellStyle name="Normal 2 2 5_100 M." xfId="919"/>
    <cellStyle name="Normal 2 2 6" xfId="920"/>
    <cellStyle name="Normal 2 2 6 2" xfId="921"/>
    <cellStyle name="Normal 2 2 6 3" xfId="922"/>
    <cellStyle name="Normal 2 2 6 4" xfId="923"/>
    <cellStyle name="Normal 2 2 6 5" xfId="924"/>
    <cellStyle name="Normal 2 2 6_100 M." xfId="925"/>
    <cellStyle name="Normal 2 2 7" xfId="926"/>
    <cellStyle name="Normal 2 2 7 2" xfId="927"/>
    <cellStyle name="Normal 2 2 7 3" xfId="928"/>
    <cellStyle name="Normal 2 2 7 4" xfId="929"/>
    <cellStyle name="Normal 2 2 7_100 M." xfId="930"/>
    <cellStyle name="Normal 2 2 8" xfId="931"/>
    <cellStyle name="Normal 2 2 8 2" xfId="932"/>
    <cellStyle name="Normal 2 2 8 3" xfId="933"/>
    <cellStyle name="Normal 2 2 8 4" xfId="934"/>
    <cellStyle name="Normal 2 2 8_100 M." xfId="935"/>
    <cellStyle name="Normal 2 2 9" xfId="936"/>
    <cellStyle name="Normal 2 2_100 M." xfId="937"/>
    <cellStyle name="Normal 2 20" xfId="938"/>
    <cellStyle name="Normal 2 21" xfId="939"/>
    <cellStyle name="Normal 2 22" xfId="940"/>
    <cellStyle name="Normal 2 23" xfId="941"/>
    <cellStyle name="Normal 2 24" xfId="942"/>
    <cellStyle name="Normal 2 25" xfId="943"/>
    <cellStyle name="Normal 2 25 2" xfId="944"/>
    <cellStyle name="Normal 2 26" xfId="945"/>
    <cellStyle name="Normal 2 27" xfId="946"/>
    <cellStyle name="Normal 2 28" xfId="947"/>
    <cellStyle name="Normal 2 29" xfId="948"/>
    <cellStyle name="Normal 2 3" xfId="949"/>
    <cellStyle name="Normal 2 3 2" xfId="950"/>
    <cellStyle name="Normal 2 3 2 2" xfId="951"/>
    <cellStyle name="Normal 2 3 3" xfId="952"/>
    <cellStyle name="Normal 2 3_20140201LLAFTaure" xfId="953"/>
    <cellStyle name="Normal 2 4" xfId="954"/>
    <cellStyle name="Normal 2 4 10" xfId="955"/>
    <cellStyle name="Normal 2 4 2" xfId="956"/>
    <cellStyle name="Normal 2 4 2 2" xfId="957"/>
    <cellStyle name="Normal 2 4 3" xfId="958"/>
    <cellStyle name="Normal 2 4 3 2" xfId="959"/>
    <cellStyle name="Normal 2 4 3 3" xfId="960"/>
    <cellStyle name="Normal 2 4 3 4" xfId="961"/>
    <cellStyle name="Normal 2 4 3_100 M." xfId="962"/>
    <cellStyle name="Normal 2 4 4" xfId="963"/>
    <cellStyle name="Normal 2 4 5" xfId="964"/>
    <cellStyle name="Normal 2 4 6" xfId="965"/>
    <cellStyle name="Normal 2 4 7" xfId="966"/>
    <cellStyle name="Normal 2 4 8" xfId="967"/>
    <cellStyle name="Normal 2 4 9" xfId="968"/>
    <cellStyle name="Normal 2 4_100 M." xfId="969"/>
    <cellStyle name="Normal 2 5" xfId="970"/>
    <cellStyle name="Normal 2 5 2" xfId="971"/>
    <cellStyle name="Normal 2 5_20140201LLAFTaure" xfId="972"/>
    <cellStyle name="Normal 2 6" xfId="973"/>
    <cellStyle name="Normal 2 6 2" xfId="974"/>
    <cellStyle name="Normal 2 7" xfId="975"/>
    <cellStyle name="Normal 2 7 2" xfId="976"/>
    <cellStyle name="Normal 2 7 3" xfId="977"/>
    <cellStyle name="Normal 2 7 4" xfId="978"/>
    <cellStyle name="Normal 2 7_DALYVIAI" xfId="979"/>
    <cellStyle name="Normal 2 8" xfId="980"/>
    <cellStyle name="Normal 2 9" xfId="981"/>
    <cellStyle name="Normal 2_06-22-23 LJcP" xfId="982"/>
    <cellStyle name="Normal 20" xfId="983"/>
    <cellStyle name="Normal 20 10" xfId="984"/>
    <cellStyle name="Normal 20 2" xfId="985"/>
    <cellStyle name="Normal 20 2 2" xfId="986"/>
    <cellStyle name="Normal 20 2 2 2" xfId="987"/>
    <cellStyle name="Normal 20 2 2 3" xfId="988"/>
    <cellStyle name="Normal 20 2 2 4" xfId="989"/>
    <cellStyle name="Normal 20 2 2_100 M." xfId="990"/>
    <cellStyle name="Normal 20 2 3" xfId="991"/>
    <cellStyle name="Normal 20 2 4" xfId="992"/>
    <cellStyle name="Normal 20 2 5" xfId="993"/>
    <cellStyle name="Normal 20 2_DALYVIAI" xfId="994"/>
    <cellStyle name="Normal 20 3" xfId="995"/>
    <cellStyle name="Normal 20 3 2" xfId="996"/>
    <cellStyle name="Normal 20 3 3" xfId="997"/>
    <cellStyle name="Normal 20 3 4" xfId="998"/>
    <cellStyle name="Normal 20 3_DALYVIAI" xfId="999"/>
    <cellStyle name="Normal 20 4" xfId="1000"/>
    <cellStyle name="Normal 20 5" xfId="1001"/>
    <cellStyle name="Normal 20 6" xfId="1002"/>
    <cellStyle name="Normal 20 7" xfId="1003"/>
    <cellStyle name="Normal 20 8" xfId="1004"/>
    <cellStyle name="Normal 20 9" xfId="1005"/>
    <cellStyle name="Normal 20_100 M." xfId="1006"/>
    <cellStyle name="Normal 21" xfId="1007"/>
    <cellStyle name="Normal 21 2" xfId="1008"/>
    <cellStyle name="Normal 21 2 2" xfId="1009"/>
    <cellStyle name="Normal 21 2 2 2" xfId="1010"/>
    <cellStyle name="Normal 21 2 2 3" xfId="1011"/>
    <cellStyle name="Normal 21 2 2 4" xfId="1012"/>
    <cellStyle name="Normal 21 2 2_100 M." xfId="1013"/>
    <cellStyle name="Normal 21 2 3" xfId="1014"/>
    <cellStyle name="Normal 21 2 4" xfId="1015"/>
    <cellStyle name="Normal 21 2 5" xfId="1016"/>
    <cellStyle name="Normal 21 2_DALYVIAI" xfId="1017"/>
    <cellStyle name="Normal 21 3" xfId="1018"/>
    <cellStyle name="Normal 21 3 2" xfId="1019"/>
    <cellStyle name="Normal 21 3 3" xfId="1020"/>
    <cellStyle name="Normal 21 3 4" xfId="1021"/>
    <cellStyle name="Normal 21 3_DALYVIAI" xfId="1022"/>
    <cellStyle name="Normal 21 4" xfId="1023"/>
    <cellStyle name="Normal 21 5" xfId="1024"/>
    <cellStyle name="Normal 21 6" xfId="1025"/>
    <cellStyle name="Normal 21_100 M." xfId="1026"/>
    <cellStyle name="Normal 22" xfId="1027"/>
    <cellStyle name="Normal 22 10" xfId="1028"/>
    <cellStyle name="Normal 22 2" xfId="1029"/>
    <cellStyle name="Normal 22 2 2" xfId="1030"/>
    <cellStyle name="Normal 22 2 2 2" xfId="1031"/>
    <cellStyle name="Normal 22 2 2 3" xfId="1032"/>
    <cellStyle name="Normal 22 2 2 4" xfId="1033"/>
    <cellStyle name="Normal 22 2 2_100 M." xfId="1034"/>
    <cellStyle name="Normal 22 2 3" xfId="1035"/>
    <cellStyle name="Normal 22 2 4" xfId="1036"/>
    <cellStyle name="Normal 22 2 5" xfId="1037"/>
    <cellStyle name="Normal 22 2_DALYVIAI" xfId="1038"/>
    <cellStyle name="Normal 22 3" xfId="1039"/>
    <cellStyle name="Normal 22 3 2" xfId="1040"/>
    <cellStyle name="Normal 22 3 3" xfId="1041"/>
    <cellStyle name="Normal 22 3 4" xfId="1042"/>
    <cellStyle name="Normal 22 3_DALYVIAI" xfId="1043"/>
    <cellStyle name="Normal 22 4" xfId="1044"/>
    <cellStyle name="Normal 22 5" xfId="1045"/>
    <cellStyle name="Normal 22 6" xfId="1046"/>
    <cellStyle name="Normal 22 7" xfId="1047"/>
    <cellStyle name="Normal 22 8" xfId="1048"/>
    <cellStyle name="Normal 22 9" xfId="1049"/>
    <cellStyle name="Normal 22_100 M." xfId="1050"/>
    <cellStyle name="Normal 23" xfId="1051"/>
    <cellStyle name="Normal 23 2" xfId="1052"/>
    <cellStyle name="Normal 23 2 2" xfId="1053"/>
    <cellStyle name="Normal 23 3" xfId="1054"/>
    <cellStyle name="Normal 23 4" xfId="1055"/>
    <cellStyle name="Normal 23 5" xfId="1056"/>
    <cellStyle name="Normal 23_20140201LLAFTaure" xfId="1057"/>
    <cellStyle name="Normal 24" xfId="1058"/>
    <cellStyle name="Normal 24 2" xfId="1059"/>
    <cellStyle name="Normal 24 3" xfId="1060"/>
    <cellStyle name="Normal 24 4" xfId="1061"/>
    <cellStyle name="Normal 24 5" xfId="1062"/>
    <cellStyle name="Normal 24 6" xfId="1063"/>
    <cellStyle name="Normal 24_DALYVIAI" xfId="1064"/>
    <cellStyle name="Normal 25" xfId="1065"/>
    <cellStyle name="Normal 25 2" xfId="1066"/>
    <cellStyle name="Normal 25 3" xfId="1067"/>
    <cellStyle name="Normal 25 4" xfId="1068"/>
    <cellStyle name="Normal 25 5" xfId="1069"/>
    <cellStyle name="Normal 25_100 M." xfId="1070"/>
    <cellStyle name="Normal 26" xfId="1071"/>
    <cellStyle name="Normal 26 2" xfId="1072"/>
    <cellStyle name="Normal 26 3" xfId="1073"/>
    <cellStyle name="Normal 26 4" xfId="1074"/>
    <cellStyle name="Normal 26 5" xfId="1075"/>
    <cellStyle name="Normal 26 6" xfId="1076"/>
    <cellStyle name="Normal 26 7" xfId="1077"/>
    <cellStyle name="Normal 26_20140201LLAFTaure" xfId="1078"/>
    <cellStyle name="Normal 27" xfId="1079"/>
    <cellStyle name="Normal 27 2" xfId="1080"/>
    <cellStyle name="Normal 28" xfId="1081"/>
    <cellStyle name="Normal 29" xfId="1082"/>
    <cellStyle name="Normal 3" xfId="1083"/>
    <cellStyle name="Normal 3 10" xfId="1084"/>
    <cellStyle name="Normal 3 11" xfId="1085"/>
    <cellStyle name="Normal 3 12" xfId="1086"/>
    <cellStyle name="Normal 3 12 2" xfId="1087"/>
    <cellStyle name="Normal 3 12 2 2" xfId="1088"/>
    <cellStyle name="Normal 3 12 3" xfId="1089"/>
    <cellStyle name="Normal 3 12 4" xfId="1090"/>
    <cellStyle name="Normal 3 12_DALYVIAI" xfId="1091"/>
    <cellStyle name="Normal 3 13" xfId="1092"/>
    <cellStyle name="Normal 3 14" xfId="1093"/>
    <cellStyle name="Normal 3 15" xfId="1094"/>
    <cellStyle name="Normal 3 16" xfId="1095"/>
    <cellStyle name="Normal 3 17" xfId="1096"/>
    <cellStyle name="Normal 3 18" xfId="1097"/>
    <cellStyle name="Normal 3 19" xfId="1098"/>
    <cellStyle name="Normal 3 2" xfId="1099"/>
    <cellStyle name="Normal 3 2 2" xfId="1100"/>
    <cellStyle name="Normal 3 2 3" xfId="1101"/>
    <cellStyle name="Normal 3 2 4" xfId="1102"/>
    <cellStyle name="Normal 3 20" xfId="1103"/>
    <cellStyle name="Normal 3 21" xfId="1104"/>
    <cellStyle name="Normal 3 22" xfId="1105"/>
    <cellStyle name="Normal 3 23" xfId="1106"/>
    <cellStyle name="Normal 3 24" xfId="1107"/>
    <cellStyle name="Normal 3 25" xfId="1108"/>
    <cellStyle name="Normal 3 26" xfId="1109"/>
    <cellStyle name="Normal 3 27" xfId="1110"/>
    <cellStyle name="Normal 3 28" xfId="1111"/>
    <cellStyle name="Normal 3 29" xfId="1112"/>
    <cellStyle name="Normal 3 3" xfId="1113"/>
    <cellStyle name="Normal 3 3 2" xfId="1114"/>
    <cellStyle name="Normal 3 3 3" xfId="1115"/>
    <cellStyle name="Normal 3 3 4" xfId="1116"/>
    <cellStyle name="Normal 3 3_100 M." xfId="1117"/>
    <cellStyle name="Normal 3 30" xfId="1118"/>
    <cellStyle name="Normal 3 31" xfId="1119"/>
    <cellStyle name="Normal 3 32" xfId="1120"/>
    <cellStyle name="Normal 3 33" xfId="1121"/>
    <cellStyle name="Normal 3 34" xfId="1122"/>
    <cellStyle name="Normal 3 35" xfId="1123"/>
    <cellStyle name="Normal 3 36" xfId="1124"/>
    <cellStyle name="Normal 3 37" xfId="1125"/>
    <cellStyle name="Normal 3 38" xfId="1126"/>
    <cellStyle name="Normal 3 39" xfId="1127"/>
    <cellStyle name="Normal 3 4" xfId="1128"/>
    <cellStyle name="Normal 3 4 2" xfId="1129"/>
    <cellStyle name="Normal 3 4 3" xfId="1130"/>
    <cellStyle name="Normal 3 4_100 M." xfId="1131"/>
    <cellStyle name="Normal 3 40" xfId="1132"/>
    <cellStyle name="Normal 3 41" xfId="1133"/>
    <cellStyle name="Normal 3 42" xfId="1134"/>
    <cellStyle name="Normal 3 43" xfId="1135"/>
    <cellStyle name="Normal 3 44" xfId="1136"/>
    <cellStyle name="Normal 3 45" xfId="1137"/>
    <cellStyle name="Normal 3 46" xfId="1138"/>
    <cellStyle name="Normal 3 47" xfId="1139"/>
    <cellStyle name="Normal 3 48" xfId="1140"/>
    <cellStyle name="Normal 3 5" xfId="1141"/>
    <cellStyle name="Normal 3 5 2" xfId="1142"/>
    <cellStyle name="Normal 3 5 3" xfId="1143"/>
    <cellStyle name="Normal 3 5_100 M." xfId="1144"/>
    <cellStyle name="Normal 3 6" xfId="1145"/>
    <cellStyle name="Normal 3 6 2" xfId="1146"/>
    <cellStyle name="Normal 3 7" xfId="1147"/>
    <cellStyle name="Normal 3 8" xfId="1148"/>
    <cellStyle name="Normal 3 8 2" xfId="1149"/>
    <cellStyle name="Normal 3 8_100 M." xfId="1150"/>
    <cellStyle name="Normal 3 9" xfId="1151"/>
    <cellStyle name="Normal 3 9 2" xfId="1152"/>
    <cellStyle name="Normal 3 9_100 M." xfId="1153"/>
    <cellStyle name="Normal 3_100 M" xfId="1154"/>
    <cellStyle name="Normal 30" xfId="1155"/>
    <cellStyle name="Normal 31" xfId="1156"/>
    <cellStyle name="Normal 32" xfId="1157"/>
    <cellStyle name="Normal 32 2" xfId="1158"/>
    <cellStyle name="Normal 32 2 2" xfId="1159"/>
    <cellStyle name="Normal 32 3" xfId="1160"/>
    <cellStyle name="Normal 32 4" xfId="1161"/>
    <cellStyle name="Normal 33" xfId="1162"/>
    <cellStyle name="Normal 33 2" xfId="1163"/>
    <cellStyle name="Normal 33 3" xfId="1164"/>
    <cellStyle name="Normal 33 4" xfId="1165"/>
    <cellStyle name="Normal 34" xfId="1166"/>
    <cellStyle name="Normal 34 2" xfId="1167"/>
    <cellStyle name="Normal 35" xfId="1168"/>
    <cellStyle name="Normal 36" xfId="1169"/>
    <cellStyle name="Normal 37" xfId="1170"/>
    <cellStyle name="Normal 37 2" xfId="1171"/>
    <cellStyle name="Normal 38" xfId="1172"/>
    <cellStyle name="Normal 39" xfId="1173"/>
    <cellStyle name="Normal 4" xfId="1174"/>
    <cellStyle name="Normal 4 10" xfId="1175"/>
    <cellStyle name="Normal 4 11" xfId="1176"/>
    <cellStyle name="Normal 4 11 2" xfId="1177"/>
    <cellStyle name="Normal 4 11 3" xfId="1178"/>
    <cellStyle name="Normal 4 11 4" xfId="1179"/>
    <cellStyle name="Normal 4 11_DALYVIAI" xfId="1180"/>
    <cellStyle name="Normal 4 12" xfId="1181"/>
    <cellStyle name="Normal 4 13" xfId="1182"/>
    <cellStyle name="Normal 4 14" xfId="1183"/>
    <cellStyle name="Normal 4 15" xfId="1184"/>
    <cellStyle name="Normal 4 16" xfId="1185"/>
    <cellStyle name="Normal 4 17" xfId="1186"/>
    <cellStyle name="Normal 4 18" xfId="1187"/>
    <cellStyle name="Normal 4 19" xfId="1188"/>
    <cellStyle name="Normal 4 2" xfId="1189"/>
    <cellStyle name="Normal 4 2 10" xfId="1190"/>
    <cellStyle name="Normal 4 2 11" xfId="1191"/>
    <cellStyle name="Normal 4 2 12" xfId="1192"/>
    <cellStyle name="Normal 4 2 2" xfId="1193"/>
    <cellStyle name="Normal 4 2 2 2" xfId="1194"/>
    <cellStyle name="Normal 4 2 2 3" xfId="1195"/>
    <cellStyle name="Normal 4 2 2 4" xfId="1196"/>
    <cellStyle name="Normal 4 2 2_100 M." xfId="1197"/>
    <cellStyle name="Normal 4 2 3" xfId="1198"/>
    <cellStyle name="Normal 4 2 3 2" xfId="1199"/>
    <cellStyle name="Normal 4 2 3 3" xfId="1200"/>
    <cellStyle name="Normal 4 2 3 4" xfId="1201"/>
    <cellStyle name="Normal 4 2 3_100 M." xfId="1202"/>
    <cellStyle name="Normal 4 2 4" xfId="1203"/>
    <cellStyle name="Normal 4 2 5" xfId="1204"/>
    <cellStyle name="Normal 4 2 6" xfId="1205"/>
    <cellStyle name="Normal 4 2 7" xfId="1206"/>
    <cellStyle name="Normal 4 2 8" xfId="1207"/>
    <cellStyle name="Normal 4 2 9" xfId="1208"/>
    <cellStyle name="Normal 4 2_100 M." xfId="1209"/>
    <cellStyle name="Normal 4 20" xfId="1210"/>
    <cellStyle name="Normal 4 21" xfId="1211"/>
    <cellStyle name="Normal 4 22" xfId="1212"/>
    <cellStyle name="Normal 4 23" xfId="1213"/>
    <cellStyle name="Normal 4 24" xfId="1214"/>
    <cellStyle name="Normal 4 25" xfId="1215"/>
    <cellStyle name="Normal 4 26" xfId="1216"/>
    <cellStyle name="Normal 4 27" xfId="1217"/>
    <cellStyle name="Normal 4 28" xfId="1218"/>
    <cellStyle name="Normal 4 29" xfId="1219"/>
    <cellStyle name="Normal 4 3" xfId="1220"/>
    <cellStyle name="Normal 4 3 2" xfId="1221"/>
    <cellStyle name="Normal 4 3 3" xfId="1222"/>
    <cellStyle name="Normal 4 3 4" xfId="1223"/>
    <cellStyle name="Normal 4 3 5" xfId="1224"/>
    <cellStyle name="Normal 4 3_100 M." xfId="1225"/>
    <cellStyle name="Normal 4 30" xfId="1226"/>
    <cellStyle name="Normal 4 31" xfId="1227"/>
    <cellStyle name="Normal 4 32" xfId="1228"/>
    <cellStyle name="Normal 4 33" xfId="1229"/>
    <cellStyle name="Normal 4 34" xfId="1230"/>
    <cellStyle name="Normal 4 35" xfId="1231"/>
    <cellStyle name="Normal 4 36" xfId="1232"/>
    <cellStyle name="Normal 4 37" xfId="1233"/>
    <cellStyle name="Normal 4 38" xfId="1234"/>
    <cellStyle name="Normal 4 39" xfId="1235"/>
    <cellStyle name="Normal 4 4" xfId="1236"/>
    <cellStyle name="Normal 4 4 2" xfId="1237"/>
    <cellStyle name="Normal 4 4 3" xfId="1238"/>
    <cellStyle name="Normal 4 4 4" xfId="1239"/>
    <cellStyle name="Normal 4 4 5" xfId="1240"/>
    <cellStyle name="Normal 4 4_100 M." xfId="1241"/>
    <cellStyle name="Normal 4 40" xfId="1242"/>
    <cellStyle name="Normal 4 41" xfId="1243"/>
    <cellStyle name="Normal 4 42" xfId="1244"/>
    <cellStyle name="Normal 4 43" xfId="1245"/>
    <cellStyle name="Normal 4 44" xfId="1246"/>
    <cellStyle name="Normal 4 45" xfId="1247"/>
    <cellStyle name="Normal 4 5" xfId="1248"/>
    <cellStyle name="Normal 4 5 2" xfId="1249"/>
    <cellStyle name="Normal 4 5 3" xfId="1250"/>
    <cellStyle name="Normal 4 5 4" xfId="1251"/>
    <cellStyle name="Normal 4 5 5" xfId="1252"/>
    <cellStyle name="Normal 4 5_100 M." xfId="1253"/>
    <cellStyle name="Normal 4 6" xfId="1254"/>
    <cellStyle name="Normal 4 6 2" xfId="1255"/>
    <cellStyle name="Normal 4 6 3" xfId="1256"/>
    <cellStyle name="Normal 4 6 4" xfId="1257"/>
    <cellStyle name="Normal 4 6 5" xfId="1258"/>
    <cellStyle name="Normal 4 6_100 M." xfId="1259"/>
    <cellStyle name="Normal 4 7" xfId="1260"/>
    <cellStyle name="Normal 4 7 2" xfId="1261"/>
    <cellStyle name="Normal 4 7 3" xfId="1262"/>
    <cellStyle name="Normal 4 7 4" xfId="1263"/>
    <cellStyle name="Normal 4 7 5" xfId="1264"/>
    <cellStyle name="Normal 4 7_100 M." xfId="1265"/>
    <cellStyle name="Normal 4 8" xfId="1266"/>
    <cellStyle name="Normal 4 8 2" xfId="1267"/>
    <cellStyle name="Normal 4 8 3" xfId="1268"/>
    <cellStyle name="Normal 4 8 4" xfId="1269"/>
    <cellStyle name="Normal 4 8 5" xfId="1270"/>
    <cellStyle name="Normal 4 8_100 M." xfId="1271"/>
    <cellStyle name="Normal 4 9" xfId="1272"/>
    <cellStyle name="Normal 4 9 10" xfId="1273"/>
    <cellStyle name="Normal 4 9 2" xfId="1274"/>
    <cellStyle name="Normal 4 9 2 2" xfId="1275"/>
    <cellStyle name="Normal 4 9 2 3" xfId="1276"/>
    <cellStyle name="Normal 4 9 2 4" xfId="1277"/>
    <cellStyle name="Normal 4 9 2_100 M." xfId="1278"/>
    <cellStyle name="Normal 4 9 3" xfId="1279"/>
    <cellStyle name="Normal 4 9 3 2" xfId="1280"/>
    <cellStyle name="Normal 4 9 3 3" xfId="1281"/>
    <cellStyle name="Normal 4 9 3 4" xfId="1282"/>
    <cellStyle name="Normal 4 9 3_100 M." xfId="1283"/>
    <cellStyle name="Normal 4 9 4" xfId="1284"/>
    <cellStyle name="Normal 4 9 4 2" xfId="1285"/>
    <cellStyle name="Normal 4 9 4 3" xfId="1286"/>
    <cellStyle name="Normal 4 9 4 4" xfId="1287"/>
    <cellStyle name="Normal 4 9 4_100 M." xfId="1288"/>
    <cellStyle name="Normal 4 9 5" xfId="1289"/>
    <cellStyle name="Normal 4 9 5 2" xfId="1290"/>
    <cellStyle name="Normal 4 9 5 3" xfId="1291"/>
    <cellStyle name="Normal 4 9 5 4" xfId="1292"/>
    <cellStyle name="Normal 4 9 5_100 M." xfId="1293"/>
    <cellStyle name="Normal 4 9 6" xfId="1294"/>
    <cellStyle name="Normal 4 9 6 2" xfId="1295"/>
    <cellStyle name="Normal 4 9 6 3" xfId="1296"/>
    <cellStyle name="Normal 4 9 6 4" xfId="1297"/>
    <cellStyle name="Normal 4 9 6_100 M." xfId="1298"/>
    <cellStyle name="Normal 4 9 7" xfId="1299"/>
    <cellStyle name="Normal 4 9 8" xfId="1300"/>
    <cellStyle name="Normal 4 9 9" xfId="1301"/>
    <cellStyle name="Normal 4 9_100 M." xfId="1302"/>
    <cellStyle name="Normal 4_1 užskaitos" xfId="1303"/>
    <cellStyle name="Normal 40" xfId="1304"/>
    <cellStyle name="Normal 41" xfId="1305"/>
    <cellStyle name="Normal 42" xfId="1306"/>
    <cellStyle name="Normal 43" xfId="1307"/>
    <cellStyle name="Normal 44" xfId="1308"/>
    <cellStyle name="Normal 45" xfId="1309"/>
    <cellStyle name="Normal 46" xfId="1310"/>
    <cellStyle name="Normal 46 2" xfId="1311"/>
    <cellStyle name="Normal 47" xfId="1312"/>
    <cellStyle name="Normal 48" xfId="1313"/>
    <cellStyle name="Normal 49" xfId="1314"/>
    <cellStyle name="Normal 5" xfId="1315"/>
    <cellStyle name="Normal 5 10" xfId="1316"/>
    <cellStyle name="Normal 5 11" xfId="1317"/>
    <cellStyle name="Normal 5 2" xfId="1318"/>
    <cellStyle name="Normal 5 2 10" xfId="1319"/>
    <cellStyle name="Normal 5 2 2" xfId="1320"/>
    <cellStyle name="Normal 5 2 2 2" xfId="1321"/>
    <cellStyle name="Normal 5 2 2 3" xfId="1322"/>
    <cellStyle name="Normal 5 2 2 4" xfId="1323"/>
    <cellStyle name="Normal 5 2 2_100 M." xfId="1324"/>
    <cellStyle name="Normal 5 2 3" xfId="1325"/>
    <cellStyle name="Normal 5 2 4" xfId="1326"/>
    <cellStyle name="Normal 5 2 5" xfId="1327"/>
    <cellStyle name="Normal 5 2 6" xfId="1328"/>
    <cellStyle name="Normal 5 2 7" xfId="1329"/>
    <cellStyle name="Normal 5 2 8" xfId="1330"/>
    <cellStyle name="Normal 5 2 9" xfId="1331"/>
    <cellStyle name="Normal 5 2_DALYVIAI" xfId="1332"/>
    <cellStyle name="Normal 5 3" xfId="1333"/>
    <cellStyle name="Normal 5 3 2" xfId="1334"/>
    <cellStyle name="Normal 5 3 3" xfId="1335"/>
    <cellStyle name="Normal 5 3 4" xfId="1336"/>
    <cellStyle name="Normal 5 3_DALYVIAI" xfId="1337"/>
    <cellStyle name="Normal 5 4" xfId="1338"/>
    <cellStyle name="Normal 5 5" xfId="1339"/>
    <cellStyle name="Normal 5 6" xfId="1340"/>
    <cellStyle name="Normal 5 7" xfId="1341"/>
    <cellStyle name="Normal 5 8" xfId="1342"/>
    <cellStyle name="Normal 5 9" xfId="1343"/>
    <cellStyle name="Normal 5_100 M." xfId="1344"/>
    <cellStyle name="Normal 50" xfId="1345"/>
    <cellStyle name="Normal 51" xfId="1346"/>
    <cellStyle name="Normal 52" xfId="1347"/>
    <cellStyle name="Normal 53" xfId="1348"/>
    <cellStyle name="Normal 54" xfId="1349"/>
    <cellStyle name="Normal 55" xfId="1350"/>
    <cellStyle name="Normal 56" xfId="1351"/>
    <cellStyle name="Normal 57" xfId="1352"/>
    <cellStyle name="Normal 58" xfId="1353"/>
    <cellStyle name="Normal 59" xfId="1354"/>
    <cellStyle name="Normal 6" xfId="1355"/>
    <cellStyle name="Normal 6 10" xfId="1356"/>
    <cellStyle name="Normal 6 11" xfId="1357"/>
    <cellStyle name="Normal 6 12" xfId="1358"/>
    <cellStyle name="Normal 6 2" xfId="1359"/>
    <cellStyle name="Normal 6 2 2" xfId="1360"/>
    <cellStyle name="Normal 6 2 3" xfId="1361"/>
    <cellStyle name="Normal 6 2 4" xfId="1362"/>
    <cellStyle name="Normal 6 2 5" xfId="1363"/>
    <cellStyle name="Normal 6 2_100 M." xfId="1364"/>
    <cellStyle name="Normal 6 3" xfId="1365"/>
    <cellStyle name="Normal 6 3 2" xfId="1366"/>
    <cellStyle name="Normal 6 3 3" xfId="1367"/>
    <cellStyle name="Normal 6 3 4" xfId="1368"/>
    <cellStyle name="Normal 6 3_100 M." xfId="1369"/>
    <cellStyle name="Normal 6 4" xfId="1370"/>
    <cellStyle name="Normal 6 4 2" xfId="1371"/>
    <cellStyle name="Normal 6 4 3" xfId="1372"/>
    <cellStyle name="Normal 6 4 4" xfId="1373"/>
    <cellStyle name="Normal 6 4_100 M." xfId="1374"/>
    <cellStyle name="Normal 6 5" xfId="1375"/>
    <cellStyle name="Normal 6 6" xfId="1376"/>
    <cellStyle name="Normal 6 6 2" xfId="1377"/>
    <cellStyle name="Normal 6 6 3" xfId="1378"/>
    <cellStyle name="Normal 6 6 4" xfId="1379"/>
    <cellStyle name="Normal 6 6_DALYVIAI" xfId="1380"/>
    <cellStyle name="Normal 6 7" xfId="1381"/>
    <cellStyle name="Normal 6 8" xfId="1382"/>
    <cellStyle name="Normal 6 9" xfId="1383"/>
    <cellStyle name="Normal 6_100 M." xfId="1384"/>
    <cellStyle name="Normal 60" xfId="1385"/>
    <cellStyle name="Normal 61" xfId="1386"/>
    <cellStyle name="Normal 62" xfId="1387"/>
    <cellStyle name="Normal 63" xfId="1388"/>
    <cellStyle name="Normal 64" xfId="1389"/>
    <cellStyle name="Normal 65" xfId="1390"/>
    <cellStyle name="Normal 66" xfId="1391"/>
    <cellStyle name="Normal 67" xfId="1392"/>
    <cellStyle name="Normal 68" xfId="1393"/>
    <cellStyle name="Normal 7" xfId="1394"/>
    <cellStyle name="Normal 7 10" xfId="1395"/>
    <cellStyle name="Normal 7 11" xfId="1396"/>
    <cellStyle name="Normal 7 12" xfId="1397"/>
    <cellStyle name="Normal 7 2" xfId="1398"/>
    <cellStyle name="Normal 7 2 10" xfId="1399"/>
    <cellStyle name="Normal 7 2 2" xfId="1400"/>
    <cellStyle name="Normal 7 2 2 2" xfId="1401"/>
    <cellStyle name="Normal 7 2 2 3" xfId="1402"/>
    <cellStyle name="Normal 7 2 2 4" xfId="1403"/>
    <cellStyle name="Normal 7 2 2_DALYVIAI" xfId="1404"/>
    <cellStyle name="Normal 7 2 3" xfId="1405"/>
    <cellStyle name="Normal 7 2 4" xfId="1406"/>
    <cellStyle name="Normal 7 2 5" xfId="1407"/>
    <cellStyle name="Normal 7 2 6" xfId="1408"/>
    <cellStyle name="Normal 7 2 7" xfId="1409"/>
    <cellStyle name="Normal 7 2 8" xfId="1410"/>
    <cellStyle name="Normal 7 2 9" xfId="1411"/>
    <cellStyle name="Normal 7 2_100 M." xfId="1412"/>
    <cellStyle name="Normal 7 3" xfId="1413"/>
    <cellStyle name="Normal 7 4" xfId="1414"/>
    <cellStyle name="Normal 7 5" xfId="1415"/>
    <cellStyle name="Normal 7 6" xfId="1416"/>
    <cellStyle name="Normal 7 7" xfId="1417"/>
    <cellStyle name="Normal 7 8" xfId="1418"/>
    <cellStyle name="Normal 7 9" xfId="1419"/>
    <cellStyle name="Normal 7_20140201LLAFTaure" xfId="1420"/>
    <cellStyle name="Normal 8" xfId="1421"/>
    <cellStyle name="Normal 8 10" xfId="1422"/>
    <cellStyle name="Normal 8 2" xfId="1423"/>
    <cellStyle name="Normal 8 2 10" xfId="1424"/>
    <cellStyle name="Normal 8 2 2" xfId="1425"/>
    <cellStyle name="Normal 8 2 2 2" xfId="1426"/>
    <cellStyle name="Normal 8 2 2 3" xfId="1427"/>
    <cellStyle name="Normal 8 2 2 4" xfId="1428"/>
    <cellStyle name="Normal 8 2 2_100 M." xfId="1429"/>
    <cellStyle name="Normal 8 2 3" xfId="1430"/>
    <cellStyle name="Normal 8 2 4" xfId="1431"/>
    <cellStyle name="Normal 8 2 5" xfId="1432"/>
    <cellStyle name="Normal 8 2 6" xfId="1433"/>
    <cellStyle name="Normal 8 2 7" xfId="1434"/>
    <cellStyle name="Normal 8 2 8" xfId="1435"/>
    <cellStyle name="Normal 8 2 9" xfId="1436"/>
    <cellStyle name="Normal 8 2_100 M." xfId="1437"/>
    <cellStyle name="Normal 8 3" xfId="1438"/>
    <cellStyle name="Normal 8 4" xfId="1439"/>
    <cellStyle name="Normal 8 4 2" xfId="1440"/>
    <cellStyle name="Normal 8 4 3" xfId="1441"/>
    <cellStyle name="Normal 8 4 4" xfId="1442"/>
    <cellStyle name="Normal 8 4_DALYVIAI" xfId="1443"/>
    <cellStyle name="Normal 8 5" xfId="1444"/>
    <cellStyle name="Normal 8 6" xfId="1445"/>
    <cellStyle name="Normal 8 7" xfId="1446"/>
    <cellStyle name="Normal 8 8" xfId="1447"/>
    <cellStyle name="Normal 8 9" xfId="1448"/>
    <cellStyle name="Normal 8_100 M." xfId="1449"/>
    <cellStyle name="Normal 9" xfId="1450"/>
    <cellStyle name="Normal 9 10" xfId="1451"/>
    <cellStyle name="Normal 9 11" xfId="1452"/>
    <cellStyle name="Normal 9 2" xfId="1453"/>
    <cellStyle name="Normal 9 2 2" xfId="1454"/>
    <cellStyle name="Normal 9 2 3" xfId="1455"/>
    <cellStyle name="Normal 9 2 4" xfId="1456"/>
    <cellStyle name="Normal 9 2 5" xfId="1457"/>
    <cellStyle name="Normal 9 2_100 M." xfId="1458"/>
    <cellStyle name="Normal 9 3" xfId="1459"/>
    <cellStyle name="Normal 9 3 2" xfId="1460"/>
    <cellStyle name="Normal 9 3 2 2" xfId="1461"/>
    <cellStyle name="Normal 9 3 2 3" xfId="1462"/>
    <cellStyle name="Normal 9 3 2 4" xfId="1463"/>
    <cellStyle name="Normal 9 3 2_100 M." xfId="1464"/>
    <cellStyle name="Normal 9 3 3" xfId="1465"/>
    <cellStyle name="Normal 9 3 4" xfId="1466"/>
    <cellStyle name="Normal 9 3 5" xfId="1467"/>
    <cellStyle name="Normal 9 3_100 M." xfId="1468"/>
    <cellStyle name="Normal 9 4" xfId="1469"/>
    <cellStyle name="Normal 9 4 2" xfId="1470"/>
    <cellStyle name="Normal 9 4 3" xfId="1471"/>
    <cellStyle name="Normal 9 4 4" xfId="1472"/>
    <cellStyle name="Normal 9 4_100 M." xfId="1473"/>
    <cellStyle name="Normal 9 5" xfId="1474"/>
    <cellStyle name="Normal 9 5 2" xfId="1475"/>
    <cellStyle name="Normal 9 5 3" xfId="1476"/>
    <cellStyle name="Normal 9 5 4" xfId="1477"/>
    <cellStyle name="Normal 9 5_100 M." xfId="1478"/>
    <cellStyle name="Normal 9 6" xfId="1479"/>
    <cellStyle name="Normal 9 7" xfId="1480"/>
    <cellStyle name="Normal 9 7 2" xfId="1481"/>
    <cellStyle name="Normal 9 7 3" xfId="1482"/>
    <cellStyle name="Normal 9 7 4" xfId="1483"/>
    <cellStyle name="Normal 9 7_DALYVIAI" xfId="1484"/>
    <cellStyle name="Normal 9 8" xfId="1485"/>
    <cellStyle name="Normal 9 9" xfId="1486"/>
    <cellStyle name="Normal 9_100 M." xfId="1487"/>
    <cellStyle name="Normal_2013-01-15" xfId="1488"/>
    <cellStyle name="Normale_Foglio1" xfId="1489"/>
    <cellStyle name="Note" xfId="1490"/>
    <cellStyle name="Note 2" xfId="1491"/>
    <cellStyle name="Note 2 2" xfId="1492"/>
    <cellStyle name="Note 3" xfId="1493"/>
    <cellStyle name="Output" xfId="1494"/>
    <cellStyle name="Output 2" xfId="1495"/>
    <cellStyle name="Output 2 2" xfId="1496"/>
    <cellStyle name="Output 2 3" xfId="1497"/>
    <cellStyle name="Output 3" xfId="1498"/>
    <cellStyle name="Paprastas 2" xfId="1499"/>
    <cellStyle name="Paprastas 2 2" xfId="1500"/>
    <cellStyle name="Paprastas 2 2 2" xfId="1501"/>
    <cellStyle name="Paprastas 2 3" xfId="1502"/>
    <cellStyle name="Paprastas 2 4" xfId="1503"/>
    <cellStyle name="Paprastas 2 5" xfId="1504"/>
    <cellStyle name="Paprastas 2_100 M." xfId="1505"/>
    <cellStyle name="Paprastas 3" xfId="1506"/>
    <cellStyle name="Paprastas 3 2" xfId="1507"/>
    <cellStyle name="Paprastas 3_20140201LLAFTaure" xfId="1508"/>
    <cellStyle name="Paprastas_100 V" xfId="1509"/>
    <cellStyle name="Pastaba 2" xfId="1510"/>
    <cellStyle name="Pastaba 3" xfId="1511"/>
    <cellStyle name="Pavadinimas 2" xfId="1512"/>
    <cellStyle name="Pavadinimas 3" xfId="1513"/>
    <cellStyle name="Pavadinimas 4" xfId="1514"/>
    <cellStyle name="Pavadinimas 5" xfId="1515"/>
    <cellStyle name="Percent" xfId="1516"/>
    <cellStyle name="Percent [0]" xfId="1517"/>
    <cellStyle name="Percent [0] 2" xfId="1518"/>
    <cellStyle name="Percent [0]_estafetes" xfId="1519"/>
    <cellStyle name="Percent [00]" xfId="1520"/>
    <cellStyle name="Percent [00] 2" xfId="1521"/>
    <cellStyle name="Percent [00]_estafetes" xfId="1522"/>
    <cellStyle name="Percent [2]" xfId="1523"/>
    <cellStyle name="Percent [2] 2" xfId="1524"/>
    <cellStyle name="Percent [2] 2 2" xfId="1525"/>
    <cellStyle name="Percent [2] 3" xfId="1526"/>
    <cellStyle name="Percent [2] 4" xfId="1527"/>
    <cellStyle name="Percent [2] 5" xfId="1528"/>
    <cellStyle name="Percent [2]_estafetes" xfId="1529"/>
    <cellStyle name="PrePop Currency (0)" xfId="1530"/>
    <cellStyle name="PrePop Currency (0) 2" xfId="1531"/>
    <cellStyle name="PrePop Currency (0)_estafetes" xfId="1532"/>
    <cellStyle name="PrePop Currency (2)" xfId="1533"/>
    <cellStyle name="PrePop Currency (2) 2" xfId="1534"/>
    <cellStyle name="PrePop Currency (2)_estafetes" xfId="1535"/>
    <cellStyle name="PrePop Units (0)" xfId="1536"/>
    <cellStyle name="PrePop Units (0) 2" xfId="1537"/>
    <cellStyle name="PrePop Units (0)_estafetes" xfId="1538"/>
    <cellStyle name="PrePop Units (1)" xfId="1539"/>
    <cellStyle name="PrePop Units (1) 2" xfId="1540"/>
    <cellStyle name="PrePop Units (1)_estafetes" xfId="1541"/>
    <cellStyle name="PrePop Units (2)" xfId="1542"/>
    <cellStyle name="PrePop Units (2) 2" xfId="1543"/>
    <cellStyle name="PrePop Units (2)_estafetes" xfId="1544"/>
    <cellStyle name="Standaard 2" xfId="1545"/>
    <cellStyle name="Style 111111" xfId="1546"/>
    <cellStyle name="Suma 2" xfId="1547"/>
    <cellStyle name="Suma 3" xfId="1548"/>
    <cellStyle name="Suma 4" xfId="1549"/>
    <cellStyle name="Suma 5" xfId="1550"/>
    <cellStyle name="Text Indent A" xfId="1551"/>
    <cellStyle name="Text Indent B" xfId="1552"/>
    <cellStyle name="Text Indent B 2" xfId="1553"/>
    <cellStyle name="Text Indent B_estafetes" xfId="1554"/>
    <cellStyle name="Text Indent C" xfId="1555"/>
    <cellStyle name="Text Indent C 2" xfId="1556"/>
    <cellStyle name="Text Indent C_estafetes" xfId="1557"/>
    <cellStyle name="Title" xfId="1558"/>
    <cellStyle name="Title 2" xfId="1559"/>
    <cellStyle name="Title 2 2" xfId="1560"/>
    <cellStyle name="Title 2 3" xfId="1561"/>
    <cellStyle name="Title 3" xfId="1562"/>
    <cellStyle name="Total" xfId="1563"/>
    <cellStyle name="Total 2" xfId="1564"/>
    <cellStyle name="Total 2 2" xfId="1565"/>
    <cellStyle name="Total 2 3" xfId="1566"/>
    <cellStyle name="Total 3" xfId="1567"/>
    <cellStyle name="Walutowy [0]_PLDT" xfId="1568"/>
    <cellStyle name="Walutowy_PLDT" xfId="1569"/>
    <cellStyle name="Warning Text" xfId="1570"/>
    <cellStyle name="Warning Text 2" xfId="1571"/>
    <cellStyle name="Warning Text 2 2" xfId="1572"/>
    <cellStyle name="Warning Text 2 3" xfId="1573"/>
    <cellStyle name="Warning Text 3" xfId="1574"/>
    <cellStyle name="Акцент1" xfId="1575"/>
    <cellStyle name="Акцент2" xfId="1576"/>
    <cellStyle name="Акцент3" xfId="1577"/>
    <cellStyle name="Акцент4" xfId="1578"/>
    <cellStyle name="Акцент5" xfId="1579"/>
    <cellStyle name="Акцент6" xfId="1580"/>
    <cellStyle name="Ввод " xfId="1581"/>
    <cellStyle name="Вывод" xfId="1582"/>
    <cellStyle name="Вычисление" xfId="1583"/>
    <cellStyle name="Заголовок 1" xfId="1584"/>
    <cellStyle name="Заголовок 2" xfId="1585"/>
    <cellStyle name="Заголовок 3" xfId="1586"/>
    <cellStyle name="Заголовок 4" xfId="1587"/>
    <cellStyle name="Итог" xfId="1588"/>
    <cellStyle name="Контрольная ячейка" xfId="1589"/>
    <cellStyle name="Название" xfId="1590"/>
    <cellStyle name="Нейтральный" xfId="1591"/>
    <cellStyle name="Обычный_Итоговый спартакиады 1991-92 г" xfId="1592"/>
    <cellStyle name="Плохой" xfId="1593"/>
    <cellStyle name="Пояснение" xfId="1594"/>
    <cellStyle name="Примечание" xfId="1595"/>
    <cellStyle name="Связанная ячейка" xfId="1596"/>
    <cellStyle name="Текст предупреждения" xfId="1597"/>
    <cellStyle name="Хороший" xfId="15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409575</xdr:colOff>
      <xdr:row>7</xdr:row>
      <xdr:rowOff>114300</xdr:rowOff>
    </xdr:from>
    <xdr:ext cx="609600" cy="371475"/>
    <xdr:sp>
      <xdr:nvSpPr>
        <xdr:cNvPr id="1" name="AutoShape 2"/>
        <xdr:cNvSpPr>
          <a:spLocks noChangeAspect="1"/>
        </xdr:cNvSpPr>
      </xdr:nvSpPr>
      <xdr:spPr>
        <a:xfrm>
          <a:off x="5695950" y="1209675"/>
          <a:ext cx="6096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409575</xdr:colOff>
      <xdr:row>23</xdr:row>
      <xdr:rowOff>114300</xdr:rowOff>
    </xdr:from>
    <xdr:ext cx="609600" cy="371475"/>
    <xdr:sp>
      <xdr:nvSpPr>
        <xdr:cNvPr id="1" name="AutoShape 2"/>
        <xdr:cNvSpPr>
          <a:spLocks noChangeAspect="1"/>
        </xdr:cNvSpPr>
      </xdr:nvSpPr>
      <xdr:spPr>
        <a:xfrm>
          <a:off x="6391275" y="4667250"/>
          <a:ext cx="6096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409575</xdr:colOff>
      <xdr:row>12</xdr:row>
      <xdr:rowOff>0</xdr:rowOff>
    </xdr:from>
    <xdr:ext cx="609600" cy="381000"/>
    <xdr:sp>
      <xdr:nvSpPr>
        <xdr:cNvPr id="1" name="AutoShape 2"/>
        <xdr:cNvSpPr>
          <a:spLocks noChangeAspect="1"/>
        </xdr:cNvSpPr>
      </xdr:nvSpPr>
      <xdr:spPr>
        <a:xfrm>
          <a:off x="3648075" y="2447925"/>
          <a:ext cx="609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94"/>
  <sheetViews>
    <sheetView tabSelected="1" zoomScalePageLayoutView="0" workbookViewId="0" topLeftCell="A1">
      <selection activeCell="N22" sqref="N22"/>
    </sheetView>
  </sheetViews>
  <sheetFormatPr defaultColWidth="9.140625" defaultRowHeight="12.75"/>
  <cols>
    <col min="1" max="1" width="6.140625" style="113" customWidth="1"/>
    <col min="2" max="2" width="7.57421875" style="6" bestFit="1" customWidth="1"/>
    <col min="3" max="3" width="16.7109375" style="6" bestFit="1" customWidth="1"/>
    <col min="4" max="4" width="10.28125" style="6" customWidth="1"/>
    <col min="5" max="5" width="14.28125" style="6" customWidth="1"/>
    <col min="6" max="6" width="12.57421875" style="6" customWidth="1"/>
    <col min="7" max="7" width="6.00390625" style="6" customWidth="1"/>
    <col min="8" max="8" width="5.7109375" style="10" customWidth="1"/>
    <col min="9" max="9" width="6.421875" style="6" bestFit="1" customWidth="1"/>
    <col min="10" max="10" width="2.421875" style="6" customWidth="1"/>
    <col min="11" max="16384" width="9.140625" style="6" customWidth="1"/>
  </cols>
  <sheetData>
    <row r="1" spans="2:6" ht="17.25">
      <c r="B1" s="7"/>
      <c r="D1" s="8" t="s">
        <v>41</v>
      </c>
      <c r="E1" s="8"/>
      <c r="F1" s="9"/>
    </row>
    <row r="2" spans="1:8" ht="17.25">
      <c r="A2" s="113" t="s">
        <v>3</v>
      </c>
      <c r="B2" s="7"/>
      <c r="D2" s="8"/>
      <c r="E2" s="8"/>
      <c r="H2" s="31" t="s">
        <v>206</v>
      </c>
    </row>
    <row r="3" spans="1:8" s="13" customFormat="1" ht="3.75">
      <c r="A3" s="114"/>
      <c r="B3" s="14"/>
      <c r="F3" s="15"/>
      <c r="H3" s="16"/>
    </row>
    <row r="4" spans="2:8" ht="12.75">
      <c r="B4" s="17" t="s">
        <v>4</v>
      </c>
      <c r="C4" s="18"/>
      <c r="D4" s="17" t="s">
        <v>5</v>
      </c>
      <c r="E4" s="17" t="s">
        <v>6</v>
      </c>
      <c r="F4" s="19" t="s">
        <v>7</v>
      </c>
      <c r="G4" s="11"/>
      <c r="H4" s="12"/>
    </row>
    <row r="5" spans="1:8" s="13" customFormat="1" ht="4.5" thickBot="1">
      <c r="A5" s="114"/>
      <c r="B5" s="14"/>
      <c r="F5" s="15"/>
      <c r="H5" s="16"/>
    </row>
    <row r="6" spans="1:9" ht="13.5" thickBot="1">
      <c r="A6" s="115" t="s">
        <v>8</v>
      </c>
      <c r="B6" s="90" t="s">
        <v>9</v>
      </c>
      <c r="C6" s="91" t="s">
        <v>10</v>
      </c>
      <c r="D6" s="92" t="s">
        <v>11</v>
      </c>
      <c r="E6" s="92" t="s">
        <v>40</v>
      </c>
      <c r="F6" s="92" t="s">
        <v>13</v>
      </c>
      <c r="G6" s="93" t="s">
        <v>14</v>
      </c>
      <c r="H6" s="94" t="s">
        <v>15</v>
      </c>
      <c r="I6" s="95" t="s">
        <v>42</v>
      </c>
    </row>
    <row r="7" spans="1:9" ht="17.25" customHeight="1">
      <c r="A7" s="116" t="s">
        <v>6</v>
      </c>
      <c r="B7" s="21" t="s">
        <v>359</v>
      </c>
      <c r="C7" s="22" t="s">
        <v>360</v>
      </c>
      <c r="D7" s="23" t="s">
        <v>361</v>
      </c>
      <c r="E7" s="126" t="s">
        <v>329</v>
      </c>
      <c r="F7" s="24" t="s">
        <v>330</v>
      </c>
      <c r="G7" s="96">
        <v>9.89</v>
      </c>
      <c r="H7" s="96"/>
      <c r="I7" s="86" t="str">
        <f aca="true" t="shared" si="0" ref="I7:I14">IF(ISBLANK(G7),"",IF(G7&lt;=7.7,"KSM",IF(G7&lt;=8,"I A",IF(G7&lt;=8.44,"II A",IF(G7&lt;=9.04,"III A",IF(G7&lt;=9.64,"I JA",IF(G7&lt;=10.04,"II JA",IF(G7&lt;=10.34,"III JA"))))))))</f>
        <v>II JA</v>
      </c>
    </row>
    <row r="8" spans="1:9" ht="17.25" customHeight="1">
      <c r="A8" s="117" t="s">
        <v>16</v>
      </c>
      <c r="B8" s="21" t="s">
        <v>259</v>
      </c>
      <c r="C8" s="22" t="s">
        <v>53</v>
      </c>
      <c r="D8" s="23" t="s">
        <v>260</v>
      </c>
      <c r="E8" s="126" t="s">
        <v>44</v>
      </c>
      <c r="F8" s="24" t="s">
        <v>49</v>
      </c>
      <c r="G8" s="96">
        <v>9.36</v>
      </c>
      <c r="H8" s="96"/>
      <c r="I8" s="86" t="str">
        <f t="shared" si="0"/>
        <v>I JA</v>
      </c>
    </row>
    <row r="9" spans="1:9" ht="17.25" customHeight="1">
      <c r="A9" s="117" t="s">
        <v>17</v>
      </c>
      <c r="B9" s="21" t="s">
        <v>283</v>
      </c>
      <c r="C9" s="22" t="s">
        <v>284</v>
      </c>
      <c r="D9" s="23" t="s">
        <v>285</v>
      </c>
      <c r="E9" s="126" t="s">
        <v>3</v>
      </c>
      <c r="F9" s="24" t="s">
        <v>49</v>
      </c>
      <c r="G9" s="96">
        <v>10.53</v>
      </c>
      <c r="H9" s="96"/>
      <c r="I9" s="86"/>
    </row>
    <row r="10" spans="1:9" ht="17.25" customHeight="1">
      <c r="A10" s="117" t="s">
        <v>18</v>
      </c>
      <c r="B10" s="21" t="s">
        <v>289</v>
      </c>
      <c r="C10" s="22" t="s">
        <v>290</v>
      </c>
      <c r="D10" s="23" t="s">
        <v>291</v>
      </c>
      <c r="E10" s="126" t="s">
        <v>3</v>
      </c>
      <c r="F10" s="24" t="s">
        <v>49</v>
      </c>
      <c r="G10" s="96">
        <v>9.26</v>
      </c>
      <c r="H10" s="96"/>
      <c r="I10" s="86" t="str">
        <f t="shared" si="0"/>
        <v>I JA</v>
      </c>
    </row>
    <row r="11" spans="1:9" ht="17.25" customHeight="1">
      <c r="A11" s="117" t="s">
        <v>19</v>
      </c>
      <c r="B11" s="21" t="s">
        <v>56</v>
      </c>
      <c r="C11" s="22" t="s">
        <v>83</v>
      </c>
      <c r="D11" s="23" t="s">
        <v>75</v>
      </c>
      <c r="E11" s="126" t="s">
        <v>44</v>
      </c>
      <c r="F11" s="24" t="s">
        <v>392</v>
      </c>
      <c r="G11" s="96">
        <v>8.93</v>
      </c>
      <c r="H11" s="96"/>
      <c r="I11" s="86" t="str">
        <f t="shared" si="0"/>
        <v>III A</v>
      </c>
    </row>
    <row r="12" spans="1:9" ht="17.25" customHeight="1">
      <c r="A12" s="117" t="s">
        <v>20</v>
      </c>
      <c r="B12" s="21" t="s">
        <v>292</v>
      </c>
      <c r="C12" s="22" t="s">
        <v>293</v>
      </c>
      <c r="D12" s="23" t="s">
        <v>120</v>
      </c>
      <c r="E12" s="126" t="s">
        <v>3</v>
      </c>
      <c r="F12" s="24" t="s">
        <v>49</v>
      </c>
      <c r="G12" s="96">
        <v>10.66</v>
      </c>
      <c r="H12" s="96"/>
      <c r="I12" s="86"/>
    </row>
    <row r="13" spans="1:9" ht="17.25" customHeight="1">
      <c r="A13" s="117" t="s">
        <v>21</v>
      </c>
      <c r="B13" s="21" t="s">
        <v>57</v>
      </c>
      <c r="C13" s="22" t="s">
        <v>270</v>
      </c>
      <c r="D13" s="23" t="s">
        <v>271</v>
      </c>
      <c r="E13" s="126" t="s">
        <v>44</v>
      </c>
      <c r="F13" s="24" t="s">
        <v>49</v>
      </c>
      <c r="G13" s="96">
        <v>9.71</v>
      </c>
      <c r="H13" s="96"/>
      <c r="I13" s="86" t="str">
        <f t="shared" si="0"/>
        <v>II JA</v>
      </c>
    </row>
    <row r="14" spans="1:9" ht="17.25" customHeight="1">
      <c r="A14" s="117" t="s">
        <v>22</v>
      </c>
      <c r="B14" s="21" t="s">
        <v>201</v>
      </c>
      <c r="C14" s="22" t="s">
        <v>239</v>
      </c>
      <c r="D14" s="23">
        <v>40202</v>
      </c>
      <c r="E14" s="126" t="s">
        <v>235</v>
      </c>
      <c r="F14" s="24" t="s">
        <v>198</v>
      </c>
      <c r="G14" s="96">
        <v>9.94</v>
      </c>
      <c r="H14" s="96"/>
      <c r="I14" s="86" t="str">
        <f t="shared" si="0"/>
        <v>II JA</v>
      </c>
    </row>
    <row r="15" spans="2:8" ht="12.75">
      <c r="B15" s="17"/>
      <c r="C15" s="18"/>
      <c r="D15" s="17"/>
      <c r="E15" s="17" t="s">
        <v>16</v>
      </c>
      <c r="F15" s="19" t="s">
        <v>7</v>
      </c>
      <c r="G15" s="11"/>
      <c r="H15" s="12"/>
    </row>
    <row r="16" spans="1:9" ht="17.25" customHeight="1">
      <c r="A16" s="117" t="s">
        <v>6</v>
      </c>
      <c r="B16" s="21" t="s">
        <v>46</v>
      </c>
      <c r="C16" s="22" t="s">
        <v>45</v>
      </c>
      <c r="D16" s="23">
        <v>39464</v>
      </c>
      <c r="E16" s="126" t="s">
        <v>44</v>
      </c>
      <c r="F16" s="24" t="s">
        <v>43</v>
      </c>
      <c r="G16" s="96">
        <v>9.34</v>
      </c>
      <c r="H16" s="96"/>
      <c r="I16" s="86" t="str">
        <f aca="true" t="shared" si="1" ref="I16:I22">IF(ISBLANK(G16),"",IF(G16&lt;=7.7,"KSM",IF(G16&lt;=8,"I A",IF(G16&lt;=8.44,"II A",IF(G16&lt;=9.04,"III A",IF(G16&lt;=9.64,"I JA",IF(G16&lt;=10.04,"II JA",IF(G16&lt;=10.34,"III JA"))))))))</f>
        <v>I JA</v>
      </c>
    </row>
    <row r="17" spans="1:9" ht="17.25" customHeight="1">
      <c r="A17" s="117" t="s">
        <v>16</v>
      </c>
      <c r="B17" s="21" t="s">
        <v>384</v>
      </c>
      <c r="C17" s="22" t="s">
        <v>385</v>
      </c>
      <c r="D17" s="23">
        <v>40260</v>
      </c>
      <c r="E17" s="126" t="s">
        <v>44</v>
      </c>
      <c r="F17" s="24" t="s">
        <v>380</v>
      </c>
      <c r="G17" s="96" t="s">
        <v>604</v>
      </c>
      <c r="H17" s="96"/>
      <c r="I17" s="86"/>
    </row>
    <row r="18" spans="1:9" ht="17.25" customHeight="1">
      <c r="A18" s="117" t="s">
        <v>17</v>
      </c>
      <c r="B18" s="21" t="s">
        <v>485</v>
      </c>
      <c r="C18" s="22" t="s">
        <v>486</v>
      </c>
      <c r="D18" s="23">
        <v>40284</v>
      </c>
      <c r="E18" s="126" t="s">
        <v>44</v>
      </c>
      <c r="F18" s="24" t="s">
        <v>473</v>
      </c>
      <c r="G18" s="96">
        <v>9.54</v>
      </c>
      <c r="H18" s="96"/>
      <c r="I18" s="86" t="str">
        <f t="shared" si="1"/>
        <v>I JA</v>
      </c>
    </row>
    <row r="19" spans="1:9" ht="17.25" customHeight="1">
      <c r="A19" s="117" t="s">
        <v>18</v>
      </c>
      <c r="B19" s="21" t="s">
        <v>227</v>
      </c>
      <c r="C19" s="22" t="s">
        <v>580</v>
      </c>
      <c r="D19" s="23" t="s">
        <v>581</v>
      </c>
      <c r="E19" s="126" t="s">
        <v>578</v>
      </c>
      <c r="F19" s="24" t="s">
        <v>579</v>
      </c>
      <c r="G19" s="96">
        <v>10.69</v>
      </c>
      <c r="H19" s="96"/>
      <c r="I19" s="86"/>
    </row>
    <row r="20" spans="1:9" ht="17.25" customHeight="1">
      <c r="A20" s="117" t="s">
        <v>19</v>
      </c>
      <c r="B20" s="21" t="s">
        <v>335</v>
      </c>
      <c r="C20" s="22" t="s">
        <v>336</v>
      </c>
      <c r="D20" s="23" t="s">
        <v>287</v>
      </c>
      <c r="E20" s="126" t="s">
        <v>329</v>
      </c>
      <c r="F20" s="24" t="s">
        <v>330</v>
      </c>
      <c r="G20" s="96">
        <v>9.3</v>
      </c>
      <c r="H20" s="96"/>
      <c r="I20" s="86" t="str">
        <f t="shared" si="1"/>
        <v>I JA</v>
      </c>
    </row>
    <row r="21" spans="1:9" ht="17.25" customHeight="1">
      <c r="A21" s="117" t="s">
        <v>20</v>
      </c>
      <c r="B21" s="21" t="s">
        <v>292</v>
      </c>
      <c r="C21" s="22" t="s">
        <v>421</v>
      </c>
      <c r="D21" s="23" t="s">
        <v>422</v>
      </c>
      <c r="E21" s="126" t="s">
        <v>44</v>
      </c>
      <c r="F21" s="24" t="s">
        <v>418</v>
      </c>
      <c r="G21" s="96">
        <v>10.07</v>
      </c>
      <c r="H21" s="96"/>
      <c r="I21" s="86" t="str">
        <f t="shared" si="1"/>
        <v>III JA</v>
      </c>
    </row>
    <row r="22" spans="1:9" ht="17.25" customHeight="1">
      <c r="A22" s="117" t="s">
        <v>21</v>
      </c>
      <c r="B22" s="21" t="s">
        <v>82</v>
      </c>
      <c r="C22" s="22" t="s">
        <v>562</v>
      </c>
      <c r="D22" s="23" t="s">
        <v>563</v>
      </c>
      <c r="E22" s="126" t="s">
        <v>235</v>
      </c>
      <c r="F22" s="24" t="s">
        <v>556</v>
      </c>
      <c r="G22" s="96">
        <v>9.19</v>
      </c>
      <c r="H22" s="96"/>
      <c r="I22" s="86" t="str">
        <f t="shared" si="1"/>
        <v>I JA</v>
      </c>
    </row>
    <row r="23" spans="1:9" ht="17.25" customHeight="1">
      <c r="A23" s="117" t="s">
        <v>22</v>
      </c>
      <c r="B23" s="21" t="s">
        <v>201</v>
      </c>
      <c r="C23" s="22" t="s">
        <v>484</v>
      </c>
      <c r="D23" s="23">
        <v>40031</v>
      </c>
      <c r="E23" s="126" t="s">
        <v>44</v>
      </c>
      <c r="F23" s="24" t="s">
        <v>473</v>
      </c>
      <c r="G23" s="96" t="s">
        <v>604</v>
      </c>
      <c r="H23" s="96"/>
      <c r="I23" s="86"/>
    </row>
    <row r="24" spans="2:8" ht="12.75">
      <c r="B24" s="17"/>
      <c r="C24" s="18"/>
      <c r="D24" s="17"/>
      <c r="E24" s="17" t="s">
        <v>17</v>
      </c>
      <c r="F24" s="19" t="s">
        <v>7</v>
      </c>
      <c r="G24" s="11"/>
      <c r="H24" s="12"/>
    </row>
    <row r="25" spans="1:9" ht="17.25" customHeight="1">
      <c r="A25" s="117" t="s">
        <v>6</v>
      </c>
      <c r="B25" s="21" t="s">
        <v>219</v>
      </c>
      <c r="C25" s="22" t="s">
        <v>220</v>
      </c>
      <c r="D25" s="23" t="s">
        <v>221</v>
      </c>
      <c r="E25" s="126" t="s">
        <v>44</v>
      </c>
      <c r="F25" s="24" t="s">
        <v>149</v>
      </c>
      <c r="G25" s="96">
        <v>11.07</v>
      </c>
      <c r="H25" s="96"/>
      <c r="I25" s="86"/>
    </row>
    <row r="26" spans="1:9" ht="17.25" customHeight="1">
      <c r="A26" s="117" t="s">
        <v>16</v>
      </c>
      <c r="B26" s="21" t="s">
        <v>58</v>
      </c>
      <c r="C26" s="22" t="s">
        <v>519</v>
      </c>
      <c r="D26" s="23">
        <v>40407</v>
      </c>
      <c r="E26" s="126" t="s">
        <v>527</v>
      </c>
      <c r="F26" s="24" t="s">
        <v>514</v>
      </c>
      <c r="G26" s="96">
        <v>10.43</v>
      </c>
      <c r="H26" s="96"/>
      <c r="I26" s="86"/>
    </row>
    <row r="27" spans="1:9" ht="17.25" customHeight="1">
      <c r="A27" s="117" t="s">
        <v>17</v>
      </c>
      <c r="B27" s="21" t="s">
        <v>90</v>
      </c>
      <c r="C27" s="22" t="s">
        <v>89</v>
      </c>
      <c r="D27" s="23">
        <v>39797</v>
      </c>
      <c r="E27" s="126" t="s">
        <v>44</v>
      </c>
      <c r="F27" s="24" t="s">
        <v>84</v>
      </c>
      <c r="G27" s="96">
        <v>8.19</v>
      </c>
      <c r="H27" s="96"/>
      <c r="I27" s="86" t="str">
        <f aca="true" t="shared" si="2" ref="I27:I32">IF(ISBLANK(G27),"",IF(G27&lt;=7.7,"KSM",IF(G27&lt;=8,"I A",IF(G27&lt;=8.44,"II A",IF(G27&lt;=9.04,"III A",IF(G27&lt;=9.64,"I JA",IF(G27&lt;=10.04,"II JA",IF(G27&lt;=10.34,"III JA"))))))))</f>
        <v>II A</v>
      </c>
    </row>
    <row r="28" spans="1:9" ht="17.25" customHeight="1">
      <c r="A28" s="117" t="s">
        <v>18</v>
      </c>
      <c r="B28" s="21" t="s">
        <v>86</v>
      </c>
      <c r="C28" s="22" t="s">
        <v>341</v>
      </c>
      <c r="D28" s="23" t="s">
        <v>342</v>
      </c>
      <c r="E28" s="126" t="s">
        <v>329</v>
      </c>
      <c r="F28" s="24" t="s">
        <v>340</v>
      </c>
      <c r="G28" s="96">
        <v>9.75</v>
      </c>
      <c r="H28" s="96"/>
      <c r="I28" s="86" t="str">
        <f t="shared" si="2"/>
        <v>II JA</v>
      </c>
    </row>
    <row r="29" spans="1:9" ht="17.25" customHeight="1">
      <c r="A29" s="117" t="s">
        <v>19</v>
      </c>
      <c r="B29" s="21"/>
      <c r="C29" s="22"/>
      <c r="D29" s="23"/>
      <c r="E29" s="126"/>
      <c r="F29" s="24"/>
      <c r="G29" s="96"/>
      <c r="H29" s="96"/>
      <c r="I29" s="86">
        <f t="shared" si="2"/>
      </c>
    </row>
    <row r="30" spans="1:9" ht="17.25" customHeight="1">
      <c r="A30" s="117" t="s">
        <v>20</v>
      </c>
      <c r="B30" s="21" t="s">
        <v>474</v>
      </c>
      <c r="C30" s="22" t="s">
        <v>475</v>
      </c>
      <c r="D30" s="23">
        <v>39832</v>
      </c>
      <c r="E30" s="126" t="s">
        <v>44</v>
      </c>
      <c r="F30" s="24" t="s">
        <v>473</v>
      </c>
      <c r="G30" s="96">
        <v>9.63</v>
      </c>
      <c r="H30" s="96"/>
      <c r="I30" s="86" t="str">
        <f t="shared" si="2"/>
        <v>I JA</v>
      </c>
    </row>
    <row r="31" spans="1:9" ht="17.25" customHeight="1">
      <c r="A31" s="117" t="s">
        <v>21</v>
      </c>
      <c r="B31" s="21" t="s">
        <v>155</v>
      </c>
      <c r="C31" s="22" t="s">
        <v>251</v>
      </c>
      <c r="D31" s="23" t="s">
        <v>252</v>
      </c>
      <c r="E31" s="126" t="s">
        <v>44</v>
      </c>
      <c r="F31" s="24" t="s">
        <v>69</v>
      </c>
      <c r="G31" s="96">
        <v>9.66</v>
      </c>
      <c r="H31" s="96"/>
      <c r="I31" s="86" t="str">
        <f t="shared" si="2"/>
        <v>II JA</v>
      </c>
    </row>
    <row r="32" spans="1:9" ht="17.25" customHeight="1">
      <c r="A32" s="117" t="s">
        <v>22</v>
      </c>
      <c r="B32" s="21"/>
      <c r="C32" s="22"/>
      <c r="D32" s="23"/>
      <c r="E32" s="126"/>
      <c r="F32" s="24"/>
      <c r="G32" s="96"/>
      <c r="H32" s="96"/>
      <c r="I32" s="86">
        <f t="shared" si="2"/>
      </c>
    </row>
    <row r="33" spans="2:8" ht="12.75">
      <c r="B33" s="17"/>
      <c r="C33" s="18"/>
      <c r="D33" s="17"/>
      <c r="E33" s="17" t="s">
        <v>18</v>
      </c>
      <c r="F33" s="19" t="s">
        <v>7</v>
      </c>
      <c r="G33" s="11"/>
      <c r="H33" s="12"/>
    </row>
    <row r="34" spans="1:9" ht="17.25" customHeight="1">
      <c r="A34" s="117" t="s">
        <v>6</v>
      </c>
      <c r="B34" s="21" t="s">
        <v>219</v>
      </c>
      <c r="C34" s="22" t="s">
        <v>423</v>
      </c>
      <c r="D34" s="23" t="s">
        <v>424</v>
      </c>
      <c r="E34" s="126" t="s">
        <v>44</v>
      </c>
      <c r="F34" s="24" t="s">
        <v>418</v>
      </c>
      <c r="G34" s="96" t="s">
        <v>604</v>
      </c>
      <c r="H34" s="96"/>
      <c r="I34" s="86" t="b">
        <f aca="true" t="shared" si="3" ref="I34:I41">IF(ISBLANK(G34),"",IF(G34&lt;=7.7,"KSM",IF(G34&lt;=8,"I A",IF(G34&lt;=8.44,"II A",IF(G34&lt;=9.04,"III A",IF(G34&lt;=9.64,"I JA",IF(G34&lt;=10.04,"II JA",IF(G34&lt;=10.34,"III JA"))))))))</f>
        <v>0</v>
      </c>
    </row>
    <row r="35" spans="1:9" ht="17.25" customHeight="1">
      <c r="A35" s="117" t="s">
        <v>16</v>
      </c>
      <c r="B35" s="21" t="s">
        <v>74</v>
      </c>
      <c r="C35" s="22" t="s">
        <v>326</v>
      </c>
      <c r="D35" s="23" t="s">
        <v>271</v>
      </c>
      <c r="E35" s="126" t="s">
        <v>44</v>
      </c>
      <c r="F35" s="24" t="s">
        <v>320</v>
      </c>
      <c r="G35" s="96">
        <v>9.89</v>
      </c>
      <c r="H35" s="96"/>
      <c r="I35" s="86" t="str">
        <f t="shared" si="3"/>
        <v>II JA</v>
      </c>
    </row>
    <row r="36" spans="1:9" ht="17.25" customHeight="1">
      <c r="A36" s="117" t="s">
        <v>17</v>
      </c>
      <c r="B36" s="21" t="s">
        <v>90</v>
      </c>
      <c r="C36" s="22" t="s">
        <v>163</v>
      </c>
      <c r="D36" s="23" t="s">
        <v>282</v>
      </c>
      <c r="E36" s="126" t="s">
        <v>44</v>
      </c>
      <c r="F36" s="24" t="s">
        <v>123</v>
      </c>
      <c r="G36" s="96">
        <v>10.6</v>
      </c>
      <c r="H36" s="96"/>
      <c r="I36" s="86"/>
    </row>
    <row r="37" spans="1:9" ht="17.25" customHeight="1">
      <c r="A37" s="117" t="s">
        <v>18</v>
      </c>
      <c r="B37" s="21" t="s">
        <v>86</v>
      </c>
      <c r="C37" s="22" t="s">
        <v>255</v>
      </c>
      <c r="D37" s="23">
        <v>39955</v>
      </c>
      <c r="E37" s="126" t="s">
        <v>44</v>
      </c>
      <c r="F37" s="24" t="s">
        <v>84</v>
      </c>
      <c r="G37" s="96">
        <v>9.77</v>
      </c>
      <c r="H37" s="96"/>
      <c r="I37" s="86" t="str">
        <f t="shared" si="3"/>
        <v>II JA</v>
      </c>
    </row>
    <row r="38" spans="1:9" ht="17.25" customHeight="1">
      <c r="A38" s="117" t="s">
        <v>19</v>
      </c>
      <c r="B38" s="21" t="s">
        <v>204</v>
      </c>
      <c r="C38" s="22" t="s">
        <v>387</v>
      </c>
      <c r="D38" s="23" t="s">
        <v>85</v>
      </c>
      <c r="E38" s="126" t="s">
        <v>44</v>
      </c>
      <c r="F38" s="24" t="s">
        <v>388</v>
      </c>
      <c r="G38" s="96" t="s">
        <v>604</v>
      </c>
      <c r="H38" s="96"/>
      <c r="I38" s="86"/>
    </row>
    <row r="39" spans="1:9" ht="17.25" customHeight="1">
      <c r="A39" s="117" t="s">
        <v>20</v>
      </c>
      <c r="B39" s="21" t="s">
        <v>182</v>
      </c>
      <c r="C39" s="22" t="s">
        <v>318</v>
      </c>
      <c r="D39" s="23" t="s">
        <v>319</v>
      </c>
      <c r="E39" s="126" t="s">
        <v>44</v>
      </c>
      <c r="F39" s="24" t="s">
        <v>320</v>
      </c>
      <c r="G39" s="96" t="s">
        <v>608</v>
      </c>
      <c r="H39" s="96"/>
      <c r="I39" s="86"/>
    </row>
    <row r="40" spans="1:9" ht="17.25" customHeight="1">
      <c r="A40" s="117" t="s">
        <v>21</v>
      </c>
      <c r="B40" s="21" t="s">
        <v>155</v>
      </c>
      <c r="C40" s="22" t="s">
        <v>576</v>
      </c>
      <c r="D40" s="23" t="s">
        <v>577</v>
      </c>
      <c r="E40" s="126" t="s">
        <v>578</v>
      </c>
      <c r="F40" s="24" t="s">
        <v>579</v>
      </c>
      <c r="G40" s="96">
        <v>9.27</v>
      </c>
      <c r="H40" s="96"/>
      <c r="I40" s="86" t="str">
        <f t="shared" si="3"/>
        <v>I JA</v>
      </c>
    </row>
    <row r="41" spans="1:9" ht="17.25" customHeight="1">
      <c r="A41" s="117" t="s">
        <v>22</v>
      </c>
      <c r="B41" s="21" t="s">
        <v>88</v>
      </c>
      <c r="C41" s="22" t="s">
        <v>476</v>
      </c>
      <c r="D41" s="23">
        <v>40035</v>
      </c>
      <c r="E41" s="126" t="s">
        <v>44</v>
      </c>
      <c r="F41" s="24" t="s">
        <v>473</v>
      </c>
      <c r="G41" s="96">
        <v>8.74</v>
      </c>
      <c r="H41" s="96"/>
      <c r="I41" s="86" t="str">
        <f t="shared" si="3"/>
        <v>III A</v>
      </c>
    </row>
    <row r="42" spans="1:9" ht="17.25" customHeight="1">
      <c r="A42" s="127"/>
      <c r="B42" s="128"/>
      <c r="C42" s="129"/>
      <c r="D42" s="130"/>
      <c r="E42" s="131"/>
      <c r="F42" s="132"/>
      <c r="G42" s="133"/>
      <c r="H42" s="133"/>
      <c r="I42" s="133"/>
    </row>
    <row r="43" spans="1:9" ht="17.25" customHeight="1">
      <c r="A43" s="127"/>
      <c r="B43" s="128"/>
      <c r="C43" s="129"/>
      <c r="D43" s="130"/>
      <c r="E43" s="131"/>
      <c r="F43" s="132"/>
      <c r="G43" s="133"/>
      <c r="H43" s="133"/>
      <c r="I43" s="133"/>
    </row>
    <row r="44" spans="1:9" ht="17.25" customHeight="1">
      <c r="A44" s="127"/>
      <c r="B44" s="128"/>
      <c r="C44" s="129"/>
      <c r="D44" s="130"/>
      <c r="E44" s="131"/>
      <c r="F44" s="132"/>
      <c r="G44" s="133"/>
      <c r="H44" s="133"/>
      <c r="I44" s="133"/>
    </row>
    <row r="45" spans="1:9" ht="17.25" customHeight="1">
      <c r="A45" s="127"/>
      <c r="B45" s="128"/>
      <c r="C45" s="129"/>
      <c r="D45" s="130"/>
      <c r="E45" s="131"/>
      <c r="F45" s="132"/>
      <c r="G45" s="133"/>
      <c r="H45" s="133"/>
      <c r="I45" s="133"/>
    </row>
    <row r="46" spans="1:9" ht="17.25" customHeight="1">
      <c r="A46" s="127"/>
      <c r="B46" s="128"/>
      <c r="C46" s="129"/>
      <c r="D46" s="130"/>
      <c r="E46" s="131"/>
      <c r="F46" s="132"/>
      <c r="G46" s="133"/>
      <c r="H46" s="133"/>
      <c r="I46" s="133"/>
    </row>
    <row r="47" spans="1:9" ht="24" customHeight="1">
      <c r="A47" s="127"/>
      <c r="B47" s="128"/>
      <c r="C47" s="129"/>
      <c r="D47" s="130"/>
      <c r="E47" s="131"/>
      <c r="F47" s="132"/>
      <c r="G47" s="133"/>
      <c r="H47" s="133"/>
      <c r="I47" s="133"/>
    </row>
    <row r="48" spans="1:9" ht="15" customHeight="1">
      <c r="A48" s="127"/>
      <c r="B48" s="128"/>
      <c r="C48" s="129"/>
      <c r="D48" s="130"/>
      <c r="E48" s="131"/>
      <c r="F48" s="132"/>
      <c r="G48" s="133"/>
      <c r="H48" s="133"/>
      <c r="I48" s="133"/>
    </row>
    <row r="49" spans="1:9" ht="9" customHeight="1">
      <c r="A49" s="127"/>
      <c r="B49" s="128"/>
      <c r="C49" s="129"/>
      <c r="D49" s="130"/>
      <c r="E49" s="131"/>
      <c r="F49" s="132"/>
      <c r="G49" s="133"/>
      <c r="H49" s="133"/>
      <c r="I49" s="133"/>
    </row>
    <row r="50" spans="2:8" ht="12.75">
      <c r="B50" s="17"/>
      <c r="C50" s="18"/>
      <c r="D50" s="17"/>
      <c r="E50" s="17" t="s">
        <v>19</v>
      </c>
      <c r="F50" s="19" t="s">
        <v>7</v>
      </c>
      <c r="G50" s="11"/>
      <c r="H50" s="12"/>
    </row>
    <row r="51" spans="1:9" ht="17.25" customHeight="1">
      <c r="A51" s="117" t="s">
        <v>6</v>
      </c>
      <c r="B51" s="21" t="s">
        <v>219</v>
      </c>
      <c r="C51" s="22" t="s">
        <v>482</v>
      </c>
      <c r="D51" s="23">
        <v>40145</v>
      </c>
      <c r="E51" s="126" t="s">
        <v>44</v>
      </c>
      <c r="F51" s="24" t="s">
        <v>473</v>
      </c>
      <c r="G51" s="96">
        <v>10.07</v>
      </c>
      <c r="H51" s="96"/>
      <c r="I51" s="86" t="str">
        <f aca="true" t="shared" si="4" ref="I51:I58">IF(ISBLANK(G51),"",IF(G51&lt;=7.7,"KSM",IF(G51&lt;=8,"I A",IF(G51&lt;=8.44,"II A",IF(G51&lt;=9.04,"III A",IF(G51&lt;=9.64,"I JA",IF(G51&lt;=10.04,"II JA",IF(G51&lt;=10.34,"III JA"))))))))</f>
        <v>III JA</v>
      </c>
    </row>
    <row r="52" spans="1:9" ht="17.25" customHeight="1">
      <c r="A52" s="117" t="s">
        <v>16</v>
      </c>
      <c r="B52" s="21" t="s">
        <v>74</v>
      </c>
      <c r="C52" s="22" t="s">
        <v>400</v>
      </c>
      <c r="D52" s="23" t="s">
        <v>401</v>
      </c>
      <c r="E52" s="126" t="s">
        <v>44</v>
      </c>
      <c r="F52" s="24" t="s">
        <v>392</v>
      </c>
      <c r="G52" s="96">
        <v>9.17</v>
      </c>
      <c r="H52" s="96"/>
      <c r="I52" s="86" t="str">
        <f t="shared" si="4"/>
        <v>I JA</v>
      </c>
    </row>
    <row r="53" spans="1:9" ht="17.25" customHeight="1">
      <c r="A53" s="117" t="s">
        <v>17</v>
      </c>
      <c r="B53" s="21" t="s">
        <v>171</v>
      </c>
      <c r="C53" s="22" t="s">
        <v>253</v>
      </c>
      <c r="D53" s="23" t="s">
        <v>254</v>
      </c>
      <c r="E53" s="126" t="s">
        <v>44</v>
      </c>
      <c r="F53" s="24" t="s">
        <v>69</v>
      </c>
      <c r="G53" s="96">
        <v>9.49</v>
      </c>
      <c r="H53" s="96"/>
      <c r="I53" s="86" t="str">
        <f t="shared" si="4"/>
        <v>I JA</v>
      </c>
    </row>
    <row r="54" spans="1:9" ht="17.25" customHeight="1">
      <c r="A54" s="117" t="s">
        <v>18</v>
      </c>
      <c r="B54" s="21" t="s">
        <v>86</v>
      </c>
      <c r="C54" s="22" t="s">
        <v>224</v>
      </c>
      <c r="D54" s="23" t="s">
        <v>225</v>
      </c>
      <c r="E54" s="126" t="s">
        <v>44</v>
      </c>
      <c r="F54" s="24" t="s">
        <v>149</v>
      </c>
      <c r="G54" s="96">
        <v>9.92</v>
      </c>
      <c r="H54" s="96"/>
      <c r="I54" s="86" t="str">
        <f t="shared" si="4"/>
        <v>II JA</v>
      </c>
    </row>
    <row r="55" spans="1:9" ht="17.25" customHeight="1">
      <c r="A55" s="117" t="s">
        <v>19</v>
      </c>
      <c r="B55" s="21" t="s">
        <v>204</v>
      </c>
      <c r="C55" s="22" t="s">
        <v>387</v>
      </c>
      <c r="D55" s="23">
        <v>40527</v>
      </c>
      <c r="E55" s="126" t="s">
        <v>44</v>
      </c>
      <c r="F55" s="24" t="s">
        <v>473</v>
      </c>
      <c r="G55" s="96" t="s">
        <v>604</v>
      </c>
      <c r="H55" s="96"/>
      <c r="I55" s="86"/>
    </row>
    <row r="56" spans="1:9" ht="17.25" customHeight="1">
      <c r="A56" s="117" t="s">
        <v>20</v>
      </c>
      <c r="B56" s="21" t="s">
        <v>151</v>
      </c>
      <c r="C56" s="22" t="s">
        <v>333</v>
      </c>
      <c r="D56" s="23" t="s">
        <v>334</v>
      </c>
      <c r="E56" s="126" t="s">
        <v>329</v>
      </c>
      <c r="F56" s="24" t="s">
        <v>330</v>
      </c>
      <c r="G56" s="96">
        <v>9.58</v>
      </c>
      <c r="H56" s="96"/>
      <c r="I56" s="86" t="str">
        <f t="shared" si="4"/>
        <v>I JA</v>
      </c>
    </row>
    <row r="57" spans="1:9" ht="17.25" customHeight="1">
      <c r="A57" s="117" t="s">
        <v>21</v>
      </c>
      <c r="B57" s="21" t="s">
        <v>88</v>
      </c>
      <c r="C57" s="22" t="s">
        <v>478</v>
      </c>
      <c r="D57" s="23">
        <v>40209</v>
      </c>
      <c r="E57" s="126" t="s">
        <v>44</v>
      </c>
      <c r="F57" s="24" t="s">
        <v>473</v>
      </c>
      <c r="G57" s="96">
        <v>9.75</v>
      </c>
      <c r="H57" s="96"/>
      <c r="I57" s="86" t="str">
        <f t="shared" si="4"/>
        <v>II JA</v>
      </c>
    </row>
    <row r="58" spans="1:9" ht="17.25" customHeight="1">
      <c r="A58" s="117" t="s">
        <v>22</v>
      </c>
      <c r="B58" s="21"/>
      <c r="C58" s="22"/>
      <c r="D58" s="23"/>
      <c r="E58" s="126"/>
      <c r="F58" s="24"/>
      <c r="G58" s="96"/>
      <c r="H58" s="96"/>
      <c r="I58" s="86">
        <f t="shared" si="4"/>
      </c>
    </row>
    <row r="59" spans="2:8" ht="12.75">
      <c r="B59" s="17"/>
      <c r="C59" s="18"/>
      <c r="D59" s="17"/>
      <c r="E59" s="17" t="s">
        <v>20</v>
      </c>
      <c r="F59" s="19" t="s">
        <v>7</v>
      </c>
      <c r="G59" s="11"/>
      <c r="H59" s="12"/>
    </row>
    <row r="60" spans="1:9" ht="17.25" customHeight="1">
      <c r="A60" s="117" t="s">
        <v>6</v>
      </c>
      <c r="B60" s="21" t="s">
        <v>167</v>
      </c>
      <c r="C60" s="22" t="s">
        <v>168</v>
      </c>
      <c r="D60" s="23">
        <v>40129</v>
      </c>
      <c r="E60" s="126" t="s">
        <v>44</v>
      </c>
      <c r="F60" s="24" t="s">
        <v>43</v>
      </c>
      <c r="G60" s="96">
        <v>9.56</v>
      </c>
      <c r="H60" s="96"/>
      <c r="I60" s="86" t="str">
        <f aca="true" t="shared" si="5" ref="I60:I67">IF(ISBLANK(G60),"",IF(G60&lt;=7.7,"KSM",IF(G60&lt;=8,"I A",IF(G60&lt;=8.44,"II A",IF(G60&lt;=9.04,"III A",IF(G60&lt;=9.64,"I JA",IF(G60&lt;=10.04,"II JA",IF(G60&lt;=10.34,"III JA"))))))))</f>
        <v>I JA</v>
      </c>
    </row>
    <row r="61" spans="1:9" ht="17.25" customHeight="1">
      <c r="A61" s="117" t="s">
        <v>16</v>
      </c>
      <c r="B61" s="21" t="s">
        <v>74</v>
      </c>
      <c r="C61" s="22" t="s">
        <v>477</v>
      </c>
      <c r="D61" s="23">
        <v>40094</v>
      </c>
      <c r="E61" s="126" t="s">
        <v>44</v>
      </c>
      <c r="F61" s="24" t="s">
        <v>473</v>
      </c>
      <c r="G61" s="96">
        <v>9.31</v>
      </c>
      <c r="H61" s="96"/>
      <c r="I61" s="86" t="str">
        <f t="shared" si="5"/>
        <v>I JA</v>
      </c>
    </row>
    <row r="62" spans="1:9" ht="17.25" customHeight="1">
      <c r="A62" s="117" t="s">
        <v>17</v>
      </c>
      <c r="B62" s="21" t="s">
        <v>171</v>
      </c>
      <c r="C62" s="22" t="s">
        <v>275</v>
      </c>
      <c r="D62" s="23" t="s">
        <v>264</v>
      </c>
      <c r="E62" s="126" t="s">
        <v>44</v>
      </c>
      <c r="F62" s="24" t="s">
        <v>49</v>
      </c>
      <c r="G62" s="96">
        <v>9.68</v>
      </c>
      <c r="H62" s="96"/>
      <c r="I62" s="86" t="str">
        <f t="shared" si="5"/>
        <v>II JA</v>
      </c>
    </row>
    <row r="63" spans="1:9" ht="17.25" customHeight="1">
      <c r="A63" s="117" t="s">
        <v>18</v>
      </c>
      <c r="B63" s="21" t="s">
        <v>86</v>
      </c>
      <c r="C63" s="22" t="s">
        <v>425</v>
      </c>
      <c r="D63" s="23">
        <v>40253</v>
      </c>
      <c r="E63" s="126" t="s">
        <v>44</v>
      </c>
      <c r="F63" s="24" t="s">
        <v>153</v>
      </c>
      <c r="G63" s="96">
        <v>9.15</v>
      </c>
      <c r="H63" s="96"/>
      <c r="I63" s="86" t="str">
        <f t="shared" si="5"/>
        <v>I JA</v>
      </c>
    </row>
    <row r="64" spans="1:9" ht="17.25" customHeight="1">
      <c r="A64" s="117" t="s">
        <v>19</v>
      </c>
      <c r="B64" s="21" t="s">
        <v>410</v>
      </c>
      <c r="C64" s="22" t="s">
        <v>411</v>
      </c>
      <c r="D64" s="23">
        <v>40035</v>
      </c>
      <c r="E64" s="126" t="s">
        <v>406</v>
      </c>
      <c r="F64" s="24" t="s">
        <v>407</v>
      </c>
      <c r="G64" s="96" t="s">
        <v>604</v>
      </c>
      <c r="H64" s="96"/>
      <c r="I64" s="86"/>
    </row>
    <row r="65" spans="1:9" ht="17.25" customHeight="1">
      <c r="A65" s="117" t="s">
        <v>20</v>
      </c>
      <c r="B65" s="21" t="s">
        <v>151</v>
      </c>
      <c r="C65" s="22" t="s">
        <v>230</v>
      </c>
      <c r="D65" s="23" t="s">
        <v>231</v>
      </c>
      <c r="E65" s="126" t="s">
        <v>44</v>
      </c>
      <c r="F65" s="24" t="s">
        <v>149</v>
      </c>
      <c r="G65" s="96">
        <v>10.79</v>
      </c>
      <c r="H65" s="96"/>
      <c r="I65" s="86"/>
    </row>
    <row r="66" spans="1:9" ht="17.25" customHeight="1">
      <c r="A66" s="117" t="s">
        <v>21</v>
      </c>
      <c r="B66" s="21" t="s">
        <v>73</v>
      </c>
      <c r="C66" s="22" t="s">
        <v>72</v>
      </c>
      <c r="D66" s="23">
        <v>39738</v>
      </c>
      <c r="E66" s="126" t="s">
        <v>44</v>
      </c>
      <c r="F66" s="24" t="s">
        <v>312</v>
      </c>
      <c r="G66" s="96">
        <v>9.2</v>
      </c>
      <c r="H66" s="96"/>
      <c r="I66" s="86" t="str">
        <f t="shared" si="5"/>
        <v>I JA</v>
      </c>
    </row>
    <row r="67" spans="1:9" ht="17.25" customHeight="1">
      <c r="A67" s="117" t="s">
        <v>22</v>
      </c>
      <c r="B67" s="21" t="s">
        <v>88</v>
      </c>
      <c r="C67" s="22" t="s">
        <v>479</v>
      </c>
      <c r="D67" s="23">
        <v>39977</v>
      </c>
      <c r="E67" s="126" t="s">
        <v>44</v>
      </c>
      <c r="F67" s="24" t="s">
        <v>473</v>
      </c>
      <c r="G67" s="96">
        <v>10.34</v>
      </c>
      <c r="H67" s="96"/>
      <c r="I67" s="86" t="str">
        <f t="shared" si="5"/>
        <v>III JA</v>
      </c>
    </row>
    <row r="68" spans="2:8" ht="12.75">
      <c r="B68" s="17"/>
      <c r="C68" s="18"/>
      <c r="D68" s="17"/>
      <c r="E68" s="17" t="s">
        <v>21</v>
      </c>
      <c r="F68" s="19" t="s">
        <v>7</v>
      </c>
      <c r="G68" s="11"/>
      <c r="H68" s="12"/>
    </row>
    <row r="69" spans="1:9" ht="17.25" customHeight="1">
      <c r="A69" s="117" t="s">
        <v>6</v>
      </c>
      <c r="B69" s="21" t="s">
        <v>518</v>
      </c>
      <c r="C69" s="22" t="s">
        <v>519</v>
      </c>
      <c r="D69" s="23">
        <v>40015</v>
      </c>
      <c r="E69" s="126" t="s">
        <v>527</v>
      </c>
      <c r="F69" s="24" t="s">
        <v>514</v>
      </c>
      <c r="G69" s="96">
        <v>10.31</v>
      </c>
      <c r="H69" s="96"/>
      <c r="I69" s="86" t="str">
        <f aca="true" t="shared" si="6" ref="I69:I76">IF(ISBLANK(G69),"",IF(G69&lt;=7.7,"KSM",IF(G69&lt;=8,"I A",IF(G69&lt;=8.44,"II A",IF(G69&lt;=9.04,"III A",IF(G69&lt;=9.64,"I JA",IF(G69&lt;=10.04,"II JA",IF(G69&lt;=10.34,"III JA"))))))))</f>
        <v>III JA</v>
      </c>
    </row>
    <row r="70" spans="1:9" ht="17.25" customHeight="1">
      <c r="A70" s="117" t="s">
        <v>16</v>
      </c>
      <c r="B70" s="21" t="s">
        <v>316</v>
      </c>
      <c r="C70" s="22" t="s">
        <v>317</v>
      </c>
      <c r="D70" s="23">
        <v>40395</v>
      </c>
      <c r="E70" s="126" t="s">
        <v>44</v>
      </c>
      <c r="F70" s="24" t="s">
        <v>312</v>
      </c>
      <c r="G70" s="96">
        <v>10.36</v>
      </c>
      <c r="H70" s="96"/>
      <c r="I70" s="86"/>
    </row>
    <row r="71" spans="1:9" ht="17.25" customHeight="1">
      <c r="A71" s="117" t="s">
        <v>17</v>
      </c>
      <c r="B71" s="21" t="s">
        <v>171</v>
      </c>
      <c r="C71" s="22" t="s">
        <v>481</v>
      </c>
      <c r="D71" s="23">
        <v>40001</v>
      </c>
      <c r="E71" s="126" t="s">
        <v>44</v>
      </c>
      <c r="F71" s="24" t="s">
        <v>473</v>
      </c>
      <c r="G71" s="96">
        <v>10.61</v>
      </c>
      <c r="H71" s="96"/>
      <c r="I71" s="86"/>
    </row>
    <row r="72" spans="1:9" ht="17.25" customHeight="1">
      <c r="A72" s="117" t="s">
        <v>18</v>
      </c>
      <c r="B72" s="21" t="s">
        <v>135</v>
      </c>
      <c r="C72" s="22" t="s">
        <v>480</v>
      </c>
      <c r="D72" s="23">
        <v>40121</v>
      </c>
      <c r="E72" s="126" t="s">
        <v>44</v>
      </c>
      <c r="F72" s="24" t="s">
        <v>473</v>
      </c>
      <c r="G72" s="96">
        <v>11.88</v>
      </c>
      <c r="H72" s="96"/>
      <c r="I72" s="86"/>
    </row>
    <row r="73" spans="1:9" ht="17.25" customHeight="1">
      <c r="A73" s="117" t="s">
        <v>19</v>
      </c>
      <c r="B73" s="21" t="s">
        <v>151</v>
      </c>
      <c r="C73" s="22" t="s">
        <v>522</v>
      </c>
      <c r="D73" s="23">
        <v>40200</v>
      </c>
      <c r="E73" s="126" t="s">
        <v>527</v>
      </c>
      <c r="F73" s="24" t="s">
        <v>521</v>
      </c>
      <c r="G73" s="96">
        <v>10.02</v>
      </c>
      <c r="H73" s="96"/>
      <c r="I73" s="86" t="str">
        <f t="shared" si="6"/>
        <v>II JA</v>
      </c>
    </row>
    <row r="74" spans="1:9" ht="17.25" customHeight="1">
      <c r="A74" s="117" t="s">
        <v>20</v>
      </c>
      <c r="B74" s="21" t="s">
        <v>73</v>
      </c>
      <c r="C74" s="22" t="s">
        <v>419</v>
      </c>
      <c r="D74" s="23" t="s">
        <v>420</v>
      </c>
      <c r="E74" s="126" t="s">
        <v>44</v>
      </c>
      <c r="F74" s="24" t="s">
        <v>418</v>
      </c>
      <c r="G74" s="96" t="s">
        <v>604</v>
      </c>
      <c r="H74" s="96"/>
      <c r="I74" s="86"/>
    </row>
    <row r="75" spans="1:9" ht="17.25" customHeight="1">
      <c r="A75" s="117" t="s">
        <v>21</v>
      </c>
      <c r="B75" s="21" t="s">
        <v>88</v>
      </c>
      <c r="C75" s="22" t="s">
        <v>542</v>
      </c>
      <c r="D75" s="23">
        <v>40134</v>
      </c>
      <c r="E75" s="126" t="s">
        <v>553</v>
      </c>
      <c r="F75" s="24" t="s">
        <v>541</v>
      </c>
      <c r="G75" s="96">
        <v>9.09</v>
      </c>
      <c r="H75" s="96"/>
      <c r="I75" s="86" t="str">
        <f t="shared" si="6"/>
        <v>I JA</v>
      </c>
    </row>
    <row r="76" spans="1:9" ht="17.25" customHeight="1">
      <c r="A76" s="117" t="s">
        <v>22</v>
      </c>
      <c r="B76" s="21"/>
      <c r="C76" s="22"/>
      <c r="D76" s="23"/>
      <c r="E76" s="126"/>
      <c r="F76" s="24"/>
      <c r="G76" s="96"/>
      <c r="H76" s="96"/>
      <c r="I76" s="86">
        <f t="shared" si="6"/>
      </c>
    </row>
    <row r="77" spans="2:8" ht="12.75">
      <c r="B77" s="17"/>
      <c r="C77" s="18"/>
      <c r="D77" s="17"/>
      <c r="E77" s="17" t="s">
        <v>22</v>
      </c>
      <c r="F77" s="19" t="s">
        <v>7</v>
      </c>
      <c r="G77" s="11"/>
      <c r="H77" s="12"/>
    </row>
    <row r="78" spans="1:9" ht="17.25" customHeight="1">
      <c r="A78" s="117" t="s">
        <v>6</v>
      </c>
      <c r="B78" s="21" t="s">
        <v>367</v>
      </c>
      <c r="C78" s="22" t="s">
        <v>368</v>
      </c>
      <c r="D78" s="23">
        <v>39923</v>
      </c>
      <c r="E78" s="126" t="s">
        <v>44</v>
      </c>
      <c r="F78" s="24" t="s">
        <v>118</v>
      </c>
      <c r="G78" s="96">
        <v>8.83</v>
      </c>
      <c r="H78" s="96"/>
      <c r="I78" s="86" t="str">
        <f aca="true" t="shared" si="7" ref="I78:I85">IF(ISBLANK(G78),"",IF(G78&lt;=7.7,"KSM",IF(G78&lt;=8,"I A",IF(G78&lt;=8.44,"II A",IF(G78&lt;=9.04,"III A",IF(G78&lt;=9.64,"I JA",IF(G78&lt;=10.04,"II JA",IF(G78&lt;=10.34,"III JA"))))))))</f>
        <v>III A</v>
      </c>
    </row>
    <row r="79" spans="1:9" ht="17.25" customHeight="1">
      <c r="A79" s="117" t="s">
        <v>16</v>
      </c>
      <c r="B79" s="21" t="s">
        <v>67</v>
      </c>
      <c r="C79" s="22" t="s">
        <v>408</v>
      </c>
      <c r="D79" s="23">
        <v>40006</v>
      </c>
      <c r="E79" s="126" t="s">
        <v>406</v>
      </c>
      <c r="F79" s="24" t="s">
        <v>407</v>
      </c>
      <c r="G79" s="96" t="s">
        <v>604</v>
      </c>
      <c r="H79" s="96"/>
      <c r="I79" s="86"/>
    </row>
    <row r="80" spans="1:10" ht="17.25" customHeight="1">
      <c r="A80" s="117" t="s">
        <v>17</v>
      </c>
      <c r="B80" s="21" t="s">
        <v>175</v>
      </c>
      <c r="C80" s="22" t="s">
        <v>240</v>
      </c>
      <c r="D80" s="23">
        <v>40340</v>
      </c>
      <c r="E80" s="126" t="s">
        <v>235</v>
      </c>
      <c r="F80" s="24" t="s">
        <v>198</v>
      </c>
      <c r="G80" s="96">
        <v>9.56</v>
      </c>
      <c r="H80" s="96"/>
      <c r="I80" s="86" t="str">
        <f t="shared" si="7"/>
        <v>I JA</v>
      </c>
      <c r="J80" s="134" t="s">
        <v>18</v>
      </c>
    </row>
    <row r="81" spans="1:10" ht="17.25" customHeight="1">
      <c r="A81" s="117" t="s">
        <v>18</v>
      </c>
      <c r="B81" s="21" t="s">
        <v>169</v>
      </c>
      <c r="C81" s="22" t="s">
        <v>286</v>
      </c>
      <c r="D81" s="23" t="s">
        <v>287</v>
      </c>
      <c r="E81" s="126" t="s">
        <v>3</v>
      </c>
      <c r="F81" s="24" t="s">
        <v>49</v>
      </c>
      <c r="G81" s="96">
        <v>9.56</v>
      </c>
      <c r="H81" s="96"/>
      <c r="I81" s="86" t="str">
        <f t="shared" si="7"/>
        <v>I JA</v>
      </c>
      <c r="J81" s="134" t="s">
        <v>17</v>
      </c>
    </row>
    <row r="82" spans="1:9" ht="17.25" customHeight="1">
      <c r="A82" s="117" t="s">
        <v>19</v>
      </c>
      <c r="B82" s="21" t="s">
        <v>79</v>
      </c>
      <c r="C82" s="22" t="s">
        <v>377</v>
      </c>
      <c r="D82" s="23" t="s">
        <v>78</v>
      </c>
      <c r="E82" s="126" t="s">
        <v>44</v>
      </c>
      <c r="F82" s="24" t="s">
        <v>62</v>
      </c>
      <c r="G82" s="96">
        <v>8.8</v>
      </c>
      <c r="H82" s="96"/>
      <c r="I82" s="86" t="str">
        <f t="shared" si="7"/>
        <v>III A</v>
      </c>
    </row>
    <row r="83" spans="1:9" ht="17.25" customHeight="1">
      <c r="A83" s="117" t="s">
        <v>20</v>
      </c>
      <c r="B83" s="21" t="s">
        <v>215</v>
      </c>
      <c r="C83" s="22" t="s">
        <v>216</v>
      </c>
      <c r="D83" s="23">
        <v>39991</v>
      </c>
      <c r="E83" s="126" t="s">
        <v>235</v>
      </c>
      <c r="F83" s="24" t="s">
        <v>212</v>
      </c>
      <c r="G83" s="96" t="s">
        <v>608</v>
      </c>
      <c r="H83" s="96"/>
      <c r="I83" s="86"/>
    </row>
    <row r="84" spans="1:9" ht="17.25" customHeight="1">
      <c r="A84" s="117" t="s">
        <v>21</v>
      </c>
      <c r="B84" s="21" t="s">
        <v>58</v>
      </c>
      <c r="C84" s="22" t="s">
        <v>232</v>
      </c>
      <c r="D84" s="23" t="s">
        <v>233</v>
      </c>
      <c r="E84" s="126" t="s">
        <v>44</v>
      </c>
      <c r="F84" s="24" t="s">
        <v>149</v>
      </c>
      <c r="G84" s="96">
        <v>11.46</v>
      </c>
      <c r="H84" s="96"/>
      <c r="I84" s="86"/>
    </row>
    <row r="85" spans="1:9" ht="17.25" customHeight="1">
      <c r="A85" s="117" t="s">
        <v>22</v>
      </c>
      <c r="B85" s="21" t="s">
        <v>362</v>
      </c>
      <c r="C85" s="22" t="s">
        <v>383</v>
      </c>
      <c r="D85" s="23">
        <v>39872</v>
      </c>
      <c r="E85" s="126" t="s">
        <v>44</v>
      </c>
      <c r="F85" s="24" t="s">
        <v>380</v>
      </c>
      <c r="G85" s="96">
        <v>9.87</v>
      </c>
      <c r="H85" s="96"/>
      <c r="I85" s="86" t="str">
        <f t="shared" si="7"/>
        <v>II JA</v>
      </c>
    </row>
    <row r="86" spans="2:8" ht="12.75">
      <c r="B86" s="17"/>
      <c r="C86" s="18"/>
      <c r="D86" s="17"/>
      <c r="E86" s="17" t="s">
        <v>528</v>
      </c>
      <c r="F86" s="19" t="s">
        <v>7</v>
      </c>
      <c r="G86" s="11"/>
      <c r="H86" s="12"/>
    </row>
    <row r="87" spans="1:9" ht="17.25" customHeight="1">
      <c r="A87" s="117" t="s">
        <v>6</v>
      </c>
      <c r="B87" s="21" t="s">
        <v>54</v>
      </c>
      <c r="C87" s="22" t="s">
        <v>483</v>
      </c>
      <c r="D87" s="23">
        <v>40077</v>
      </c>
      <c r="E87" s="126" t="s">
        <v>44</v>
      </c>
      <c r="F87" s="24" t="s">
        <v>473</v>
      </c>
      <c r="G87" s="96">
        <v>11.01</v>
      </c>
      <c r="H87" s="96"/>
      <c r="I87" s="86"/>
    </row>
    <row r="88" spans="1:9" ht="17.25" customHeight="1">
      <c r="A88" s="117" t="s">
        <v>16</v>
      </c>
      <c r="B88" s="21" t="s">
        <v>276</v>
      </c>
      <c r="C88" s="22" t="s">
        <v>277</v>
      </c>
      <c r="D88" s="23" t="s">
        <v>278</v>
      </c>
      <c r="E88" s="126" t="s">
        <v>44</v>
      </c>
      <c r="F88" s="24" t="s">
        <v>49</v>
      </c>
      <c r="G88" s="96">
        <v>10.8</v>
      </c>
      <c r="H88" s="96"/>
      <c r="I88" s="86"/>
    </row>
    <row r="89" spans="1:9" ht="17.25" customHeight="1">
      <c r="A89" s="117" t="s">
        <v>17</v>
      </c>
      <c r="B89" s="21" t="s">
        <v>175</v>
      </c>
      <c r="C89" s="22" t="s">
        <v>391</v>
      </c>
      <c r="D89" s="23">
        <v>40416</v>
      </c>
      <c r="E89" s="126" t="s">
        <v>44</v>
      </c>
      <c r="F89" s="24" t="s">
        <v>380</v>
      </c>
      <c r="G89" s="96" t="s">
        <v>604</v>
      </c>
      <c r="H89" s="96"/>
      <c r="I89" s="86"/>
    </row>
    <row r="90" spans="1:9" ht="17.25" customHeight="1">
      <c r="A90" s="117" t="s">
        <v>18</v>
      </c>
      <c r="B90" s="21" t="s">
        <v>58</v>
      </c>
      <c r="C90" s="22" t="s">
        <v>76</v>
      </c>
      <c r="D90" s="23" t="s">
        <v>75</v>
      </c>
      <c r="E90" s="126" t="s">
        <v>44</v>
      </c>
      <c r="F90" s="24" t="s">
        <v>62</v>
      </c>
      <c r="G90" s="96">
        <v>9.14</v>
      </c>
      <c r="H90" s="96"/>
      <c r="I90" s="86" t="str">
        <f>IF(ISBLANK(G90),"",IF(G90&lt;=7.7,"KSM",IF(G90&lt;=8,"I A",IF(G90&lt;=8.44,"II A",IF(G90&lt;=9.04,"III A",IF(G90&lt;=9.64,"I JA",IF(G90&lt;=10.04,"II JA",IF(G90&lt;=10.34,"III JA"))))))))</f>
        <v>I JA</v>
      </c>
    </row>
    <row r="91" spans="1:9" ht="17.25" customHeight="1">
      <c r="A91" s="117" t="s">
        <v>19</v>
      </c>
      <c r="B91" s="21" t="s">
        <v>160</v>
      </c>
      <c r="C91" s="22" t="s">
        <v>226</v>
      </c>
      <c r="D91" s="23" t="s">
        <v>112</v>
      </c>
      <c r="E91" s="126" t="s">
        <v>44</v>
      </c>
      <c r="F91" s="24" t="s">
        <v>149</v>
      </c>
      <c r="G91" s="96" t="s">
        <v>604</v>
      </c>
      <c r="H91" s="96"/>
      <c r="I91" s="86"/>
    </row>
    <row r="92" spans="1:9" ht="17.25" customHeight="1">
      <c r="A92" s="117" t="s">
        <v>20</v>
      </c>
      <c r="B92" s="21" t="s">
        <v>47</v>
      </c>
      <c r="C92" s="22" t="s">
        <v>256</v>
      </c>
      <c r="D92" s="23">
        <v>40395</v>
      </c>
      <c r="E92" s="126" t="s">
        <v>44</v>
      </c>
      <c r="F92" s="24" t="s">
        <v>84</v>
      </c>
      <c r="G92" s="96">
        <v>9.83</v>
      </c>
      <c r="H92" s="96"/>
      <c r="I92" s="86" t="str">
        <f>IF(ISBLANK(G92),"",IF(G92&lt;=7.7,"KSM",IF(G92&lt;=8,"I A",IF(G92&lt;=8.44,"II A",IF(G92&lt;=9.04,"III A",IF(G92&lt;=9.64,"I JA",IF(G92&lt;=10.04,"II JA",IF(G92&lt;=10.34,"III JA"))))))))</f>
        <v>II JA</v>
      </c>
    </row>
    <row r="93" spans="1:9" ht="17.25" customHeight="1">
      <c r="A93" s="117" t="s">
        <v>21</v>
      </c>
      <c r="B93" s="21" t="s">
        <v>57</v>
      </c>
      <c r="C93" s="22" t="s">
        <v>327</v>
      </c>
      <c r="D93" s="23" t="s">
        <v>328</v>
      </c>
      <c r="E93" s="126" t="s">
        <v>329</v>
      </c>
      <c r="F93" s="24" t="s">
        <v>330</v>
      </c>
      <c r="G93" s="96">
        <v>9.98</v>
      </c>
      <c r="H93" s="96"/>
      <c r="I93" s="86" t="str">
        <f>IF(ISBLANK(G93),"",IF(G93&lt;=7.7,"KSM",IF(G93&lt;=8,"I A",IF(G93&lt;=8.44,"II A",IF(G93&lt;=9.04,"III A",IF(G93&lt;=9.64,"I JA",IF(G93&lt;=10.04,"II JA",IF(G93&lt;=10.34,"III JA"))))))))</f>
        <v>II JA</v>
      </c>
    </row>
    <row r="94" spans="1:9" ht="17.25" customHeight="1">
      <c r="A94" s="117" t="s">
        <v>22</v>
      </c>
      <c r="B94" s="21" t="s">
        <v>247</v>
      </c>
      <c r="C94" s="22" t="s">
        <v>248</v>
      </c>
      <c r="D94" s="23">
        <v>39951</v>
      </c>
      <c r="E94" s="126" t="s">
        <v>44</v>
      </c>
      <c r="F94" s="24" t="s">
        <v>117</v>
      </c>
      <c r="G94" s="96" t="s">
        <v>604</v>
      </c>
      <c r="H94" s="96"/>
      <c r="I94" s="86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21"/>
  <sheetViews>
    <sheetView zoomScalePageLayoutView="0" workbookViewId="0" topLeftCell="A1">
      <selection activeCell="G1" sqref="G1:G16384"/>
    </sheetView>
  </sheetViews>
  <sheetFormatPr defaultColWidth="9.140625" defaultRowHeight="12.75"/>
  <cols>
    <col min="1" max="1" width="5.140625" style="6" customWidth="1"/>
    <col min="2" max="2" width="3.8515625" style="6" bestFit="1" customWidth="1"/>
    <col min="3" max="3" width="9.8515625" style="6" bestFit="1" customWidth="1"/>
    <col min="4" max="4" width="12.00390625" style="6" bestFit="1" customWidth="1"/>
    <col min="5" max="5" width="10.28125" style="6" customWidth="1"/>
    <col min="6" max="6" width="12.140625" style="6" customWidth="1"/>
    <col min="7" max="7" width="21.140625" style="6" bestFit="1" customWidth="1"/>
    <col min="8" max="8" width="7.57421875" style="6" customWidth="1"/>
    <col min="9" max="9" width="6.28125" style="6" customWidth="1"/>
    <col min="10" max="10" width="3.28125" style="6" customWidth="1"/>
    <col min="11" max="16384" width="9.140625" style="6" customWidth="1"/>
  </cols>
  <sheetData>
    <row r="1" spans="3:7" ht="17.25">
      <c r="C1" s="8"/>
      <c r="E1" s="8" t="s">
        <v>41</v>
      </c>
      <c r="F1" s="8"/>
      <c r="G1" s="9"/>
    </row>
    <row r="2" spans="1:8" ht="17.25">
      <c r="A2" s="11" t="s">
        <v>3</v>
      </c>
      <c r="B2" s="11"/>
      <c r="C2" s="7"/>
      <c r="E2" s="8"/>
      <c r="F2" s="8"/>
      <c r="H2" s="31" t="s">
        <v>206</v>
      </c>
    </row>
    <row r="3" spans="3:7" s="13" customFormat="1" ht="3.75">
      <c r="C3" s="14"/>
      <c r="G3" s="15"/>
    </row>
    <row r="4" spans="3:8" ht="12.75">
      <c r="C4" s="17" t="s">
        <v>531</v>
      </c>
      <c r="D4" s="18"/>
      <c r="E4" s="17" t="s">
        <v>5</v>
      </c>
      <c r="F4" s="17"/>
      <c r="G4" s="19"/>
      <c r="H4" s="11"/>
    </row>
    <row r="5" spans="3:7" s="13" customFormat="1" ht="4.5" thickBot="1">
      <c r="C5" s="14"/>
      <c r="G5" s="15"/>
    </row>
    <row r="6" spans="1:9" ht="13.5" thickBot="1">
      <c r="A6" s="89" t="s">
        <v>605</v>
      </c>
      <c r="B6" s="100" t="s">
        <v>25</v>
      </c>
      <c r="C6" s="90" t="s">
        <v>9</v>
      </c>
      <c r="D6" s="91" t="s">
        <v>10</v>
      </c>
      <c r="E6" s="92" t="s">
        <v>11</v>
      </c>
      <c r="F6" s="92" t="s">
        <v>40</v>
      </c>
      <c r="G6" s="92" t="s">
        <v>13</v>
      </c>
      <c r="H6" s="93" t="s">
        <v>14</v>
      </c>
      <c r="I6" s="95" t="s">
        <v>42</v>
      </c>
    </row>
    <row r="7" spans="1:9" ht="17.25" customHeight="1">
      <c r="A7" s="87" t="s">
        <v>6</v>
      </c>
      <c r="B7" s="70">
        <v>96</v>
      </c>
      <c r="C7" s="66" t="s">
        <v>52</v>
      </c>
      <c r="D7" s="67" t="s">
        <v>184</v>
      </c>
      <c r="E7" s="68">
        <v>39941</v>
      </c>
      <c r="F7" s="69" t="s">
        <v>44</v>
      </c>
      <c r="G7" s="69" t="s">
        <v>312</v>
      </c>
      <c r="H7" s="99">
        <v>0.002416435185185185</v>
      </c>
      <c r="I7" s="98" t="str">
        <f>IF(ISBLANK(H7),"",IF(H7&lt;=0.00202546296296296,"KSM",IF(H7&lt;=0.00216435185185185,"I A",IF(H7&lt;=0.00233796296296296,"II A",IF(H7&lt;=0.00256944444444444,"III A",IF(H7&lt;=0.00280092592592593,"I JA",IF(H7&lt;=0.00303240740740741,"II JA",IF(H7&lt;=0.00320601851851852,"III JA"))))))))</f>
        <v>III A</v>
      </c>
    </row>
    <row r="8" spans="1:9" ht="17.25" customHeight="1">
      <c r="A8" s="20" t="s">
        <v>16</v>
      </c>
      <c r="B8" s="70">
        <v>90</v>
      </c>
      <c r="C8" s="66" t="s">
        <v>247</v>
      </c>
      <c r="D8" s="67" t="s">
        <v>416</v>
      </c>
      <c r="E8" s="68" t="s">
        <v>417</v>
      </c>
      <c r="F8" s="69" t="s">
        <v>44</v>
      </c>
      <c r="G8" s="69" t="s">
        <v>418</v>
      </c>
      <c r="H8" s="97">
        <v>0.0025038194444444444</v>
      </c>
      <c r="I8" s="98" t="str">
        <f>IF(ISBLANK(H8),"",IF(H8&lt;=0.00202546296296296,"KSM",IF(H8&lt;=0.00216435185185185,"I A",IF(H8&lt;=0.00233796296296296,"II A",IF(H8&lt;=0.00256944444444444,"III A",IF(H8&lt;=0.00280092592592593,"I JA",IF(H8&lt;=0.00303240740740741,"II JA",IF(H8&lt;=0.00320601851851852,"III JA"))))))))</f>
        <v>III A</v>
      </c>
    </row>
    <row r="9" spans="1:9" ht="17.25" customHeight="1">
      <c r="A9" s="20" t="s">
        <v>17</v>
      </c>
      <c r="B9" s="70">
        <v>81</v>
      </c>
      <c r="C9" s="66" t="s">
        <v>584</v>
      </c>
      <c r="D9" s="67" t="s">
        <v>585</v>
      </c>
      <c r="E9" s="68" t="s">
        <v>586</v>
      </c>
      <c r="F9" s="69" t="s">
        <v>578</v>
      </c>
      <c r="G9" s="69" t="s">
        <v>583</v>
      </c>
      <c r="H9" s="97">
        <v>0.0025619212962962965</v>
      </c>
      <c r="I9" s="98" t="str">
        <f>IF(ISBLANK(H9),"",IF(H9&lt;=0.00202546296296296,"KSM",IF(H9&lt;=0.00216435185185185,"I A",IF(H9&lt;=0.00233796296296296,"II A",IF(H9&lt;=0.00256944444444444,"III A",IF(H9&lt;=0.00280092592592593,"I JA",IF(H9&lt;=0.00303240740740741,"II JA",IF(H9&lt;=0.00320601851851852,"III JA"))))))))</f>
        <v>III A</v>
      </c>
    </row>
    <row r="10" spans="1:9" ht="17.25" customHeight="1">
      <c r="A10" s="20" t="s">
        <v>18</v>
      </c>
      <c r="B10" s="70">
        <v>69</v>
      </c>
      <c r="C10" s="66" t="s">
        <v>166</v>
      </c>
      <c r="D10" s="67" t="s">
        <v>510</v>
      </c>
      <c r="E10" s="68">
        <v>39792</v>
      </c>
      <c r="F10" s="69" t="s">
        <v>527</v>
      </c>
      <c r="G10" s="69" t="s">
        <v>509</v>
      </c>
      <c r="H10" s="97">
        <v>0.002587962962962963</v>
      </c>
      <c r="I10" s="98" t="str">
        <f>IF(ISBLANK(H10),"",IF(H10&lt;=0.00202546296296296,"KSM",IF(H10&lt;=0.00216435185185185,"I A",IF(H10&lt;=0.00233796296296296,"II A",IF(H10&lt;=0.00256944444444444,"III A",IF(H10&lt;=0.00280092592592593,"I JA",IF(H10&lt;=0.00303240740740741,"II JA",IF(H10&lt;=0.00320601851851852,"III JA"))))))))</f>
        <v>I JA</v>
      </c>
    </row>
    <row r="11" spans="1:9" ht="17.25" customHeight="1">
      <c r="A11" s="20" t="s">
        <v>19</v>
      </c>
      <c r="B11" s="70">
        <v>98</v>
      </c>
      <c r="C11" s="66" t="s">
        <v>74</v>
      </c>
      <c r="D11" s="67" t="s">
        <v>154</v>
      </c>
      <c r="E11" s="68">
        <v>39700</v>
      </c>
      <c r="F11" s="69" t="s">
        <v>44</v>
      </c>
      <c r="G11" s="69" t="s">
        <v>153</v>
      </c>
      <c r="H11" s="97">
        <v>0.002614236111111111</v>
      </c>
      <c r="I11" s="98" t="str">
        <f>IF(ISBLANK(H11),"",IF(H11&lt;=0.00202546296296296,"KSM",IF(H11&lt;=0.00216435185185185,"I A",IF(H11&lt;=0.00233796296296296,"II A",IF(H11&lt;=0.00256944444444444,"III A",IF(H11&lt;=0.00280092592592593,"I JA",IF(H11&lt;=0.00303240740740741,"II JA",IF(H11&lt;=0.00320601851851852,"III JA"))))))))</f>
        <v>I JA</v>
      </c>
    </row>
    <row r="12" spans="3:7" s="13" customFormat="1" ht="3.75">
      <c r="C12" s="14"/>
      <c r="G12" s="15"/>
    </row>
    <row r="13" spans="3:8" ht="12.75">
      <c r="C13" s="17" t="s">
        <v>531</v>
      </c>
      <c r="D13" s="18"/>
      <c r="E13" s="17" t="s">
        <v>23</v>
      </c>
      <c r="F13" s="17"/>
      <c r="G13" s="19"/>
      <c r="H13" s="11"/>
    </row>
    <row r="14" spans="3:7" s="13" customFormat="1" ht="4.5" thickBot="1">
      <c r="C14" s="14"/>
      <c r="G14" s="15"/>
    </row>
    <row r="15" spans="1:9" ht="13.5" thickBot="1">
      <c r="A15" s="89" t="s">
        <v>605</v>
      </c>
      <c r="B15" s="100" t="s">
        <v>25</v>
      </c>
      <c r="C15" s="90" t="s">
        <v>9</v>
      </c>
      <c r="D15" s="91" t="s">
        <v>10</v>
      </c>
      <c r="E15" s="92" t="s">
        <v>11</v>
      </c>
      <c r="F15" s="92" t="s">
        <v>40</v>
      </c>
      <c r="G15" s="92" t="s">
        <v>13</v>
      </c>
      <c r="H15" s="93" t="s">
        <v>14</v>
      </c>
      <c r="I15" s="95" t="s">
        <v>42</v>
      </c>
    </row>
    <row r="16" spans="1:9" ht="17.25" customHeight="1">
      <c r="A16" s="20" t="s">
        <v>6</v>
      </c>
      <c r="B16" s="70">
        <v>111</v>
      </c>
      <c r="C16" s="66" t="s">
        <v>138</v>
      </c>
      <c r="D16" s="67" t="s">
        <v>139</v>
      </c>
      <c r="E16" s="68">
        <v>39456</v>
      </c>
      <c r="F16" s="69" t="s">
        <v>44</v>
      </c>
      <c r="G16" s="69" t="s">
        <v>66</v>
      </c>
      <c r="H16" s="101">
        <v>0.002014583333333333</v>
      </c>
      <c r="I16" s="102" t="str">
        <f>IF(ISBLANK(H16),"",IF(H16&lt;=0.00174189814814815,"KSM",IF(H16&lt;=0.00185763888888889,"I A",IF(H16&lt;=0.00203125,"II A",IF(H16&lt;=0.00226851851851852,"III A",IF(H16&lt;=0.0025462962962963,"I JA",IF(H16&lt;=0.00277777777777778,"II JA",IF(H16&lt;=0.00295138888888889,"III JA"))))))))</f>
        <v>II A</v>
      </c>
    </row>
    <row r="17" spans="1:9" ht="17.25" customHeight="1">
      <c r="A17" s="20" t="s">
        <v>16</v>
      </c>
      <c r="B17" s="70">
        <v>100</v>
      </c>
      <c r="C17" s="66" t="s">
        <v>413</v>
      </c>
      <c r="D17" s="67" t="s">
        <v>139</v>
      </c>
      <c r="E17" s="68">
        <v>40471</v>
      </c>
      <c r="F17" s="69" t="s">
        <v>44</v>
      </c>
      <c r="G17" s="69" t="s">
        <v>66</v>
      </c>
      <c r="H17" s="101">
        <v>0.0022894675925925925</v>
      </c>
      <c r="I17" s="102" t="str">
        <f>IF(ISBLANK(H17),"",IF(H17&lt;=0.00174189814814815,"KSM",IF(H17&lt;=0.00185763888888889,"I A",IF(H17&lt;=0.00203125,"II A",IF(H17&lt;=0.00226851851851852,"III A",IF(H17&lt;=0.0025462962962963,"I JA",IF(H17&lt;=0.00277777777777778,"II JA",IF(H17&lt;=0.00295138888888889,"III JA"))))))))</f>
        <v>I JA</v>
      </c>
    </row>
    <row r="18" spans="1:9" ht="17.25" customHeight="1">
      <c r="A18" s="20" t="s">
        <v>17</v>
      </c>
      <c r="B18" s="70">
        <v>51</v>
      </c>
      <c r="C18" s="66" t="s">
        <v>195</v>
      </c>
      <c r="D18" s="67" t="s">
        <v>211</v>
      </c>
      <c r="E18" s="68">
        <v>40480</v>
      </c>
      <c r="F18" s="69" t="s">
        <v>235</v>
      </c>
      <c r="G18" s="69" t="s">
        <v>212</v>
      </c>
      <c r="H18" s="101">
        <v>0.0024253472222222224</v>
      </c>
      <c r="I18" s="102" t="str">
        <f>IF(ISBLANK(H18),"",IF(H18&lt;=0.00174189814814815,"KSM",IF(H18&lt;=0.00185763888888889,"I A",IF(H18&lt;=0.00203125,"II A",IF(H18&lt;=0.00226851851851852,"III A",IF(H18&lt;=0.0025462962962963,"I JA",IF(H18&lt;=0.00277777777777778,"II JA",IF(H18&lt;=0.00295138888888889,"III JA"))))))))</f>
        <v>I JA</v>
      </c>
    </row>
    <row r="19" spans="1:9" ht="17.25" customHeight="1">
      <c r="A19" s="20" t="s">
        <v>18</v>
      </c>
      <c r="B19" s="70">
        <v>53</v>
      </c>
      <c r="C19" s="66" t="s">
        <v>126</v>
      </c>
      <c r="D19" s="67" t="s">
        <v>213</v>
      </c>
      <c r="E19" s="68">
        <v>40430</v>
      </c>
      <c r="F19" s="69" t="s">
        <v>235</v>
      </c>
      <c r="G19" s="69" t="s">
        <v>212</v>
      </c>
      <c r="H19" s="101">
        <v>0.002655439814814815</v>
      </c>
      <c r="I19" s="102" t="str">
        <f>IF(ISBLANK(H19),"",IF(H19&lt;=0.00174189814814815,"KSM",IF(H19&lt;=0.00185763888888889,"I A",IF(H19&lt;=0.00203125,"II A",IF(H19&lt;=0.00226851851851852,"III A",IF(H19&lt;=0.0025462962962963,"I JA",IF(H19&lt;=0.00277777777777778,"II JA",IF(H19&lt;=0.00295138888888889,"III JA"))))))))</f>
        <v>II JA</v>
      </c>
    </row>
    <row r="20" spans="1:9" ht="17.25" customHeight="1">
      <c r="A20" s="20" t="s">
        <v>19</v>
      </c>
      <c r="B20" s="70">
        <v>72</v>
      </c>
      <c r="C20" s="66" t="s">
        <v>573</v>
      </c>
      <c r="D20" s="67" t="s">
        <v>574</v>
      </c>
      <c r="E20" s="68" t="s">
        <v>575</v>
      </c>
      <c r="F20" s="69" t="s">
        <v>568</v>
      </c>
      <c r="G20" s="69" t="s">
        <v>569</v>
      </c>
      <c r="H20" s="101">
        <v>0.0027493055555555556</v>
      </c>
      <c r="I20" s="102" t="str">
        <f>IF(ISBLANK(H20),"",IF(H20&lt;=0.00174189814814815,"KSM",IF(H20&lt;=0.00185763888888889,"I A",IF(H20&lt;=0.00203125,"II A",IF(H20&lt;=0.00226851851851852,"III A",IF(H20&lt;=0.0025462962962963,"I JA",IF(H20&lt;=0.00277777777777778,"II JA",IF(H20&lt;=0.00295138888888889,"III JA"))))))))</f>
        <v>II JA</v>
      </c>
    </row>
    <row r="21" spans="1:9" ht="17.25" customHeight="1">
      <c r="A21" s="20"/>
      <c r="B21" s="70">
        <v>89</v>
      </c>
      <c r="C21" s="66" t="s">
        <v>197</v>
      </c>
      <c r="D21" s="67" t="s">
        <v>196</v>
      </c>
      <c r="E21" s="68">
        <v>39505</v>
      </c>
      <c r="F21" s="69" t="s">
        <v>44</v>
      </c>
      <c r="G21" s="69" t="s">
        <v>153</v>
      </c>
      <c r="H21" s="101" t="s">
        <v>604</v>
      </c>
      <c r="I21" s="102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17"/>
  <sheetViews>
    <sheetView zoomScalePageLayoutView="0" workbookViewId="0" topLeftCell="A7">
      <selection activeCell="F7" sqref="F1:G16384"/>
    </sheetView>
  </sheetViews>
  <sheetFormatPr defaultColWidth="9.140625" defaultRowHeight="12.75"/>
  <cols>
    <col min="1" max="1" width="5.140625" style="6" customWidth="1"/>
    <col min="2" max="2" width="3.8515625" style="6" bestFit="1" customWidth="1"/>
    <col min="3" max="3" width="9.57421875" style="6" bestFit="1" customWidth="1"/>
    <col min="4" max="4" width="11.421875" style="6" bestFit="1" customWidth="1"/>
    <col min="5" max="5" width="10.28125" style="6" customWidth="1"/>
    <col min="6" max="6" width="10.28125" style="6" bestFit="1" customWidth="1"/>
    <col min="7" max="7" width="20.00390625" style="6" bestFit="1" customWidth="1"/>
    <col min="8" max="8" width="7.57421875" style="6" customWidth="1"/>
    <col min="9" max="9" width="5.7109375" style="6" customWidth="1"/>
    <col min="10" max="16384" width="9.140625" style="6" customWidth="1"/>
  </cols>
  <sheetData>
    <row r="1" spans="3:7" ht="17.25">
      <c r="C1" s="8"/>
      <c r="E1" s="8" t="s">
        <v>41</v>
      </c>
      <c r="F1" s="8"/>
      <c r="G1" s="9"/>
    </row>
    <row r="2" spans="1:8" ht="17.25">
      <c r="A2" s="11" t="s">
        <v>3</v>
      </c>
      <c r="B2" s="11"/>
      <c r="C2" s="7"/>
      <c r="E2" s="8"/>
      <c r="F2" s="8"/>
      <c r="H2" s="31" t="s">
        <v>206</v>
      </c>
    </row>
    <row r="3" spans="3:7" s="13" customFormat="1" ht="3.75">
      <c r="C3" s="14"/>
      <c r="G3" s="15"/>
    </row>
    <row r="4" spans="3:8" ht="12.75">
      <c r="C4" s="17" t="s">
        <v>39</v>
      </c>
      <c r="D4" s="18"/>
      <c r="E4" s="17" t="s">
        <v>5</v>
      </c>
      <c r="F4" s="17"/>
      <c r="G4" s="19"/>
      <c r="H4" s="11"/>
    </row>
    <row r="5" spans="3:7" s="13" customFormat="1" ht="4.5" thickBot="1">
      <c r="C5" s="14"/>
      <c r="G5" s="15"/>
    </row>
    <row r="6" spans="1:9" ht="13.5" thickBot="1">
      <c r="A6" s="89" t="s">
        <v>605</v>
      </c>
      <c r="B6" s="100" t="s">
        <v>25</v>
      </c>
      <c r="C6" s="90" t="s">
        <v>9</v>
      </c>
      <c r="D6" s="91" t="s">
        <v>10</v>
      </c>
      <c r="E6" s="92" t="s">
        <v>11</v>
      </c>
      <c r="F6" s="92" t="s">
        <v>40</v>
      </c>
      <c r="G6" s="92" t="s">
        <v>13</v>
      </c>
      <c r="H6" s="93" t="s">
        <v>14</v>
      </c>
      <c r="I6" s="95" t="s">
        <v>42</v>
      </c>
    </row>
    <row r="7" spans="1:9" ht="17.25" customHeight="1">
      <c r="A7" s="20" t="s">
        <v>16</v>
      </c>
      <c r="B7" s="124">
        <v>91</v>
      </c>
      <c r="C7" s="71" t="s">
        <v>412</v>
      </c>
      <c r="D7" s="72" t="s">
        <v>183</v>
      </c>
      <c r="E7" s="73">
        <v>39729</v>
      </c>
      <c r="F7" s="74" t="s">
        <v>44</v>
      </c>
      <c r="G7" s="75" t="s">
        <v>66</v>
      </c>
      <c r="H7" s="101">
        <v>0.004852546296296297</v>
      </c>
      <c r="I7" s="102" t="str">
        <f>IF(ISBLANK(H7),"",IF(H7&lt;=0.00447916666666667,"KSM",IF(H7&lt;=0.00476851851851852,"I A",IF(H7&lt;=0.00511574074074074,"II A",IF(H7&lt;=0.00548611111111111,"III A",IF(H7&lt;=0.00586805555555555,"I JA",IF(H7&lt;=0.00615740740740741,"II JA",IF(H7&lt;=0.00638888888888889,"III JA"))))))))</f>
        <v>II A</v>
      </c>
    </row>
    <row r="8" spans="1:9" ht="17.25" customHeight="1">
      <c r="A8" s="20" t="s">
        <v>21</v>
      </c>
      <c r="B8" s="124">
        <v>76</v>
      </c>
      <c r="C8" s="71" t="s">
        <v>151</v>
      </c>
      <c r="D8" s="72" t="s">
        <v>350</v>
      </c>
      <c r="E8" s="73" t="s">
        <v>351</v>
      </c>
      <c r="F8" s="74" t="s">
        <v>329</v>
      </c>
      <c r="G8" s="75" t="s">
        <v>340</v>
      </c>
      <c r="H8" s="101">
        <v>0.006047453703703704</v>
      </c>
      <c r="I8" s="102" t="str">
        <f>IF(ISBLANK(H8),"",IF(H8&lt;=0.00447916666666667,"KSM",IF(H8&lt;=0.00476851851851852,"I A",IF(H8&lt;=0.00511574074074074,"II A",IF(H8&lt;=0.00548611111111111,"III A",IF(H8&lt;=0.00586805555555555,"I JA",IF(H8&lt;=0.00615740740740741,"II JA",IF(H8&lt;=0.00638888888888889,"III JA"))))))))</f>
        <v>II JA</v>
      </c>
    </row>
    <row r="9" spans="3:9" s="13" customFormat="1" ht="12.75">
      <c r="C9" s="14"/>
      <c r="G9" s="15"/>
      <c r="I9" s="60"/>
    </row>
    <row r="10" spans="3:8" ht="12.75">
      <c r="C10" s="17" t="s">
        <v>39</v>
      </c>
      <c r="D10" s="18"/>
      <c r="E10" s="17" t="s">
        <v>23</v>
      </c>
      <c r="F10" s="17"/>
      <c r="G10" s="19"/>
      <c r="H10" s="11"/>
    </row>
    <row r="11" spans="3:7" s="13" customFormat="1" ht="4.5" thickBot="1">
      <c r="C11" s="14"/>
      <c r="G11" s="15"/>
    </row>
    <row r="12" spans="1:9" ht="13.5" thickBot="1">
      <c r="A12" s="89" t="s">
        <v>605</v>
      </c>
      <c r="B12" s="100" t="s">
        <v>25</v>
      </c>
      <c r="C12" s="90" t="s">
        <v>9</v>
      </c>
      <c r="D12" s="91" t="s">
        <v>10</v>
      </c>
      <c r="E12" s="92" t="s">
        <v>11</v>
      </c>
      <c r="F12" s="92" t="s">
        <v>40</v>
      </c>
      <c r="G12" s="92" t="s">
        <v>13</v>
      </c>
      <c r="H12" s="93" t="s">
        <v>14</v>
      </c>
      <c r="I12" s="95" t="s">
        <v>42</v>
      </c>
    </row>
    <row r="13" spans="1:9" ht="17.25" customHeight="1">
      <c r="A13" s="20" t="s">
        <v>6</v>
      </c>
      <c r="B13" s="124">
        <v>122</v>
      </c>
      <c r="C13" s="71" t="s">
        <v>190</v>
      </c>
      <c r="D13" s="72" t="s">
        <v>189</v>
      </c>
      <c r="E13" s="73" t="s">
        <v>188</v>
      </c>
      <c r="F13" s="74" t="s">
        <v>187</v>
      </c>
      <c r="G13" s="75" t="s">
        <v>186</v>
      </c>
      <c r="H13" s="101">
        <v>0.004667824074074074</v>
      </c>
      <c r="I13" s="102" t="str">
        <f>IF(ISBLANK(H13),"",IF(H13&lt;=0.00367476851851852,"KSM",IF(H13&lt;=0.00390625,"I A",IF(H13&lt;=0.00425347222222222,"II A",IF(H13&lt;=0.00477430555555556,"III A",IF(H13&lt;=0.00534722222222222,"I JA",IF(H13&lt;=0.00572916666666667,"II JA",IF(H13&lt;=0.00601851851851852,"III JA"))))))))</f>
        <v>III A</v>
      </c>
    </row>
    <row r="14" spans="1:9" ht="17.25" customHeight="1">
      <c r="A14" s="20" t="s">
        <v>17</v>
      </c>
      <c r="B14" s="124">
        <v>64</v>
      </c>
      <c r="C14" s="71" t="s">
        <v>511</v>
      </c>
      <c r="D14" s="72" t="s">
        <v>512</v>
      </c>
      <c r="E14" s="73">
        <v>40076</v>
      </c>
      <c r="F14" s="74" t="s">
        <v>527</v>
      </c>
      <c r="G14" s="75" t="s">
        <v>509</v>
      </c>
      <c r="H14" s="101">
        <v>0.004898379629629629</v>
      </c>
      <c r="I14" s="102" t="str">
        <f>IF(ISBLANK(H14),"",IF(H14&lt;=0.00367476851851852,"KSM",IF(H14&lt;=0.00390625,"I A",IF(H14&lt;=0.00425347222222222,"II A",IF(H14&lt;=0.00477430555555556,"III A",IF(H14&lt;=0.00534722222222222,"I JA",IF(H14&lt;=0.00572916666666667,"II JA",IF(H14&lt;=0.00601851851851852,"III JA"))))))))</f>
        <v>I JA</v>
      </c>
    </row>
    <row r="15" spans="1:9" ht="17.25" customHeight="1">
      <c r="A15" s="20" t="s">
        <v>18</v>
      </c>
      <c r="B15" s="124">
        <v>88</v>
      </c>
      <c r="C15" s="71" t="s">
        <v>108</v>
      </c>
      <c r="D15" s="72" t="s">
        <v>185</v>
      </c>
      <c r="E15" s="73">
        <v>39985</v>
      </c>
      <c r="F15" s="74" t="s">
        <v>44</v>
      </c>
      <c r="G15" s="75" t="s">
        <v>117</v>
      </c>
      <c r="H15" s="101">
        <v>0.00502650462962963</v>
      </c>
      <c r="I15" s="102" t="str">
        <f>IF(ISBLANK(H15),"",IF(H15&lt;=0.00367476851851852,"KSM",IF(H15&lt;=0.00390625,"I A",IF(H15&lt;=0.00425347222222222,"II A",IF(H15&lt;=0.00477430555555556,"III A",IF(H15&lt;=0.00534722222222222,"I JA",IF(H15&lt;=0.00572916666666667,"II JA",IF(H15&lt;=0.00601851851851852,"III JA"))))))))</f>
        <v>I JA</v>
      </c>
    </row>
    <row r="16" spans="1:9" ht="17.25" customHeight="1">
      <c r="A16" s="20" t="s">
        <v>19</v>
      </c>
      <c r="B16" s="124">
        <v>112</v>
      </c>
      <c r="C16" s="71" t="s">
        <v>192</v>
      </c>
      <c r="D16" s="72" t="s">
        <v>191</v>
      </c>
      <c r="E16" s="73">
        <v>40392</v>
      </c>
      <c r="F16" s="74" t="s">
        <v>44</v>
      </c>
      <c r="G16" s="75" t="s">
        <v>66</v>
      </c>
      <c r="H16" s="101">
        <v>0.005451157407407408</v>
      </c>
      <c r="I16" s="102" t="str">
        <f>IF(ISBLANK(H16),"",IF(H16&lt;=0.00367476851851852,"KSM",IF(H16&lt;=0.00390625,"I A",IF(H16&lt;=0.00425347222222222,"II A",IF(H16&lt;=0.00477430555555556,"III A",IF(H16&lt;=0.00534722222222222,"I JA",IF(H16&lt;=0.00572916666666667,"II JA",IF(H16&lt;=0.00601851851851852,"III JA"))))))))</f>
        <v>II JA</v>
      </c>
    </row>
    <row r="17" spans="1:9" ht="17.25" customHeight="1">
      <c r="A17" s="20" t="s">
        <v>20</v>
      </c>
      <c r="B17" s="124">
        <v>82</v>
      </c>
      <c r="C17" s="71" t="s">
        <v>590</v>
      </c>
      <c r="D17" s="72" t="s">
        <v>591</v>
      </c>
      <c r="E17" s="73" t="s">
        <v>592</v>
      </c>
      <c r="F17" s="74" t="s">
        <v>578</v>
      </c>
      <c r="G17" s="75" t="s">
        <v>579</v>
      </c>
      <c r="H17" s="101">
        <v>0.005952430555555555</v>
      </c>
      <c r="I17" s="102" t="str">
        <f>IF(ISBLANK(H17),"",IF(H17&lt;=0.00367476851851852,"KSM",IF(H17&lt;=0.00390625,"I A",IF(H17&lt;=0.00425347222222222,"II A",IF(H17&lt;=0.00477430555555556,"III A",IF(H17&lt;=0.00534722222222222,"I JA",IF(H17&lt;=0.00572916666666667,"II JA",IF(H17&lt;=0.00601851851851852,"III JA"))))))))</f>
        <v>III JA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19"/>
  <sheetViews>
    <sheetView zoomScalePageLayoutView="0" workbookViewId="0" topLeftCell="A1">
      <selection activeCell="F1" sqref="F1:F16384"/>
    </sheetView>
  </sheetViews>
  <sheetFormatPr defaultColWidth="9.140625" defaultRowHeight="12.75"/>
  <cols>
    <col min="1" max="1" width="6.140625" style="6" customWidth="1"/>
    <col min="2" max="2" width="7.8515625" style="6" bestFit="1" customWidth="1"/>
    <col min="3" max="3" width="12.140625" style="6" bestFit="1" customWidth="1"/>
    <col min="4" max="4" width="10.28125" style="6" customWidth="1"/>
    <col min="5" max="5" width="13.7109375" style="6" bestFit="1" customWidth="1"/>
    <col min="6" max="6" width="10.7109375" style="6" bestFit="1" customWidth="1"/>
    <col min="7" max="8" width="6.00390625" style="6" customWidth="1"/>
    <col min="9" max="9" width="3.7109375" style="6" bestFit="1" customWidth="1"/>
    <col min="10" max="16384" width="9.140625" style="6" customWidth="1"/>
  </cols>
  <sheetData>
    <row r="1" spans="2:6" ht="17.25">
      <c r="B1" s="7"/>
      <c r="D1" s="8" t="s">
        <v>41</v>
      </c>
      <c r="E1" s="8"/>
      <c r="F1" s="9"/>
    </row>
    <row r="2" spans="1:7" ht="17.25">
      <c r="A2" s="11" t="s">
        <v>3</v>
      </c>
      <c r="B2" s="7"/>
      <c r="D2" s="8"/>
      <c r="E2" s="8"/>
      <c r="G2" s="31" t="s">
        <v>206</v>
      </c>
    </row>
    <row r="3" spans="2:6" s="13" customFormat="1" ht="3.75">
      <c r="B3" s="14"/>
      <c r="F3" s="15"/>
    </row>
    <row r="4" spans="2:7" ht="12.75">
      <c r="B4" s="17" t="s">
        <v>0</v>
      </c>
      <c r="C4" s="18" t="s">
        <v>35</v>
      </c>
      <c r="D4" s="17" t="s">
        <v>5</v>
      </c>
      <c r="E4" s="17" t="s">
        <v>6</v>
      </c>
      <c r="F4" s="19" t="s">
        <v>7</v>
      </c>
      <c r="G4" s="11"/>
    </row>
    <row r="5" spans="2:6" s="13" customFormat="1" ht="4.5" thickBot="1">
      <c r="B5" s="14"/>
      <c r="F5" s="15"/>
    </row>
    <row r="6" spans="1:8" ht="13.5" thickBot="1">
      <c r="A6" s="89" t="s">
        <v>8</v>
      </c>
      <c r="B6" s="90" t="s">
        <v>9</v>
      </c>
      <c r="C6" s="91" t="s">
        <v>10</v>
      </c>
      <c r="D6" s="92" t="s">
        <v>11</v>
      </c>
      <c r="E6" s="92" t="s">
        <v>40</v>
      </c>
      <c r="F6" s="92" t="s">
        <v>13</v>
      </c>
      <c r="G6" s="93" t="s">
        <v>14</v>
      </c>
      <c r="H6" s="95" t="s">
        <v>42</v>
      </c>
    </row>
    <row r="7" spans="1:8" ht="17.25" customHeight="1">
      <c r="A7" s="87" t="s">
        <v>6</v>
      </c>
      <c r="B7" s="21" t="s">
        <v>52</v>
      </c>
      <c r="C7" s="22" t="s">
        <v>61</v>
      </c>
      <c r="D7" s="23" t="s">
        <v>60</v>
      </c>
      <c r="E7" s="23" t="s">
        <v>44</v>
      </c>
      <c r="F7" s="24" t="s">
        <v>59</v>
      </c>
      <c r="G7" s="96">
        <v>10.96</v>
      </c>
      <c r="H7" s="98" t="str">
        <f aca="true" t="shared" si="0" ref="H7:H12">IF(ISBLANK(G7),"",IF(G7&gt;13.34,"",IF(G7&lt;=9.24,"I A",IF(G7&lt;=9.84,"II A",IF(G7&lt;=10.84,"III A",IF(G7&lt;=11.94,"I JA",IF(G7&lt;=12.74,"II JA",IF(G7&lt;=13.34,"III JA"))))))))</f>
        <v>I JA</v>
      </c>
    </row>
    <row r="8" spans="1:8" ht="17.25" customHeight="1">
      <c r="A8" s="20" t="s">
        <v>16</v>
      </c>
      <c r="B8" s="21" t="s">
        <v>215</v>
      </c>
      <c r="C8" s="22" t="s">
        <v>216</v>
      </c>
      <c r="D8" s="23">
        <v>39991</v>
      </c>
      <c r="E8" s="23" t="s">
        <v>235</v>
      </c>
      <c r="F8" s="24" t="s">
        <v>212</v>
      </c>
      <c r="G8" s="96">
        <v>11.47</v>
      </c>
      <c r="H8" s="98" t="str">
        <f t="shared" si="0"/>
        <v>I JA</v>
      </c>
    </row>
    <row r="9" spans="1:8" ht="17.25" customHeight="1">
      <c r="A9" s="20" t="s">
        <v>17</v>
      </c>
      <c r="B9" s="21" t="s">
        <v>171</v>
      </c>
      <c r="C9" s="22" t="s">
        <v>304</v>
      </c>
      <c r="D9" s="23" t="s">
        <v>305</v>
      </c>
      <c r="E9" s="23" t="s">
        <v>44</v>
      </c>
      <c r="F9" s="24" t="s">
        <v>59</v>
      </c>
      <c r="G9" s="96">
        <v>11.2</v>
      </c>
      <c r="H9" s="98" t="str">
        <f t="shared" si="0"/>
        <v>I JA</v>
      </c>
    </row>
    <row r="10" spans="1:8" ht="17.25" customHeight="1">
      <c r="A10" s="20" t="s">
        <v>18</v>
      </c>
      <c r="B10" s="21" t="s">
        <v>157</v>
      </c>
      <c r="C10" s="22" t="s">
        <v>156</v>
      </c>
      <c r="D10" s="23">
        <v>39642</v>
      </c>
      <c r="E10" s="23" t="s">
        <v>44</v>
      </c>
      <c r="F10" s="24" t="s">
        <v>59</v>
      </c>
      <c r="G10" s="96">
        <v>10.72</v>
      </c>
      <c r="H10" s="98" t="str">
        <f t="shared" si="0"/>
        <v>III A</v>
      </c>
    </row>
    <row r="11" spans="1:8" ht="17.25" customHeight="1">
      <c r="A11" s="20" t="s">
        <v>19</v>
      </c>
      <c r="B11" s="21" t="s">
        <v>179</v>
      </c>
      <c r="C11" s="22" t="s">
        <v>386</v>
      </c>
      <c r="D11" s="23" t="s">
        <v>99</v>
      </c>
      <c r="E11" s="23" t="s">
        <v>44</v>
      </c>
      <c r="F11" s="24" t="s">
        <v>153</v>
      </c>
      <c r="G11" s="96">
        <v>11.25</v>
      </c>
      <c r="H11" s="98" t="str">
        <f t="shared" si="0"/>
        <v>I JA</v>
      </c>
    </row>
    <row r="12" spans="1:9" ht="17.25" customHeight="1">
      <c r="A12" s="20" t="s">
        <v>20</v>
      </c>
      <c r="B12" s="21" t="s">
        <v>71</v>
      </c>
      <c r="C12" s="22" t="s">
        <v>302</v>
      </c>
      <c r="D12" s="23" t="s">
        <v>301</v>
      </c>
      <c r="E12" s="23" t="s">
        <v>44</v>
      </c>
      <c r="F12" s="24" t="s">
        <v>59</v>
      </c>
      <c r="G12" s="96">
        <v>11.71</v>
      </c>
      <c r="H12" s="98" t="str">
        <f t="shared" si="0"/>
        <v>I JA</v>
      </c>
      <c r="I12" s="134" t="s">
        <v>37</v>
      </c>
    </row>
    <row r="13" spans="4:6" ht="12.75">
      <c r="D13" s="17"/>
      <c r="E13" s="17" t="s">
        <v>16</v>
      </c>
      <c r="F13" s="19" t="s">
        <v>7</v>
      </c>
    </row>
    <row r="14" spans="1:8" ht="17.25" customHeight="1">
      <c r="A14" s="20" t="s">
        <v>6</v>
      </c>
      <c r="B14" s="21" t="s">
        <v>88</v>
      </c>
      <c r="C14" s="22" t="s">
        <v>87</v>
      </c>
      <c r="D14" s="23">
        <v>40158</v>
      </c>
      <c r="E14" s="23" t="s">
        <v>44</v>
      </c>
      <c r="F14" s="24" t="s">
        <v>84</v>
      </c>
      <c r="G14" s="96">
        <v>10.89</v>
      </c>
      <c r="H14" s="98" t="str">
        <f aca="true" t="shared" si="1" ref="H14:H19">IF(ISBLANK(G14),"",IF(G14&gt;13.34,"",IF(G14&lt;=9.24,"I A",IF(G14&lt;=9.84,"II A",IF(G14&lt;=10.84,"III A",IF(G14&lt;=11.94,"I JA",IF(G14&lt;=12.74,"II JA",IF(G14&lt;=13.34,"III JA"))))))))</f>
        <v>I JA</v>
      </c>
    </row>
    <row r="15" spans="1:8" ht="17.25" customHeight="1">
      <c r="A15" s="20" t="s">
        <v>16</v>
      </c>
      <c r="B15" s="21" t="s">
        <v>54</v>
      </c>
      <c r="C15" s="22" t="s">
        <v>80</v>
      </c>
      <c r="D15" s="23" t="s">
        <v>382</v>
      </c>
      <c r="E15" s="23" t="s">
        <v>44</v>
      </c>
      <c r="F15" s="24" t="s">
        <v>380</v>
      </c>
      <c r="G15" s="96">
        <v>11.39</v>
      </c>
      <c r="H15" s="98" t="str">
        <f t="shared" si="1"/>
        <v>I JA</v>
      </c>
    </row>
    <row r="16" spans="1:8" ht="17.25" customHeight="1">
      <c r="A16" s="20" t="s">
        <v>17</v>
      </c>
      <c r="B16" s="21" t="s">
        <v>159</v>
      </c>
      <c r="C16" s="22" t="s">
        <v>158</v>
      </c>
      <c r="D16" s="23">
        <v>39555</v>
      </c>
      <c r="E16" s="23" t="s">
        <v>44</v>
      </c>
      <c r="F16" s="24" t="s">
        <v>59</v>
      </c>
      <c r="G16" s="96">
        <v>11.07</v>
      </c>
      <c r="H16" s="98" t="str">
        <f t="shared" si="1"/>
        <v>I JA</v>
      </c>
    </row>
    <row r="17" spans="1:8" ht="17.25" customHeight="1">
      <c r="A17" s="20" t="s">
        <v>18</v>
      </c>
      <c r="B17" s="21" t="s">
        <v>227</v>
      </c>
      <c r="C17" s="22" t="s">
        <v>449</v>
      </c>
      <c r="D17" s="23">
        <v>40027</v>
      </c>
      <c r="E17" s="23" t="s">
        <v>44</v>
      </c>
      <c r="F17" s="24" t="s">
        <v>43</v>
      </c>
      <c r="G17" s="96">
        <v>16.23</v>
      </c>
      <c r="H17" s="98">
        <f t="shared" si="1"/>
      </c>
    </row>
    <row r="18" spans="1:8" ht="17.25" customHeight="1">
      <c r="A18" s="20" t="s">
        <v>19</v>
      </c>
      <c r="B18" s="21" t="s">
        <v>307</v>
      </c>
      <c r="C18" s="22" t="s">
        <v>251</v>
      </c>
      <c r="D18" s="23" t="s">
        <v>120</v>
      </c>
      <c r="E18" s="23" t="s">
        <v>44</v>
      </c>
      <c r="F18" s="24" t="s">
        <v>59</v>
      </c>
      <c r="G18" s="96">
        <v>11.56</v>
      </c>
      <c r="H18" s="98" t="str">
        <f t="shared" si="1"/>
        <v>I JA</v>
      </c>
    </row>
    <row r="19" spans="1:8" ht="17.25" customHeight="1">
      <c r="A19" s="20" t="s">
        <v>20</v>
      </c>
      <c r="B19" s="21"/>
      <c r="C19" s="22"/>
      <c r="D19" s="23"/>
      <c r="E19" s="23"/>
      <c r="F19" s="24"/>
      <c r="G19" s="96"/>
      <c r="H19" s="98">
        <f t="shared" si="1"/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J18"/>
  <sheetViews>
    <sheetView zoomScalePageLayoutView="0" workbookViewId="0" topLeftCell="A1">
      <selection activeCell="S17" sqref="S17"/>
    </sheetView>
  </sheetViews>
  <sheetFormatPr defaultColWidth="9.140625" defaultRowHeight="12.75"/>
  <cols>
    <col min="1" max="1" width="6.140625" style="6" customWidth="1"/>
    <col min="2" max="2" width="7.8515625" style="6" bestFit="1" customWidth="1"/>
    <col min="3" max="3" width="12.140625" style="6" bestFit="1" customWidth="1"/>
    <col min="4" max="4" width="10.28125" style="6" customWidth="1"/>
    <col min="5" max="5" width="13.7109375" style="6" bestFit="1" customWidth="1"/>
    <col min="6" max="6" width="10.7109375" style="6" bestFit="1" customWidth="1"/>
    <col min="7" max="9" width="6.00390625" style="6" customWidth="1"/>
    <col min="10" max="10" width="3.7109375" style="6" bestFit="1" customWidth="1"/>
    <col min="11" max="16384" width="9.140625" style="6" customWidth="1"/>
  </cols>
  <sheetData>
    <row r="1" spans="2:6" ht="17.25">
      <c r="B1" s="7"/>
      <c r="D1" s="8" t="s">
        <v>41</v>
      </c>
      <c r="E1" s="8"/>
      <c r="F1" s="9"/>
    </row>
    <row r="2" spans="1:8" ht="17.25">
      <c r="A2" s="11" t="s">
        <v>3</v>
      </c>
      <c r="B2" s="7"/>
      <c r="D2" s="8"/>
      <c r="E2" s="8"/>
      <c r="G2" s="31" t="s">
        <v>206</v>
      </c>
      <c r="H2" s="31"/>
    </row>
    <row r="3" spans="2:6" s="13" customFormat="1" ht="3.75">
      <c r="B3" s="14"/>
      <c r="F3" s="15"/>
    </row>
    <row r="4" spans="2:8" ht="12.75">
      <c r="B4" s="17" t="s">
        <v>0</v>
      </c>
      <c r="C4" s="18" t="s">
        <v>35</v>
      </c>
      <c r="D4" s="17" t="s">
        <v>5</v>
      </c>
      <c r="E4" s="17"/>
      <c r="F4" s="19" t="s">
        <v>606</v>
      </c>
      <c r="G4" s="11"/>
      <c r="H4" s="11"/>
    </row>
    <row r="5" spans="2:6" s="13" customFormat="1" ht="4.5" thickBot="1">
      <c r="B5" s="14"/>
      <c r="F5" s="15"/>
    </row>
    <row r="6" spans="1:9" ht="13.5" thickBot="1">
      <c r="A6" s="89" t="s">
        <v>605</v>
      </c>
      <c r="B6" s="90" t="s">
        <v>9</v>
      </c>
      <c r="C6" s="91" t="s">
        <v>10</v>
      </c>
      <c r="D6" s="92" t="s">
        <v>11</v>
      </c>
      <c r="E6" s="92" t="s">
        <v>40</v>
      </c>
      <c r="F6" s="92" t="s">
        <v>13</v>
      </c>
      <c r="G6" s="93" t="s">
        <v>14</v>
      </c>
      <c r="H6" s="138" t="s">
        <v>607</v>
      </c>
      <c r="I6" s="95" t="s">
        <v>42</v>
      </c>
    </row>
    <row r="7" spans="1:9" ht="17.25" customHeight="1">
      <c r="A7" s="87" t="s">
        <v>6</v>
      </c>
      <c r="B7" s="21" t="s">
        <v>52</v>
      </c>
      <c r="C7" s="22" t="s">
        <v>61</v>
      </c>
      <c r="D7" s="23" t="s">
        <v>60</v>
      </c>
      <c r="E7" s="23" t="s">
        <v>44</v>
      </c>
      <c r="F7" s="24" t="s">
        <v>59</v>
      </c>
      <c r="G7" s="96">
        <v>10.96</v>
      </c>
      <c r="H7" s="96">
        <v>10.29</v>
      </c>
      <c r="I7" s="98" t="s">
        <v>654</v>
      </c>
    </row>
    <row r="8" spans="1:9" ht="17.25" customHeight="1">
      <c r="A8" s="20" t="s">
        <v>16</v>
      </c>
      <c r="B8" s="21" t="s">
        <v>157</v>
      </c>
      <c r="C8" s="22" t="s">
        <v>156</v>
      </c>
      <c r="D8" s="23">
        <v>39642</v>
      </c>
      <c r="E8" s="23" t="s">
        <v>44</v>
      </c>
      <c r="F8" s="24" t="s">
        <v>59</v>
      </c>
      <c r="G8" s="96">
        <v>10.72</v>
      </c>
      <c r="H8" s="96">
        <v>10.58</v>
      </c>
      <c r="I8" s="98" t="str">
        <f>IF(ISBLANK(G8),"",IF(G8&gt;13.34,"",IF(G8&lt;=9.24,"I A",IF(G8&lt;=9.84,"II A",IF(G8&lt;=10.84,"III A",IF(G8&lt;=11.94,"I JA",IF(G8&lt;=12.74,"II JA",IF(G8&lt;=13.34,"III JA"))))))))</f>
        <v>III A</v>
      </c>
    </row>
    <row r="9" spans="1:9" ht="17.25" customHeight="1">
      <c r="A9" s="87" t="s">
        <v>17</v>
      </c>
      <c r="B9" s="21" t="s">
        <v>159</v>
      </c>
      <c r="C9" s="22" t="s">
        <v>158</v>
      </c>
      <c r="D9" s="23">
        <v>39555</v>
      </c>
      <c r="E9" s="23" t="s">
        <v>44</v>
      </c>
      <c r="F9" s="24" t="s">
        <v>59</v>
      </c>
      <c r="G9" s="96">
        <v>11.07</v>
      </c>
      <c r="H9" s="96">
        <v>10.77</v>
      </c>
      <c r="I9" s="98" t="s">
        <v>654</v>
      </c>
    </row>
    <row r="10" spans="1:9" ht="17.25" customHeight="1">
      <c r="A10" s="20" t="s">
        <v>18</v>
      </c>
      <c r="B10" s="21" t="s">
        <v>88</v>
      </c>
      <c r="C10" s="22" t="s">
        <v>87</v>
      </c>
      <c r="D10" s="23">
        <v>40158</v>
      </c>
      <c r="E10" s="23" t="s">
        <v>44</v>
      </c>
      <c r="F10" s="24" t="s">
        <v>84</v>
      </c>
      <c r="G10" s="96">
        <v>10.89</v>
      </c>
      <c r="H10" s="96">
        <v>10.99</v>
      </c>
      <c r="I10" s="98" t="str">
        <f>IF(ISBLANK(G10),"",IF(G10&gt;13.34,"",IF(G10&lt;=9.24,"I A",IF(G10&lt;=9.84,"II A",IF(G10&lt;=10.84,"III A",IF(G10&lt;=11.94,"I JA",IF(G10&lt;=12.74,"II JA",IF(G10&lt;=13.34,"III JA"))))))))</f>
        <v>I JA</v>
      </c>
    </row>
    <row r="11" spans="1:9" ht="17.25" customHeight="1">
      <c r="A11" s="87" t="s">
        <v>19</v>
      </c>
      <c r="B11" s="21" t="s">
        <v>171</v>
      </c>
      <c r="C11" s="22" t="s">
        <v>304</v>
      </c>
      <c r="D11" s="23" t="s">
        <v>305</v>
      </c>
      <c r="E11" s="23" t="s">
        <v>44</v>
      </c>
      <c r="F11" s="24" t="s">
        <v>59</v>
      </c>
      <c r="G11" s="96">
        <v>11.2</v>
      </c>
      <c r="H11" s="96">
        <v>11.06</v>
      </c>
      <c r="I11" s="98" t="str">
        <f>IF(ISBLANK(G11),"",IF(G11&gt;13.34,"",IF(G11&lt;=9.24,"I A",IF(G11&lt;=9.84,"II A",IF(G11&lt;=10.84,"III A",IF(G11&lt;=11.94,"I JA",IF(G11&lt;=12.74,"II JA",IF(G11&lt;=13.34,"III JA"))))))))</f>
        <v>I JA</v>
      </c>
    </row>
    <row r="12" spans="1:9" ht="17.25" customHeight="1" thickBot="1">
      <c r="A12" s="20" t="s">
        <v>20</v>
      </c>
      <c r="B12" s="21" t="s">
        <v>179</v>
      </c>
      <c r="C12" s="22" t="s">
        <v>386</v>
      </c>
      <c r="D12" s="23" t="s">
        <v>99</v>
      </c>
      <c r="E12" s="23" t="s">
        <v>44</v>
      </c>
      <c r="F12" s="24" t="s">
        <v>153</v>
      </c>
      <c r="G12" s="96">
        <v>11.25</v>
      </c>
      <c r="H12" s="96">
        <v>11.47</v>
      </c>
      <c r="I12" s="98" t="str">
        <f>IF(ISBLANK(G12),"",IF(G12&gt;13.34,"",IF(G12&lt;=9.24,"I A",IF(G12&lt;=9.84,"II A",IF(G12&lt;=10.84,"III A",IF(G12&lt;=11.94,"I JA",IF(G12&lt;=12.74,"II JA",IF(G12&lt;=13.34,"III JA"))))))))</f>
        <v>I JA</v>
      </c>
    </row>
    <row r="13" spans="1:9" ht="13.5" thickBot="1">
      <c r="A13" s="89" t="s">
        <v>605</v>
      </c>
      <c r="B13" s="90" t="s">
        <v>9</v>
      </c>
      <c r="C13" s="91" t="s">
        <v>10</v>
      </c>
      <c r="D13" s="92" t="s">
        <v>11</v>
      </c>
      <c r="E13" s="92" t="s">
        <v>40</v>
      </c>
      <c r="F13" s="92" t="s">
        <v>13</v>
      </c>
      <c r="G13" s="93" t="s">
        <v>14</v>
      </c>
      <c r="H13" s="138"/>
      <c r="I13" s="95" t="s">
        <v>42</v>
      </c>
    </row>
    <row r="14" spans="1:9" ht="17.25" customHeight="1">
      <c r="A14" s="87" t="s">
        <v>21</v>
      </c>
      <c r="B14" s="21" t="s">
        <v>54</v>
      </c>
      <c r="C14" s="22" t="s">
        <v>80</v>
      </c>
      <c r="D14" s="23" t="s">
        <v>382</v>
      </c>
      <c r="E14" s="23" t="s">
        <v>44</v>
      </c>
      <c r="F14" s="24" t="s">
        <v>380</v>
      </c>
      <c r="G14" s="96">
        <v>11.39</v>
      </c>
      <c r="H14" s="96"/>
      <c r="I14" s="98" t="str">
        <f>IF(ISBLANK(G14),"",IF(G14&gt;13.34,"",IF(G14&lt;=9.24,"I A",IF(G14&lt;=9.84,"II A",IF(G14&lt;=10.84,"III A",IF(G14&lt;=11.94,"I JA",IF(G14&lt;=12.74,"II JA",IF(G14&lt;=13.34,"III JA"))))))))</f>
        <v>I JA</v>
      </c>
    </row>
    <row r="15" spans="1:9" ht="17.25" customHeight="1">
      <c r="A15" s="20" t="s">
        <v>22</v>
      </c>
      <c r="B15" s="21" t="s">
        <v>215</v>
      </c>
      <c r="C15" s="22" t="s">
        <v>216</v>
      </c>
      <c r="D15" s="23">
        <v>39991</v>
      </c>
      <c r="E15" s="23" t="s">
        <v>235</v>
      </c>
      <c r="F15" s="24" t="s">
        <v>212</v>
      </c>
      <c r="G15" s="96">
        <v>11.47</v>
      </c>
      <c r="H15" s="96"/>
      <c r="I15" s="98" t="str">
        <f>IF(ISBLANK(G15),"",IF(G15&gt;13.34,"",IF(G15&lt;=9.24,"I A",IF(G15&lt;=9.84,"II A",IF(G15&lt;=10.84,"III A",IF(G15&lt;=11.94,"I JA",IF(G15&lt;=12.74,"II JA",IF(G15&lt;=13.34,"III JA"))))))))</f>
        <v>I JA</v>
      </c>
    </row>
    <row r="16" spans="1:9" ht="17.25" customHeight="1">
      <c r="A16" s="87" t="s">
        <v>528</v>
      </c>
      <c r="B16" s="21" t="s">
        <v>307</v>
      </c>
      <c r="C16" s="22" t="s">
        <v>251</v>
      </c>
      <c r="D16" s="23" t="s">
        <v>120</v>
      </c>
      <c r="E16" s="23" t="s">
        <v>44</v>
      </c>
      <c r="F16" s="24" t="s">
        <v>59</v>
      </c>
      <c r="G16" s="96">
        <v>11.56</v>
      </c>
      <c r="H16" s="96"/>
      <c r="I16" s="98" t="str">
        <f>IF(ISBLANK(G16),"",IF(G16&gt;13.34,"",IF(G16&lt;=9.24,"I A",IF(G16&lt;=9.84,"II A",IF(G16&lt;=10.84,"III A",IF(G16&lt;=11.94,"I JA",IF(G16&lt;=12.74,"II JA",IF(G16&lt;=13.34,"III JA"))))))))</f>
        <v>I JA</v>
      </c>
    </row>
    <row r="17" spans="1:9" ht="17.25" customHeight="1">
      <c r="A17" s="20" t="s">
        <v>529</v>
      </c>
      <c r="B17" s="21" t="s">
        <v>227</v>
      </c>
      <c r="C17" s="22" t="s">
        <v>449</v>
      </c>
      <c r="D17" s="23">
        <v>40027</v>
      </c>
      <c r="E17" s="23" t="s">
        <v>44</v>
      </c>
      <c r="F17" s="24" t="s">
        <v>43</v>
      </c>
      <c r="G17" s="96">
        <v>16.23</v>
      </c>
      <c r="H17" s="96"/>
      <c r="I17" s="98">
        <f>IF(ISBLANK(G17),"",IF(G17&gt;13.34,"",IF(G17&lt;=9.24,"I A",IF(G17&lt;=9.84,"II A",IF(G17&lt;=10.84,"III A",IF(G17&lt;=11.94,"I JA",IF(G17&lt;=12.74,"II JA",IF(G17&lt;=13.34,"III JA"))))))))</f>
      </c>
    </row>
    <row r="18" spans="1:10" ht="17.25" customHeight="1">
      <c r="A18" s="20" t="s">
        <v>37</v>
      </c>
      <c r="B18" s="21" t="s">
        <v>71</v>
      </c>
      <c r="C18" s="22" t="s">
        <v>302</v>
      </c>
      <c r="D18" s="23" t="s">
        <v>301</v>
      </c>
      <c r="E18" s="23" t="s">
        <v>44</v>
      </c>
      <c r="F18" s="24" t="s">
        <v>59</v>
      </c>
      <c r="G18" s="96">
        <v>11.71</v>
      </c>
      <c r="H18" s="96"/>
      <c r="I18" s="98" t="str">
        <f>IF(ISBLANK(G18),"",IF(G18&gt;13.34,"",IF(G18&lt;=9.24,"I A",IF(G18&lt;=9.84,"II A",IF(G18&lt;=10.84,"III A",IF(G18&lt;=11.94,"I JA",IF(G18&lt;=12.74,"II JA",IF(G18&lt;=13.34,"III JA"))))))))</f>
        <v>I JA</v>
      </c>
      <c r="J18" s="134" t="s">
        <v>37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9"/>
  <sheetViews>
    <sheetView zoomScalePageLayoutView="0" workbookViewId="0" topLeftCell="A1">
      <selection activeCell="E1" sqref="E1:F16384"/>
    </sheetView>
  </sheetViews>
  <sheetFormatPr defaultColWidth="9.140625" defaultRowHeight="12.75"/>
  <cols>
    <col min="1" max="1" width="6.140625" style="6" customWidth="1"/>
    <col min="2" max="2" width="8.140625" style="6" bestFit="1" customWidth="1"/>
    <col min="3" max="3" width="12.00390625" style="6" bestFit="1" customWidth="1"/>
    <col min="4" max="4" width="10.28125" style="6" customWidth="1"/>
    <col min="5" max="5" width="13.7109375" style="6" bestFit="1" customWidth="1"/>
    <col min="6" max="6" width="10.7109375" style="6" bestFit="1" customWidth="1"/>
    <col min="7" max="8" width="6.00390625" style="6" customWidth="1"/>
    <col min="9" max="9" width="3.7109375" style="6" bestFit="1" customWidth="1"/>
    <col min="10" max="16384" width="9.140625" style="6" customWidth="1"/>
  </cols>
  <sheetData>
    <row r="1" spans="2:6" ht="17.25">
      <c r="B1" s="7"/>
      <c r="D1" s="8" t="s">
        <v>41</v>
      </c>
      <c r="E1" s="8"/>
      <c r="F1" s="9"/>
    </row>
    <row r="2" spans="1:7" ht="17.25">
      <c r="A2" s="11" t="s">
        <v>3</v>
      </c>
      <c r="B2" s="7"/>
      <c r="D2" s="8"/>
      <c r="E2" s="8"/>
      <c r="G2" s="31" t="s">
        <v>206</v>
      </c>
    </row>
    <row r="3" spans="2:6" s="13" customFormat="1" ht="3.75">
      <c r="B3" s="14"/>
      <c r="F3" s="15"/>
    </row>
    <row r="4" spans="2:7" ht="12.75">
      <c r="B4" s="17" t="s">
        <v>0</v>
      </c>
      <c r="C4" s="18" t="s">
        <v>36</v>
      </c>
      <c r="D4" s="17" t="s">
        <v>23</v>
      </c>
      <c r="E4" s="17"/>
      <c r="F4" s="19"/>
      <c r="G4" s="11"/>
    </row>
    <row r="5" spans="2:6" s="13" customFormat="1" ht="4.5" thickBot="1">
      <c r="B5" s="14"/>
      <c r="F5" s="15"/>
    </row>
    <row r="6" spans="1:8" ht="13.5" thickBot="1">
      <c r="A6" s="89" t="s">
        <v>605</v>
      </c>
      <c r="B6" s="90" t="s">
        <v>9</v>
      </c>
      <c r="C6" s="91" t="s">
        <v>10</v>
      </c>
      <c r="D6" s="92" t="s">
        <v>11</v>
      </c>
      <c r="E6" s="92" t="s">
        <v>40</v>
      </c>
      <c r="F6" s="92" t="s">
        <v>13</v>
      </c>
      <c r="G6" s="93" t="s">
        <v>14</v>
      </c>
      <c r="H6" s="95" t="s">
        <v>42</v>
      </c>
    </row>
    <row r="7" spans="1:8" ht="17.25" customHeight="1">
      <c r="A7" s="20" t="s">
        <v>6</v>
      </c>
      <c r="B7" s="21" t="s">
        <v>378</v>
      </c>
      <c r="C7" s="22" t="s">
        <v>379</v>
      </c>
      <c r="D7" s="23">
        <v>39794</v>
      </c>
      <c r="E7" s="23" t="s">
        <v>44</v>
      </c>
      <c r="F7" s="24" t="s">
        <v>380</v>
      </c>
      <c r="G7" s="96">
        <v>10.61</v>
      </c>
      <c r="H7" s="98" t="str">
        <f>IF(ISBLANK(G7),"",IF(G7&gt;13.24,"",IF(G7&lt;=8.5,"I A",IF(G7&lt;=9.24,"II A",IF(G7&lt;=10.14,"III A",IF(G7&lt;=11.44,"I JA",IF(G7&lt;=12.44,"II JA",IF(G7&lt;=13.24,"III JA"))))))))</f>
        <v>I JA</v>
      </c>
    </row>
    <row r="8" spans="1:9" ht="17.25" customHeight="1">
      <c r="A8" s="20" t="s">
        <v>37</v>
      </c>
      <c r="B8" s="21" t="s">
        <v>128</v>
      </c>
      <c r="C8" s="22" t="s">
        <v>129</v>
      </c>
      <c r="D8" s="23" t="s">
        <v>130</v>
      </c>
      <c r="E8" s="23" t="s">
        <v>44</v>
      </c>
      <c r="F8" s="24" t="s">
        <v>59</v>
      </c>
      <c r="G8" s="96">
        <v>9.34</v>
      </c>
      <c r="H8" s="98" t="str">
        <f>IF(ISBLANK(G8),"",IF(G8&gt;13.24,"",IF(G8&lt;=8.5,"I A",IF(G8&lt;=9.24,"II A",IF(G8&lt;=10.14,"III A",IF(G8&lt;=11.44,"I JA",IF(G8&lt;=12.44,"II JA",IF(G8&lt;=13.24,"III JA"))))))))</f>
        <v>III A</v>
      </c>
      <c r="I8" s="134" t="s">
        <v>37</v>
      </c>
    </row>
    <row r="9" spans="1:8" ht="17.25" customHeight="1">
      <c r="A9" s="20"/>
      <c r="B9" s="21" t="s">
        <v>113</v>
      </c>
      <c r="C9" s="22" t="s">
        <v>450</v>
      </c>
      <c r="D9" s="23">
        <v>40156</v>
      </c>
      <c r="E9" s="23" t="s">
        <v>44</v>
      </c>
      <c r="F9" s="24" t="s">
        <v>43</v>
      </c>
      <c r="G9" s="96" t="s">
        <v>604</v>
      </c>
      <c r="H9" s="98">
        <f>IF(ISBLANK(G9),"",IF(G9&gt;13.24,"",IF(G9&lt;=8.5,"I A",IF(G9&lt;=9.24,"II A",IF(G9&lt;=10.14,"III A",IF(G9&lt;=11.44,"I JA",IF(G9&lt;=12.44,"II JA",IF(G9&lt;=13.24,"III JA"))))))))</f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Y17"/>
  <sheetViews>
    <sheetView zoomScalePageLayoutView="0" workbookViewId="0" topLeftCell="A1">
      <selection activeCell="I13" sqref="I13:I14"/>
    </sheetView>
  </sheetViews>
  <sheetFormatPr defaultColWidth="9.140625" defaultRowHeight="12.75"/>
  <cols>
    <col min="1" max="1" width="4.28125" style="27" customWidth="1"/>
    <col min="2" max="2" width="8.8515625" style="27" customWidth="1"/>
    <col min="3" max="3" width="12.421875" style="27" customWidth="1"/>
    <col min="4" max="4" width="9.7109375" style="27" bestFit="1" customWidth="1"/>
    <col min="5" max="6" width="11.7109375" style="27" customWidth="1"/>
    <col min="7" max="14" width="4.57421875" style="27" customWidth="1"/>
    <col min="15" max="23" width="4.57421875" style="27" hidden="1" customWidth="1"/>
    <col min="24" max="24" width="6.28125" style="27" customWidth="1"/>
    <col min="25" max="25" width="5.28125" style="27" customWidth="1"/>
    <col min="26" max="26" width="3.57421875" style="27" customWidth="1"/>
    <col min="27" max="16384" width="9.140625" style="27" customWidth="1"/>
  </cols>
  <sheetData>
    <row r="1" spans="1:24" ht="17.25">
      <c r="A1" s="18"/>
      <c r="B1" s="26"/>
      <c r="C1" s="26"/>
      <c r="E1" s="8" t="s">
        <v>41</v>
      </c>
      <c r="G1" s="28"/>
      <c r="H1" s="28"/>
      <c r="I1" s="28"/>
      <c r="J1" s="28"/>
      <c r="K1" s="28"/>
      <c r="L1" s="28"/>
      <c r="M1" s="28"/>
      <c r="N1" s="2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2.7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29"/>
      <c r="P2" s="29"/>
      <c r="Q2" s="29"/>
      <c r="R2" s="29"/>
      <c r="S2" s="29"/>
      <c r="T2" s="29"/>
      <c r="U2" s="29"/>
      <c r="V2" s="29"/>
      <c r="W2" s="29"/>
      <c r="X2" s="31" t="s">
        <v>206</v>
      </c>
    </row>
    <row r="3" spans="1:24" ht="15">
      <c r="A3" s="18"/>
      <c r="B3" s="32" t="s">
        <v>27</v>
      </c>
      <c r="C3" s="26"/>
      <c r="F3" s="19" t="s">
        <v>5</v>
      </c>
      <c r="G3" s="17"/>
      <c r="H3" s="17"/>
      <c r="I3" s="17"/>
      <c r="J3" s="17"/>
      <c r="K3" s="17"/>
      <c r="L3" s="17"/>
      <c r="M3" s="17"/>
      <c r="N3" s="17"/>
      <c r="O3" s="33"/>
      <c r="P3" s="25"/>
      <c r="Q3" s="25"/>
      <c r="R3" s="25"/>
      <c r="S3" s="25"/>
      <c r="T3" s="25"/>
      <c r="U3" s="25"/>
      <c r="V3" s="25"/>
      <c r="W3" s="25"/>
      <c r="X3" s="25"/>
    </row>
    <row r="4" spans="1:24" ht="13.5" thickBot="1">
      <c r="A4" s="29"/>
      <c r="B4" s="34"/>
      <c r="C4" s="30"/>
      <c r="D4" s="30"/>
      <c r="E4" s="30"/>
      <c r="F4" s="30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29"/>
    </row>
    <row r="5" spans="1:25" ht="13.5" thickBot="1">
      <c r="A5" s="89" t="s">
        <v>605</v>
      </c>
      <c r="B5" s="36" t="s">
        <v>9</v>
      </c>
      <c r="C5" s="37" t="s">
        <v>10</v>
      </c>
      <c r="D5" s="38" t="s">
        <v>11</v>
      </c>
      <c r="E5" s="92" t="s">
        <v>40</v>
      </c>
      <c r="F5" s="39" t="s">
        <v>13</v>
      </c>
      <c r="G5" s="40" t="s">
        <v>678</v>
      </c>
      <c r="H5" s="40" t="s">
        <v>658</v>
      </c>
      <c r="I5" s="40" t="s">
        <v>679</v>
      </c>
      <c r="J5" s="40" t="s">
        <v>680</v>
      </c>
      <c r="K5" s="40" t="s">
        <v>681</v>
      </c>
      <c r="L5" s="40" t="s">
        <v>659</v>
      </c>
      <c r="M5" s="40" t="s">
        <v>682</v>
      </c>
      <c r="N5" s="40" t="s">
        <v>674</v>
      </c>
      <c r="O5" s="40"/>
      <c r="P5" s="40"/>
      <c r="Q5" s="40"/>
      <c r="R5" s="40"/>
      <c r="S5" s="40"/>
      <c r="T5" s="40"/>
      <c r="U5" s="40"/>
      <c r="V5" s="40"/>
      <c r="W5" s="40"/>
      <c r="X5" s="41" t="s">
        <v>28</v>
      </c>
      <c r="Y5" s="95" t="s">
        <v>42</v>
      </c>
    </row>
    <row r="6" spans="1:25" ht="17.25" customHeight="1">
      <c r="A6" s="42">
        <v>1</v>
      </c>
      <c r="B6" s="43" t="s">
        <v>54</v>
      </c>
      <c r="C6" s="44" t="s">
        <v>544</v>
      </c>
      <c r="D6" s="45" t="s">
        <v>545</v>
      </c>
      <c r="E6" s="46" t="s">
        <v>553</v>
      </c>
      <c r="F6" s="45" t="s">
        <v>546</v>
      </c>
      <c r="G6" s="47"/>
      <c r="H6" s="47"/>
      <c r="I6" s="47"/>
      <c r="J6" s="47" t="s">
        <v>671</v>
      </c>
      <c r="K6" s="47" t="s">
        <v>671</v>
      </c>
      <c r="L6" s="47" t="s">
        <v>670</v>
      </c>
      <c r="M6" s="47" t="s">
        <v>668</v>
      </c>
      <c r="N6" s="47" t="s">
        <v>669</v>
      </c>
      <c r="O6" s="47"/>
      <c r="P6" s="47"/>
      <c r="Q6" s="47"/>
      <c r="R6" s="47"/>
      <c r="S6" s="47"/>
      <c r="T6" s="47"/>
      <c r="U6" s="47"/>
      <c r="V6" s="47"/>
      <c r="W6" s="47"/>
      <c r="X6" s="105">
        <v>1.5</v>
      </c>
      <c r="Y6" s="106" t="str">
        <f aca="true" t="shared" si="0" ref="Y6:Y15">IF(ISBLANK(X6),"",IF(X6&gt;=1.75,"KSM",IF(X6&gt;=1.65,"I A",IF(X6&gt;=1.5,"II A",IF(X6&gt;=1.39,"III A",IF(X6&gt;=1.3,"I JA",IF(X6&gt;=1.22,"II JA",IF(X6&gt;=1.15,"III JA"))))))))</f>
        <v>II A</v>
      </c>
    </row>
    <row r="7" spans="1:25" ht="17.25" customHeight="1">
      <c r="A7" s="42">
        <v>2</v>
      </c>
      <c r="B7" s="43" t="s">
        <v>88</v>
      </c>
      <c r="C7" s="44" t="s">
        <v>87</v>
      </c>
      <c r="D7" s="45">
        <v>40158</v>
      </c>
      <c r="E7" s="46" t="s">
        <v>44</v>
      </c>
      <c r="F7" s="45" t="s">
        <v>84</v>
      </c>
      <c r="G7" s="47"/>
      <c r="H7" s="47" t="s">
        <v>668</v>
      </c>
      <c r="I7" s="47" t="s">
        <v>668</v>
      </c>
      <c r="J7" s="47" t="s">
        <v>670</v>
      </c>
      <c r="K7" s="47" t="s">
        <v>668</v>
      </c>
      <c r="L7" s="47" t="s">
        <v>671</v>
      </c>
      <c r="M7" s="47" t="s">
        <v>669</v>
      </c>
      <c r="N7" s="47"/>
      <c r="O7" s="47"/>
      <c r="P7" s="47"/>
      <c r="Q7" s="47"/>
      <c r="R7" s="47"/>
      <c r="S7" s="47"/>
      <c r="T7" s="47"/>
      <c r="U7" s="47"/>
      <c r="V7" s="47"/>
      <c r="W7" s="47"/>
      <c r="X7" s="105">
        <v>1.45</v>
      </c>
      <c r="Y7" s="106" t="str">
        <f t="shared" si="0"/>
        <v>III A</v>
      </c>
    </row>
    <row r="8" spans="1:25" ht="17.25" customHeight="1">
      <c r="A8" s="42">
        <v>3</v>
      </c>
      <c r="B8" s="43" t="s">
        <v>47</v>
      </c>
      <c r="C8" s="44" t="s">
        <v>402</v>
      </c>
      <c r="D8" s="45" t="s">
        <v>403</v>
      </c>
      <c r="E8" s="46" t="s">
        <v>44</v>
      </c>
      <c r="F8" s="45" t="s">
        <v>392</v>
      </c>
      <c r="G8" s="47" t="s">
        <v>668</v>
      </c>
      <c r="H8" s="47" t="s">
        <v>668</v>
      </c>
      <c r="I8" s="47" t="s">
        <v>668</v>
      </c>
      <c r="J8" s="47" t="s">
        <v>671</v>
      </c>
      <c r="K8" s="47" t="s">
        <v>670</v>
      </c>
      <c r="L8" s="47" t="s">
        <v>669</v>
      </c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105">
        <v>1.4</v>
      </c>
      <c r="Y8" s="106" t="str">
        <f t="shared" si="0"/>
        <v>III A</v>
      </c>
    </row>
    <row r="9" spans="1:25" ht="17.25" customHeight="1">
      <c r="A9" s="42">
        <v>4</v>
      </c>
      <c r="B9" s="43" t="s">
        <v>396</v>
      </c>
      <c r="C9" s="44" t="s">
        <v>397</v>
      </c>
      <c r="D9" s="45" t="s">
        <v>398</v>
      </c>
      <c r="E9" s="46" t="s">
        <v>44</v>
      </c>
      <c r="F9" s="45" t="s">
        <v>392</v>
      </c>
      <c r="G9" s="47" t="s">
        <v>668</v>
      </c>
      <c r="H9" s="47" t="s">
        <v>668</v>
      </c>
      <c r="I9" s="47" t="s">
        <v>668</v>
      </c>
      <c r="J9" s="47" t="s">
        <v>669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105">
        <v>1.3</v>
      </c>
      <c r="Y9" s="106" t="str">
        <f t="shared" si="0"/>
        <v>I JA</v>
      </c>
    </row>
    <row r="10" spans="1:25" ht="17.25" customHeight="1">
      <c r="A10" s="42">
        <v>4</v>
      </c>
      <c r="B10" s="43" t="s">
        <v>471</v>
      </c>
      <c r="C10" s="44" t="s">
        <v>472</v>
      </c>
      <c r="D10" s="45">
        <v>39931</v>
      </c>
      <c r="E10" s="46" t="s">
        <v>44</v>
      </c>
      <c r="F10" s="45" t="s">
        <v>473</v>
      </c>
      <c r="G10" s="47" t="s">
        <v>668</v>
      </c>
      <c r="H10" s="47" t="s">
        <v>668</v>
      </c>
      <c r="I10" s="47" t="s">
        <v>668</v>
      </c>
      <c r="J10" s="47" t="s">
        <v>669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105">
        <v>1.3</v>
      </c>
      <c r="Y10" s="106" t="str">
        <f t="shared" si="0"/>
        <v>I JA</v>
      </c>
    </row>
    <row r="11" spans="1:25" ht="17.25" customHeight="1">
      <c r="A11" s="42">
        <v>6</v>
      </c>
      <c r="B11" s="43" t="s">
        <v>236</v>
      </c>
      <c r="C11" s="44" t="s">
        <v>237</v>
      </c>
      <c r="D11" s="45">
        <v>40175</v>
      </c>
      <c r="E11" s="46" t="s">
        <v>235</v>
      </c>
      <c r="F11" s="45" t="s">
        <v>198</v>
      </c>
      <c r="G11" s="47" t="s">
        <v>668</v>
      </c>
      <c r="H11" s="47" t="s">
        <v>668</v>
      </c>
      <c r="I11" s="47" t="s">
        <v>669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105">
        <v>1.25</v>
      </c>
      <c r="Y11" s="106" t="str">
        <f t="shared" si="0"/>
        <v>II JA</v>
      </c>
    </row>
    <row r="12" spans="1:25" ht="17.25" customHeight="1">
      <c r="A12" s="42">
        <v>6</v>
      </c>
      <c r="B12" s="43" t="s">
        <v>54</v>
      </c>
      <c r="C12" s="44" t="s">
        <v>238</v>
      </c>
      <c r="D12" s="45">
        <v>40361</v>
      </c>
      <c r="E12" s="46" t="s">
        <v>235</v>
      </c>
      <c r="F12" s="45" t="s">
        <v>198</v>
      </c>
      <c r="G12" s="47" t="s">
        <v>668</v>
      </c>
      <c r="H12" s="47" t="s">
        <v>668</v>
      </c>
      <c r="I12" s="47" t="s">
        <v>669</v>
      </c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105">
        <v>1.25</v>
      </c>
      <c r="Y12" s="106" t="str">
        <f t="shared" si="0"/>
        <v>II JA</v>
      </c>
    </row>
    <row r="13" spans="1:25" ht="17.25" customHeight="1">
      <c r="A13" s="42">
        <v>8</v>
      </c>
      <c r="B13" s="43" t="s">
        <v>57</v>
      </c>
      <c r="C13" s="44" t="s">
        <v>270</v>
      </c>
      <c r="D13" s="45" t="s">
        <v>271</v>
      </c>
      <c r="E13" s="46" t="s">
        <v>44</v>
      </c>
      <c r="F13" s="45" t="s">
        <v>49</v>
      </c>
      <c r="G13" s="104" t="s">
        <v>670</v>
      </c>
      <c r="H13" s="104" t="s">
        <v>671</v>
      </c>
      <c r="I13" s="104" t="s">
        <v>669</v>
      </c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5">
        <v>1.25</v>
      </c>
      <c r="Y13" s="106" t="str">
        <f t="shared" si="0"/>
        <v>II JA</v>
      </c>
    </row>
    <row r="14" spans="1:25" ht="17.25" customHeight="1">
      <c r="A14" s="42">
        <v>9</v>
      </c>
      <c r="B14" s="43" t="s">
        <v>372</v>
      </c>
      <c r="C14" s="44" t="s">
        <v>373</v>
      </c>
      <c r="D14" s="45" t="s">
        <v>374</v>
      </c>
      <c r="E14" s="46" t="s">
        <v>44</v>
      </c>
      <c r="F14" s="45" t="s">
        <v>62</v>
      </c>
      <c r="G14" s="47" t="s">
        <v>668</v>
      </c>
      <c r="H14" s="47" t="s">
        <v>669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105">
        <v>1.2</v>
      </c>
      <c r="Y14" s="106" t="str">
        <f t="shared" si="0"/>
        <v>III JA</v>
      </c>
    </row>
    <row r="15" spans="1:25" ht="17.25" customHeight="1">
      <c r="A15" s="42" t="s">
        <v>37</v>
      </c>
      <c r="B15" s="43" t="s">
        <v>164</v>
      </c>
      <c r="C15" s="44" t="s">
        <v>176</v>
      </c>
      <c r="D15" s="45" t="s">
        <v>266</v>
      </c>
      <c r="E15" s="46" t="s">
        <v>44</v>
      </c>
      <c r="F15" s="45" t="s">
        <v>49</v>
      </c>
      <c r="G15" s="47" t="s">
        <v>668</v>
      </c>
      <c r="H15" s="47" t="s">
        <v>669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105">
        <v>1.2</v>
      </c>
      <c r="Y15" s="106" t="str">
        <f t="shared" si="0"/>
        <v>III JA</v>
      </c>
    </row>
    <row r="16" spans="1:25" ht="17.25" customHeight="1">
      <c r="A16" s="42"/>
      <c r="B16" s="43" t="s">
        <v>381</v>
      </c>
      <c r="C16" s="44" t="s">
        <v>80</v>
      </c>
      <c r="D16" s="45">
        <v>39973</v>
      </c>
      <c r="E16" s="46" t="s">
        <v>44</v>
      </c>
      <c r="F16" s="45" t="s">
        <v>380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105" t="s">
        <v>604</v>
      </c>
      <c r="Y16" s="106"/>
    </row>
    <row r="17" spans="1:25" ht="17.25" customHeight="1">
      <c r="A17" s="42"/>
      <c r="B17" s="43" t="s">
        <v>74</v>
      </c>
      <c r="C17" s="44" t="s">
        <v>161</v>
      </c>
      <c r="D17" s="45">
        <v>39989</v>
      </c>
      <c r="E17" s="46" t="s">
        <v>44</v>
      </c>
      <c r="F17" s="45" t="s">
        <v>43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105" t="s">
        <v>604</v>
      </c>
      <c r="Y17" s="106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Y16"/>
  <sheetViews>
    <sheetView zoomScalePageLayoutView="0" workbookViewId="0" topLeftCell="A1">
      <selection activeCell="A6" sqref="A6:IV6"/>
    </sheetView>
  </sheetViews>
  <sheetFormatPr defaultColWidth="9.140625" defaultRowHeight="12.75"/>
  <cols>
    <col min="1" max="1" width="4.28125" style="27" customWidth="1"/>
    <col min="2" max="2" width="9.7109375" style="27" customWidth="1"/>
    <col min="3" max="3" width="12.7109375" style="27" bestFit="1" customWidth="1"/>
    <col min="4" max="4" width="9.7109375" style="27" customWidth="1"/>
    <col min="5" max="5" width="12.140625" style="27" customWidth="1"/>
    <col min="6" max="6" width="10.57421875" style="27" customWidth="1"/>
    <col min="7" max="18" width="4.8515625" style="27" customWidth="1"/>
    <col min="19" max="20" width="4.8515625" style="27" hidden="1" customWidth="1"/>
    <col min="21" max="21" width="4.140625" style="27" hidden="1" customWidth="1"/>
    <col min="22" max="22" width="6.8515625" style="27" customWidth="1"/>
    <col min="23" max="23" width="4.7109375" style="27" customWidth="1"/>
    <col min="24" max="24" width="4.140625" style="27" bestFit="1" customWidth="1"/>
    <col min="25" max="16384" width="9.140625" style="27" customWidth="1"/>
  </cols>
  <sheetData>
    <row r="1" spans="1:23" ht="17.25">
      <c r="A1" s="18"/>
      <c r="B1" s="26"/>
      <c r="C1" s="26"/>
      <c r="E1" s="8" t="s">
        <v>41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18"/>
      <c r="R1" s="18"/>
      <c r="S1" s="18"/>
      <c r="T1" s="18"/>
      <c r="U1" s="18"/>
      <c r="V1" s="18"/>
      <c r="W1" s="18"/>
    </row>
    <row r="2" spans="1:23" ht="12.7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29"/>
      <c r="R2" s="29"/>
      <c r="S2" s="29"/>
      <c r="T2" s="29"/>
      <c r="U2" s="29"/>
      <c r="V2" s="31" t="s">
        <v>206</v>
      </c>
      <c r="W2" s="29"/>
    </row>
    <row r="3" spans="1:23" ht="15">
      <c r="A3" s="18"/>
      <c r="B3" s="32" t="s">
        <v>27</v>
      </c>
      <c r="C3" s="26"/>
      <c r="F3" s="19" t="s">
        <v>23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33"/>
      <c r="R3" s="25"/>
      <c r="S3" s="25"/>
      <c r="T3" s="25"/>
      <c r="U3" s="25"/>
      <c r="V3" s="25"/>
      <c r="W3" s="25"/>
    </row>
    <row r="4" spans="1:23" ht="13.5" thickBot="1">
      <c r="A4" s="29"/>
      <c r="B4" s="34"/>
      <c r="C4" s="30"/>
      <c r="D4" s="30"/>
      <c r="E4" s="30"/>
      <c r="F4" s="30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29"/>
      <c r="W4" s="35"/>
    </row>
    <row r="5" spans="1:23" ht="13.5" thickBot="1">
      <c r="A5" s="89" t="s">
        <v>605</v>
      </c>
      <c r="B5" s="36" t="s">
        <v>9</v>
      </c>
      <c r="C5" s="37" t="s">
        <v>10</v>
      </c>
      <c r="D5" s="38" t="s">
        <v>11</v>
      </c>
      <c r="E5" s="92" t="s">
        <v>40</v>
      </c>
      <c r="F5" s="39" t="s">
        <v>13</v>
      </c>
      <c r="G5" s="40" t="s">
        <v>679</v>
      </c>
      <c r="H5" s="40" t="s">
        <v>680</v>
      </c>
      <c r="I5" s="40" t="s">
        <v>681</v>
      </c>
      <c r="J5" s="40" t="s">
        <v>659</v>
      </c>
      <c r="K5" s="40" t="s">
        <v>682</v>
      </c>
      <c r="L5" s="40" t="s">
        <v>674</v>
      </c>
      <c r="M5" s="40" t="s">
        <v>683</v>
      </c>
      <c r="N5" s="40" t="s">
        <v>660</v>
      </c>
      <c r="O5" s="40" t="s">
        <v>684</v>
      </c>
      <c r="P5" s="40" t="s">
        <v>661</v>
      </c>
      <c r="Q5" s="40" t="s">
        <v>685</v>
      </c>
      <c r="R5" s="40" t="s">
        <v>662</v>
      </c>
      <c r="S5" s="40"/>
      <c r="T5" s="40"/>
      <c r="U5" s="40"/>
      <c r="V5" s="41" t="s">
        <v>28</v>
      </c>
      <c r="W5" s="95" t="s">
        <v>42</v>
      </c>
    </row>
    <row r="6" spans="1:23" ht="17.25" customHeight="1">
      <c r="A6" s="118">
        <v>1</v>
      </c>
      <c r="B6" s="43" t="s">
        <v>294</v>
      </c>
      <c r="C6" s="44" t="s">
        <v>129</v>
      </c>
      <c r="D6" s="45" t="s">
        <v>130</v>
      </c>
      <c r="E6" s="46" t="s">
        <v>44</v>
      </c>
      <c r="F6" s="45" t="s">
        <v>59</v>
      </c>
      <c r="G6" s="47"/>
      <c r="H6" s="47"/>
      <c r="I6" s="47"/>
      <c r="J6" s="47" t="s">
        <v>671</v>
      </c>
      <c r="K6" s="47" t="s">
        <v>668</v>
      </c>
      <c r="L6" s="47" t="s">
        <v>668</v>
      </c>
      <c r="M6" s="47" t="s">
        <v>668</v>
      </c>
      <c r="N6" s="47" t="s">
        <v>669</v>
      </c>
      <c r="O6" s="47"/>
      <c r="P6" s="47"/>
      <c r="Q6" s="47"/>
      <c r="R6" s="47"/>
      <c r="S6" s="47"/>
      <c r="T6" s="47"/>
      <c r="U6" s="47"/>
      <c r="V6" s="105">
        <v>1.6</v>
      </c>
      <c r="W6" s="106" t="str">
        <f aca="true" t="shared" si="0" ref="W6:W14">IF(ISBLANK(V6),"",IF(V6&gt;=2.03,"KSM",IF(V6&gt;=1.9,"I A",IF(V6&gt;=1.75,"II A",IF(V6&gt;=1.6,"III A",IF(V6&gt;=1.47,"I JA",IF(V6&gt;=1.35,"II JA",IF(V6&gt;=1.25,"III JA"))))))))</f>
        <v>III A</v>
      </c>
    </row>
    <row r="7" spans="1:23" ht="17.25" customHeight="1">
      <c r="A7" s="118">
        <v>2</v>
      </c>
      <c r="B7" s="43" t="s">
        <v>222</v>
      </c>
      <c r="C7" s="44" t="s">
        <v>234</v>
      </c>
      <c r="D7" s="45">
        <v>39471</v>
      </c>
      <c r="E7" s="46" t="s">
        <v>235</v>
      </c>
      <c r="F7" s="45" t="s">
        <v>198</v>
      </c>
      <c r="G7" s="47"/>
      <c r="H7" s="47"/>
      <c r="I7" s="47" t="s">
        <v>668</v>
      </c>
      <c r="J7" s="47" t="s">
        <v>668</v>
      </c>
      <c r="K7" s="47" t="s">
        <v>671</v>
      </c>
      <c r="L7" s="47" t="s">
        <v>668</v>
      </c>
      <c r="M7" s="47" t="s">
        <v>669</v>
      </c>
      <c r="N7" s="47"/>
      <c r="O7" s="47"/>
      <c r="P7" s="47"/>
      <c r="Q7" s="47"/>
      <c r="R7" s="47"/>
      <c r="S7" s="47"/>
      <c r="T7" s="47"/>
      <c r="U7" s="47"/>
      <c r="V7" s="105">
        <v>1.55</v>
      </c>
      <c r="W7" s="106" t="str">
        <f t="shared" si="0"/>
        <v>I JA</v>
      </c>
    </row>
    <row r="8" spans="1:23" ht="17.25" customHeight="1">
      <c r="A8" s="118">
        <v>3</v>
      </c>
      <c r="B8" s="43" t="s">
        <v>559</v>
      </c>
      <c r="C8" s="44" t="s">
        <v>560</v>
      </c>
      <c r="D8" s="45" t="s">
        <v>561</v>
      </c>
      <c r="E8" s="46" t="s">
        <v>235</v>
      </c>
      <c r="F8" s="45" t="s">
        <v>556</v>
      </c>
      <c r="G8" s="47" t="s">
        <v>668</v>
      </c>
      <c r="H8" s="47" t="s">
        <v>671</v>
      </c>
      <c r="I8" s="47" t="s">
        <v>668</v>
      </c>
      <c r="J8" s="47" t="s">
        <v>668</v>
      </c>
      <c r="K8" s="47" t="s">
        <v>668</v>
      </c>
      <c r="L8" s="47" t="s">
        <v>669</v>
      </c>
      <c r="M8" s="47"/>
      <c r="N8" s="47"/>
      <c r="O8" s="47"/>
      <c r="P8" s="47"/>
      <c r="Q8" s="47"/>
      <c r="R8" s="47"/>
      <c r="S8" s="47"/>
      <c r="T8" s="47"/>
      <c r="U8" s="47"/>
      <c r="V8" s="105">
        <v>1.5</v>
      </c>
      <c r="W8" s="106" t="str">
        <f t="shared" si="0"/>
        <v>I JA</v>
      </c>
    </row>
    <row r="9" spans="1:23" ht="17.25" customHeight="1">
      <c r="A9" s="118">
        <v>4</v>
      </c>
      <c r="B9" s="43" t="s">
        <v>100</v>
      </c>
      <c r="C9" s="44" t="s">
        <v>140</v>
      </c>
      <c r="D9" s="45">
        <v>39842</v>
      </c>
      <c r="E9" s="46" t="s">
        <v>44</v>
      </c>
      <c r="F9" s="45" t="s">
        <v>43</v>
      </c>
      <c r="G9" s="47"/>
      <c r="H9" s="47" t="s">
        <v>668</v>
      </c>
      <c r="I9" s="47" t="s">
        <v>668</v>
      </c>
      <c r="J9" s="47" t="s">
        <v>668</v>
      </c>
      <c r="K9" s="47" t="s">
        <v>670</v>
      </c>
      <c r="L9" s="47" t="s">
        <v>669</v>
      </c>
      <c r="M9" s="47"/>
      <c r="N9" s="47"/>
      <c r="O9" s="47"/>
      <c r="P9" s="47"/>
      <c r="Q9" s="47"/>
      <c r="R9" s="47"/>
      <c r="S9" s="47"/>
      <c r="T9" s="47"/>
      <c r="U9" s="47"/>
      <c r="V9" s="105">
        <v>1.5</v>
      </c>
      <c r="W9" s="106" t="str">
        <f t="shared" si="0"/>
        <v>I JA</v>
      </c>
    </row>
    <row r="10" spans="1:23" ht="17.25" customHeight="1">
      <c r="A10" s="118">
        <v>5</v>
      </c>
      <c r="B10" s="43" t="s">
        <v>537</v>
      </c>
      <c r="C10" s="44" t="s">
        <v>538</v>
      </c>
      <c r="D10" s="45">
        <v>40459</v>
      </c>
      <c r="E10" s="46" t="s">
        <v>235</v>
      </c>
      <c r="F10" s="45" t="s">
        <v>198</v>
      </c>
      <c r="G10" s="47"/>
      <c r="H10" s="47" t="s">
        <v>668</v>
      </c>
      <c r="I10" s="47" t="s">
        <v>668</v>
      </c>
      <c r="J10" s="47" t="s">
        <v>671</v>
      </c>
      <c r="K10" s="47" t="s">
        <v>669</v>
      </c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105">
        <v>1.45</v>
      </c>
      <c r="W10" s="106" t="str">
        <f t="shared" si="0"/>
        <v>II JA</v>
      </c>
    </row>
    <row r="11" spans="1:23" ht="17.25" customHeight="1">
      <c r="A11" s="118">
        <v>6</v>
      </c>
      <c r="B11" s="43" t="s">
        <v>145</v>
      </c>
      <c r="C11" s="44" t="s">
        <v>375</v>
      </c>
      <c r="D11" s="45" t="s">
        <v>376</v>
      </c>
      <c r="E11" s="46" t="s">
        <v>44</v>
      </c>
      <c r="F11" s="45" t="s">
        <v>62</v>
      </c>
      <c r="G11" s="47" t="s">
        <v>668</v>
      </c>
      <c r="H11" s="47" t="s">
        <v>668</v>
      </c>
      <c r="I11" s="47" t="s">
        <v>670</v>
      </c>
      <c r="J11" s="47" t="s">
        <v>669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105">
        <v>1.4</v>
      </c>
      <c r="W11" s="106" t="str">
        <f t="shared" si="0"/>
        <v>II JA</v>
      </c>
    </row>
    <row r="12" spans="1:23" ht="17.25" customHeight="1">
      <c r="A12" s="118">
        <v>7</v>
      </c>
      <c r="B12" s="43" t="s">
        <v>193</v>
      </c>
      <c r="C12" s="44" t="s">
        <v>51</v>
      </c>
      <c r="D12" s="45" t="s">
        <v>261</v>
      </c>
      <c r="E12" s="46" t="s">
        <v>44</v>
      </c>
      <c r="F12" s="45" t="s">
        <v>123</v>
      </c>
      <c r="G12" s="47"/>
      <c r="H12" s="47" t="s">
        <v>668</v>
      </c>
      <c r="I12" s="47" t="s">
        <v>669</v>
      </c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105">
        <v>1.35</v>
      </c>
      <c r="W12" s="106" t="str">
        <f t="shared" si="0"/>
        <v>II JA</v>
      </c>
    </row>
    <row r="13" spans="1:23" ht="17.25" customHeight="1">
      <c r="A13" s="118" t="s">
        <v>37</v>
      </c>
      <c r="B13" s="43" t="s">
        <v>207</v>
      </c>
      <c r="C13" s="44" t="s">
        <v>208</v>
      </c>
      <c r="D13" s="45" t="s">
        <v>209</v>
      </c>
      <c r="E13" s="46" t="s">
        <v>3</v>
      </c>
      <c r="F13" s="45" t="s">
        <v>210</v>
      </c>
      <c r="G13" s="47"/>
      <c r="H13" s="47"/>
      <c r="I13" s="47"/>
      <c r="J13" s="47"/>
      <c r="K13" s="47"/>
      <c r="L13" s="47"/>
      <c r="M13" s="47"/>
      <c r="N13" s="47" t="s">
        <v>668</v>
      </c>
      <c r="O13" s="47" t="s">
        <v>671</v>
      </c>
      <c r="P13" s="47" t="s">
        <v>668</v>
      </c>
      <c r="Q13" s="47" t="s">
        <v>671</v>
      </c>
      <c r="R13" s="47" t="s">
        <v>669</v>
      </c>
      <c r="S13" s="47"/>
      <c r="T13" s="47"/>
      <c r="U13" s="135" t="s">
        <v>37</v>
      </c>
      <c r="V13" s="105">
        <v>1.8</v>
      </c>
      <c r="W13" s="106" t="str">
        <f t="shared" si="0"/>
        <v>II A</v>
      </c>
    </row>
    <row r="14" spans="1:23" ht="17.25" customHeight="1">
      <c r="A14" s="118" t="s">
        <v>37</v>
      </c>
      <c r="B14" s="43" t="s">
        <v>132</v>
      </c>
      <c r="C14" s="44" t="s">
        <v>133</v>
      </c>
      <c r="D14" s="45" t="s">
        <v>134</v>
      </c>
      <c r="E14" s="46" t="s">
        <v>3</v>
      </c>
      <c r="F14" s="45" t="s">
        <v>210</v>
      </c>
      <c r="G14" s="47"/>
      <c r="H14" s="47"/>
      <c r="I14" s="47" t="s">
        <v>668</v>
      </c>
      <c r="J14" s="47" t="s">
        <v>668</v>
      </c>
      <c r="K14" s="47" t="s">
        <v>668</v>
      </c>
      <c r="L14" s="47" t="s">
        <v>668</v>
      </c>
      <c r="M14" s="47" t="s">
        <v>671</v>
      </c>
      <c r="N14" s="47" t="s">
        <v>669</v>
      </c>
      <c r="O14" s="47"/>
      <c r="P14" s="47"/>
      <c r="Q14" s="47"/>
      <c r="R14" s="47"/>
      <c r="S14" s="47"/>
      <c r="T14" s="47"/>
      <c r="U14" s="135" t="s">
        <v>37</v>
      </c>
      <c r="V14" s="105">
        <v>1.6</v>
      </c>
      <c r="W14" s="106" t="str">
        <f t="shared" si="0"/>
        <v>III A</v>
      </c>
    </row>
    <row r="15" spans="1:23" ht="17.25" customHeight="1">
      <c r="A15" s="118"/>
      <c r="B15" s="43" t="s">
        <v>113</v>
      </c>
      <c r="C15" s="44" t="s">
        <v>450</v>
      </c>
      <c r="D15" s="45">
        <v>40155</v>
      </c>
      <c r="E15" s="46" t="s">
        <v>44</v>
      </c>
      <c r="F15" s="45" t="s">
        <v>43</v>
      </c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5" t="s">
        <v>604</v>
      </c>
      <c r="W15" s="106"/>
    </row>
    <row r="16" spans="1:25" ht="17.25" customHeight="1">
      <c r="A16" s="78"/>
      <c r="B16" s="79"/>
      <c r="C16" s="80"/>
      <c r="D16" s="81"/>
      <c r="E16" s="82"/>
      <c r="F16" s="81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119"/>
      <c r="W16" s="119"/>
      <c r="X16" s="119"/>
      <c r="Y16" s="119"/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AB13"/>
  <sheetViews>
    <sheetView zoomScalePageLayoutView="0" workbookViewId="0" topLeftCell="A1">
      <selection activeCell="AC11" sqref="AC11"/>
    </sheetView>
  </sheetViews>
  <sheetFormatPr defaultColWidth="9.140625" defaultRowHeight="12.75"/>
  <cols>
    <col min="1" max="1" width="4.28125" style="27" customWidth="1"/>
    <col min="2" max="2" width="4.28125" style="27" hidden="1" customWidth="1"/>
    <col min="3" max="3" width="8.8515625" style="27" customWidth="1"/>
    <col min="4" max="4" width="12.7109375" style="27" customWidth="1"/>
    <col min="5" max="5" width="9.7109375" style="27" bestFit="1" customWidth="1"/>
    <col min="6" max="6" width="11.8515625" style="27" customWidth="1"/>
    <col min="7" max="7" width="11.28125" style="27" customWidth="1"/>
    <col min="8" max="17" width="3.8515625" style="27" customWidth="1"/>
    <col min="18" max="26" width="3.8515625" style="27" hidden="1" customWidth="1"/>
    <col min="27" max="27" width="6.421875" style="27" customWidth="1"/>
    <col min="28" max="28" width="5.28125" style="27" bestFit="1" customWidth="1"/>
    <col min="29" max="16384" width="9.140625" style="27" customWidth="1"/>
  </cols>
  <sheetData>
    <row r="1" spans="1:27" ht="17.25">
      <c r="A1" s="18"/>
      <c r="B1" s="18"/>
      <c r="C1" s="26"/>
      <c r="D1" s="26"/>
      <c r="F1" s="8" t="s">
        <v>41</v>
      </c>
      <c r="H1" s="28"/>
      <c r="I1" s="28"/>
      <c r="J1" s="28"/>
      <c r="K1" s="28"/>
      <c r="L1" s="28"/>
      <c r="M1" s="28"/>
      <c r="N1" s="28"/>
      <c r="O1" s="2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ht="12.75">
      <c r="A2" s="29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31" t="s">
        <v>206</v>
      </c>
    </row>
    <row r="3" spans="1:27" ht="15">
      <c r="A3" s="18"/>
      <c r="B3" s="18"/>
      <c r="C3" s="32" t="s">
        <v>33</v>
      </c>
      <c r="D3" s="26"/>
      <c r="G3" s="19" t="s">
        <v>5</v>
      </c>
      <c r="H3" s="17"/>
      <c r="I3" s="17"/>
      <c r="J3" s="17"/>
      <c r="K3" s="17"/>
      <c r="L3" s="17"/>
      <c r="M3" s="17"/>
      <c r="N3" s="17"/>
      <c r="O3" s="17"/>
      <c r="P3" s="33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:27" ht="13.5" thickBot="1">
      <c r="A4" s="29"/>
      <c r="B4" s="29"/>
      <c r="C4" s="34"/>
      <c r="D4" s="30"/>
      <c r="E4" s="30"/>
      <c r="F4" s="30"/>
      <c r="G4" s="30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29"/>
    </row>
    <row r="5" spans="1:28" ht="13.5" thickBot="1">
      <c r="A5" s="89" t="s">
        <v>605</v>
      </c>
      <c r="B5" s="92" t="s">
        <v>26</v>
      </c>
      <c r="C5" s="36" t="s">
        <v>9</v>
      </c>
      <c r="D5" s="37" t="s">
        <v>10</v>
      </c>
      <c r="E5" s="38" t="s">
        <v>11</v>
      </c>
      <c r="F5" s="92" t="s">
        <v>40</v>
      </c>
      <c r="G5" s="39" t="s">
        <v>13</v>
      </c>
      <c r="H5" s="40" t="s">
        <v>673</v>
      </c>
      <c r="I5" s="40" t="s">
        <v>658</v>
      </c>
      <c r="J5" s="40" t="s">
        <v>659</v>
      </c>
      <c r="K5" s="40" t="s">
        <v>674</v>
      </c>
      <c r="L5" s="40" t="s">
        <v>660</v>
      </c>
      <c r="M5" s="40" t="s">
        <v>661</v>
      </c>
      <c r="N5" s="40" t="s">
        <v>662</v>
      </c>
      <c r="O5" s="40" t="s">
        <v>663</v>
      </c>
      <c r="P5" s="40" t="s">
        <v>675</v>
      </c>
      <c r="Q5" s="40" t="s">
        <v>676</v>
      </c>
      <c r="R5" s="40"/>
      <c r="S5" s="40"/>
      <c r="T5" s="40"/>
      <c r="U5" s="40"/>
      <c r="V5" s="40"/>
      <c r="W5" s="40"/>
      <c r="X5" s="40"/>
      <c r="Y5" s="40"/>
      <c r="Z5" s="40"/>
      <c r="AA5" s="41" t="s">
        <v>28</v>
      </c>
      <c r="AB5" s="95" t="s">
        <v>42</v>
      </c>
    </row>
    <row r="6" spans="1:28" ht="17.25" customHeight="1">
      <c r="A6" s="103">
        <v>1</v>
      </c>
      <c r="B6" s="103">
        <v>5</v>
      </c>
      <c r="C6" s="43" t="s">
        <v>451</v>
      </c>
      <c r="D6" s="44" t="s">
        <v>452</v>
      </c>
      <c r="E6" s="45" t="s">
        <v>453</v>
      </c>
      <c r="F6" s="46" t="s">
        <v>44</v>
      </c>
      <c r="G6" s="45" t="s">
        <v>91</v>
      </c>
      <c r="H6" s="104"/>
      <c r="I6" s="104"/>
      <c r="J6" s="104"/>
      <c r="K6" s="104"/>
      <c r="L6" s="104" t="s">
        <v>668</v>
      </c>
      <c r="M6" s="104" t="s">
        <v>668</v>
      </c>
      <c r="N6" s="104" t="s">
        <v>668</v>
      </c>
      <c r="O6" s="104" t="s">
        <v>668</v>
      </c>
      <c r="P6" s="104" t="s">
        <v>668</v>
      </c>
      <c r="Q6" s="104" t="s">
        <v>669</v>
      </c>
      <c r="R6" s="104"/>
      <c r="S6" s="104"/>
      <c r="T6" s="104"/>
      <c r="U6" s="104"/>
      <c r="V6" s="104"/>
      <c r="W6" s="104"/>
      <c r="X6" s="104"/>
      <c r="Y6" s="104"/>
      <c r="Z6" s="104"/>
      <c r="AA6" s="105">
        <v>2.05</v>
      </c>
      <c r="AB6" s="106" t="str">
        <f>IF(ISBLANK(AA6),"",IF(AA6&gt;=3.48,"KSM",IF(AA6&gt;=3.1,"I A",IF(AA6&gt;=2.7,"II A",IF(AA6&gt;=2.4,"III A",IF(AA6&gt;=2.15,"I JA",IF(AA6&gt;=1.95,"II JA",IF(AA6&gt;=1.8,"III JA"))))))))</f>
        <v>II JA</v>
      </c>
    </row>
    <row r="7" spans="1:28" ht="17.25" customHeight="1">
      <c r="A7" s="42">
        <v>2</v>
      </c>
      <c r="B7" s="42">
        <v>1</v>
      </c>
      <c r="C7" s="43" t="s">
        <v>54</v>
      </c>
      <c r="D7" s="44" t="s">
        <v>447</v>
      </c>
      <c r="E7" s="45">
        <v>40077</v>
      </c>
      <c r="F7" s="46" t="s">
        <v>44</v>
      </c>
      <c r="G7" s="45" t="s">
        <v>43</v>
      </c>
      <c r="H7" s="47"/>
      <c r="I7" s="47"/>
      <c r="J7" s="47"/>
      <c r="K7" s="47" t="s">
        <v>668</v>
      </c>
      <c r="L7" s="47" t="s">
        <v>668</v>
      </c>
      <c r="M7" s="47" t="s">
        <v>668</v>
      </c>
      <c r="N7" s="47" t="s">
        <v>668</v>
      </c>
      <c r="O7" s="47" t="s">
        <v>668</v>
      </c>
      <c r="P7" s="47" t="s">
        <v>669</v>
      </c>
      <c r="Q7" s="47"/>
      <c r="R7" s="47"/>
      <c r="S7" s="47"/>
      <c r="T7" s="47"/>
      <c r="U7" s="47"/>
      <c r="V7" s="47"/>
      <c r="W7" s="47"/>
      <c r="X7" s="47"/>
      <c r="Y7" s="47"/>
      <c r="Z7" s="47"/>
      <c r="AA7" s="105">
        <v>1.95</v>
      </c>
      <c r="AB7" s="106" t="str">
        <f>IF(ISBLANK(AA7),"",IF(AA7&gt;=3.48,"KSM",IF(AA7&gt;=3.1,"I A",IF(AA7&gt;=2.7,"II A",IF(AA7&gt;=2.4,"III A",IF(AA7&gt;=2.15,"I JA",IF(AA7&gt;=1.95,"II JA",IF(AA7&gt;=1.8,"III JA"))))))))</f>
        <v>II JA</v>
      </c>
    </row>
    <row r="8" spans="1:28" ht="17.25" customHeight="1">
      <c r="A8" s="103">
        <v>3</v>
      </c>
      <c r="B8" s="42">
        <v>7</v>
      </c>
      <c r="C8" s="43" t="s">
        <v>160</v>
      </c>
      <c r="D8" s="44" t="s">
        <v>458</v>
      </c>
      <c r="E8" s="45">
        <v>40129</v>
      </c>
      <c r="F8" s="46" t="s">
        <v>44</v>
      </c>
      <c r="G8" s="45" t="s">
        <v>117</v>
      </c>
      <c r="H8" s="47" t="s">
        <v>668</v>
      </c>
      <c r="I8" s="47" t="s">
        <v>668</v>
      </c>
      <c r="J8" s="47" t="s">
        <v>668</v>
      </c>
      <c r="K8" s="47" t="s">
        <v>671</v>
      </c>
      <c r="L8" s="47" t="s">
        <v>669</v>
      </c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105">
        <v>1.55</v>
      </c>
      <c r="AB8" s="106"/>
    </row>
    <row r="9" spans="1:28" ht="17.25" customHeight="1">
      <c r="A9" s="42">
        <v>4</v>
      </c>
      <c r="B9" s="42"/>
      <c r="C9" s="43" t="s">
        <v>462</v>
      </c>
      <c r="D9" s="44" t="s">
        <v>463</v>
      </c>
      <c r="E9" s="45" t="s">
        <v>464</v>
      </c>
      <c r="F9" s="46" t="s">
        <v>44</v>
      </c>
      <c r="G9" s="45" t="s">
        <v>43</v>
      </c>
      <c r="H9" s="47" t="s">
        <v>668</v>
      </c>
      <c r="I9" s="47" t="s">
        <v>668</v>
      </c>
      <c r="J9" s="47" t="s">
        <v>671</v>
      </c>
      <c r="K9" s="47" t="s">
        <v>669</v>
      </c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105">
        <v>1.45</v>
      </c>
      <c r="AB9" s="106"/>
    </row>
    <row r="10" spans="1:28" ht="17.25" customHeight="1">
      <c r="A10" s="103">
        <v>5</v>
      </c>
      <c r="B10" s="42">
        <v>1</v>
      </c>
      <c r="C10" s="43" t="s">
        <v>459</v>
      </c>
      <c r="D10" s="44" t="s">
        <v>460</v>
      </c>
      <c r="E10" s="45" t="s">
        <v>461</v>
      </c>
      <c r="F10" s="46" t="s">
        <v>44</v>
      </c>
      <c r="G10" s="45" t="s">
        <v>43</v>
      </c>
      <c r="H10" s="47" t="s">
        <v>668</v>
      </c>
      <c r="I10" s="47" t="s">
        <v>668</v>
      </c>
      <c r="J10" s="47" t="s">
        <v>672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105">
        <v>1.25</v>
      </c>
      <c r="AB10" s="106"/>
    </row>
    <row r="11" spans="1:28" ht="17.25" customHeight="1">
      <c r="A11" s="42">
        <v>6</v>
      </c>
      <c r="B11" s="42"/>
      <c r="C11" s="43" t="s">
        <v>465</v>
      </c>
      <c r="D11" s="44" t="s">
        <v>466</v>
      </c>
      <c r="E11" s="45" t="s">
        <v>467</v>
      </c>
      <c r="F11" s="46" t="s">
        <v>44</v>
      </c>
      <c r="G11" s="45" t="s">
        <v>43</v>
      </c>
      <c r="H11" s="47" t="s">
        <v>670</v>
      </c>
      <c r="I11" s="47" t="s">
        <v>669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105">
        <v>1.05</v>
      </c>
      <c r="AB11" s="106"/>
    </row>
    <row r="12" spans="1:28" ht="17.25" customHeight="1">
      <c r="A12" s="103"/>
      <c r="B12" s="42">
        <v>4</v>
      </c>
      <c r="C12" s="43" t="s">
        <v>227</v>
      </c>
      <c r="D12" s="44" t="s">
        <v>449</v>
      </c>
      <c r="E12" s="45">
        <v>40027</v>
      </c>
      <c r="F12" s="46" t="s">
        <v>44</v>
      </c>
      <c r="G12" s="45" t="s">
        <v>43</v>
      </c>
      <c r="H12" s="47" t="s">
        <v>669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105" t="s">
        <v>677</v>
      </c>
      <c r="AB12" s="106"/>
    </row>
    <row r="13" spans="1:28" ht="17.25" customHeight="1">
      <c r="A13" s="42"/>
      <c r="B13" s="42">
        <v>2</v>
      </c>
      <c r="C13" s="43" t="s">
        <v>410</v>
      </c>
      <c r="D13" s="44" t="s">
        <v>456</v>
      </c>
      <c r="E13" s="45" t="s">
        <v>457</v>
      </c>
      <c r="F13" s="46" t="s">
        <v>44</v>
      </c>
      <c r="G13" s="45" t="s">
        <v>43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105" t="s">
        <v>604</v>
      </c>
      <c r="AB13" s="106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Z11"/>
  <sheetViews>
    <sheetView zoomScalePageLayoutView="0" workbookViewId="0" topLeftCell="A1">
      <selection activeCell="P16" sqref="P16"/>
    </sheetView>
  </sheetViews>
  <sheetFormatPr defaultColWidth="9.140625" defaultRowHeight="12.75"/>
  <cols>
    <col min="1" max="1" width="4.28125" style="27" customWidth="1"/>
    <col min="2" max="2" width="9.57421875" style="27" customWidth="1"/>
    <col min="3" max="3" width="12.7109375" style="27" customWidth="1"/>
    <col min="4" max="4" width="9.7109375" style="27" bestFit="1" customWidth="1"/>
    <col min="5" max="5" width="12.28125" style="27" customWidth="1"/>
    <col min="6" max="6" width="11.7109375" style="27" customWidth="1"/>
    <col min="7" max="16" width="3.8515625" style="27" customWidth="1"/>
    <col min="17" max="24" width="3.8515625" style="27" hidden="1" customWidth="1"/>
    <col min="25" max="25" width="6.57421875" style="27" customWidth="1"/>
    <col min="26" max="26" width="5.28125" style="27" bestFit="1" customWidth="1"/>
    <col min="27" max="16384" width="9.140625" style="27" customWidth="1"/>
  </cols>
  <sheetData>
    <row r="1" spans="1:25" ht="17.25">
      <c r="A1" s="18"/>
      <c r="B1" s="26"/>
      <c r="C1" s="26"/>
      <c r="E1" s="8" t="s">
        <v>41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18"/>
      <c r="W1" s="18"/>
      <c r="X1" s="18"/>
      <c r="Y1" s="18"/>
    </row>
    <row r="2" spans="1:25" ht="12.7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29"/>
      <c r="W2" s="29"/>
      <c r="X2" s="29"/>
      <c r="Y2" s="31" t="s">
        <v>206</v>
      </c>
    </row>
    <row r="3" spans="1:25" ht="15">
      <c r="A3" s="18"/>
      <c r="B3" s="32" t="s">
        <v>33</v>
      </c>
      <c r="C3" s="26"/>
      <c r="F3" s="19" t="s">
        <v>23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33"/>
      <c r="W3" s="25"/>
      <c r="X3" s="25"/>
      <c r="Y3" s="25"/>
    </row>
    <row r="4" spans="1:25" ht="3.75" customHeight="1" thickBot="1">
      <c r="A4" s="29"/>
      <c r="B4" s="34"/>
      <c r="C4" s="30"/>
      <c r="D4" s="30"/>
      <c r="E4" s="30"/>
      <c r="F4" s="30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29"/>
    </row>
    <row r="5" spans="1:26" ht="13.5" thickBot="1">
      <c r="A5" s="89" t="s">
        <v>605</v>
      </c>
      <c r="B5" s="36" t="s">
        <v>9</v>
      </c>
      <c r="C5" s="37" t="s">
        <v>10</v>
      </c>
      <c r="D5" s="38" t="s">
        <v>11</v>
      </c>
      <c r="E5" s="92" t="s">
        <v>40</v>
      </c>
      <c r="F5" s="39" t="s">
        <v>13</v>
      </c>
      <c r="G5" s="40" t="s">
        <v>658</v>
      </c>
      <c r="H5" s="40" t="s">
        <v>659</v>
      </c>
      <c r="I5" s="40" t="s">
        <v>660</v>
      </c>
      <c r="J5" s="40" t="s">
        <v>661</v>
      </c>
      <c r="K5" s="40" t="s">
        <v>662</v>
      </c>
      <c r="L5" s="40" t="s">
        <v>663</v>
      </c>
      <c r="M5" s="40" t="s">
        <v>664</v>
      </c>
      <c r="N5" s="40" t="s">
        <v>665</v>
      </c>
      <c r="O5" s="40" t="s">
        <v>666</v>
      </c>
      <c r="P5" s="40" t="s">
        <v>667</v>
      </c>
      <c r="Q5" s="40"/>
      <c r="R5" s="40"/>
      <c r="S5" s="40"/>
      <c r="T5" s="40"/>
      <c r="U5" s="40"/>
      <c r="V5" s="40"/>
      <c r="W5" s="40"/>
      <c r="X5" s="40"/>
      <c r="Y5" s="41" t="s">
        <v>28</v>
      </c>
      <c r="Z5" s="95" t="s">
        <v>42</v>
      </c>
    </row>
    <row r="6" spans="1:26" ht="17.25" customHeight="1">
      <c r="A6" s="42">
        <v>1</v>
      </c>
      <c r="B6" s="43" t="s">
        <v>100</v>
      </c>
      <c r="C6" s="44" t="s">
        <v>140</v>
      </c>
      <c r="D6" s="45">
        <v>39842</v>
      </c>
      <c r="E6" s="46" t="s">
        <v>44</v>
      </c>
      <c r="F6" s="45" t="s">
        <v>43</v>
      </c>
      <c r="G6" s="47"/>
      <c r="H6" s="47"/>
      <c r="I6" s="47"/>
      <c r="J6" s="47"/>
      <c r="K6" s="47"/>
      <c r="L6" s="47"/>
      <c r="M6" s="47"/>
      <c r="N6" s="47" t="s">
        <v>668</v>
      </c>
      <c r="O6" s="47" t="s">
        <v>668</v>
      </c>
      <c r="P6" s="47" t="s">
        <v>669</v>
      </c>
      <c r="Q6" s="47"/>
      <c r="R6" s="47"/>
      <c r="S6" s="47"/>
      <c r="T6" s="47"/>
      <c r="U6" s="47"/>
      <c r="V6" s="47"/>
      <c r="W6" s="47"/>
      <c r="X6" s="47"/>
      <c r="Y6" s="120">
        <v>2.75</v>
      </c>
      <c r="Z6" s="107" t="str">
        <f>IF(ISBLANK(Y6),"",IF(Y6&gt;=4.6,"KSM",IF(Y6&gt;=4.1,"I A",IF(Y6&gt;=3.5,"II A",IF(Y6&gt;=3.05,"III A",IF(Y6&gt;=2.6,"I JA",IF(Y6&gt;=2.2,"II JA",IF(Y6&gt;=1.9,"III JA"))))))))</f>
        <v>I JA</v>
      </c>
    </row>
    <row r="7" spans="1:26" ht="17.25" customHeight="1">
      <c r="A7" s="42">
        <v>2</v>
      </c>
      <c r="B7" s="43" t="s">
        <v>113</v>
      </c>
      <c r="C7" s="44" t="s">
        <v>450</v>
      </c>
      <c r="D7" s="45">
        <v>40155</v>
      </c>
      <c r="E7" s="46" t="s">
        <v>44</v>
      </c>
      <c r="F7" s="45" t="s">
        <v>43</v>
      </c>
      <c r="G7" s="47"/>
      <c r="H7" s="47"/>
      <c r="I7" s="47"/>
      <c r="J7" s="47"/>
      <c r="K7" s="47"/>
      <c r="L7" s="47" t="s">
        <v>668</v>
      </c>
      <c r="M7" s="47" t="s">
        <v>669</v>
      </c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120">
        <v>1.95</v>
      </c>
      <c r="Z7" s="107" t="str">
        <f>IF(ISBLANK(Y7),"",IF(Y7&gt;=4.6,"KSM",IF(Y7&gt;=4.1,"I A",IF(Y7&gt;=3.5,"II A",IF(Y7&gt;=3.05,"III A",IF(Y7&gt;=2.6,"I JA",IF(Y7&gt;=2.2,"II JA",IF(Y7&gt;=1.9,"III JA"))))))))</f>
        <v>III JA</v>
      </c>
    </row>
    <row r="8" spans="1:26" ht="17.25" customHeight="1">
      <c r="A8" s="42">
        <v>3</v>
      </c>
      <c r="B8" s="43" t="s">
        <v>197</v>
      </c>
      <c r="C8" s="44" t="s">
        <v>446</v>
      </c>
      <c r="D8" s="45">
        <v>39966</v>
      </c>
      <c r="E8" s="46" t="s">
        <v>44</v>
      </c>
      <c r="F8" s="45" t="s">
        <v>43</v>
      </c>
      <c r="G8" s="47"/>
      <c r="H8" s="47" t="s">
        <v>668</v>
      </c>
      <c r="I8" s="47" t="s">
        <v>670</v>
      </c>
      <c r="J8" s="47" t="s">
        <v>657</v>
      </c>
      <c r="K8" s="47" t="s">
        <v>668</v>
      </c>
      <c r="L8" s="47" t="s">
        <v>669</v>
      </c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120">
        <v>1.85</v>
      </c>
      <c r="Z8" s="107"/>
    </row>
    <row r="9" spans="1:26" ht="17.25" customHeight="1">
      <c r="A9" s="42">
        <v>4</v>
      </c>
      <c r="B9" s="43" t="s">
        <v>432</v>
      </c>
      <c r="C9" s="44" t="s">
        <v>433</v>
      </c>
      <c r="D9" s="45" t="s">
        <v>434</v>
      </c>
      <c r="E9" s="46" t="s">
        <v>44</v>
      </c>
      <c r="F9" s="45" t="s">
        <v>431</v>
      </c>
      <c r="G9" s="47" t="s">
        <v>668</v>
      </c>
      <c r="H9" s="47" t="s">
        <v>670</v>
      </c>
      <c r="I9" s="47" t="s">
        <v>670</v>
      </c>
      <c r="J9" s="47" t="s">
        <v>669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120">
        <v>1.65</v>
      </c>
      <c r="Z9" s="107"/>
    </row>
    <row r="10" spans="1:26" ht="17.25" customHeight="1">
      <c r="A10" s="42">
        <v>5</v>
      </c>
      <c r="B10" s="43" t="s">
        <v>600</v>
      </c>
      <c r="C10" s="44" t="s">
        <v>601</v>
      </c>
      <c r="D10" s="45">
        <v>40018</v>
      </c>
      <c r="E10" s="46" t="s">
        <v>44</v>
      </c>
      <c r="F10" s="45" t="s">
        <v>43</v>
      </c>
      <c r="G10" s="47" t="s">
        <v>668</v>
      </c>
      <c r="H10" s="47" t="s">
        <v>671</v>
      </c>
      <c r="I10" s="47" t="s">
        <v>672</v>
      </c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120">
        <v>1.45</v>
      </c>
      <c r="Z10" s="107"/>
    </row>
    <row r="11" spans="1:26" ht="17.25" customHeight="1">
      <c r="A11" s="42"/>
      <c r="B11" s="43" t="s">
        <v>454</v>
      </c>
      <c r="C11" s="44" t="s">
        <v>455</v>
      </c>
      <c r="D11" s="45">
        <v>40004</v>
      </c>
      <c r="E11" s="46" t="s">
        <v>44</v>
      </c>
      <c r="F11" s="45" t="s">
        <v>43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120" t="s">
        <v>604</v>
      </c>
      <c r="Z11" s="107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O43"/>
  <sheetViews>
    <sheetView zoomScalePageLayoutView="0" workbookViewId="0" topLeftCell="A1">
      <selection activeCell="R26" sqref="R26"/>
    </sheetView>
  </sheetViews>
  <sheetFormatPr defaultColWidth="9.140625" defaultRowHeight="12.75"/>
  <cols>
    <col min="1" max="1" width="4.421875" style="48" customWidth="1"/>
    <col min="2" max="2" width="12.7109375" style="48" customWidth="1"/>
    <col min="3" max="3" width="14.00390625" style="48" customWidth="1"/>
    <col min="4" max="4" width="9.7109375" style="48" bestFit="1" customWidth="1"/>
    <col min="5" max="5" width="11.57421875" style="48" customWidth="1"/>
    <col min="6" max="6" width="19.28125" style="48" bestFit="1" customWidth="1"/>
    <col min="7" max="9" width="6.140625" style="48" customWidth="1"/>
    <col min="10" max="10" width="6.140625" style="48" hidden="1" customWidth="1"/>
    <col min="11" max="13" width="6.140625" style="48" customWidth="1"/>
    <col min="14" max="14" width="6.57421875" style="48" customWidth="1"/>
    <col min="15" max="15" width="7.421875" style="48" customWidth="1"/>
    <col min="16" max="16384" width="9.140625" style="48" customWidth="1"/>
  </cols>
  <sheetData>
    <row r="1" spans="1:14" ht="17.25">
      <c r="A1" s="11"/>
      <c r="B1" s="26"/>
      <c r="C1" s="26"/>
      <c r="E1" s="8" t="s">
        <v>41</v>
      </c>
      <c r="G1" s="28"/>
      <c r="H1" s="18"/>
      <c r="I1" s="18"/>
      <c r="J1" s="18"/>
      <c r="K1" s="18"/>
      <c r="L1" s="18"/>
      <c r="M1" s="18"/>
      <c r="N1" s="31"/>
    </row>
    <row r="2" spans="1:14" ht="12.75">
      <c r="A2" s="29"/>
      <c r="B2" s="30"/>
      <c r="C2" s="30"/>
      <c r="D2" s="30"/>
      <c r="E2" s="30"/>
      <c r="F2" s="30"/>
      <c r="G2" s="30"/>
      <c r="H2" s="29"/>
      <c r="I2" s="29"/>
      <c r="J2" s="29"/>
      <c r="K2" s="29"/>
      <c r="L2" s="29"/>
      <c r="M2" s="29"/>
      <c r="N2" s="31" t="s">
        <v>206</v>
      </c>
    </row>
    <row r="3" spans="1:14" ht="15.75" thickBot="1">
      <c r="A3" s="18"/>
      <c r="B3" s="32" t="s">
        <v>29</v>
      </c>
      <c r="C3" s="26"/>
      <c r="F3" s="49" t="s">
        <v>5</v>
      </c>
      <c r="G3" s="17"/>
      <c r="H3" s="33"/>
      <c r="I3" s="25"/>
      <c r="J3" s="25"/>
      <c r="K3" s="25"/>
      <c r="L3" s="25"/>
      <c r="M3" s="25"/>
      <c r="N3" s="25"/>
    </row>
    <row r="4" spans="1:14" ht="13.5" thickBot="1">
      <c r="A4" s="29"/>
      <c r="B4" s="34"/>
      <c r="C4" s="30"/>
      <c r="D4" s="30"/>
      <c r="E4" s="30"/>
      <c r="F4" s="30"/>
      <c r="G4" s="61"/>
      <c r="H4" s="62"/>
      <c r="I4" s="62" t="s">
        <v>30</v>
      </c>
      <c r="J4" s="62"/>
      <c r="K4" s="62"/>
      <c r="L4" s="62"/>
      <c r="M4" s="63"/>
      <c r="N4" s="29"/>
    </row>
    <row r="5" spans="1:15" ht="13.5" thickBot="1">
      <c r="A5" s="89" t="s">
        <v>605</v>
      </c>
      <c r="B5" s="36" t="s">
        <v>9</v>
      </c>
      <c r="C5" s="37" t="s">
        <v>10</v>
      </c>
      <c r="D5" s="38" t="s">
        <v>11</v>
      </c>
      <c r="E5" s="92" t="s">
        <v>40</v>
      </c>
      <c r="F5" s="53" t="s">
        <v>13</v>
      </c>
      <c r="G5" s="65" t="s">
        <v>6</v>
      </c>
      <c r="H5" s="65" t="s">
        <v>16</v>
      </c>
      <c r="I5" s="65" t="s">
        <v>17</v>
      </c>
      <c r="J5" s="65" t="s">
        <v>26</v>
      </c>
      <c r="K5" s="65" t="s">
        <v>18</v>
      </c>
      <c r="L5" s="65" t="s">
        <v>19</v>
      </c>
      <c r="M5" s="65" t="s">
        <v>20</v>
      </c>
      <c r="N5" s="41" t="s">
        <v>28</v>
      </c>
      <c r="O5" s="95" t="s">
        <v>42</v>
      </c>
    </row>
    <row r="6" spans="1:15" ht="16.5" customHeight="1">
      <c r="A6" s="42">
        <v>1</v>
      </c>
      <c r="B6" s="56" t="s">
        <v>217</v>
      </c>
      <c r="C6" s="57" t="s">
        <v>152</v>
      </c>
      <c r="D6" s="76">
        <v>39941</v>
      </c>
      <c r="E6" s="58" t="s">
        <v>44</v>
      </c>
      <c r="F6" s="58" t="s">
        <v>149</v>
      </c>
      <c r="G6" s="54">
        <v>4.83</v>
      </c>
      <c r="H6" s="54">
        <v>5</v>
      </c>
      <c r="I6" s="54">
        <v>4.91</v>
      </c>
      <c r="J6" s="55"/>
      <c r="K6" s="54">
        <v>4.98</v>
      </c>
      <c r="L6" s="54">
        <v>4.54</v>
      </c>
      <c r="M6" s="54">
        <v>5.08</v>
      </c>
      <c r="N6" s="145">
        <f aca="true" t="shared" si="0" ref="N6:N31">MAX(G6:I6,K6:M6)</f>
        <v>5.08</v>
      </c>
      <c r="O6" s="107" t="str">
        <f aca="true" t="shared" si="1" ref="O6:O23">IF(ISBLANK(N6),"",IF(N6&gt;=6,"KSM",IF(N6&gt;=5.6,"I A",IF(N6&gt;=5.15,"II A",IF(N6&gt;=4.6,"III A",IF(N6&gt;=4.2,"I JA",IF(N6&gt;=3.85,"II JA",IF(N6&gt;=3.6,"III JA"))))))))</f>
        <v>III A</v>
      </c>
    </row>
    <row r="7" spans="1:15" ht="16.5" customHeight="1">
      <c r="A7" s="42">
        <v>2</v>
      </c>
      <c r="B7" s="56" t="s">
        <v>262</v>
      </c>
      <c r="C7" s="57" t="s">
        <v>263</v>
      </c>
      <c r="D7" s="76" t="s">
        <v>264</v>
      </c>
      <c r="E7" s="58" t="s">
        <v>44</v>
      </c>
      <c r="F7" s="58" t="s">
        <v>49</v>
      </c>
      <c r="G7" s="54">
        <v>4.65</v>
      </c>
      <c r="H7" s="54">
        <v>4.53</v>
      </c>
      <c r="I7" s="54">
        <v>4.73</v>
      </c>
      <c r="J7" s="55"/>
      <c r="K7" s="54">
        <v>4.86</v>
      </c>
      <c r="L7" s="54">
        <v>4.62</v>
      </c>
      <c r="M7" s="54">
        <v>4.69</v>
      </c>
      <c r="N7" s="145">
        <f t="shared" si="0"/>
        <v>4.86</v>
      </c>
      <c r="O7" s="107" t="str">
        <f t="shared" si="1"/>
        <v>III A</v>
      </c>
    </row>
    <row r="8" spans="1:15" ht="16.5" customHeight="1">
      <c r="A8" s="42">
        <v>3</v>
      </c>
      <c r="B8" s="56" t="s">
        <v>88</v>
      </c>
      <c r="C8" s="57" t="s">
        <v>501</v>
      </c>
      <c r="D8" s="76">
        <v>39843</v>
      </c>
      <c r="E8" s="58" t="s">
        <v>527</v>
      </c>
      <c r="F8" s="58" t="s">
        <v>686</v>
      </c>
      <c r="G8" s="54">
        <v>4.82</v>
      </c>
      <c r="H8" s="54">
        <v>4.66</v>
      </c>
      <c r="I8" s="54">
        <v>4.62</v>
      </c>
      <c r="J8" s="55"/>
      <c r="K8" s="54">
        <v>4.56</v>
      </c>
      <c r="L8" s="54">
        <v>4.73</v>
      </c>
      <c r="M8" s="54">
        <v>4.62</v>
      </c>
      <c r="N8" s="145">
        <f t="shared" si="0"/>
        <v>4.82</v>
      </c>
      <c r="O8" s="107" t="str">
        <f t="shared" si="1"/>
        <v>III A</v>
      </c>
    </row>
    <row r="9" spans="1:15" ht="16.5" customHeight="1">
      <c r="A9" s="42">
        <v>4</v>
      </c>
      <c r="B9" s="56" t="s">
        <v>157</v>
      </c>
      <c r="C9" s="57" t="s">
        <v>156</v>
      </c>
      <c r="D9" s="76">
        <v>39642</v>
      </c>
      <c r="E9" s="58" t="s">
        <v>44</v>
      </c>
      <c r="F9" s="58" t="s">
        <v>59</v>
      </c>
      <c r="G9" s="54">
        <v>4.67</v>
      </c>
      <c r="H9" s="54" t="s">
        <v>656</v>
      </c>
      <c r="I9" s="54" t="s">
        <v>656</v>
      </c>
      <c r="J9" s="55"/>
      <c r="K9" s="54" t="s">
        <v>656</v>
      </c>
      <c r="L9" s="54">
        <v>4.7</v>
      </c>
      <c r="M9" s="54">
        <v>4.5</v>
      </c>
      <c r="N9" s="145">
        <f t="shared" si="0"/>
        <v>4.7</v>
      </c>
      <c r="O9" s="107" t="str">
        <f t="shared" si="1"/>
        <v>III A</v>
      </c>
    </row>
    <row r="10" spans="1:15" ht="16.5" customHeight="1">
      <c r="A10" s="42">
        <v>5</v>
      </c>
      <c r="B10" s="56" t="s">
        <v>215</v>
      </c>
      <c r="C10" s="57" t="s">
        <v>520</v>
      </c>
      <c r="D10" s="76">
        <v>40401</v>
      </c>
      <c r="E10" s="58" t="s">
        <v>527</v>
      </c>
      <c r="F10" s="58" t="s">
        <v>521</v>
      </c>
      <c r="G10" s="54">
        <v>4.61</v>
      </c>
      <c r="H10" s="54">
        <v>4.46</v>
      </c>
      <c r="I10" s="54" t="s">
        <v>656</v>
      </c>
      <c r="J10" s="55"/>
      <c r="K10" s="54">
        <v>4.63</v>
      </c>
      <c r="L10" s="54" t="s">
        <v>656</v>
      </c>
      <c r="M10" s="54" t="s">
        <v>656</v>
      </c>
      <c r="N10" s="145">
        <f t="shared" si="0"/>
        <v>4.63</v>
      </c>
      <c r="O10" s="107" t="str">
        <f t="shared" si="1"/>
        <v>III A</v>
      </c>
    </row>
    <row r="11" spans="1:15" ht="16.5" customHeight="1">
      <c r="A11" s="42">
        <v>6</v>
      </c>
      <c r="B11" s="56" t="s">
        <v>548</v>
      </c>
      <c r="C11" s="57" t="s">
        <v>549</v>
      </c>
      <c r="D11" s="76">
        <v>39590</v>
      </c>
      <c r="E11" s="58" t="s">
        <v>553</v>
      </c>
      <c r="F11" s="58" t="s">
        <v>546</v>
      </c>
      <c r="G11" s="54">
        <v>4.44</v>
      </c>
      <c r="H11" s="54">
        <v>4.47</v>
      </c>
      <c r="I11" s="54">
        <v>4.22</v>
      </c>
      <c r="J11" s="55"/>
      <c r="K11" s="54" t="s">
        <v>656</v>
      </c>
      <c r="L11" s="54">
        <v>4.42</v>
      </c>
      <c r="M11" s="54">
        <v>4.55</v>
      </c>
      <c r="N11" s="145">
        <f t="shared" si="0"/>
        <v>4.55</v>
      </c>
      <c r="O11" s="107" t="str">
        <f t="shared" si="1"/>
        <v>I JA</v>
      </c>
    </row>
    <row r="12" spans="1:15" ht="16.5" customHeight="1">
      <c r="A12" s="42">
        <v>7</v>
      </c>
      <c r="B12" s="56" t="s">
        <v>164</v>
      </c>
      <c r="C12" s="57" t="s">
        <v>176</v>
      </c>
      <c r="D12" s="76" t="s">
        <v>266</v>
      </c>
      <c r="E12" s="58" t="s">
        <v>44</v>
      </c>
      <c r="F12" s="58" t="s">
        <v>49</v>
      </c>
      <c r="G12" s="54">
        <v>4.35</v>
      </c>
      <c r="H12" s="54">
        <v>4.15</v>
      </c>
      <c r="I12" s="54">
        <v>4.41</v>
      </c>
      <c r="J12" s="55"/>
      <c r="K12" s="54">
        <v>4.14</v>
      </c>
      <c r="L12" s="54">
        <v>3.99</v>
      </c>
      <c r="M12" s="54" t="s">
        <v>656</v>
      </c>
      <c r="N12" s="145">
        <f t="shared" si="0"/>
        <v>4.41</v>
      </c>
      <c r="O12" s="107" t="str">
        <f t="shared" si="1"/>
        <v>I JA</v>
      </c>
    </row>
    <row r="13" spans="1:15" ht="16.5" customHeight="1">
      <c r="A13" s="42">
        <v>8</v>
      </c>
      <c r="B13" s="56" t="s">
        <v>47</v>
      </c>
      <c r="C13" s="57" t="s">
        <v>499</v>
      </c>
      <c r="D13" s="76">
        <v>39921</v>
      </c>
      <c r="E13" s="58" t="s">
        <v>527</v>
      </c>
      <c r="F13" s="58" t="s">
        <v>498</v>
      </c>
      <c r="G13" s="54">
        <v>4.29</v>
      </c>
      <c r="H13" s="54">
        <v>4.32</v>
      </c>
      <c r="I13" s="54" t="s">
        <v>656</v>
      </c>
      <c r="J13" s="55"/>
      <c r="K13" s="54">
        <v>4.27</v>
      </c>
      <c r="L13" s="54">
        <v>4.4</v>
      </c>
      <c r="M13" s="54">
        <v>4.39</v>
      </c>
      <c r="N13" s="145">
        <f t="shared" si="0"/>
        <v>4.4</v>
      </c>
      <c r="O13" s="107" t="str">
        <f t="shared" si="1"/>
        <v>I JA</v>
      </c>
    </row>
    <row r="14" spans="1:15" ht="16.5" customHeight="1">
      <c r="A14" s="42">
        <v>9</v>
      </c>
      <c r="B14" s="56" t="s">
        <v>171</v>
      </c>
      <c r="C14" s="57" t="s">
        <v>304</v>
      </c>
      <c r="D14" s="76" t="s">
        <v>305</v>
      </c>
      <c r="E14" s="58" t="s">
        <v>44</v>
      </c>
      <c r="F14" s="58" t="s">
        <v>59</v>
      </c>
      <c r="G14" s="54" t="s">
        <v>656</v>
      </c>
      <c r="H14" s="54">
        <v>4.2</v>
      </c>
      <c r="I14" s="54">
        <v>4.27</v>
      </c>
      <c r="J14" s="55"/>
      <c r="K14" s="54"/>
      <c r="L14" s="54"/>
      <c r="M14" s="54"/>
      <c r="N14" s="145">
        <f t="shared" si="0"/>
        <v>4.27</v>
      </c>
      <c r="O14" s="107" t="str">
        <f t="shared" si="1"/>
        <v>I JA</v>
      </c>
    </row>
    <row r="15" spans="1:15" ht="16.5" customHeight="1">
      <c r="A15" s="42">
        <v>10</v>
      </c>
      <c r="B15" s="56" t="s">
        <v>151</v>
      </c>
      <c r="C15" s="57" t="s">
        <v>150</v>
      </c>
      <c r="D15" s="76">
        <v>40073</v>
      </c>
      <c r="E15" s="58" t="s">
        <v>44</v>
      </c>
      <c r="F15" s="58" t="s">
        <v>149</v>
      </c>
      <c r="G15" s="54">
        <v>4.21</v>
      </c>
      <c r="H15" s="54">
        <v>4.16</v>
      </c>
      <c r="I15" s="54">
        <v>4.24</v>
      </c>
      <c r="J15" s="55"/>
      <c r="K15" s="54"/>
      <c r="L15" s="54"/>
      <c r="M15" s="54"/>
      <c r="N15" s="145">
        <f t="shared" si="0"/>
        <v>4.24</v>
      </c>
      <c r="O15" s="107" t="str">
        <f t="shared" si="1"/>
        <v>I JA</v>
      </c>
    </row>
    <row r="16" spans="1:15" ht="16.5" customHeight="1">
      <c r="A16" s="42">
        <v>11</v>
      </c>
      <c r="B16" s="56" t="s">
        <v>165</v>
      </c>
      <c r="C16" s="57" t="s">
        <v>513</v>
      </c>
      <c r="D16" s="76">
        <v>40162</v>
      </c>
      <c r="E16" s="58" t="s">
        <v>527</v>
      </c>
      <c r="F16" s="58" t="s">
        <v>514</v>
      </c>
      <c r="G16" s="54">
        <v>3.89</v>
      </c>
      <c r="H16" s="54">
        <v>4.07</v>
      </c>
      <c r="I16" s="54">
        <v>4.19</v>
      </c>
      <c r="J16" s="55"/>
      <c r="K16" s="54"/>
      <c r="L16" s="54"/>
      <c r="M16" s="54"/>
      <c r="N16" s="145">
        <f t="shared" si="0"/>
        <v>4.19</v>
      </c>
      <c r="O16" s="107" t="str">
        <f t="shared" si="1"/>
        <v>II JA</v>
      </c>
    </row>
    <row r="17" spans="1:15" ht="16.5" customHeight="1">
      <c r="A17" s="42">
        <v>12</v>
      </c>
      <c r="B17" s="56" t="s">
        <v>56</v>
      </c>
      <c r="C17" s="57" t="s">
        <v>154</v>
      </c>
      <c r="D17" s="76">
        <v>40531</v>
      </c>
      <c r="E17" s="58" t="s">
        <v>527</v>
      </c>
      <c r="F17" s="58" t="s">
        <v>498</v>
      </c>
      <c r="G17" s="54" t="s">
        <v>656</v>
      </c>
      <c r="H17" s="54">
        <v>4.05</v>
      </c>
      <c r="I17" s="54">
        <v>4.08</v>
      </c>
      <c r="J17" s="55"/>
      <c r="K17" s="54"/>
      <c r="L17" s="54"/>
      <c r="M17" s="54"/>
      <c r="N17" s="145">
        <f t="shared" si="0"/>
        <v>4.08</v>
      </c>
      <c r="O17" s="107" t="str">
        <f t="shared" si="1"/>
        <v>II JA</v>
      </c>
    </row>
    <row r="18" spans="1:15" ht="16.5" customHeight="1">
      <c r="A18" s="42">
        <v>13</v>
      </c>
      <c r="B18" s="56" t="s">
        <v>159</v>
      </c>
      <c r="C18" s="57" t="s">
        <v>158</v>
      </c>
      <c r="D18" s="76">
        <v>39555</v>
      </c>
      <c r="E18" s="58" t="s">
        <v>44</v>
      </c>
      <c r="F18" s="58" t="s">
        <v>59</v>
      </c>
      <c r="G18" s="54">
        <v>3.74</v>
      </c>
      <c r="H18" s="54">
        <v>4.06</v>
      </c>
      <c r="I18" s="54">
        <v>3.24</v>
      </c>
      <c r="J18" s="55"/>
      <c r="K18" s="54"/>
      <c r="L18" s="54"/>
      <c r="M18" s="54"/>
      <c r="N18" s="145">
        <f t="shared" si="0"/>
        <v>4.06</v>
      </c>
      <c r="O18" s="107" t="str">
        <f t="shared" si="1"/>
        <v>II JA</v>
      </c>
    </row>
    <row r="19" spans="1:15" ht="16.5" customHeight="1">
      <c r="A19" s="42">
        <v>14</v>
      </c>
      <c r="B19" s="56" t="s">
        <v>289</v>
      </c>
      <c r="C19" s="57" t="s">
        <v>290</v>
      </c>
      <c r="D19" s="76" t="s">
        <v>291</v>
      </c>
      <c r="E19" s="58" t="s">
        <v>3</v>
      </c>
      <c r="F19" s="58" t="s">
        <v>49</v>
      </c>
      <c r="G19" s="77">
        <v>4</v>
      </c>
      <c r="H19" s="54">
        <v>3.84</v>
      </c>
      <c r="I19" s="54">
        <v>3.91</v>
      </c>
      <c r="J19" s="55"/>
      <c r="K19" s="54"/>
      <c r="L19" s="54"/>
      <c r="M19" s="54"/>
      <c r="N19" s="145">
        <f t="shared" si="0"/>
        <v>4</v>
      </c>
      <c r="O19" s="107" t="str">
        <f t="shared" si="1"/>
        <v>II JA</v>
      </c>
    </row>
    <row r="20" spans="1:15" ht="16.5" customHeight="1">
      <c r="A20" s="42">
        <v>15</v>
      </c>
      <c r="B20" s="56" t="s">
        <v>308</v>
      </c>
      <c r="C20" s="57" t="s">
        <v>687</v>
      </c>
      <c r="D20" s="76" t="s">
        <v>120</v>
      </c>
      <c r="E20" s="58" t="s">
        <v>44</v>
      </c>
      <c r="F20" s="58" t="s">
        <v>59</v>
      </c>
      <c r="G20" s="54" t="s">
        <v>656</v>
      </c>
      <c r="H20" s="54">
        <v>3.86</v>
      </c>
      <c r="I20" s="54">
        <v>3.94</v>
      </c>
      <c r="J20" s="55"/>
      <c r="K20" s="54"/>
      <c r="L20" s="54"/>
      <c r="M20" s="54"/>
      <c r="N20" s="145">
        <f t="shared" si="0"/>
        <v>3.94</v>
      </c>
      <c r="O20" s="107" t="str">
        <f t="shared" si="1"/>
        <v>II JA</v>
      </c>
    </row>
    <row r="21" spans="1:15" ht="16.5" customHeight="1">
      <c r="A21" s="42">
        <v>16</v>
      </c>
      <c r="B21" s="56" t="s">
        <v>57</v>
      </c>
      <c r="C21" s="57" t="s">
        <v>429</v>
      </c>
      <c r="D21" s="76" t="s">
        <v>430</v>
      </c>
      <c r="E21" s="58" t="s">
        <v>3</v>
      </c>
      <c r="F21" s="58" t="s">
        <v>431</v>
      </c>
      <c r="G21" s="54" t="s">
        <v>656</v>
      </c>
      <c r="H21" s="54">
        <v>3.83</v>
      </c>
      <c r="I21" s="54" t="s">
        <v>656</v>
      </c>
      <c r="J21" s="55"/>
      <c r="K21" s="54"/>
      <c r="L21" s="54"/>
      <c r="M21" s="54"/>
      <c r="N21" s="145">
        <f t="shared" si="0"/>
        <v>3.83</v>
      </c>
      <c r="O21" s="107" t="str">
        <f t="shared" si="1"/>
        <v>III JA</v>
      </c>
    </row>
    <row r="22" spans="1:15" ht="16.5" customHeight="1">
      <c r="A22" s="42">
        <v>17</v>
      </c>
      <c r="B22" s="56" t="s">
        <v>155</v>
      </c>
      <c r="C22" s="57" t="s">
        <v>554</v>
      </c>
      <c r="D22" s="76" t="s">
        <v>555</v>
      </c>
      <c r="E22" s="58" t="s">
        <v>235</v>
      </c>
      <c r="F22" s="58" t="s">
        <v>556</v>
      </c>
      <c r="G22" s="54">
        <v>3.55</v>
      </c>
      <c r="H22" s="54">
        <v>3.8</v>
      </c>
      <c r="I22" s="54">
        <v>3.7</v>
      </c>
      <c r="J22" s="55"/>
      <c r="K22" s="54"/>
      <c r="L22" s="54"/>
      <c r="M22" s="54"/>
      <c r="N22" s="145">
        <f t="shared" si="0"/>
        <v>3.8</v>
      </c>
      <c r="O22" s="107" t="str">
        <f t="shared" si="1"/>
        <v>III JA</v>
      </c>
    </row>
    <row r="23" spans="1:15" ht="16.5" customHeight="1">
      <c r="A23" s="42">
        <v>18</v>
      </c>
      <c r="B23" s="56" t="s">
        <v>86</v>
      </c>
      <c r="C23" s="57" t="s">
        <v>255</v>
      </c>
      <c r="D23" s="76">
        <v>39955</v>
      </c>
      <c r="E23" s="58" t="s">
        <v>44</v>
      </c>
      <c r="F23" s="58" t="s">
        <v>84</v>
      </c>
      <c r="G23" s="54">
        <v>3.62</v>
      </c>
      <c r="H23" s="54">
        <v>3.74</v>
      </c>
      <c r="I23" s="54" t="s">
        <v>656</v>
      </c>
      <c r="J23" s="55"/>
      <c r="K23" s="54"/>
      <c r="L23" s="54"/>
      <c r="M23" s="54"/>
      <c r="N23" s="145">
        <f t="shared" si="0"/>
        <v>3.74</v>
      </c>
      <c r="O23" s="107" t="str">
        <f t="shared" si="1"/>
        <v>III JA</v>
      </c>
    </row>
    <row r="24" spans="1:15" ht="16.5" customHeight="1">
      <c r="A24" s="42">
        <v>19</v>
      </c>
      <c r="B24" s="56" t="s">
        <v>65</v>
      </c>
      <c r="C24" s="57" t="s">
        <v>64</v>
      </c>
      <c r="D24" s="76" t="s">
        <v>63</v>
      </c>
      <c r="E24" s="58" t="s">
        <v>44</v>
      </c>
      <c r="F24" s="58" t="s">
        <v>431</v>
      </c>
      <c r="G24" s="54">
        <v>3.58</v>
      </c>
      <c r="H24" s="54">
        <v>3.51</v>
      </c>
      <c r="I24" s="54">
        <v>3</v>
      </c>
      <c r="J24" s="55"/>
      <c r="K24" s="54"/>
      <c r="L24" s="54"/>
      <c r="M24" s="54"/>
      <c r="N24" s="145">
        <f t="shared" si="0"/>
        <v>3.58</v>
      </c>
      <c r="O24" s="107"/>
    </row>
    <row r="25" spans="1:15" ht="16.5" customHeight="1">
      <c r="A25" s="42">
        <v>20</v>
      </c>
      <c r="B25" s="56" t="s">
        <v>292</v>
      </c>
      <c r="C25" s="57" t="s">
        <v>293</v>
      </c>
      <c r="D25" s="76" t="s">
        <v>120</v>
      </c>
      <c r="E25" s="58" t="s">
        <v>3</v>
      </c>
      <c r="F25" s="58" t="s">
        <v>49</v>
      </c>
      <c r="G25" s="54" t="s">
        <v>656</v>
      </c>
      <c r="H25" s="54">
        <v>3.55</v>
      </c>
      <c r="I25" s="54" t="s">
        <v>656</v>
      </c>
      <c r="J25" s="55"/>
      <c r="K25" s="54"/>
      <c r="L25" s="54"/>
      <c r="M25" s="54"/>
      <c r="N25" s="145">
        <f t="shared" si="0"/>
        <v>3.55</v>
      </c>
      <c r="O25" s="107"/>
    </row>
    <row r="26" spans="1:15" ht="16.5" customHeight="1">
      <c r="A26" s="42">
        <v>21</v>
      </c>
      <c r="B26" s="56" t="s">
        <v>171</v>
      </c>
      <c r="C26" s="57" t="s">
        <v>275</v>
      </c>
      <c r="D26" s="76" t="s">
        <v>264</v>
      </c>
      <c r="E26" s="58" t="s">
        <v>44</v>
      </c>
      <c r="F26" s="58" t="s">
        <v>49</v>
      </c>
      <c r="G26" s="54" t="s">
        <v>656</v>
      </c>
      <c r="H26" s="54">
        <v>3.41</v>
      </c>
      <c r="I26" s="54">
        <v>3.53</v>
      </c>
      <c r="J26" s="55"/>
      <c r="K26" s="54"/>
      <c r="L26" s="54"/>
      <c r="M26" s="54"/>
      <c r="N26" s="145">
        <f t="shared" si="0"/>
        <v>3.53</v>
      </c>
      <c r="O26" s="107"/>
    </row>
    <row r="27" spans="1:15" ht="16.5" customHeight="1">
      <c r="A27" s="42">
        <v>22</v>
      </c>
      <c r="B27" s="56" t="s">
        <v>502</v>
      </c>
      <c r="C27" s="57" t="s">
        <v>503</v>
      </c>
      <c r="D27" s="76">
        <v>40030</v>
      </c>
      <c r="E27" s="58" t="s">
        <v>527</v>
      </c>
      <c r="F27" s="58" t="s">
        <v>498</v>
      </c>
      <c r="G27" s="54" t="s">
        <v>656</v>
      </c>
      <c r="H27" s="54">
        <v>3.53</v>
      </c>
      <c r="I27" s="54" t="s">
        <v>656</v>
      </c>
      <c r="J27" s="55"/>
      <c r="K27" s="54"/>
      <c r="L27" s="54"/>
      <c r="M27" s="54"/>
      <c r="N27" s="145">
        <f t="shared" si="0"/>
        <v>3.53</v>
      </c>
      <c r="O27" s="107"/>
    </row>
    <row r="28" spans="1:15" ht="16.5" customHeight="1">
      <c r="A28" s="42">
        <v>23</v>
      </c>
      <c r="B28" s="56" t="s">
        <v>276</v>
      </c>
      <c r="C28" s="57" t="s">
        <v>277</v>
      </c>
      <c r="D28" s="76" t="s">
        <v>278</v>
      </c>
      <c r="E28" s="58" t="s">
        <v>44</v>
      </c>
      <c r="F28" s="58" t="s">
        <v>49</v>
      </c>
      <c r="G28" s="54" t="s">
        <v>656</v>
      </c>
      <c r="H28" s="54">
        <v>3.49</v>
      </c>
      <c r="I28" s="54" t="s">
        <v>656</v>
      </c>
      <c r="J28" s="55"/>
      <c r="K28" s="54"/>
      <c r="L28" s="54"/>
      <c r="M28" s="54"/>
      <c r="N28" s="145">
        <f t="shared" si="0"/>
        <v>3.49</v>
      </c>
      <c r="O28" s="107"/>
    </row>
    <row r="29" spans="1:15" ht="16.5" customHeight="1">
      <c r="A29" s="42">
        <v>24</v>
      </c>
      <c r="B29" s="56" t="s">
        <v>162</v>
      </c>
      <c r="C29" s="57" t="s">
        <v>543</v>
      </c>
      <c r="D29" s="76">
        <v>40052</v>
      </c>
      <c r="E29" s="58" t="s">
        <v>553</v>
      </c>
      <c r="F29" s="58" t="s">
        <v>541</v>
      </c>
      <c r="G29" s="54" t="s">
        <v>656</v>
      </c>
      <c r="H29" s="54" t="s">
        <v>656</v>
      </c>
      <c r="I29" s="54">
        <v>3.34</v>
      </c>
      <c r="J29" s="55"/>
      <c r="K29" s="54"/>
      <c r="L29" s="54"/>
      <c r="M29" s="54"/>
      <c r="N29" s="145">
        <f t="shared" si="0"/>
        <v>3.34</v>
      </c>
      <c r="O29" s="107"/>
    </row>
    <row r="30" spans="1:15" ht="16.5" customHeight="1">
      <c r="A30" s="42">
        <v>25</v>
      </c>
      <c r="B30" s="56" t="s">
        <v>367</v>
      </c>
      <c r="C30" s="57" t="s">
        <v>547</v>
      </c>
      <c r="D30" s="76">
        <v>39621</v>
      </c>
      <c r="E30" s="58" t="s">
        <v>553</v>
      </c>
      <c r="F30" s="58" t="s">
        <v>546</v>
      </c>
      <c r="G30" s="54" t="s">
        <v>656</v>
      </c>
      <c r="H30" s="54">
        <v>3.15</v>
      </c>
      <c r="I30" s="54">
        <v>3.28</v>
      </c>
      <c r="J30" s="55"/>
      <c r="K30" s="54"/>
      <c r="L30" s="54"/>
      <c r="M30" s="54"/>
      <c r="N30" s="145">
        <f t="shared" si="0"/>
        <v>3.28</v>
      </c>
      <c r="O30" s="107"/>
    </row>
    <row r="31" spans="1:15" ht="16.5" customHeight="1">
      <c r="A31" s="42" t="s">
        <v>37</v>
      </c>
      <c r="B31" s="56" t="s">
        <v>52</v>
      </c>
      <c r="C31" s="57" t="s">
        <v>309</v>
      </c>
      <c r="D31" s="76" t="s">
        <v>60</v>
      </c>
      <c r="E31" s="58" t="s">
        <v>44</v>
      </c>
      <c r="F31" s="58" t="s">
        <v>59</v>
      </c>
      <c r="G31" s="54" t="s">
        <v>656</v>
      </c>
      <c r="H31" s="54">
        <v>4.2</v>
      </c>
      <c r="I31" s="54">
        <v>4.4</v>
      </c>
      <c r="J31" s="137" t="s">
        <v>37</v>
      </c>
      <c r="K31" s="54"/>
      <c r="L31" s="54"/>
      <c r="M31" s="54"/>
      <c r="N31" s="145">
        <f t="shared" si="0"/>
        <v>4.4</v>
      </c>
      <c r="O31" s="107" t="str">
        <f>IF(ISBLANK(N31),"",IF(N31&gt;=6,"KSM",IF(N31&gt;=5.6,"I A",IF(N31&gt;=5.15,"II A",IF(N31&gt;=4.6,"III A",IF(N31&gt;=4.2,"I JA",IF(N31&gt;=3.85,"II JA",IF(N31&gt;=3.6,"III JA"))))))))</f>
        <v>I JA</v>
      </c>
    </row>
    <row r="32" spans="1:15" ht="16.5" customHeight="1">
      <c r="A32" s="42"/>
      <c r="B32" s="56" t="s">
        <v>283</v>
      </c>
      <c r="C32" s="57" t="s">
        <v>284</v>
      </c>
      <c r="D32" s="76" t="s">
        <v>285</v>
      </c>
      <c r="E32" s="58" t="s">
        <v>3</v>
      </c>
      <c r="F32" s="58" t="s">
        <v>49</v>
      </c>
      <c r="G32" s="54" t="s">
        <v>656</v>
      </c>
      <c r="H32" s="54" t="s">
        <v>656</v>
      </c>
      <c r="I32" s="54" t="s">
        <v>656</v>
      </c>
      <c r="J32" s="55"/>
      <c r="K32" s="54"/>
      <c r="L32" s="54"/>
      <c r="M32" s="54"/>
      <c r="N32" s="145" t="s">
        <v>677</v>
      </c>
      <c r="O32" s="107"/>
    </row>
    <row r="33" spans="1:15" ht="16.5" customHeight="1">
      <c r="A33" s="42"/>
      <c r="B33" s="56" t="s">
        <v>90</v>
      </c>
      <c r="C33" s="57" t="s">
        <v>163</v>
      </c>
      <c r="D33" s="76" t="s">
        <v>282</v>
      </c>
      <c r="E33" s="58" t="s">
        <v>44</v>
      </c>
      <c r="F33" s="58" t="s">
        <v>123</v>
      </c>
      <c r="G33" s="54" t="s">
        <v>656</v>
      </c>
      <c r="H33" s="54" t="s">
        <v>656</v>
      </c>
      <c r="I33" s="54" t="s">
        <v>656</v>
      </c>
      <c r="J33" s="55"/>
      <c r="K33" s="54"/>
      <c r="L33" s="54"/>
      <c r="M33" s="54"/>
      <c r="N33" s="145" t="s">
        <v>677</v>
      </c>
      <c r="O33" s="107"/>
    </row>
    <row r="34" spans="1:15" ht="16.5" customHeight="1">
      <c r="A34" s="42"/>
      <c r="B34" s="56" t="s">
        <v>90</v>
      </c>
      <c r="C34" s="57" t="s">
        <v>448</v>
      </c>
      <c r="D34" s="76">
        <v>40023</v>
      </c>
      <c r="E34" s="58" t="s">
        <v>44</v>
      </c>
      <c r="F34" s="58" t="s">
        <v>43</v>
      </c>
      <c r="G34" s="54" t="s">
        <v>656</v>
      </c>
      <c r="H34" s="54" t="s">
        <v>656</v>
      </c>
      <c r="I34" s="54" t="s">
        <v>656</v>
      </c>
      <c r="J34" s="55"/>
      <c r="K34" s="54"/>
      <c r="L34" s="54"/>
      <c r="M34" s="54"/>
      <c r="N34" s="145" t="s">
        <v>677</v>
      </c>
      <c r="O34" s="107"/>
    </row>
    <row r="35" spans="1:15" ht="16.5" customHeight="1">
      <c r="A35" s="42"/>
      <c r="B35" s="56" t="s">
        <v>169</v>
      </c>
      <c r="C35" s="57" t="s">
        <v>286</v>
      </c>
      <c r="D35" s="76" t="s">
        <v>287</v>
      </c>
      <c r="E35" s="58" t="s">
        <v>3</v>
      </c>
      <c r="F35" s="58" t="s">
        <v>49</v>
      </c>
      <c r="G35" s="54" t="s">
        <v>656</v>
      </c>
      <c r="H35" s="54" t="s">
        <v>656</v>
      </c>
      <c r="I35" s="54" t="s">
        <v>656</v>
      </c>
      <c r="J35" s="55"/>
      <c r="K35" s="54"/>
      <c r="L35" s="54"/>
      <c r="M35" s="54"/>
      <c r="N35" s="145" t="s">
        <v>677</v>
      </c>
      <c r="O35" s="107"/>
    </row>
    <row r="36" spans="1:15" ht="16.5" customHeight="1">
      <c r="A36" s="42"/>
      <c r="B36" s="56" t="s">
        <v>299</v>
      </c>
      <c r="C36" s="57" t="s">
        <v>300</v>
      </c>
      <c r="D36" s="76" t="s">
        <v>301</v>
      </c>
      <c r="E36" s="58" t="s">
        <v>44</v>
      </c>
      <c r="F36" s="58" t="s">
        <v>59</v>
      </c>
      <c r="G36" s="54" t="s">
        <v>656</v>
      </c>
      <c r="H36" s="54" t="s">
        <v>656</v>
      </c>
      <c r="I36" s="54" t="s">
        <v>656</v>
      </c>
      <c r="J36" s="55"/>
      <c r="K36" s="54"/>
      <c r="L36" s="54"/>
      <c r="M36" s="54"/>
      <c r="N36" s="145" t="s">
        <v>677</v>
      </c>
      <c r="O36" s="107"/>
    </row>
    <row r="37" spans="1:15" ht="16.5" customHeight="1">
      <c r="A37" s="42"/>
      <c r="B37" s="56" t="s">
        <v>58</v>
      </c>
      <c r="C37" s="57" t="s">
        <v>76</v>
      </c>
      <c r="D37" s="76" t="s">
        <v>75</v>
      </c>
      <c r="E37" s="58" t="s">
        <v>44</v>
      </c>
      <c r="F37" s="58" t="s">
        <v>62</v>
      </c>
      <c r="G37" s="54" t="s">
        <v>656</v>
      </c>
      <c r="H37" s="54" t="s">
        <v>656</v>
      </c>
      <c r="I37" s="54" t="s">
        <v>656</v>
      </c>
      <c r="J37" s="55"/>
      <c r="K37" s="54"/>
      <c r="L37" s="54"/>
      <c r="M37" s="54"/>
      <c r="N37" s="145" t="s">
        <v>677</v>
      </c>
      <c r="O37" s="107"/>
    </row>
    <row r="38" spans="1:15" ht="16.5" customHeight="1">
      <c r="A38" s="42"/>
      <c r="B38" s="56" t="s">
        <v>201</v>
      </c>
      <c r="C38" s="57" t="s">
        <v>205</v>
      </c>
      <c r="D38" s="76">
        <v>40444</v>
      </c>
      <c r="E38" s="58" t="s">
        <v>44</v>
      </c>
      <c r="F38" s="58" t="s">
        <v>84</v>
      </c>
      <c r="G38" s="54" t="s">
        <v>656</v>
      </c>
      <c r="H38" s="54" t="s">
        <v>656</v>
      </c>
      <c r="I38" s="54" t="s">
        <v>656</v>
      </c>
      <c r="J38" s="55"/>
      <c r="K38" s="54"/>
      <c r="L38" s="54"/>
      <c r="M38" s="54"/>
      <c r="N38" s="145" t="s">
        <v>677</v>
      </c>
      <c r="O38" s="107"/>
    </row>
    <row r="39" spans="1:15" ht="16.5" customHeight="1">
      <c r="A39" s="42"/>
      <c r="B39" s="56" t="s">
        <v>267</v>
      </c>
      <c r="C39" s="57" t="s">
        <v>268</v>
      </c>
      <c r="D39" s="76" t="s">
        <v>269</v>
      </c>
      <c r="E39" s="58" t="s">
        <v>44</v>
      </c>
      <c r="F39" s="58" t="s">
        <v>49</v>
      </c>
      <c r="G39" s="54"/>
      <c r="H39" s="54"/>
      <c r="I39" s="54"/>
      <c r="J39" s="55"/>
      <c r="K39" s="54"/>
      <c r="L39" s="54"/>
      <c r="M39" s="54"/>
      <c r="N39" s="145" t="s">
        <v>604</v>
      </c>
      <c r="O39" s="107"/>
    </row>
    <row r="40" spans="1:15" ht="16.5" customHeight="1">
      <c r="A40" s="42"/>
      <c r="B40" s="56" t="s">
        <v>160</v>
      </c>
      <c r="C40" s="57" t="s">
        <v>458</v>
      </c>
      <c r="D40" s="76">
        <v>40129</v>
      </c>
      <c r="E40" s="58" t="s">
        <v>44</v>
      </c>
      <c r="F40" s="58" t="s">
        <v>117</v>
      </c>
      <c r="G40" s="54"/>
      <c r="H40" s="54"/>
      <c r="I40" s="54"/>
      <c r="J40" s="55"/>
      <c r="K40" s="54"/>
      <c r="L40" s="54"/>
      <c r="M40" s="54"/>
      <c r="N40" s="145" t="s">
        <v>604</v>
      </c>
      <c r="O40" s="107"/>
    </row>
    <row r="41" spans="1:15" ht="16.5" customHeight="1">
      <c r="A41" s="42"/>
      <c r="B41" s="56" t="s">
        <v>56</v>
      </c>
      <c r="C41" s="57" t="s">
        <v>55</v>
      </c>
      <c r="D41" s="76" t="s">
        <v>77</v>
      </c>
      <c r="E41" s="58" t="s">
        <v>44</v>
      </c>
      <c r="F41" s="58" t="s">
        <v>49</v>
      </c>
      <c r="G41" s="54"/>
      <c r="H41" s="54"/>
      <c r="I41" s="54"/>
      <c r="J41" s="55"/>
      <c r="K41" s="54"/>
      <c r="L41" s="54"/>
      <c r="M41" s="54"/>
      <c r="N41" s="145" t="s">
        <v>604</v>
      </c>
      <c r="O41" s="107"/>
    </row>
    <row r="42" spans="1:15" ht="16.5" customHeight="1">
      <c r="A42" s="42"/>
      <c r="B42" s="56" t="s">
        <v>52</v>
      </c>
      <c r="C42" s="57" t="s">
        <v>51</v>
      </c>
      <c r="D42" s="76" t="s">
        <v>50</v>
      </c>
      <c r="E42" s="58" t="s">
        <v>44</v>
      </c>
      <c r="F42" s="58" t="s">
        <v>49</v>
      </c>
      <c r="G42" s="54"/>
      <c r="H42" s="54"/>
      <c r="I42" s="54"/>
      <c r="J42" s="55"/>
      <c r="K42" s="54"/>
      <c r="L42" s="54"/>
      <c r="M42" s="54"/>
      <c r="N42" s="145" t="s">
        <v>604</v>
      </c>
      <c r="O42" s="107"/>
    </row>
    <row r="43" spans="1:15" ht="16.5" customHeight="1">
      <c r="A43" s="42"/>
      <c r="B43" s="56" t="s">
        <v>247</v>
      </c>
      <c r="C43" s="57" t="s">
        <v>248</v>
      </c>
      <c r="D43" s="76">
        <v>39951</v>
      </c>
      <c r="E43" s="58" t="s">
        <v>44</v>
      </c>
      <c r="F43" s="58" t="s">
        <v>117</v>
      </c>
      <c r="G43" s="54"/>
      <c r="H43" s="54"/>
      <c r="I43" s="54"/>
      <c r="J43" s="55"/>
      <c r="K43" s="54"/>
      <c r="L43" s="54"/>
      <c r="M43" s="54"/>
      <c r="N43" s="145" t="s">
        <v>604</v>
      </c>
      <c r="O43" s="107"/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75"/>
  <sheetViews>
    <sheetView zoomScalePageLayoutView="0" workbookViewId="0" topLeftCell="A34">
      <selection activeCell="N60" sqref="N60"/>
    </sheetView>
  </sheetViews>
  <sheetFormatPr defaultColWidth="9.140625" defaultRowHeight="12.75"/>
  <cols>
    <col min="1" max="1" width="6.140625" style="113" customWidth="1"/>
    <col min="2" max="2" width="7.57421875" style="6" bestFit="1" customWidth="1"/>
    <col min="3" max="3" width="15.7109375" style="6" bestFit="1" customWidth="1"/>
    <col min="4" max="4" width="10.28125" style="6" customWidth="1"/>
    <col min="5" max="5" width="14.28125" style="6" customWidth="1"/>
    <col min="6" max="6" width="24.00390625" style="6" bestFit="1" customWidth="1"/>
    <col min="7" max="7" width="6.00390625" style="6" customWidth="1"/>
    <col min="8" max="8" width="5.7109375" style="10" customWidth="1"/>
    <col min="9" max="9" width="6.421875" style="6" bestFit="1" customWidth="1"/>
    <col min="10" max="10" width="2.421875" style="6" customWidth="1"/>
    <col min="11" max="16384" width="9.140625" style="6" customWidth="1"/>
  </cols>
  <sheetData>
    <row r="1" spans="2:6" ht="17.25">
      <c r="B1" s="7"/>
      <c r="D1" s="8" t="s">
        <v>41</v>
      </c>
      <c r="E1" s="8"/>
      <c r="F1" s="9"/>
    </row>
    <row r="2" spans="1:8" ht="17.25">
      <c r="A2" s="113" t="s">
        <v>3</v>
      </c>
      <c r="B2" s="7"/>
      <c r="D2" s="8"/>
      <c r="E2" s="8"/>
      <c r="H2" s="31" t="s">
        <v>206</v>
      </c>
    </row>
    <row r="3" spans="1:8" s="13" customFormat="1" ht="3.75">
      <c r="A3" s="114"/>
      <c r="B3" s="14"/>
      <c r="F3" s="15"/>
      <c r="H3" s="16"/>
    </row>
    <row r="4" spans="2:8" ht="12.75">
      <c r="B4" s="17" t="s">
        <v>4</v>
      </c>
      <c r="C4" s="18"/>
      <c r="D4" s="17" t="s">
        <v>5</v>
      </c>
      <c r="E4" s="17"/>
      <c r="F4" s="19"/>
      <c r="G4" s="11"/>
      <c r="H4" s="12"/>
    </row>
    <row r="5" spans="1:8" s="13" customFormat="1" ht="4.5" thickBot="1">
      <c r="A5" s="114"/>
      <c r="B5" s="14"/>
      <c r="F5" s="15"/>
      <c r="H5" s="16"/>
    </row>
    <row r="6" spans="1:9" ht="13.5" thickBot="1">
      <c r="A6" s="115" t="s">
        <v>605</v>
      </c>
      <c r="B6" s="90" t="s">
        <v>9</v>
      </c>
      <c r="C6" s="91" t="s">
        <v>10</v>
      </c>
      <c r="D6" s="92" t="s">
        <v>11</v>
      </c>
      <c r="E6" s="92" t="s">
        <v>40</v>
      </c>
      <c r="F6" s="92" t="s">
        <v>13</v>
      </c>
      <c r="G6" s="93" t="s">
        <v>14</v>
      </c>
      <c r="H6" s="94" t="s">
        <v>15</v>
      </c>
      <c r="I6" s="95" t="s">
        <v>42</v>
      </c>
    </row>
    <row r="7" spans="1:9" ht="17.25" customHeight="1">
      <c r="A7" s="116" t="s">
        <v>6</v>
      </c>
      <c r="B7" s="21" t="s">
        <v>90</v>
      </c>
      <c r="C7" s="22" t="s">
        <v>89</v>
      </c>
      <c r="D7" s="23">
        <v>39797</v>
      </c>
      <c r="E7" s="126" t="s">
        <v>44</v>
      </c>
      <c r="F7" s="24" t="s">
        <v>84</v>
      </c>
      <c r="G7" s="96">
        <v>8.19</v>
      </c>
      <c r="H7" s="96">
        <v>8.11</v>
      </c>
      <c r="I7" s="86" t="str">
        <f>IF(ISBLANK(G7),"",IF(G7&lt;=7.7,"KSM",IF(G7&lt;=8,"I A",IF(G7&lt;=8.44,"II A",IF(G7&lt;=9.04,"III A",IF(G7&lt;=9.64,"I JA",IF(G7&lt;=10.04,"II JA",IF(G7&lt;=10.34,"III JA"))))))))</f>
        <v>II A</v>
      </c>
    </row>
    <row r="8" spans="1:9" ht="17.25" customHeight="1">
      <c r="A8" s="117" t="s">
        <v>16</v>
      </c>
      <c r="B8" s="21" t="s">
        <v>88</v>
      </c>
      <c r="C8" s="22" t="s">
        <v>476</v>
      </c>
      <c r="D8" s="23">
        <v>40035</v>
      </c>
      <c r="E8" s="126" t="s">
        <v>44</v>
      </c>
      <c r="F8" s="24" t="s">
        <v>473</v>
      </c>
      <c r="G8" s="96">
        <v>8.74</v>
      </c>
      <c r="H8" s="96">
        <v>8.67</v>
      </c>
      <c r="I8" s="86" t="str">
        <f>IF(ISBLANK(G8),"",IF(G8&lt;=7.7,"KSM",IF(G8&lt;=8,"I A",IF(G8&lt;=8.44,"II A",IF(G8&lt;=9.04,"III A",IF(G8&lt;=9.64,"I JA",IF(G8&lt;=10.04,"II JA",IF(G8&lt;=10.34,"III JA"))))))))</f>
        <v>III A</v>
      </c>
    </row>
    <row r="9" spans="1:9" ht="17.25" customHeight="1">
      <c r="A9" s="116" t="s">
        <v>17</v>
      </c>
      <c r="B9" s="21" t="s">
        <v>79</v>
      </c>
      <c r="C9" s="22" t="s">
        <v>655</v>
      </c>
      <c r="D9" s="23" t="s">
        <v>78</v>
      </c>
      <c r="E9" s="126" t="s">
        <v>44</v>
      </c>
      <c r="F9" s="24" t="s">
        <v>62</v>
      </c>
      <c r="G9" s="96">
        <v>8.8</v>
      </c>
      <c r="H9" s="96">
        <v>8.77</v>
      </c>
      <c r="I9" s="86" t="str">
        <f>IF(ISBLANK(G9),"",IF(G9&lt;=7.7,"KSM",IF(G9&lt;=8,"I A",IF(G9&lt;=8.44,"II A",IF(G9&lt;=9.04,"III A",IF(G9&lt;=9.64,"I JA",IF(G9&lt;=10.04,"II JA",IF(G9&lt;=10.34,"III JA"))))))))</f>
        <v>III A</v>
      </c>
    </row>
    <row r="10" spans="1:9" ht="17.25" customHeight="1">
      <c r="A10" s="117" t="s">
        <v>18</v>
      </c>
      <c r="B10" s="21" t="s">
        <v>367</v>
      </c>
      <c r="C10" s="22" t="s">
        <v>368</v>
      </c>
      <c r="D10" s="23">
        <v>39923</v>
      </c>
      <c r="E10" s="126" t="s">
        <v>44</v>
      </c>
      <c r="F10" s="24" t="s">
        <v>118</v>
      </c>
      <c r="G10" s="96">
        <v>8.83</v>
      </c>
      <c r="H10" s="96">
        <v>8.82</v>
      </c>
      <c r="I10" s="86" t="str">
        <f>IF(ISBLANK(G10),"",IF(G10&lt;=7.7,"KSM",IF(G10&lt;=8,"I A",IF(G10&lt;=8.44,"II A",IF(G10&lt;=9.04,"III A",IF(G10&lt;=9.64,"I JA",IF(G10&lt;=10.04,"II JA",IF(G10&lt;=10.34,"III JA"))))))))</f>
        <v>III A</v>
      </c>
    </row>
    <row r="11" spans="1:9" ht="17.25" customHeight="1">
      <c r="A11" s="116" t="s">
        <v>19</v>
      </c>
      <c r="B11" s="21" t="s">
        <v>56</v>
      </c>
      <c r="C11" s="22" t="s">
        <v>83</v>
      </c>
      <c r="D11" s="23" t="s">
        <v>75</v>
      </c>
      <c r="E11" s="126" t="s">
        <v>44</v>
      </c>
      <c r="F11" s="24" t="s">
        <v>392</v>
      </c>
      <c r="G11" s="96">
        <v>8.93</v>
      </c>
      <c r="H11" s="96">
        <v>8.95</v>
      </c>
      <c r="I11" s="86" t="str">
        <f>IF(ISBLANK(G11),"",IF(G11&lt;=7.7,"KSM",IF(G11&lt;=8,"I A",IF(G11&lt;=8.44,"II A",IF(G11&lt;=9.04,"III A",IF(G11&lt;=9.64,"I JA",IF(G11&lt;=10.04,"II JA",IF(G11&lt;=10.34,"III JA"))))))))</f>
        <v>III A</v>
      </c>
    </row>
    <row r="12" spans="1:9" ht="17.25" customHeight="1">
      <c r="A12" s="117" t="s">
        <v>20</v>
      </c>
      <c r="B12" s="21" t="s">
        <v>58</v>
      </c>
      <c r="C12" s="22" t="s">
        <v>76</v>
      </c>
      <c r="D12" s="23" t="s">
        <v>75</v>
      </c>
      <c r="E12" s="126" t="s">
        <v>44</v>
      </c>
      <c r="F12" s="24" t="s">
        <v>62</v>
      </c>
      <c r="G12" s="96">
        <v>9.14</v>
      </c>
      <c r="H12" s="96">
        <v>8.99</v>
      </c>
      <c r="I12" s="86" t="s">
        <v>654</v>
      </c>
    </row>
    <row r="13" spans="1:9" ht="17.25" customHeight="1">
      <c r="A13" s="116" t="s">
        <v>21</v>
      </c>
      <c r="B13" s="21" t="s">
        <v>88</v>
      </c>
      <c r="C13" s="22" t="s">
        <v>542</v>
      </c>
      <c r="D13" s="23">
        <v>40134</v>
      </c>
      <c r="E13" s="126" t="s">
        <v>553</v>
      </c>
      <c r="F13" s="24" t="s">
        <v>541</v>
      </c>
      <c r="G13" s="96">
        <v>9.09</v>
      </c>
      <c r="H13" s="96">
        <v>9.06</v>
      </c>
      <c r="I13" s="86" t="str">
        <f>IF(ISBLANK(G13),"",IF(G13&lt;=7.7,"KSM",IF(G13&lt;=8,"I A",IF(G13&lt;=8.44,"II A",IF(G13&lt;=9.04,"III A",IF(G13&lt;=9.64,"I JA",IF(G13&lt;=10.04,"II JA",IF(G13&lt;=10.34,"III JA"))))))))</f>
        <v>I JA</v>
      </c>
    </row>
    <row r="14" spans="1:9" ht="17.25" customHeight="1" thickBot="1">
      <c r="A14" s="117" t="s">
        <v>22</v>
      </c>
      <c r="B14" s="21" t="s">
        <v>86</v>
      </c>
      <c r="C14" s="22" t="s">
        <v>425</v>
      </c>
      <c r="D14" s="23">
        <v>40253</v>
      </c>
      <c r="E14" s="126" t="s">
        <v>44</v>
      </c>
      <c r="F14" s="24" t="s">
        <v>153</v>
      </c>
      <c r="G14" s="96">
        <v>9.15</v>
      </c>
      <c r="H14" s="96">
        <v>9.24</v>
      </c>
      <c r="I14" s="86" t="str">
        <f>IF(ISBLANK(G14),"",IF(G14&lt;=7.7,"KSM",IF(G14&lt;=8,"I A",IF(G14&lt;=8.44,"II A",IF(G14&lt;=9.04,"III A",IF(G14&lt;=9.64,"I JA",IF(G14&lt;=10.04,"II JA",IF(G14&lt;=10.34,"III JA"))))))))</f>
        <v>I JA</v>
      </c>
    </row>
    <row r="15" spans="1:9" ht="13.5" thickBot="1">
      <c r="A15" s="115" t="s">
        <v>605</v>
      </c>
      <c r="B15" s="90" t="s">
        <v>9</v>
      </c>
      <c r="C15" s="91" t="s">
        <v>10</v>
      </c>
      <c r="D15" s="92" t="s">
        <v>11</v>
      </c>
      <c r="E15" s="92" t="s">
        <v>40</v>
      </c>
      <c r="F15" s="92" t="s">
        <v>13</v>
      </c>
      <c r="G15" s="93" t="s">
        <v>14</v>
      </c>
      <c r="H15" s="94" t="s">
        <v>15</v>
      </c>
      <c r="I15" s="95" t="s">
        <v>42</v>
      </c>
    </row>
    <row r="16" spans="1:9" ht="17.25" customHeight="1">
      <c r="A16" s="116" t="s">
        <v>528</v>
      </c>
      <c r="B16" s="21" t="s">
        <v>74</v>
      </c>
      <c r="C16" s="22" t="s">
        <v>400</v>
      </c>
      <c r="D16" s="23" t="s">
        <v>401</v>
      </c>
      <c r="E16" s="126" t="s">
        <v>44</v>
      </c>
      <c r="F16" s="24" t="s">
        <v>392</v>
      </c>
      <c r="G16" s="96">
        <v>9.17</v>
      </c>
      <c r="H16" s="96"/>
      <c r="I16" s="86" t="str">
        <f aca="true" t="shared" si="0" ref="I16:I49">IF(ISBLANK(G16),"",IF(G16&lt;=7.7,"KSM",IF(G16&lt;=8,"I A",IF(G16&lt;=8.44,"II A",IF(G16&lt;=9.04,"III A",IF(G16&lt;=9.64,"I JA",IF(G16&lt;=10.04,"II JA",IF(G16&lt;=10.34,"III JA"))))))))</f>
        <v>I JA</v>
      </c>
    </row>
    <row r="17" spans="1:9" ht="17.25" customHeight="1">
      <c r="A17" s="117" t="s">
        <v>529</v>
      </c>
      <c r="B17" s="21" t="s">
        <v>82</v>
      </c>
      <c r="C17" s="22" t="s">
        <v>562</v>
      </c>
      <c r="D17" s="23" t="s">
        <v>563</v>
      </c>
      <c r="E17" s="126" t="s">
        <v>235</v>
      </c>
      <c r="F17" s="24" t="s">
        <v>556</v>
      </c>
      <c r="G17" s="96">
        <v>9.19</v>
      </c>
      <c r="H17" s="96"/>
      <c r="I17" s="86" t="str">
        <f t="shared" si="0"/>
        <v>I JA</v>
      </c>
    </row>
    <row r="18" spans="1:9" ht="17.25" customHeight="1">
      <c r="A18" s="116" t="s">
        <v>530</v>
      </c>
      <c r="B18" s="21" t="s">
        <v>73</v>
      </c>
      <c r="C18" s="22" t="s">
        <v>72</v>
      </c>
      <c r="D18" s="23">
        <v>39738</v>
      </c>
      <c r="E18" s="126" t="s">
        <v>44</v>
      </c>
      <c r="F18" s="24" t="s">
        <v>312</v>
      </c>
      <c r="G18" s="96">
        <v>9.2</v>
      </c>
      <c r="H18" s="96"/>
      <c r="I18" s="86" t="str">
        <f t="shared" si="0"/>
        <v>I JA</v>
      </c>
    </row>
    <row r="19" spans="1:9" ht="17.25" customHeight="1">
      <c r="A19" s="117" t="s">
        <v>596</v>
      </c>
      <c r="B19" s="21" t="s">
        <v>289</v>
      </c>
      <c r="C19" s="22" t="s">
        <v>290</v>
      </c>
      <c r="D19" s="23" t="s">
        <v>291</v>
      </c>
      <c r="E19" s="126" t="s">
        <v>3</v>
      </c>
      <c r="F19" s="24" t="s">
        <v>49</v>
      </c>
      <c r="G19" s="96">
        <v>9.26</v>
      </c>
      <c r="H19" s="96"/>
      <c r="I19" s="86" t="str">
        <f t="shared" si="0"/>
        <v>I JA</v>
      </c>
    </row>
    <row r="20" spans="1:9" ht="17.25" customHeight="1">
      <c r="A20" s="116" t="s">
        <v>609</v>
      </c>
      <c r="B20" s="21" t="s">
        <v>155</v>
      </c>
      <c r="C20" s="22" t="s">
        <v>576</v>
      </c>
      <c r="D20" s="23" t="s">
        <v>577</v>
      </c>
      <c r="E20" s="126" t="s">
        <v>578</v>
      </c>
      <c r="F20" s="24" t="s">
        <v>579</v>
      </c>
      <c r="G20" s="96">
        <v>9.27</v>
      </c>
      <c r="H20" s="96"/>
      <c r="I20" s="86" t="str">
        <f t="shared" si="0"/>
        <v>I JA</v>
      </c>
    </row>
    <row r="21" spans="1:9" ht="17.25" customHeight="1">
      <c r="A21" s="117" t="s">
        <v>610</v>
      </c>
      <c r="B21" s="21" t="s">
        <v>335</v>
      </c>
      <c r="C21" s="22" t="s">
        <v>336</v>
      </c>
      <c r="D21" s="23" t="s">
        <v>287</v>
      </c>
      <c r="E21" s="126" t="s">
        <v>329</v>
      </c>
      <c r="F21" s="24" t="s">
        <v>330</v>
      </c>
      <c r="G21" s="96">
        <v>9.3</v>
      </c>
      <c r="H21" s="96"/>
      <c r="I21" s="86" t="str">
        <f t="shared" si="0"/>
        <v>I JA</v>
      </c>
    </row>
    <row r="22" spans="1:9" ht="17.25" customHeight="1">
      <c r="A22" s="116" t="s">
        <v>611</v>
      </c>
      <c r="B22" s="21" t="s">
        <v>74</v>
      </c>
      <c r="C22" s="22" t="s">
        <v>477</v>
      </c>
      <c r="D22" s="23">
        <v>40094</v>
      </c>
      <c r="E22" s="126" t="s">
        <v>44</v>
      </c>
      <c r="F22" s="24" t="s">
        <v>473</v>
      </c>
      <c r="G22" s="96">
        <v>9.31</v>
      </c>
      <c r="H22" s="96"/>
      <c r="I22" s="86" t="str">
        <f t="shared" si="0"/>
        <v>I JA</v>
      </c>
    </row>
    <row r="23" spans="1:9" ht="17.25" customHeight="1">
      <c r="A23" s="117" t="s">
        <v>612</v>
      </c>
      <c r="B23" s="21" t="s">
        <v>46</v>
      </c>
      <c r="C23" s="22" t="s">
        <v>45</v>
      </c>
      <c r="D23" s="23">
        <v>39464</v>
      </c>
      <c r="E23" s="126" t="s">
        <v>44</v>
      </c>
      <c r="F23" s="24" t="s">
        <v>43</v>
      </c>
      <c r="G23" s="96">
        <v>9.34</v>
      </c>
      <c r="H23" s="96"/>
      <c r="I23" s="86" t="str">
        <f t="shared" si="0"/>
        <v>I JA</v>
      </c>
    </row>
    <row r="24" spans="1:9" ht="17.25" customHeight="1">
      <c r="A24" s="116" t="s">
        <v>613</v>
      </c>
      <c r="B24" s="21" t="s">
        <v>259</v>
      </c>
      <c r="C24" s="22" t="s">
        <v>53</v>
      </c>
      <c r="D24" s="23" t="s">
        <v>260</v>
      </c>
      <c r="E24" s="126" t="s">
        <v>44</v>
      </c>
      <c r="F24" s="24" t="s">
        <v>49</v>
      </c>
      <c r="G24" s="96">
        <v>9.36</v>
      </c>
      <c r="H24" s="96"/>
      <c r="I24" s="86" t="str">
        <f t="shared" si="0"/>
        <v>I JA</v>
      </c>
    </row>
    <row r="25" spans="1:9" ht="17.25" customHeight="1">
      <c r="A25" s="117" t="s">
        <v>614</v>
      </c>
      <c r="B25" s="21" t="s">
        <v>171</v>
      </c>
      <c r="C25" s="22" t="s">
        <v>253</v>
      </c>
      <c r="D25" s="23" t="s">
        <v>254</v>
      </c>
      <c r="E25" s="126" t="s">
        <v>44</v>
      </c>
      <c r="F25" s="24" t="s">
        <v>69</v>
      </c>
      <c r="G25" s="96">
        <v>9.49</v>
      </c>
      <c r="H25" s="96"/>
      <c r="I25" s="86" t="str">
        <f t="shared" si="0"/>
        <v>I JA</v>
      </c>
    </row>
    <row r="26" spans="1:9" ht="17.25" customHeight="1">
      <c r="A26" s="116" t="s">
        <v>615</v>
      </c>
      <c r="B26" s="21" t="s">
        <v>485</v>
      </c>
      <c r="C26" s="22" t="s">
        <v>486</v>
      </c>
      <c r="D26" s="23">
        <v>40284</v>
      </c>
      <c r="E26" s="126" t="s">
        <v>44</v>
      </c>
      <c r="F26" s="24" t="s">
        <v>473</v>
      </c>
      <c r="G26" s="96">
        <v>9.54</v>
      </c>
      <c r="H26" s="96"/>
      <c r="I26" s="86" t="str">
        <f t="shared" si="0"/>
        <v>I JA</v>
      </c>
    </row>
    <row r="27" spans="1:9" ht="17.25" customHeight="1">
      <c r="A27" s="117" t="s">
        <v>616</v>
      </c>
      <c r="B27" s="21" t="s">
        <v>167</v>
      </c>
      <c r="C27" s="22" t="s">
        <v>168</v>
      </c>
      <c r="D27" s="23">
        <v>40129</v>
      </c>
      <c r="E27" s="126" t="s">
        <v>44</v>
      </c>
      <c r="F27" s="24" t="s">
        <v>43</v>
      </c>
      <c r="G27" s="96">
        <v>9.56</v>
      </c>
      <c r="H27" s="96"/>
      <c r="I27" s="86" t="str">
        <f t="shared" si="0"/>
        <v>I JA</v>
      </c>
    </row>
    <row r="28" spans="1:9" ht="17.25" customHeight="1">
      <c r="A28" s="116" t="s">
        <v>617</v>
      </c>
      <c r="B28" s="21" t="s">
        <v>169</v>
      </c>
      <c r="C28" s="22" t="s">
        <v>286</v>
      </c>
      <c r="D28" s="23" t="s">
        <v>287</v>
      </c>
      <c r="E28" s="126" t="s">
        <v>3</v>
      </c>
      <c r="F28" s="24" t="s">
        <v>49</v>
      </c>
      <c r="G28" s="96">
        <v>9.56</v>
      </c>
      <c r="H28" s="96"/>
      <c r="I28" s="86" t="str">
        <f t="shared" si="0"/>
        <v>I JA</v>
      </c>
    </row>
    <row r="29" spans="1:9" ht="17.25" customHeight="1">
      <c r="A29" s="117" t="s">
        <v>618</v>
      </c>
      <c r="B29" s="21" t="s">
        <v>175</v>
      </c>
      <c r="C29" s="22" t="s">
        <v>240</v>
      </c>
      <c r="D29" s="23">
        <v>40340</v>
      </c>
      <c r="E29" s="126" t="s">
        <v>235</v>
      </c>
      <c r="F29" s="24" t="s">
        <v>198</v>
      </c>
      <c r="G29" s="96">
        <v>9.56</v>
      </c>
      <c r="H29" s="96"/>
      <c r="I29" s="86" t="str">
        <f t="shared" si="0"/>
        <v>I JA</v>
      </c>
    </row>
    <row r="30" spans="1:9" ht="17.25" customHeight="1">
      <c r="A30" s="116" t="s">
        <v>619</v>
      </c>
      <c r="B30" s="21" t="s">
        <v>151</v>
      </c>
      <c r="C30" s="22" t="s">
        <v>333</v>
      </c>
      <c r="D30" s="23" t="s">
        <v>334</v>
      </c>
      <c r="E30" s="126" t="s">
        <v>329</v>
      </c>
      <c r="F30" s="24" t="s">
        <v>330</v>
      </c>
      <c r="G30" s="96">
        <v>9.58</v>
      </c>
      <c r="H30" s="96"/>
      <c r="I30" s="86" t="str">
        <f t="shared" si="0"/>
        <v>I JA</v>
      </c>
    </row>
    <row r="31" spans="1:9" ht="17.25" customHeight="1">
      <c r="A31" s="117" t="s">
        <v>620</v>
      </c>
      <c r="B31" s="21" t="s">
        <v>474</v>
      </c>
      <c r="C31" s="22" t="s">
        <v>475</v>
      </c>
      <c r="D31" s="23">
        <v>39832</v>
      </c>
      <c r="E31" s="126" t="s">
        <v>44</v>
      </c>
      <c r="F31" s="24" t="s">
        <v>473</v>
      </c>
      <c r="G31" s="96">
        <v>9.63</v>
      </c>
      <c r="H31" s="96"/>
      <c r="I31" s="86" t="str">
        <f t="shared" si="0"/>
        <v>I JA</v>
      </c>
    </row>
    <row r="32" spans="1:9" ht="17.25" customHeight="1">
      <c r="A32" s="116" t="s">
        <v>621</v>
      </c>
      <c r="B32" s="21" t="s">
        <v>155</v>
      </c>
      <c r="C32" s="22" t="s">
        <v>251</v>
      </c>
      <c r="D32" s="23" t="s">
        <v>252</v>
      </c>
      <c r="E32" s="126" t="s">
        <v>44</v>
      </c>
      <c r="F32" s="24" t="s">
        <v>69</v>
      </c>
      <c r="G32" s="96">
        <v>9.66</v>
      </c>
      <c r="H32" s="96"/>
      <c r="I32" s="86" t="str">
        <f t="shared" si="0"/>
        <v>II JA</v>
      </c>
    </row>
    <row r="33" spans="1:9" ht="17.25" customHeight="1">
      <c r="A33" s="117" t="s">
        <v>622</v>
      </c>
      <c r="B33" s="21" t="s">
        <v>171</v>
      </c>
      <c r="C33" s="22" t="s">
        <v>275</v>
      </c>
      <c r="D33" s="23" t="s">
        <v>264</v>
      </c>
      <c r="E33" s="126" t="s">
        <v>44</v>
      </c>
      <c r="F33" s="24" t="s">
        <v>49</v>
      </c>
      <c r="G33" s="96">
        <v>9.68</v>
      </c>
      <c r="H33" s="96"/>
      <c r="I33" s="86" t="str">
        <f t="shared" si="0"/>
        <v>II JA</v>
      </c>
    </row>
    <row r="34" spans="1:9" ht="17.25" customHeight="1">
      <c r="A34" s="116" t="s">
        <v>623</v>
      </c>
      <c r="B34" s="21" t="s">
        <v>57</v>
      </c>
      <c r="C34" s="22" t="s">
        <v>270</v>
      </c>
      <c r="D34" s="23" t="s">
        <v>271</v>
      </c>
      <c r="E34" s="126" t="s">
        <v>44</v>
      </c>
      <c r="F34" s="24" t="s">
        <v>49</v>
      </c>
      <c r="G34" s="96">
        <v>9.71</v>
      </c>
      <c r="H34" s="96"/>
      <c r="I34" s="86" t="str">
        <f t="shared" si="0"/>
        <v>II JA</v>
      </c>
    </row>
    <row r="35" spans="1:9" ht="17.25" customHeight="1">
      <c r="A35" s="117" t="s">
        <v>624</v>
      </c>
      <c r="B35" s="21" t="s">
        <v>86</v>
      </c>
      <c r="C35" s="22" t="s">
        <v>341</v>
      </c>
      <c r="D35" s="23" t="s">
        <v>342</v>
      </c>
      <c r="E35" s="126" t="s">
        <v>329</v>
      </c>
      <c r="F35" s="24" t="s">
        <v>340</v>
      </c>
      <c r="G35" s="96">
        <v>9.75</v>
      </c>
      <c r="H35" s="96"/>
      <c r="I35" s="86" t="str">
        <f t="shared" si="0"/>
        <v>II JA</v>
      </c>
    </row>
    <row r="36" spans="1:9" ht="17.25" customHeight="1">
      <c r="A36" s="116" t="s">
        <v>624</v>
      </c>
      <c r="B36" s="21" t="s">
        <v>88</v>
      </c>
      <c r="C36" s="22" t="s">
        <v>478</v>
      </c>
      <c r="D36" s="23">
        <v>40209</v>
      </c>
      <c r="E36" s="126" t="s">
        <v>44</v>
      </c>
      <c r="F36" s="24" t="s">
        <v>473</v>
      </c>
      <c r="G36" s="96">
        <v>9.75</v>
      </c>
      <c r="H36" s="96"/>
      <c r="I36" s="86" t="str">
        <f t="shared" si="0"/>
        <v>II JA</v>
      </c>
    </row>
    <row r="37" spans="1:9" ht="17.25" customHeight="1">
      <c r="A37" s="117" t="s">
        <v>626</v>
      </c>
      <c r="B37" s="21" t="s">
        <v>86</v>
      </c>
      <c r="C37" s="22" t="s">
        <v>255</v>
      </c>
      <c r="D37" s="23">
        <v>39955</v>
      </c>
      <c r="E37" s="126" t="s">
        <v>44</v>
      </c>
      <c r="F37" s="24" t="s">
        <v>84</v>
      </c>
      <c r="G37" s="96">
        <v>9.77</v>
      </c>
      <c r="H37" s="96"/>
      <c r="I37" s="86" t="str">
        <f t="shared" si="0"/>
        <v>II JA</v>
      </c>
    </row>
    <row r="38" spans="1:9" ht="17.25" customHeight="1">
      <c r="A38" s="116" t="s">
        <v>627</v>
      </c>
      <c r="B38" s="21" t="s">
        <v>47</v>
      </c>
      <c r="C38" s="22" t="s">
        <v>256</v>
      </c>
      <c r="D38" s="23">
        <v>40395</v>
      </c>
      <c r="E38" s="126" t="s">
        <v>44</v>
      </c>
      <c r="F38" s="24" t="s">
        <v>84</v>
      </c>
      <c r="G38" s="96">
        <v>9.83</v>
      </c>
      <c r="H38" s="96"/>
      <c r="I38" s="86" t="str">
        <f t="shared" si="0"/>
        <v>II JA</v>
      </c>
    </row>
    <row r="39" spans="1:9" ht="17.25" customHeight="1">
      <c r="A39" s="117" t="s">
        <v>628</v>
      </c>
      <c r="B39" s="21" t="s">
        <v>362</v>
      </c>
      <c r="C39" s="22" t="s">
        <v>383</v>
      </c>
      <c r="D39" s="23">
        <v>39872</v>
      </c>
      <c r="E39" s="126" t="s">
        <v>44</v>
      </c>
      <c r="F39" s="24" t="s">
        <v>380</v>
      </c>
      <c r="G39" s="96">
        <v>9.87</v>
      </c>
      <c r="H39" s="96"/>
      <c r="I39" s="86" t="str">
        <f t="shared" si="0"/>
        <v>II JA</v>
      </c>
    </row>
    <row r="40" spans="1:9" ht="17.25" customHeight="1">
      <c r="A40" s="116" t="s">
        <v>629</v>
      </c>
      <c r="B40" s="21" t="s">
        <v>359</v>
      </c>
      <c r="C40" s="22" t="s">
        <v>360</v>
      </c>
      <c r="D40" s="23" t="s">
        <v>361</v>
      </c>
      <c r="E40" s="126" t="s">
        <v>329</v>
      </c>
      <c r="F40" s="24" t="s">
        <v>330</v>
      </c>
      <c r="G40" s="96">
        <v>9.89</v>
      </c>
      <c r="H40" s="96"/>
      <c r="I40" s="86" t="str">
        <f t="shared" si="0"/>
        <v>II JA</v>
      </c>
    </row>
    <row r="41" spans="1:9" ht="17.25" customHeight="1">
      <c r="A41" s="117" t="s">
        <v>629</v>
      </c>
      <c r="B41" s="21" t="s">
        <v>74</v>
      </c>
      <c r="C41" s="22" t="s">
        <v>326</v>
      </c>
      <c r="D41" s="23" t="s">
        <v>271</v>
      </c>
      <c r="E41" s="126" t="s">
        <v>44</v>
      </c>
      <c r="F41" s="24" t="s">
        <v>320</v>
      </c>
      <c r="G41" s="96">
        <v>9.89</v>
      </c>
      <c r="H41" s="96"/>
      <c r="I41" s="86" t="str">
        <f t="shared" si="0"/>
        <v>II JA</v>
      </c>
    </row>
    <row r="42" spans="1:9" ht="17.25" customHeight="1">
      <c r="A42" s="116" t="s">
        <v>631</v>
      </c>
      <c r="B42" s="21" t="s">
        <v>86</v>
      </c>
      <c r="C42" s="22" t="s">
        <v>224</v>
      </c>
      <c r="D42" s="23" t="s">
        <v>225</v>
      </c>
      <c r="E42" s="126" t="s">
        <v>44</v>
      </c>
      <c r="F42" s="24" t="s">
        <v>149</v>
      </c>
      <c r="G42" s="96">
        <v>9.92</v>
      </c>
      <c r="H42" s="96"/>
      <c r="I42" s="86" t="str">
        <f t="shared" si="0"/>
        <v>II JA</v>
      </c>
    </row>
    <row r="43" spans="1:9" ht="17.25" customHeight="1">
      <c r="A43" s="117" t="s">
        <v>632</v>
      </c>
      <c r="B43" s="21" t="s">
        <v>201</v>
      </c>
      <c r="C43" s="22" t="s">
        <v>239</v>
      </c>
      <c r="D43" s="23">
        <v>40202</v>
      </c>
      <c r="E43" s="126" t="s">
        <v>235</v>
      </c>
      <c r="F43" s="24" t="s">
        <v>198</v>
      </c>
      <c r="G43" s="96">
        <v>9.94</v>
      </c>
      <c r="H43" s="96"/>
      <c r="I43" s="86" t="str">
        <f t="shared" si="0"/>
        <v>II JA</v>
      </c>
    </row>
    <row r="44" spans="1:9" ht="17.25" customHeight="1">
      <c r="A44" s="116" t="s">
        <v>633</v>
      </c>
      <c r="B44" s="21" t="s">
        <v>57</v>
      </c>
      <c r="C44" s="22" t="s">
        <v>327</v>
      </c>
      <c r="D44" s="23" t="s">
        <v>328</v>
      </c>
      <c r="E44" s="126" t="s">
        <v>329</v>
      </c>
      <c r="F44" s="24" t="s">
        <v>330</v>
      </c>
      <c r="G44" s="96">
        <v>9.98</v>
      </c>
      <c r="H44" s="96"/>
      <c r="I44" s="86" t="str">
        <f t="shared" si="0"/>
        <v>II JA</v>
      </c>
    </row>
    <row r="45" spans="1:9" ht="17.25" customHeight="1">
      <c r="A45" s="117" t="s">
        <v>634</v>
      </c>
      <c r="B45" s="21" t="s">
        <v>151</v>
      </c>
      <c r="C45" s="22" t="s">
        <v>522</v>
      </c>
      <c r="D45" s="23">
        <v>40200</v>
      </c>
      <c r="E45" s="126" t="s">
        <v>527</v>
      </c>
      <c r="F45" s="24" t="s">
        <v>521</v>
      </c>
      <c r="G45" s="96">
        <v>10.02</v>
      </c>
      <c r="H45" s="96"/>
      <c r="I45" s="86" t="str">
        <f t="shared" si="0"/>
        <v>II JA</v>
      </c>
    </row>
    <row r="46" spans="1:9" ht="17.25" customHeight="1">
      <c r="A46" s="116" t="s">
        <v>635</v>
      </c>
      <c r="B46" s="21" t="s">
        <v>292</v>
      </c>
      <c r="C46" s="22" t="s">
        <v>421</v>
      </c>
      <c r="D46" s="23" t="s">
        <v>422</v>
      </c>
      <c r="E46" s="126" t="s">
        <v>44</v>
      </c>
      <c r="F46" s="24" t="s">
        <v>418</v>
      </c>
      <c r="G46" s="96">
        <v>10.07</v>
      </c>
      <c r="H46" s="96"/>
      <c r="I46" s="86" t="str">
        <f t="shared" si="0"/>
        <v>III JA</v>
      </c>
    </row>
    <row r="47" spans="1:9" ht="17.25" customHeight="1">
      <c r="A47" s="117" t="s">
        <v>636</v>
      </c>
      <c r="B47" s="21" t="s">
        <v>219</v>
      </c>
      <c r="C47" s="22" t="s">
        <v>482</v>
      </c>
      <c r="D47" s="23">
        <v>40145</v>
      </c>
      <c r="E47" s="126" t="s">
        <v>44</v>
      </c>
      <c r="F47" s="24" t="s">
        <v>473</v>
      </c>
      <c r="G47" s="96">
        <v>10.07</v>
      </c>
      <c r="H47" s="96"/>
      <c r="I47" s="86" t="str">
        <f t="shared" si="0"/>
        <v>III JA</v>
      </c>
    </row>
    <row r="48" spans="1:9" ht="17.25" customHeight="1">
      <c r="A48" s="116" t="s">
        <v>637</v>
      </c>
      <c r="B48" s="21" t="s">
        <v>518</v>
      </c>
      <c r="C48" s="22" t="s">
        <v>519</v>
      </c>
      <c r="D48" s="23">
        <v>40015</v>
      </c>
      <c r="E48" s="126" t="s">
        <v>527</v>
      </c>
      <c r="F48" s="24" t="s">
        <v>514</v>
      </c>
      <c r="G48" s="96">
        <v>10.31</v>
      </c>
      <c r="H48" s="96"/>
      <c r="I48" s="86" t="str">
        <f t="shared" si="0"/>
        <v>III JA</v>
      </c>
    </row>
    <row r="49" spans="1:9" ht="17.25" customHeight="1">
      <c r="A49" s="117" t="s">
        <v>638</v>
      </c>
      <c r="B49" s="21" t="s">
        <v>88</v>
      </c>
      <c r="C49" s="22" t="s">
        <v>479</v>
      </c>
      <c r="D49" s="23">
        <v>39977</v>
      </c>
      <c r="E49" s="126" t="s">
        <v>44</v>
      </c>
      <c r="F49" s="24" t="s">
        <v>473</v>
      </c>
      <c r="G49" s="96">
        <v>10.34</v>
      </c>
      <c r="H49" s="96"/>
      <c r="I49" s="86" t="str">
        <f t="shared" si="0"/>
        <v>III JA</v>
      </c>
    </row>
    <row r="50" spans="1:9" ht="17.25" customHeight="1">
      <c r="A50" s="116" t="s">
        <v>639</v>
      </c>
      <c r="B50" s="21" t="s">
        <v>316</v>
      </c>
      <c r="C50" s="22" t="s">
        <v>317</v>
      </c>
      <c r="D50" s="23">
        <v>40395</v>
      </c>
      <c r="E50" s="126" t="s">
        <v>44</v>
      </c>
      <c r="F50" s="24" t="s">
        <v>312</v>
      </c>
      <c r="G50" s="96">
        <v>10.36</v>
      </c>
      <c r="H50" s="96"/>
      <c r="I50" s="86"/>
    </row>
    <row r="51" spans="1:9" ht="17.25" customHeight="1">
      <c r="A51" s="117" t="s">
        <v>640</v>
      </c>
      <c r="B51" s="21" t="s">
        <v>58</v>
      </c>
      <c r="C51" s="22" t="s">
        <v>519</v>
      </c>
      <c r="D51" s="23">
        <v>40407</v>
      </c>
      <c r="E51" s="126" t="s">
        <v>527</v>
      </c>
      <c r="F51" s="24" t="s">
        <v>514</v>
      </c>
      <c r="G51" s="96">
        <v>10.43</v>
      </c>
      <c r="H51" s="96"/>
      <c r="I51" s="86"/>
    </row>
    <row r="52" spans="1:9" ht="17.25" customHeight="1">
      <c r="A52" s="116" t="s">
        <v>641</v>
      </c>
      <c r="B52" s="21" t="s">
        <v>283</v>
      </c>
      <c r="C52" s="22" t="s">
        <v>284</v>
      </c>
      <c r="D52" s="23" t="s">
        <v>285</v>
      </c>
      <c r="E52" s="126" t="s">
        <v>3</v>
      </c>
      <c r="F52" s="24" t="s">
        <v>49</v>
      </c>
      <c r="G52" s="96">
        <v>10.53</v>
      </c>
      <c r="H52" s="96"/>
      <c r="I52" s="86"/>
    </row>
    <row r="53" spans="1:9" ht="17.25" customHeight="1">
      <c r="A53" s="117" t="s">
        <v>642</v>
      </c>
      <c r="B53" s="21" t="s">
        <v>90</v>
      </c>
      <c r="C53" s="22" t="s">
        <v>163</v>
      </c>
      <c r="D53" s="23" t="s">
        <v>282</v>
      </c>
      <c r="E53" s="126" t="s">
        <v>44</v>
      </c>
      <c r="F53" s="24" t="s">
        <v>123</v>
      </c>
      <c r="G53" s="96">
        <v>10.6</v>
      </c>
      <c r="H53" s="96"/>
      <c r="I53" s="86"/>
    </row>
    <row r="54" spans="1:9" ht="17.25" customHeight="1">
      <c r="A54" s="116" t="s">
        <v>643</v>
      </c>
      <c r="B54" s="21" t="s">
        <v>171</v>
      </c>
      <c r="C54" s="22" t="s">
        <v>481</v>
      </c>
      <c r="D54" s="23">
        <v>40001</v>
      </c>
      <c r="E54" s="126" t="s">
        <v>44</v>
      </c>
      <c r="F54" s="24" t="s">
        <v>473</v>
      </c>
      <c r="G54" s="96">
        <v>10.61</v>
      </c>
      <c r="H54" s="96"/>
      <c r="I54" s="86"/>
    </row>
    <row r="55" spans="1:9" ht="17.25" customHeight="1">
      <c r="A55" s="117" t="s">
        <v>644</v>
      </c>
      <c r="B55" s="21" t="s">
        <v>292</v>
      </c>
      <c r="C55" s="22" t="s">
        <v>293</v>
      </c>
      <c r="D55" s="23" t="s">
        <v>120</v>
      </c>
      <c r="E55" s="126" t="s">
        <v>3</v>
      </c>
      <c r="F55" s="24" t="s">
        <v>49</v>
      </c>
      <c r="G55" s="96">
        <v>10.66</v>
      </c>
      <c r="H55" s="96"/>
      <c r="I55" s="86"/>
    </row>
    <row r="56" spans="1:9" ht="17.25" customHeight="1">
      <c r="A56" s="116" t="s">
        <v>645</v>
      </c>
      <c r="B56" s="21" t="s">
        <v>227</v>
      </c>
      <c r="C56" s="22" t="s">
        <v>580</v>
      </c>
      <c r="D56" s="23" t="s">
        <v>581</v>
      </c>
      <c r="E56" s="126" t="s">
        <v>578</v>
      </c>
      <c r="F56" s="24" t="s">
        <v>579</v>
      </c>
      <c r="G56" s="96">
        <v>10.69</v>
      </c>
      <c r="H56" s="96"/>
      <c r="I56" s="86"/>
    </row>
    <row r="57" spans="1:9" ht="17.25" customHeight="1">
      <c r="A57" s="117" t="s">
        <v>646</v>
      </c>
      <c r="B57" s="21" t="s">
        <v>151</v>
      </c>
      <c r="C57" s="22" t="s">
        <v>230</v>
      </c>
      <c r="D57" s="23" t="s">
        <v>231</v>
      </c>
      <c r="E57" s="126" t="s">
        <v>44</v>
      </c>
      <c r="F57" s="24" t="s">
        <v>149</v>
      </c>
      <c r="G57" s="96">
        <v>10.79</v>
      </c>
      <c r="H57" s="96"/>
      <c r="I57" s="86"/>
    </row>
    <row r="58" spans="1:9" ht="17.25" customHeight="1">
      <c r="A58" s="116" t="s">
        <v>647</v>
      </c>
      <c r="B58" s="21" t="s">
        <v>276</v>
      </c>
      <c r="C58" s="22" t="s">
        <v>277</v>
      </c>
      <c r="D58" s="23" t="s">
        <v>278</v>
      </c>
      <c r="E58" s="126" t="s">
        <v>44</v>
      </c>
      <c r="F58" s="24" t="s">
        <v>49</v>
      </c>
      <c r="G58" s="96">
        <v>10.8</v>
      </c>
      <c r="H58" s="96"/>
      <c r="I58" s="86"/>
    </row>
    <row r="59" spans="1:9" ht="17.25" customHeight="1">
      <c r="A59" s="117" t="s">
        <v>648</v>
      </c>
      <c r="B59" s="21" t="s">
        <v>54</v>
      </c>
      <c r="C59" s="22" t="s">
        <v>483</v>
      </c>
      <c r="D59" s="23">
        <v>40077</v>
      </c>
      <c r="E59" s="126" t="s">
        <v>44</v>
      </c>
      <c r="F59" s="24" t="s">
        <v>473</v>
      </c>
      <c r="G59" s="96">
        <v>11.01</v>
      </c>
      <c r="H59" s="96"/>
      <c r="I59" s="86"/>
    </row>
    <row r="60" spans="1:9" ht="17.25" customHeight="1">
      <c r="A60" s="116" t="s">
        <v>649</v>
      </c>
      <c r="B60" s="21" t="s">
        <v>219</v>
      </c>
      <c r="C60" s="22" t="s">
        <v>220</v>
      </c>
      <c r="D60" s="23" t="s">
        <v>221</v>
      </c>
      <c r="E60" s="126" t="s">
        <v>44</v>
      </c>
      <c r="F60" s="24" t="s">
        <v>149</v>
      </c>
      <c r="G60" s="96">
        <v>11.07</v>
      </c>
      <c r="H60" s="96"/>
      <c r="I60" s="86"/>
    </row>
    <row r="61" spans="1:9" ht="17.25" customHeight="1">
      <c r="A61" s="117" t="s">
        <v>650</v>
      </c>
      <c r="B61" s="21" t="s">
        <v>58</v>
      </c>
      <c r="C61" s="22" t="s">
        <v>232</v>
      </c>
      <c r="D61" s="23" t="s">
        <v>233</v>
      </c>
      <c r="E61" s="126" t="s">
        <v>44</v>
      </c>
      <c r="F61" s="24" t="s">
        <v>149</v>
      </c>
      <c r="G61" s="96">
        <v>11.46</v>
      </c>
      <c r="H61" s="96"/>
      <c r="I61" s="86"/>
    </row>
    <row r="62" spans="1:9" ht="17.25" customHeight="1">
      <c r="A62" s="116" t="s">
        <v>651</v>
      </c>
      <c r="B62" s="21" t="s">
        <v>135</v>
      </c>
      <c r="C62" s="22" t="s">
        <v>480</v>
      </c>
      <c r="D62" s="23">
        <v>40121</v>
      </c>
      <c r="E62" s="126" t="s">
        <v>44</v>
      </c>
      <c r="F62" s="24" t="s">
        <v>473</v>
      </c>
      <c r="G62" s="96">
        <v>11.88</v>
      </c>
      <c r="H62" s="96"/>
      <c r="I62" s="86"/>
    </row>
    <row r="63" spans="1:9" ht="17.25" customHeight="1">
      <c r="A63" s="117"/>
      <c r="B63" s="21" t="s">
        <v>182</v>
      </c>
      <c r="C63" s="22" t="s">
        <v>318</v>
      </c>
      <c r="D63" s="23" t="s">
        <v>319</v>
      </c>
      <c r="E63" s="126" t="s">
        <v>44</v>
      </c>
      <c r="F63" s="24" t="s">
        <v>320</v>
      </c>
      <c r="G63" s="96" t="s">
        <v>608</v>
      </c>
      <c r="H63" s="96"/>
      <c r="I63" s="86"/>
    </row>
    <row r="64" spans="1:9" ht="17.25" customHeight="1">
      <c r="A64" s="117"/>
      <c r="B64" s="21" t="s">
        <v>215</v>
      </c>
      <c r="C64" s="22" t="s">
        <v>216</v>
      </c>
      <c r="D64" s="23">
        <v>39991</v>
      </c>
      <c r="E64" s="126" t="s">
        <v>235</v>
      </c>
      <c r="F64" s="24" t="s">
        <v>212</v>
      </c>
      <c r="G64" s="96" t="s">
        <v>608</v>
      </c>
      <c r="H64" s="96"/>
      <c r="I64" s="86"/>
    </row>
    <row r="65" spans="1:9" ht="17.25" customHeight="1">
      <c r="A65" s="117"/>
      <c r="B65" s="21" t="s">
        <v>384</v>
      </c>
      <c r="C65" s="22" t="s">
        <v>385</v>
      </c>
      <c r="D65" s="23">
        <v>40260</v>
      </c>
      <c r="E65" s="126" t="s">
        <v>44</v>
      </c>
      <c r="F65" s="24" t="s">
        <v>380</v>
      </c>
      <c r="G65" s="96" t="s">
        <v>604</v>
      </c>
      <c r="H65" s="96"/>
      <c r="I65" s="86"/>
    </row>
    <row r="66" spans="1:9" ht="17.25" customHeight="1">
      <c r="A66" s="117"/>
      <c r="B66" s="21" t="s">
        <v>201</v>
      </c>
      <c r="C66" s="22" t="s">
        <v>484</v>
      </c>
      <c r="D66" s="23">
        <v>40031</v>
      </c>
      <c r="E66" s="126" t="s">
        <v>44</v>
      </c>
      <c r="F66" s="24" t="s">
        <v>473</v>
      </c>
      <c r="G66" s="96" t="s">
        <v>604</v>
      </c>
      <c r="H66" s="96"/>
      <c r="I66" s="86"/>
    </row>
    <row r="67" spans="1:9" ht="17.25" customHeight="1">
      <c r="A67" s="117"/>
      <c r="B67" s="21" t="s">
        <v>219</v>
      </c>
      <c r="C67" s="22" t="s">
        <v>423</v>
      </c>
      <c r="D67" s="23" t="s">
        <v>424</v>
      </c>
      <c r="E67" s="126" t="s">
        <v>44</v>
      </c>
      <c r="F67" s="24" t="s">
        <v>418</v>
      </c>
      <c r="G67" s="96" t="s">
        <v>604</v>
      </c>
      <c r="H67" s="96"/>
      <c r="I67" s="86"/>
    </row>
    <row r="68" spans="1:9" ht="17.25" customHeight="1">
      <c r="A68" s="117"/>
      <c r="B68" s="21" t="s">
        <v>204</v>
      </c>
      <c r="C68" s="22" t="s">
        <v>387</v>
      </c>
      <c r="D68" s="23" t="s">
        <v>85</v>
      </c>
      <c r="E68" s="126" t="s">
        <v>44</v>
      </c>
      <c r="F68" s="24" t="s">
        <v>388</v>
      </c>
      <c r="G68" s="96" t="s">
        <v>604</v>
      </c>
      <c r="H68" s="96"/>
      <c r="I68" s="86"/>
    </row>
    <row r="69" spans="1:9" ht="17.25" customHeight="1">
      <c r="A69" s="117"/>
      <c r="B69" s="21" t="s">
        <v>204</v>
      </c>
      <c r="C69" s="22" t="s">
        <v>387</v>
      </c>
      <c r="D69" s="23">
        <v>40527</v>
      </c>
      <c r="E69" s="126" t="s">
        <v>44</v>
      </c>
      <c r="F69" s="24" t="s">
        <v>473</v>
      </c>
      <c r="G69" s="96" t="s">
        <v>604</v>
      </c>
      <c r="H69" s="96"/>
      <c r="I69" s="86"/>
    </row>
    <row r="70" spans="1:9" ht="17.25" customHeight="1">
      <c r="A70" s="117"/>
      <c r="B70" s="21" t="s">
        <v>410</v>
      </c>
      <c r="C70" s="22" t="s">
        <v>411</v>
      </c>
      <c r="D70" s="23">
        <v>40035</v>
      </c>
      <c r="E70" s="126" t="s">
        <v>406</v>
      </c>
      <c r="F70" s="24" t="s">
        <v>407</v>
      </c>
      <c r="G70" s="96" t="s">
        <v>604</v>
      </c>
      <c r="H70" s="96"/>
      <c r="I70" s="86"/>
    </row>
    <row r="71" spans="1:9" ht="17.25" customHeight="1">
      <c r="A71" s="117"/>
      <c r="B71" s="21" t="s">
        <v>73</v>
      </c>
      <c r="C71" s="22" t="s">
        <v>419</v>
      </c>
      <c r="D71" s="23" t="s">
        <v>420</v>
      </c>
      <c r="E71" s="126" t="s">
        <v>44</v>
      </c>
      <c r="F71" s="24" t="s">
        <v>418</v>
      </c>
      <c r="G71" s="96" t="s">
        <v>604</v>
      </c>
      <c r="H71" s="96"/>
      <c r="I71" s="86"/>
    </row>
    <row r="72" spans="1:9" ht="17.25" customHeight="1">
      <c r="A72" s="117"/>
      <c r="B72" s="21" t="s">
        <v>67</v>
      </c>
      <c r="C72" s="22" t="s">
        <v>408</v>
      </c>
      <c r="D72" s="23">
        <v>40006</v>
      </c>
      <c r="E72" s="126" t="s">
        <v>406</v>
      </c>
      <c r="F72" s="24" t="s">
        <v>407</v>
      </c>
      <c r="G72" s="96" t="s">
        <v>604</v>
      </c>
      <c r="H72" s="96"/>
      <c r="I72" s="86"/>
    </row>
    <row r="73" spans="1:9" ht="17.25" customHeight="1">
      <c r="A73" s="117"/>
      <c r="B73" s="21" t="s">
        <v>175</v>
      </c>
      <c r="C73" s="22" t="s">
        <v>391</v>
      </c>
      <c r="D73" s="23">
        <v>40416</v>
      </c>
      <c r="E73" s="126" t="s">
        <v>44</v>
      </c>
      <c r="F73" s="24" t="s">
        <v>380</v>
      </c>
      <c r="G73" s="96" t="s">
        <v>604</v>
      </c>
      <c r="H73" s="96"/>
      <c r="I73" s="86"/>
    </row>
    <row r="74" spans="1:9" ht="17.25" customHeight="1">
      <c r="A74" s="117"/>
      <c r="B74" s="21" t="s">
        <v>160</v>
      </c>
      <c r="C74" s="22" t="s">
        <v>226</v>
      </c>
      <c r="D74" s="23" t="s">
        <v>112</v>
      </c>
      <c r="E74" s="126" t="s">
        <v>44</v>
      </c>
      <c r="F74" s="24" t="s">
        <v>149</v>
      </c>
      <c r="G74" s="96" t="s">
        <v>604</v>
      </c>
      <c r="H74" s="96"/>
      <c r="I74" s="86"/>
    </row>
    <row r="75" spans="1:9" ht="17.25" customHeight="1">
      <c r="A75" s="117"/>
      <c r="B75" s="21" t="s">
        <v>247</v>
      </c>
      <c r="C75" s="22" t="s">
        <v>248</v>
      </c>
      <c r="D75" s="23">
        <v>39951</v>
      </c>
      <c r="E75" s="126" t="s">
        <v>44</v>
      </c>
      <c r="F75" s="24" t="s">
        <v>117</v>
      </c>
      <c r="G75" s="96" t="s">
        <v>604</v>
      </c>
      <c r="H75" s="96"/>
      <c r="I75" s="86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O30"/>
  <sheetViews>
    <sheetView zoomScalePageLayoutView="0" workbookViewId="0" topLeftCell="A1">
      <selection activeCell="S31" sqref="S31:S32"/>
    </sheetView>
  </sheetViews>
  <sheetFormatPr defaultColWidth="9.140625" defaultRowHeight="12.75"/>
  <cols>
    <col min="1" max="1" width="4.421875" style="48" customWidth="1"/>
    <col min="2" max="2" width="13.28125" style="48" customWidth="1"/>
    <col min="3" max="3" width="12.140625" style="48" customWidth="1"/>
    <col min="4" max="4" width="9.7109375" style="48" bestFit="1" customWidth="1"/>
    <col min="5" max="5" width="12.7109375" style="48" customWidth="1"/>
    <col min="6" max="6" width="13.421875" style="48" customWidth="1"/>
    <col min="7" max="9" width="6.140625" style="48" customWidth="1"/>
    <col min="10" max="10" width="6.140625" style="48" hidden="1" customWidth="1"/>
    <col min="11" max="13" width="6.140625" style="48" customWidth="1"/>
    <col min="14" max="14" width="6.57421875" style="48" customWidth="1"/>
    <col min="15" max="16384" width="9.140625" style="48" customWidth="1"/>
  </cols>
  <sheetData>
    <row r="1" spans="1:14" ht="17.25">
      <c r="A1" s="11"/>
      <c r="B1" s="26"/>
      <c r="C1" s="26"/>
      <c r="E1" s="8" t="s">
        <v>41</v>
      </c>
      <c r="G1" s="28"/>
      <c r="H1" s="18"/>
      <c r="I1" s="18"/>
      <c r="J1" s="18"/>
      <c r="K1" s="18"/>
      <c r="L1" s="18"/>
      <c r="M1" s="18"/>
      <c r="N1" s="31"/>
    </row>
    <row r="2" spans="1:14" ht="12.75">
      <c r="A2" s="29"/>
      <c r="B2" s="30"/>
      <c r="C2" s="30"/>
      <c r="D2" s="30"/>
      <c r="E2" s="30"/>
      <c r="F2" s="30"/>
      <c r="G2" s="30"/>
      <c r="H2" s="29"/>
      <c r="I2" s="29"/>
      <c r="J2" s="29"/>
      <c r="K2" s="29"/>
      <c r="L2" s="29"/>
      <c r="M2" s="29"/>
      <c r="N2" s="31" t="s">
        <v>206</v>
      </c>
    </row>
    <row r="3" spans="1:14" ht="15.75" thickBot="1">
      <c r="A3" s="18"/>
      <c r="B3" s="32" t="s">
        <v>29</v>
      </c>
      <c r="C3" s="26"/>
      <c r="F3" s="49" t="s">
        <v>23</v>
      </c>
      <c r="G3" s="17"/>
      <c r="H3" s="33"/>
      <c r="I3" s="25"/>
      <c r="J3" s="25"/>
      <c r="K3" s="25"/>
      <c r="L3" s="25"/>
      <c r="M3" s="25"/>
      <c r="N3" s="25"/>
    </row>
    <row r="4" spans="1:14" ht="13.5" thickBot="1">
      <c r="A4" s="29"/>
      <c r="B4" s="34"/>
      <c r="C4" s="30"/>
      <c r="D4" s="30"/>
      <c r="E4" s="30"/>
      <c r="F4" s="30"/>
      <c r="G4" s="50"/>
      <c r="H4" s="51"/>
      <c r="I4" s="51" t="s">
        <v>30</v>
      </c>
      <c r="J4" s="51"/>
      <c r="K4" s="51"/>
      <c r="L4" s="51"/>
      <c r="M4" s="52"/>
      <c r="N4" s="29"/>
    </row>
    <row r="5" spans="1:15" ht="13.5" thickBot="1">
      <c r="A5" s="89" t="s">
        <v>605</v>
      </c>
      <c r="B5" s="36" t="s">
        <v>9</v>
      </c>
      <c r="C5" s="37" t="s">
        <v>10</v>
      </c>
      <c r="D5" s="38" t="s">
        <v>11</v>
      </c>
      <c r="E5" s="92" t="s">
        <v>40</v>
      </c>
      <c r="F5" s="53" t="s">
        <v>13</v>
      </c>
      <c r="G5" s="65" t="s">
        <v>6</v>
      </c>
      <c r="H5" s="65" t="s">
        <v>16</v>
      </c>
      <c r="I5" s="65" t="s">
        <v>17</v>
      </c>
      <c r="J5" s="65" t="s">
        <v>26</v>
      </c>
      <c r="K5" s="65" t="s">
        <v>18</v>
      </c>
      <c r="L5" s="65" t="s">
        <v>19</v>
      </c>
      <c r="M5" s="65" t="s">
        <v>20</v>
      </c>
      <c r="N5" s="41" t="s">
        <v>28</v>
      </c>
      <c r="O5" s="95" t="s">
        <v>42</v>
      </c>
    </row>
    <row r="6" spans="1:15" ht="16.5" customHeight="1">
      <c r="A6" s="42">
        <v>1</v>
      </c>
      <c r="B6" s="43" t="s">
        <v>128</v>
      </c>
      <c r="C6" s="44" t="s">
        <v>129</v>
      </c>
      <c r="D6" s="45" t="s">
        <v>130</v>
      </c>
      <c r="E6" s="45" t="s">
        <v>44</v>
      </c>
      <c r="F6" s="46" t="s">
        <v>59</v>
      </c>
      <c r="G6" s="54">
        <v>5.6</v>
      </c>
      <c r="H6" s="54">
        <v>5.74</v>
      </c>
      <c r="I6" s="54">
        <v>5.77</v>
      </c>
      <c r="J6" s="55"/>
      <c r="K6" s="54">
        <v>4.46</v>
      </c>
      <c r="L6" s="54">
        <v>5.61</v>
      </c>
      <c r="M6" s="54">
        <v>5.06</v>
      </c>
      <c r="N6" s="145">
        <f aca="true" t="shared" si="0" ref="N6:N27">MAX(G6:I6,K6:M6)</f>
        <v>5.77</v>
      </c>
      <c r="O6" s="107" t="str">
        <f aca="true" t="shared" si="1" ref="O6:O27">IF(ISBLANK(N6),"",IF(N6&gt;=7.2,"KSM",IF(N6&gt;=6.7,"I A",IF(N6&gt;=6.2,"II A",IF(N6&gt;=5.6,"III A",IF(N6&gt;=5,"I JA",IF(N6&gt;=4.45,"II JA",IF(N6&gt;=4,"III JA"))))))))</f>
        <v>III A</v>
      </c>
    </row>
    <row r="7" spans="1:15" ht="16.5" customHeight="1">
      <c r="A7" s="42">
        <v>2</v>
      </c>
      <c r="B7" s="43" t="s">
        <v>146</v>
      </c>
      <c r="C7" s="44" t="s">
        <v>147</v>
      </c>
      <c r="D7" s="45" t="s">
        <v>148</v>
      </c>
      <c r="E7" s="45" t="s">
        <v>44</v>
      </c>
      <c r="F7" s="46" t="s">
        <v>431</v>
      </c>
      <c r="G7" s="54">
        <v>5.16</v>
      </c>
      <c r="H7" s="54">
        <v>5.33</v>
      </c>
      <c r="I7" s="54">
        <v>5.52</v>
      </c>
      <c r="J7" s="55"/>
      <c r="K7" s="54" t="s">
        <v>656</v>
      </c>
      <c r="L7" s="54">
        <v>5.19</v>
      </c>
      <c r="M7" s="54">
        <v>5.43</v>
      </c>
      <c r="N7" s="145">
        <f t="shared" si="0"/>
        <v>5.52</v>
      </c>
      <c r="O7" s="107" t="str">
        <f t="shared" si="1"/>
        <v>I JA</v>
      </c>
    </row>
    <row r="8" spans="1:15" ht="16.5" customHeight="1">
      <c r="A8" s="42">
        <v>3</v>
      </c>
      <c r="B8" s="43" t="s">
        <v>124</v>
      </c>
      <c r="C8" s="44" t="s">
        <v>125</v>
      </c>
      <c r="D8" s="45" t="s">
        <v>470</v>
      </c>
      <c r="E8" s="45" t="s">
        <v>44</v>
      </c>
      <c r="F8" s="46" t="s">
        <v>43</v>
      </c>
      <c r="G8" s="54">
        <v>4.67</v>
      </c>
      <c r="H8" s="54">
        <v>5.04</v>
      </c>
      <c r="I8" s="54">
        <v>5.05</v>
      </c>
      <c r="J8" s="55"/>
      <c r="K8" s="54">
        <v>4.88</v>
      </c>
      <c r="L8" s="54">
        <v>4.52</v>
      </c>
      <c r="M8" s="54">
        <v>5.06</v>
      </c>
      <c r="N8" s="145">
        <f t="shared" si="0"/>
        <v>5.06</v>
      </c>
      <c r="O8" s="107" t="str">
        <f t="shared" si="1"/>
        <v>I JA</v>
      </c>
    </row>
    <row r="9" spans="1:15" ht="16.5" customHeight="1">
      <c r="A9" s="42">
        <v>4</v>
      </c>
      <c r="B9" s="43" t="s">
        <v>92</v>
      </c>
      <c r="C9" s="44" t="s">
        <v>93</v>
      </c>
      <c r="D9" s="45">
        <v>40038</v>
      </c>
      <c r="E9" s="45" t="s">
        <v>44</v>
      </c>
      <c r="F9" s="46" t="s">
        <v>84</v>
      </c>
      <c r="G9" s="54">
        <v>4.32</v>
      </c>
      <c r="H9" s="54" t="s">
        <v>656</v>
      </c>
      <c r="I9" s="54">
        <v>4.95</v>
      </c>
      <c r="J9" s="55"/>
      <c r="K9" s="54">
        <v>4.73</v>
      </c>
      <c r="L9" s="54" t="s">
        <v>656</v>
      </c>
      <c r="M9" s="54">
        <v>4.94</v>
      </c>
      <c r="N9" s="145">
        <f t="shared" si="0"/>
        <v>4.95</v>
      </c>
      <c r="O9" s="107" t="str">
        <f t="shared" si="1"/>
        <v>II JA</v>
      </c>
    </row>
    <row r="10" spans="1:15" ht="16.5" customHeight="1">
      <c r="A10" s="42">
        <v>5</v>
      </c>
      <c r="B10" s="43" t="s">
        <v>272</v>
      </c>
      <c r="C10" s="44" t="s">
        <v>273</v>
      </c>
      <c r="D10" s="45" t="s">
        <v>274</v>
      </c>
      <c r="E10" s="45" t="s">
        <v>44</v>
      </c>
      <c r="F10" s="46" t="s">
        <v>123</v>
      </c>
      <c r="G10" s="54">
        <v>4.94</v>
      </c>
      <c r="H10" s="54" t="s">
        <v>656</v>
      </c>
      <c r="I10" s="54">
        <v>4.83</v>
      </c>
      <c r="J10" s="55"/>
      <c r="K10" s="54">
        <v>4.88</v>
      </c>
      <c r="L10" s="54" t="s">
        <v>656</v>
      </c>
      <c r="M10" s="54">
        <v>4.45</v>
      </c>
      <c r="N10" s="145">
        <f t="shared" si="0"/>
        <v>4.94</v>
      </c>
      <c r="O10" s="107" t="str">
        <f t="shared" si="1"/>
        <v>II JA</v>
      </c>
    </row>
    <row r="11" spans="1:15" ht="16.5" customHeight="1">
      <c r="A11" s="42">
        <v>6</v>
      </c>
      <c r="B11" s="43" t="s">
        <v>222</v>
      </c>
      <c r="C11" s="44" t="s">
        <v>234</v>
      </c>
      <c r="D11" s="45">
        <v>39471</v>
      </c>
      <c r="E11" s="45" t="s">
        <v>235</v>
      </c>
      <c r="F11" s="46" t="s">
        <v>198</v>
      </c>
      <c r="G11" s="54">
        <v>4.83</v>
      </c>
      <c r="H11" s="54">
        <v>4.86</v>
      </c>
      <c r="I11" s="54" t="s">
        <v>656</v>
      </c>
      <c r="J11" s="55"/>
      <c r="K11" s="54">
        <v>4.89</v>
      </c>
      <c r="L11" s="54">
        <v>4.87</v>
      </c>
      <c r="M11" s="54">
        <v>4.68</v>
      </c>
      <c r="N11" s="145">
        <f t="shared" si="0"/>
        <v>4.89</v>
      </c>
      <c r="O11" s="107" t="str">
        <f t="shared" si="1"/>
        <v>II JA</v>
      </c>
    </row>
    <row r="12" spans="1:15" ht="16.5" customHeight="1">
      <c r="A12" s="42">
        <v>7</v>
      </c>
      <c r="B12" s="43" t="s">
        <v>103</v>
      </c>
      <c r="C12" s="44" t="s">
        <v>497</v>
      </c>
      <c r="D12" s="45">
        <v>39856</v>
      </c>
      <c r="E12" s="45" t="s">
        <v>527</v>
      </c>
      <c r="F12" s="46" t="s">
        <v>498</v>
      </c>
      <c r="G12" s="54" t="s">
        <v>656</v>
      </c>
      <c r="H12" s="54">
        <v>4.8</v>
      </c>
      <c r="I12" s="54">
        <v>4.88</v>
      </c>
      <c r="J12" s="55"/>
      <c r="K12" s="54">
        <v>4.64</v>
      </c>
      <c r="L12" s="54" t="s">
        <v>656</v>
      </c>
      <c r="M12" s="54" t="s">
        <v>657</v>
      </c>
      <c r="N12" s="145">
        <f t="shared" si="0"/>
        <v>4.88</v>
      </c>
      <c r="O12" s="107" t="str">
        <f t="shared" si="1"/>
        <v>II JA</v>
      </c>
    </row>
    <row r="13" spans="1:15" ht="16.5" customHeight="1">
      <c r="A13" s="42">
        <v>8</v>
      </c>
      <c r="B13" s="43" t="s">
        <v>279</v>
      </c>
      <c r="C13" s="44" t="s">
        <v>280</v>
      </c>
      <c r="D13" s="45" t="s">
        <v>281</v>
      </c>
      <c r="E13" s="45" t="s">
        <v>44</v>
      </c>
      <c r="F13" s="46" t="s">
        <v>49</v>
      </c>
      <c r="G13" s="54" t="s">
        <v>656</v>
      </c>
      <c r="H13" s="54">
        <v>4.81</v>
      </c>
      <c r="I13" s="54">
        <v>4.79</v>
      </c>
      <c r="J13" s="55"/>
      <c r="K13" s="54">
        <v>4.4</v>
      </c>
      <c r="L13" s="54">
        <v>4.64</v>
      </c>
      <c r="M13" s="54" t="s">
        <v>656</v>
      </c>
      <c r="N13" s="145">
        <f t="shared" si="0"/>
        <v>4.81</v>
      </c>
      <c r="O13" s="107" t="str">
        <f t="shared" si="1"/>
        <v>II JA</v>
      </c>
    </row>
    <row r="14" spans="1:15" ht="16.5" customHeight="1">
      <c r="A14" s="42">
        <v>9</v>
      </c>
      <c r="B14" s="43" t="s">
        <v>525</v>
      </c>
      <c r="C14" s="44" t="s">
        <v>526</v>
      </c>
      <c r="D14" s="45">
        <v>39877</v>
      </c>
      <c r="E14" s="45" t="s">
        <v>527</v>
      </c>
      <c r="F14" s="46" t="s">
        <v>521</v>
      </c>
      <c r="G14" s="54">
        <v>4.77</v>
      </c>
      <c r="H14" s="54">
        <v>4.57</v>
      </c>
      <c r="I14" s="54">
        <v>4.01</v>
      </c>
      <c r="J14" s="55"/>
      <c r="K14" s="54"/>
      <c r="L14" s="54"/>
      <c r="M14" s="54"/>
      <c r="N14" s="145">
        <f t="shared" si="0"/>
        <v>4.77</v>
      </c>
      <c r="O14" s="107" t="str">
        <f t="shared" si="1"/>
        <v>II JA</v>
      </c>
    </row>
    <row r="15" spans="1:15" ht="16.5" customHeight="1">
      <c r="A15" s="42">
        <v>10</v>
      </c>
      <c r="B15" s="43" t="s">
        <v>559</v>
      </c>
      <c r="C15" s="44" t="s">
        <v>560</v>
      </c>
      <c r="D15" s="45" t="s">
        <v>561</v>
      </c>
      <c r="E15" s="45" t="s">
        <v>235</v>
      </c>
      <c r="F15" s="46" t="s">
        <v>556</v>
      </c>
      <c r="G15" s="54">
        <v>4.61</v>
      </c>
      <c r="H15" s="54">
        <v>4.76</v>
      </c>
      <c r="I15" s="54">
        <v>4.67</v>
      </c>
      <c r="J15" s="55"/>
      <c r="K15" s="54"/>
      <c r="L15" s="54"/>
      <c r="M15" s="54"/>
      <c r="N15" s="145">
        <f t="shared" si="0"/>
        <v>4.76</v>
      </c>
      <c r="O15" s="107" t="str">
        <f t="shared" si="1"/>
        <v>II JA</v>
      </c>
    </row>
    <row r="16" spans="1:15" ht="16.5" customHeight="1">
      <c r="A16" s="42">
        <v>11</v>
      </c>
      <c r="B16" s="43" t="s">
        <v>565</v>
      </c>
      <c r="C16" s="44" t="s">
        <v>566</v>
      </c>
      <c r="D16" s="45" t="s">
        <v>567</v>
      </c>
      <c r="E16" s="45" t="s">
        <v>568</v>
      </c>
      <c r="F16" s="46" t="s">
        <v>569</v>
      </c>
      <c r="G16" s="54" t="s">
        <v>656</v>
      </c>
      <c r="H16" s="54">
        <v>4.34</v>
      </c>
      <c r="I16" s="54">
        <v>4.75</v>
      </c>
      <c r="J16" s="55"/>
      <c r="K16" s="54"/>
      <c r="L16" s="54"/>
      <c r="M16" s="54"/>
      <c r="N16" s="145">
        <f t="shared" si="0"/>
        <v>4.75</v>
      </c>
      <c r="O16" s="107" t="str">
        <f t="shared" si="1"/>
        <v>II JA</v>
      </c>
    </row>
    <row r="17" spans="1:15" ht="16.5" customHeight="1">
      <c r="A17" s="42">
        <v>12</v>
      </c>
      <c r="B17" s="43" t="s">
        <v>241</v>
      </c>
      <c r="C17" s="44" t="s">
        <v>119</v>
      </c>
      <c r="D17" s="45">
        <v>39681</v>
      </c>
      <c r="E17" s="45" t="s">
        <v>44</v>
      </c>
      <c r="F17" s="46" t="s">
        <v>118</v>
      </c>
      <c r="G17" s="54">
        <v>4.29</v>
      </c>
      <c r="H17" s="54">
        <v>3.95</v>
      </c>
      <c r="I17" s="54">
        <v>4.71</v>
      </c>
      <c r="J17" s="55"/>
      <c r="K17" s="54"/>
      <c r="L17" s="54"/>
      <c r="M17" s="54"/>
      <c r="N17" s="145">
        <f t="shared" si="0"/>
        <v>4.71</v>
      </c>
      <c r="O17" s="107" t="str">
        <f t="shared" si="1"/>
        <v>II JA</v>
      </c>
    </row>
    <row r="18" spans="1:15" ht="16.5" customHeight="1">
      <c r="A18" s="42">
        <v>13</v>
      </c>
      <c r="B18" s="43" t="s">
        <v>378</v>
      </c>
      <c r="C18" s="44" t="s">
        <v>379</v>
      </c>
      <c r="D18" s="45">
        <v>39794</v>
      </c>
      <c r="E18" s="45" t="s">
        <v>44</v>
      </c>
      <c r="F18" s="46" t="s">
        <v>380</v>
      </c>
      <c r="G18" s="54">
        <v>4.32</v>
      </c>
      <c r="H18" s="54">
        <v>4.3</v>
      </c>
      <c r="I18" s="54">
        <v>4.46</v>
      </c>
      <c r="J18" s="55"/>
      <c r="K18" s="54"/>
      <c r="L18" s="54"/>
      <c r="M18" s="54"/>
      <c r="N18" s="145">
        <f t="shared" si="0"/>
        <v>4.46</v>
      </c>
      <c r="O18" s="107" t="str">
        <f t="shared" si="1"/>
        <v>II JA</v>
      </c>
    </row>
    <row r="19" spans="1:15" ht="16.5" customHeight="1">
      <c r="A19" s="42">
        <v>14</v>
      </c>
      <c r="B19" s="43" t="s">
        <v>101</v>
      </c>
      <c r="C19" s="44" t="s">
        <v>102</v>
      </c>
      <c r="D19" s="45" t="s">
        <v>399</v>
      </c>
      <c r="E19" s="45" t="s">
        <v>44</v>
      </c>
      <c r="F19" s="46" t="s">
        <v>392</v>
      </c>
      <c r="G19" s="54">
        <v>3.75</v>
      </c>
      <c r="H19" s="54">
        <v>4.4</v>
      </c>
      <c r="I19" s="54">
        <v>4.2</v>
      </c>
      <c r="J19" s="55"/>
      <c r="K19" s="54"/>
      <c r="L19" s="54"/>
      <c r="M19" s="54"/>
      <c r="N19" s="145">
        <f t="shared" si="0"/>
        <v>4.4</v>
      </c>
      <c r="O19" s="107" t="str">
        <f t="shared" si="1"/>
        <v>III JA</v>
      </c>
    </row>
    <row r="20" spans="1:15" ht="16.5" customHeight="1">
      <c r="A20" s="42">
        <v>15</v>
      </c>
      <c r="B20" s="43" t="s">
        <v>369</v>
      </c>
      <c r="C20" s="44" t="s">
        <v>446</v>
      </c>
      <c r="D20" s="45" t="s">
        <v>564</v>
      </c>
      <c r="E20" s="45" t="s">
        <v>235</v>
      </c>
      <c r="F20" s="46" t="s">
        <v>556</v>
      </c>
      <c r="G20" s="54">
        <v>3.31</v>
      </c>
      <c r="H20" s="54">
        <v>3.98</v>
      </c>
      <c r="I20" s="54">
        <v>4.37</v>
      </c>
      <c r="J20" s="55"/>
      <c r="K20" s="54"/>
      <c r="L20" s="54"/>
      <c r="M20" s="54"/>
      <c r="N20" s="145">
        <f t="shared" si="0"/>
        <v>4.37</v>
      </c>
      <c r="O20" s="107" t="str">
        <f t="shared" si="1"/>
        <v>III JA</v>
      </c>
    </row>
    <row r="21" spans="1:15" ht="16.5" customHeight="1">
      <c r="A21" s="42">
        <v>16</v>
      </c>
      <c r="B21" s="43" t="s">
        <v>297</v>
      </c>
      <c r="C21" s="44" t="s">
        <v>298</v>
      </c>
      <c r="D21" s="45" t="s">
        <v>311</v>
      </c>
      <c r="E21" s="45" t="s">
        <v>44</v>
      </c>
      <c r="F21" s="46" t="s">
        <v>59</v>
      </c>
      <c r="G21" s="54">
        <v>4.37</v>
      </c>
      <c r="H21" s="54" t="s">
        <v>656</v>
      </c>
      <c r="I21" s="54">
        <v>3.43</v>
      </c>
      <c r="J21" s="55"/>
      <c r="K21" s="54"/>
      <c r="L21" s="54"/>
      <c r="M21" s="54"/>
      <c r="N21" s="145">
        <f t="shared" si="0"/>
        <v>4.37</v>
      </c>
      <c r="O21" s="107" t="str">
        <f t="shared" si="1"/>
        <v>III JA</v>
      </c>
    </row>
    <row r="22" spans="1:15" ht="16.5" customHeight="1">
      <c r="A22" s="42">
        <v>17</v>
      </c>
      <c r="B22" s="43" t="s">
        <v>96</v>
      </c>
      <c r="C22" s="44" t="s">
        <v>218</v>
      </c>
      <c r="D22" s="45">
        <v>40007</v>
      </c>
      <c r="E22" s="45" t="s">
        <v>44</v>
      </c>
      <c r="F22" s="46" t="s">
        <v>149</v>
      </c>
      <c r="G22" s="54" t="s">
        <v>656</v>
      </c>
      <c r="H22" s="54" t="s">
        <v>656</v>
      </c>
      <c r="I22" s="54">
        <v>4.37</v>
      </c>
      <c r="J22" s="55"/>
      <c r="K22" s="54"/>
      <c r="L22" s="54"/>
      <c r="M22" s="54"/>
      <c r="N22" s="145">
        <f t="shared" si="0"/>
        <v>4.37</v>
      </c>
      <c r="O22" s="107" t="str">
        <f t="shared" si="1"/>
        <v>III JA</v>
      </c>
    </row>
    <row r="23" spans="1:15" ht="16.5" customHeight="1">
      <c r="A23" s="42">
        <v>18</v>
      </c>
      <c r="B23" s="43" t="s">
        <v>241</v>
      </c>
      <c r="C23" s="44" t="s">
        <v>242</v>
      </c>
      <c r="D23" s="45">
        <v>40087</v>
      </c>
      <c r="E23" s="45" t="s">
        <v>235</v>
      </c>
      <c r="F23" s="46" t="s">
        <v>198</v>
      </c>
      <c r="G23" s="54">
        <v>3.99</v>
      </c>
      <c r="H23" s="54">
        <v>3.95</v>
      </c>
      <c r="I23" s="54">
        <v>4.36</v>
      </c>
      <c r="J23" s="55"/>
      <c r="K23" s="54"/>
      <c r="L23" s="54"/>
      <c r="M23" s="54"/>
      <c r="N23" s="145">
        <f t="shared" si="0"/>
        <v>4.36</v>
      </c>
      <c r="O23" s="107" t="str">
        <f t="shared" si="1"/>
        <v>III JA</v>
      </c>
    </row>
    <row r="24" spans="1:15" ht="16.5" customHeight="1">
      <c r="A24" s="42">
        <v>19</v>
      </c>
      <c r="B24" s="43" t="s">
        <v>490</v>
      </c>
      <c r="C24" s="44" t="s">
        <v>505</v>
      </c>
      <c r="D24" s="45">
        <v>40510</v>
      </c>
      <c r="E24" s="45" t="s">
        <v>527</v>
      </c>
      <c r="F24" s="46" t="s">
        <v>498</v>
      </c>
      <c r="G24" s="54">
        <v>4.22</v>
      </c>
      <c r="H24" s="54">
        <v>4.27</v>
      </c>
      <c r="I24" s="54">
        <v>4.31</v>
      </c>
      <c r="J24" s="55"/>
      <c r="K24" s="54"/>
      <c r="L24" s="55"/>
      <c r="M24" s="54"/>
      <c r="N24" s="145">
        <f t="shared" si="0"/>
        <v>4.31</v>
      </c>
      <c r="O24" s="107" t="str">
        <f t="shared" si="1"/>
        <v>III JA</v>
      </c>
    </row>
    <row r="25" spans="1:15" ht="16.5" customHeight="1">
      <c r="A25" s="42">
        <v>20</v>
      </c>
      <c r="B25" s="43" t="s">
        <v>245</v>
      </c>
      <c r="C25" s="44" t="s">
        <v>246</v>
      </c>
      <c r="D25" s="45">
        <v>39935</v>
      </c>
      <c r="E25" s="45" t="s">
        <v>44</v>
      </c>
      <c r="F25" s="46" t="s">
        <v>117</v>
      </c>
      <c r="G25" s="54" t="s">
        <v>656</v>
      </c>
      <c r="H25" s="54">
        <v>3.92</v>
      </c>
      <c r="I25" s="54">
        <v>4.1</v>
      </c>
      <c r="J25" s="55"/>
      <c r="K25" s="54"/>
      <c r="L25" s="54"/>
      <c r="M25" s="54"/>
      <c r="N25" s="145">
        <f t="shared" si="0"/>
        <v>4.1</v>
      </c>
      <c r="O25" s="107" t="str">
        <f t="shared" si="1"/>
        <v>III JA</v>
      </c>
    </row>
    <row r="26" spans="1:15" ht="16.5" customHeight="1">
      <c r="A26" s="42">
        <v>21</v>
      </c>
      <c r="B26" s="43" t="s">
        <v>94</v>
      </c>
      <c r="C26" s="44" t="s">
        <v>506</v>
      </c>
      <c r="D26" s="45">
        <v>40243</v>
      </c>
      <c r="E26" s="45" t="s">
        <v>527</v>
      </c>
      <c r="F26" s="46" t="s">
        <v>498</v>
      </c>
      <c r="G26" s="54">
        <v>4.03</v>
      </c>
      <c r="H26" s="54">
        <v>4.08</v>
      </c>
      <c r="I26" s="54" t="s">
        <v>656</v>
      </c>
      <c r="J26" s="55"/>
      <c r="K26" s="54"/>
      <c r="L26" s="54"/>
      <c r="M26" s="54"/>
      <c r="N26" s="145">
        <f t="shared" si="0"/>
        <v>4.08</v>
      </c>
      <c r="O26" s="107" t="str">
        <f t="shared" si="1"/>
        <v>III JA</v>
      </c>
    </row>
    <row r="27" spans="1:15" ht="16.5" customHeight="1">
      <c r="A27" s="42">
        <v>22</v>
      </c>
      <c r="B27" s="43" t="s">
        <v>534</v>
      </c>
      <c r="C27" s="44" t="s">
        <v>535</v>
      </c>
      <c r="D27" s="45">
        <v>40126</v>
      </c>
      <c r="E27" s="45" t="s">
        <v>527</v>
      </c>
      <c r="F27" s="46" t="s">
        <v>521</v>
      </c>
      <c r="G27" s="54">
        <v>3.9</v>
      </c>
      <c r="H27" s="54">
        <v>4.06</v>
      </c>
      <c r="I27" s="54" t="s">
        <v>656</v>
      </c>
      <c r="J27" s="55"/>
      <c r="K27" s="54"/>
      <c r="L27" s="54"/>
      <c r="M27" s="54"/>
      <c r="N27" s="145">
        <f t="shared" si="0"/>
        <v>4.06</v>
      </c>
      <c r="O27" s="107" t="str">
        <f t="shared" si="1"/>
        <v>III JA</v>
      </c>
    </row>
    <row r="28" spans="1:15" ht="16.5" customHeight="1">
      <c r="A28" s="42"/>
      <c r="B28" s="43" t="s">
        <v>257</v>
      </c>
      <c r="C28" s="44" t="s">
        <v>258</v>
      </c>
      <c r="D28" s="45">
        <v>39713</v>
      </c>
      <c r="E28" s="45" t="s">
        <v>44</v>
      </c>
      <c r="F28" s="46" t="s">
        <v>84</v>
      </c>
      <c r="G28" s="54"/>
      <c r="H28" s="54"/>
      <c r="I28" s="54"/>
      <c r="J28" s="55"/>
      <c r="K28" s="54"/>
      <c r="L28" s="54"/>
      <c r="M28" s="54"/>
      <c r="N28" s="145" t="s">
        <v>604</v>
      </c>
      <c r="O28" s="107"/>
    </row>
    <row r="29" spans="1:15" ht="16.5" customHeight="1">
      <c r="A29" s="42"/>
      <c r="B29" s="43" t="s">
        <v>121</v>
      </c>
      <c r="C29" s="44" t="s">
        <v>122</v>
      </c>
      <c r="D29" s="45" t="s">
        <v>288</v>
      </c>
      <c r="E29" s="45" t="s">
        <v>44</v>
      </c>
      <c r="F29" s="46" t="s">
        <v>123</v>
      </c>
      <c r="G29" s="54"/>
      <c r="H29" s="54"/>
      <c r="I29" s="54"/>
      <c r="J29" s="55"/>
      <c r="K29" s="54"/>
      <c r="L29" s="54"/>
      <c r="M29" s="54"/>
      <c r="N29" s="145" t="s">
        <v>604</v>
      </c>
      <c r="O29" s="107"/>
    </row>
    <row r="30" spans="1:15" ht="16.5" customHeight="1">
      <c r="A30" s="42"/>
      <c r="B30" s="43" t="s">
        <v>295</v>
      </c>
      <c r="C30" s="44" t="s">
        <v>296</v>
      </c>
      <c r="D30" s="45" t="s">
        <v>310</v>
      </c>
      <c r="E30" s="45" t="s">
        <v>44</v>
      </c>
      <c r="F30" s="46" t="s">
        <v>59</v>
      </c>
      <c r="G30" s="54"/>
      <c r="H30" s="54"/>
      <c r="I30" s="54"/>
      <c r="J30" s="55"/>
      <c r="K30" s="54"/>
      <c r="L30" s="54"/>
      <c r="M30" s="54"/>
      <c r="N30" s="145" t="s">
        <v>604</v>
      </c>
      <c r="O30" s="107"/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P19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4.421875" style="48" customWidth="1"/>
    <col min="2" max="2" width="4.421875" style="48" hidden="1" customWidth="1"/>
    <col min="3" max="3" width="12.140625" style="48" bestFit="1" customWidth="1"/>
    <col min="4" max="4" width="14.00390625" style="48" customWidth="1"/>
    <col min="5" max="5" width="9.7109375" style="48" bestFit="1" customWidth="1"/>
    <col min="6" max="6" width="12.28125" style="48" customWidth="1"/>
    <col min="7" max="7" width="12.7109375" style="48" customWidth="1"/>
    <col min="8" max="10" width="6.140625" style="48" customWidth="1"/>
    <col min="11" max="11" width="6.140625" style="48" hidden="1" customWidth="1"/>
    <col min="12" max="14" width="6.140625" style="48" customWidth="1"/>
    <col min="15" max="15" width="6.57421875" style="48" customWidth="1"/>
    <col min="16" max="16" width="6.421875" style="48" bestFit="1" customWidth="1"/>
    <col min="17" max="16384" width="9.140625" style="48" customWidth="1"/>
  </cols>
  <sheetData>
    <row r="1" spans="1:15" ht="17.25">
      <c r="A1" s="11" t="s">
        <v>38</v>
      </c>
      <c r="B1" s="11"/>
      <c r="C1" s="26"/>
      <c r="D1" s="26"/>
      <c r="F1" s="8" t="s">
        <v>41</v>
      </c>
      <c r="H1" s="28"/>
      <c r="I1" s="18"/>
      <c r="J1" s="18"/>
      <c r="K1" s="18"/>
      <c r="L1" s="18"/>
      <c r="M1" s="18"/>
      <c r="N1" s="18"/>
      <c r="O1" s="31"/>
    </row>
    <row r="2" spans="1:15" ht="12.75">
      <c r="A2" s="29"/>
      <c r="B2" s="29"/>
      <c r="C2" s="30"/>
      <c r="D2" s="30"/>
      <c r="E2" s="30"/>
      <c r="F2" s="30"/>
      <c r="G2" s="30"/>
      <c r="H2" s="30"/>
      <c r="I2" s="29"/>
      <c r="J2" s="29"/>
      <c r="K2" s="29"/>
      <c r="L2" s="29"/>
      <c r="M2" s="29"/>
      <c r="N2" s="29"/>
      <c r="O2" s="31" t="s">
        <v>206</v>
      </c>
    </row>
    <row r="3" spans="1:15" ht="15.75" thickBot="1">
      <c r="A3" s="18"/>
      <c r="B3" s="18"/>
      <c r="C3" s="32" t="s">
        <v>2</v>
      </c>
      <c r="D3" s="26"/>
      <c r="G3" s="49" t="s">
        <v>5</v>
      </c>
      <c r="H3" s="17"/>
      <c r="I3" s="33"/>
      <c r="J3" s="25"/>
      <c r="K3" s="25"/>
      <c r="L3" s="25"/>
      <c r="M3" s="25"/>
      <c r="N3" s="25"/>
      <c r="O3" s="25"/>
    </row>
    <row r="4" spans="1:15" ht="13.5" thickBot="1">
      <c r="A4" s="29"/>
      <c r="B4" s="29"/>
      <c r="C4" s="34"/>
      <c r="D4" s="30"/>
      <c r="E4" s="30"/>
      <c r="F4" s="30"/>
      <c r="G4" s="30"/>
      <c r="H4" s="61"/>
      <c r="I4" s="62"/>
      <c r="J4" s="62" t="s">
        <v>30</v>
      </c>
      <c r="K4" s="62"/>
      <c r="L4" s="62"/>
      <c r="M4" s="62"/>
      <c r="N4" s="63"/>
      <c r="O4" s="29"/>
    </row>
    <row r="5" spans="1:16" ht="13.5" thickBot="1">
      <c r="A5" s="89" t="s">
        <v>605</v>
      </c>
      <c r="B5" s="92" t="s">
        <v>26</v>
      </c>
      <c r="C5" s="36" t="s">
        <v>9</v>
      </c>
      <c r="D5" s="37" t="s">
        <v>10</v>
      </c>
      <c r="E5" s="38" t="s">
        <v>11</v>
      </c>
      <c r="F5" s="92" t="s">
        <v>40</v>
      </c>
      <c r="G5" s="53" t="s">
        <v>13</v>
      </c>
      <c r="H5" s="65" t="s">
        <v>6</v>
      </c>
      <c r="I5" s="65" t="s">
        <v>16</v>
      </c>
      <c r="J5" s="65" t="s">
        <v>17</v>
      </c>
      <c r="K5" s="65" t="s">
        <v>26</v>
      </c>
      <c r="L5" s="65" t="s">
        <v>18</v>
      </c>
      <c r="M5" s="65" t="s">
        <v>19</v>
      </c>
      <c r="N5" s="65" t="s">
        <v>20</v>
      </c>
      <c r="O5" s="41" t="s">
        <v>28</v>
      </c>
      <c r="P5" s="95" t="s">
        <v>42</v>
      </c>
    </row>
    <row r="6" spans="1:16" ht="16.5" customHeight="1">
      <c r="A6" s="42">
        <v>1</v>
      </c>
      <c r="B6" s="42"/>
      <c r="C6" s="43" t="s">
        <v>265</v>
      </c>
      <c r="D6" s="44" t="s">
        <v>263</v>
      </c>
      <c r="E6" s="45" t="s">
        <v>264</v>
      </c>
      <c r="F6" s="45" t="s">
        <v>44</v>
      </c>
      <c r="G6" s="46" t="s">
        <v>49</v>
      </c>
      <c r="H6" s="54" t="s">
        <v>656</v>
      </c>
      <c r="I6" s="54">
        <v>9.89</v>
      </c>
      <c r="J6" s="54">
        <v>7.95</v>
      </c>
      <c r="K6" s="55"/>
      <c r="L6" s="54">
        <v>9.65</v>
      </c>
      <c r="M6" s="54" t="s">
        <v>656</v>
      </c>
      <c r="N6" s="54">
        <v>8.93</v>
      </c>
      <c r="O6" s="145">
        <f>MAX(H6:J6,L6:N6)</f>
        <v>9.89</v>
      </c>
      <c r="P6" s="107" t="str">
        <f>IF(ISBLANK(O6),"",IF(O6&gt;=12.8,"KSM",IF(O6&gt;=12,"I A",IF(O6&gt;=11.2,"II A",IF(O6&gt;=10.4,"III A",IF(O6&gt;=9.65,"I JA",IF(O6&gt;=9,"II JA",IF(O6&gt;=8.5,"III JA"))))))))</f>
        <v>I JA</v>
      </c>
    </row>
    <row r="7" spans="1:16" ht="16.5" customHeight="1">
      <c r="A7" s="42">
        <v>2</v>
      </c>
      <c r="B7" s="42"/>
      <c r="C7" s="43" t="s">
        <v>48</v>
      </c>
      <c r="D7" s="44" t="s">
        <v>504</v>
      </c>
      <c r="E7" s="45">
        <v>39617</v>
      </c>
      <c r="F7" s="45" t="s">
        <v>527</v>
      </c>
      <c r="G7" s="46" t="s">
        <v>498</v>
      </c>
      <c r="H7" s="54">
        <v>9.39</v>
      </c>
      <c r="I7" s="54">
        <v>9.43</v>
      </c>
      <c r="J7" s="54">
        <v>9.62</v>
      </c>
      <c r="K7" s="55"/>
      <c r="L7" s="54">
        <v>9.5</v>
      </c>
      <c r="M7" s="54">
        <v>9.44</v>
      </c>
      <c r="N7" s="54" t="s">
        <v>656</v>
      </c>
      <c r="O7" s="145">
        <f>MAX(H7:J7,L7:N7)</f>
        <v>9.62</v>
      </c>
      <c r="P7" s="107" t="str">
        <f>IF(ISBLANK(O7),"",IF(O7&gt;=12.8,"KSM",IF(O7&gt;=12,"I A",IF(O7&gt;=11.2,"II A",IF(O7&gt;=10.4,"III A",IF(O7&gt;=9.65,"I JA",IF(O7&gt;=9,"II JA",IF(O7&gt;=8.5,"III JA"))))))))</f>
        <v>II JA</v>
      </c>
    </row>
    <row r="8" spans="1:16" ht="16.5" customHeight="1">
      <c r="A8" s="42">
        <v>3</v>
      </c>
      <c r="B8" s="78"/>
      <c r="C8" s="43" t="s">
        <v>164</v>
      </c>
      <c r="D8" s="44" t="s">
        <v>176</v>
      </c>
      <c r="E8" s="45" t="s">
        <v>266</v>
      </c>
      <c r="F8" s="45" t="s">
        <v>44</v>
      </c>
      <c r="G8" s="46" t="s">
        <v>49</v>
      </c>
      <c r="H8" s="54">
        <v>8.72</v>
      </c>
      <c r="I8" s="54">
        <v>8.43</v>
      </c>
      <c r="J8" s="54">
        <v>9.25</v>
      </c>
      <c r="K8" s="55"/>
      <c r="L8" s="54">
        <v>8.63</v>
      </c>
      <c r="M8" s="54" t="s">
        <v>656</v>
      </c>
      <c r="N8" s="54" t="s">
        <v>656</v>
      </c>
      <c r="O8" s="145">
        <f>MAX(H8:J8,L8:N8)</f>
        <v>9.25</v>
      </c>
      <c r="P8" s="107" t="str">
        <f>IF(ISBLANK(O8),"",IF(O8&gt;=12.8,"KSM",IF(O8&gt;=12,"I A",IF(O8&gt;=11.2,"II A",IF(O8&gt;=10.4,"III A",IF(O8&gt;=9.65,"I JA",IF(O8&gt;=9,"II JA",IF(O8&gt;=8.5,"III JA"))))))))</f>
        <v>II JA</v>
      </c>
    </row>
    <row r="9" spans="1:16" ht="16.5" customHeight="1">
      <c r="A9" s="42">
        <v>4</v>
      </c>
      <c r="B9" s="78"/>
      <c r="C9" s="43" t="s">
        <v>65</v>
      </c>
      <c r="D9" s="44" t="s">
        <v>64</v>
      </c>
      <c r="E9" s="45" t="s">
        <v>63</v>
      </c>
      <c r="F9" s="45" t="s">
        <v>44</v>
      </c>
      <c r="G9" s="46" t="s">
        <v>431</v>
      </c>
      <c r="H9" s="54" t="s">
        <v>656</v>
      </c>
      <c r="I9" s="54">
        <v>8.9</v>
      </c>
      <c r="J9" s="54" t="s">
        <v>656</v>
      </c>
      <c r="K9" s="55"/>
      <c r="L9" s="54" t="s">
        <v>656</v>
      </c>
      <c r="M9" s="54">
        <v>8.99</v>
      </c>
      <c r="N9" s="54">
        <v>8.67</v>
      </c>
      <c r="O9" s="145">
        <f>MAX(H9:J9,L9:N9)</f>
        <v>8.99</v>
      </c>
      <c r="P9" s="107" t="str">
        <f>IF(ISBLANK(O9),"",IF(O9&gt;=12.8,"KSM",IF(O9&gt;=12,"I A",IF(O9&gt;=11.2,"II A",IF(O9&gt;=10.4,"III A",IF(O9&gt;=9.65,"I JA",IF(O9&gt;=9,"II JA",IF(O9&gt;=8.5,"III JA"))))))))</f>
        <v>III JA</v>
      </c>
    </row>
    <row r="10" spans="1:16" ht="16.5" customHeight="1">
      <c r="A10" s="42"/>
      <c r="B10" s="78">
        <v>5</v>
      </c>
      <c r="C10" s="43" t="s">
        <v>56</v>
      </c>
      <c r="D10" s="44" t="s">
        <v>55</v>
      </c>
      <c r="E10" s="45" t="s">
        <v>77</v>
      </c>
      <c r="F10" s="45" t="s">
        <v>44</v>
      </c>
      <c r="G10" s="46" t="s">
        <v>49</v>
      </c>
      <c r="H10" s="54"/>
      <c r="I10" s="54"/>
      <c r="J10" s="54"/>
      <c r="K10" s="55"/>
      <c r="L10" s="54"/>
      <c r="M10" s="54"/>
      <c r="N10" s="54"/>
      <c r="O10" s="145" t="s">
        <v>604</v>
      </c>
      <c r="P10" s="107"/>
    </row>
    <row r="11" spans="1:16" ht="16.5" customHeight="1">
      <c r="A11" s="42"/>
      <c r="B11" s="78"/>
      <c r="C11" s="43" t="s">
        <v>267</v>
      </c>
      <c r="D11" s="44" t="s">
        <v>268</v>
      </c>
      <c r="E11" s="45" t="s">
        <v>269</v>
      </c>
      <c r="F11" s="45" t="s">
        <v>44</v>
      </c>
      <c r="G11" s="46" t="s">
        <v>49</v>
      </c>
      <c r="H11" s="54"/>
      <c r="I11" s="54"/>
      <c r="J11" s="54"/>
      <c r="K11" s="55"/>
      <c r="L11" s="54"/>
      <c r="M11" s="54"/>
      <c r="N11" s="54"/>
      <c r="O11" s="145" t="s">
        <v>604</v>
      </c>
      <c r="P11" s="107"/>
    </row>
    <row r="13" spans="1:15" ht="15.75" thickBot="1">
      <c r="A13" s="18"/>
      <c r="B13" s="18"/>
      <c r="C13" s="32" t="s">
        <v>2</v>
      </c>
      <c r="D13" s="26"/>
      <c r="G13" s="49" t="s">
        <v>23</v>
      </c>
      <c r="H13" s="17"/>
      <c r="I13" s="33"/>
      <c r="J13" s="25"/>
      <c r="K13" s="25"/>
      <c r="L13" s="25"/>
      <c r="M13" s="25"/>
      <c r="N13" s="25"/>
      <c r="O13" s="25"/>
    </row>
    <row r="14" spans="1:15" ht="13.5" thickBot="1">
      <c r="A14" s="29"/>
      <c r="B14" s="29"/>
      <c r="C14" s="34"/>
      <c r="D14" s="30"/>
      <c r="E14" s="30"/>
      <c r="F14" s="30"/>
      <c r="G14" s="30"/>
      <c r="H14" s="61"/>
      <c r="I14" s="62"/>
      <c r="J14" s="62" t="s">
        <v>30</v>
      </c>
      <c r="K14" s="62"/>
      <c r="L14" s="62"/>
      <c r="M14" s="62"/>
      <c r="N14" s="63"/>
      <c r="O14" s="29"/>
    </row>
    <row r="15" spans="1:16" ht="13.5" thickBot="1">
      <c r="A15" s="89" t="s">
        <v>605</v>
      </c>
      <c r="B15" s="92" t="s">
        <v>26</v>
      </c>
      <c r="C15" s="36" t="s">
        <v>9</v>
      </c>
      <c r="D15" s="37" t="s">
        <v>10</v>
      </c>
      <c r="E15" s="38" t="s">
        <v>11</v>
      </c>
      <c r="F15" s="38" t="s">
        <v>12</v>
      </c>
      <c r="G15" s="53" t="s">
        <v>13</v>
      </c>
      <c r="H15" s="65" t="s">
        <v>6</v>
      </c>
      <c r="I15" s="65" t="s">
        <v>16</v>
      </c>
      <c r="J15" s="65" t="s">
        <v>17</v>
      </c>
      <c r="K15" s="65" t="s">
        <v>26</v>
      </c>
      <c r="L15" s="65" t="s">
        <v>18</v>
      </c>
      <c r="M15" s="65" t="s">
        <v>19</v>
      </c>
      <c r="N15" s="65" t="s">
        <v>20</v>
      </c>
      <c r="O15" s="41" t="s">
        <v>28</v>
      </c>
      <c r="P15" s="95" t="s">
        <v>42</v>
      </c>
    </row>
    <row r="16" spans="1:16" ht="16.5" customHeight="1">
      <c r="A16" s="103">
        <v>1</v>
      </c>
      <c r="B16" s="103"/>
      <c r="C16" s="43" t="s">
        <v>124</v>
      </c>
      <c r="D16" s="44" t="s">
        <v>125</v>
      </c>
      <c r="E16" s="45" t="s">
        <v>470</v>
      </c>
      <c r="F16" s="45" t="s">
        <v>44</v>
      </c>
      <c r="G16" s="46" t="s">
        <v>43</v>
      </c>
      <c r="H16" s="64">
        <v>10.75</v>
      </c>
      <c r="I16" s="64">
        <v>10.94</v>
      </c>
      <c r="J16" s="64">
        <v>10.97</v>
      </c>
      <c r="K16" s="55"/>
      <c r="L16" s="64">
        <v>10.32</v>
      </c>
      <c r="M16" s="64">
        <v>10.65</v>
      </c>
      <c r="N16" s="64">
        <v>10.54</v>
      </c>
      <c r="O16" s="145">
        <f>MAX(H16:J16,L16:N16)</f>
        <v>10.97</v>
      </c>
      <c r="P16" s="107" t="str">
        <f>IF(ISBLANK(O16),"",IF(O16&gt;=15.2,"KSM",IF(O16&gt;=14.2,"I A",IF(O16&gt;=13.2,"II A",IF(O16&gt;=12.2,"III A",IF(O16&gt;=11.2,"I JA",IF(O16&gt;=10.3,"II JA",IF(O16&gt;=9.7,"III JA"))))))))</f>
        <v>II JA</v>
      </c>
    </row>
    <row r="17" spans="1:16" ht="16.5" customHeight="1">
      <c r="A17" s="103">
        <v>2</v>
      </c>
      <c r="B17" s="42">
        <v>2</v>
      </c>
      <c r="C17" s="43" t="s">
        <v>103</v>
      </c>
      <c r="D17" s="44" t="s">
        <v>497</v>
      </c>
      <c r="E17" s="45">
        <v>39856</v>
      </c>
      <c r="F17" s="45" t="s">
        <v>527</v>
      </c>
      <c r="G17" s="46" t="s">
        <v>498</v>
      </c>
      <c r="H17" s="54" t="s">
        <v>656</v>
      </c>
      <c r="I17" s="54">
        <v>9.82</v>
      </c>
      <c r="J17" s="54">
        <v>10.23</v>
      </c>
      <c r="K17" s="55"/>
      <c r="L17" s="54">
        <v>10.4</v>
      </c>
      <c r="M17" s="54">
        <v>10.39</v>
      </c>
      <c r="N17" s="54">
        <v>10.68</v>
      </c>
      <c r="O17" s="145">
        <f>MAX(H17:J17,L17:N17)</f>
        <v>10.68</v>
      </c>
      <c r="P17" s="107" t="str">
        <f>IF(ISBLANK(O17),"",IF(O17&gt;=15.2,"KSM",IF(O17&gt;=14.2,"I A",IF(O17&gt;=13.2,"II A",IF(O17&gt;=12.2,"III A",IF(O17&gt;=11.2,"I JA",IF(O17&gt;=10.3,"II JA",IF(O17&gt;=9.7,"III JA"))))))))</f>
        <v>II JA</v>
      </c>
    </row>
    <row r="18" spans="1:16" ht="16.5" customHeight="1">
      <c r="A18" s="42">
        <v>3</v>
      </c>
      <c r="B18" s="42"/>
      <c r="C18" s="43" t="s">
        <v>279</v>
      </c>
      <c r="D18" s="44" t="s">
        <v>280</v>
      </c>
      <c r="E18" s="45" t="s">
        <v>281</v>
      </c>
      <c r="F18" s="45" t="s">
        <v>44</v>
      </c>
      <c r="G18" s="46" t="s">
        <v>49</v>
      </c>
      <c r="H18" s="54" t="s">
        <v>656</v>
      </c>
      <c r="I18" s="54">
        <v>9.64</v>
      </c>
      <c r="J18" s="54">
        <v>9.81</v>
      </c>
      <c r="K18" s="55"/>
      <c r="L18" s="54">
        <v>9.96</v>
      </c>
      <c r="M18" s="54">
        <v>9.98</v>
      </c>
      <c r="N18" s="54">
        <v>10.12</v>
      </c>
      <c r="O18" s="145">
        <f>MAX(H18:J18,L18:N18)</f>
        <v>10.12</v>
      </c>
      <c r="P18" s="107" t="str">
        <f>IF(ISBLANK(O18),"",IF(O18&gt;=15.2,"KSM",IF(O18&gt;=14.2,"I A",IF(O18&gt;=13.2,"II A",IF(O18&gt;=12.2,"III A",IF(O18&gt;=11.2,"I JA",IF(O18&gt;=10.3,"II JA",IF(O18&gt;=9.7,"III JA"))))))))</f>
        <v>III JA</v>
      </c>
    </row>
    <row r="19" spans="1:15" ht="16.5" customHeight="1">
      <c r="A19" s="78"/>
      <c r="B19" s="78"/>
      <c r="C19" s="79"/>
      <c r="D19" s="80"/>
      <c r="E19" s="81"/>
      <c r="F19" s="81"/>
      <c r="G19" s="82"/>
      <c r="H19" s="83"/>
      <c r="I19" s="83"/>
      <c r="J19" s="83"/>
      <c r="K19" s="84"/>
      <c r="L19" s="83"/>
      <c r="M19" s="83"/>
      <c r="N19" s="83"/>
      <c r="O19" s="85"/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P16"/>
  <sheetViews>
    <sheetView zoomScalePageLayoutView="0" workbookViewId="0" topLeftCell="A1">
      <selection activeCell="A6" sqref="A6:IV6"/>
    </sheetView>
  </sheetViews>
  <sheetFormatPr defaultColWidth="9.140625" defaultRowHeight="12.75"/>
  <cols>
    <col min="1" max="1" width="4.421875" style="48" customWidth="1"/>
    <col min="2" max="2" width="4.421875" style="48" hidden="1" customWidth="1"/>
    <col min="3" max="3" width="8.7109375" style="48" customWidth="1"/>
    <col min="4" max="4" width="13.140625" style="48" customWidth="1"/>
    <col min="5" max="5" width="9.7109375" style="48" bestFit="1" customWidth="1"/>
    <col min="6" max="6" width="10.140625" style="48" customWidth="1"/>
    <col min="7" max="7" width="11.140625" style="48" customWidth="1"/>
    <col min="8" max="10" width="6.140625" style="48" customWidth="1"/>
    <col min="11" max="11" width="4.8515625" style="48" hidden="1" customWidth="1"/>
    <col min="12" max="14" width="6.140625" style="48" customWidth="1"/>
    <col min="15" max="15" width="6.57421875" style="48" customWidth="1"/>
    <col min="16" max="16" width="6.421875" style="48" bestFit="1" customWidth="1"/>
    <col min="17" max="16384" width="9.140625" style="48" customWidth="1"/>
  </cols>
  <sheetData>
    <row r="1" spans="1:15" ht="17.25">
      <c r="A1" s="11"/>
      <c r="B1" s="11"/>
      <c r="C1" s="26"/>
      <c r="D1" s="26"/>
      <c r="F1" s="8" t="s">
        <v>41</v>
      </c>
      <c r="H1" s="28"/>
      <c r="I1" s="18"/>
      <c r="J1" s="18"/>
      <c r="K1" s="18"/>
      <c r="L1" s="18"/>
      <c r="M1" s="18"/>
      <c r="N1" s="18"/>
      <c r="O1" s="31"/>
    </row>
    <row r="2" spans="1:15" ht="12.75">
      <c r="A2" s="29"/>
      <c r="B2" s="29"/>
      <c r="C2" s="30"/>
      <c r="D2" s="30"/>
      <c r="E2" s="30"/>
      <c r="F2" s="30"/>
      <c r="G2" s="30"/>
      <c r="H2" s="30"/>
      <c r="I2" s="29"/>
      <c r="J2" s="29"/>
      <c r="K2" s="29"/>
      <c r="L2" s="29"/>
      <c r="M2" s="29"/>
      <c r="N2" s="29"/>
      <c r="O2" s="31" t="s">
        <v>206</v>
      </c>
    </row>
    <row r="3" spans="1:15" ht="15.75" thickBot="1">
      <c r="A3" s="18"/>
      <c r="B3" s="18"/>
      <c r="C3" s="32" t="s">
        <v>32</v>
      </c>
      <c r="D3" s="26"/>
      <c r="G3" s="49" t="s">
        <v>5</v>
      </c>
      <c r="H3" s="17"/>
      <c r="I3" s="33"/>
      <c r="J3" s="25"/>
      <c r="K3" s="25"/>
      <c r="L3" s="25"/>
      <c r="M3" s="25"/>
      <c r="N3" s="25"/>
      <c r="O3" s="25"/>
    </row>
    <row r="4" spans="1:15" ht="13.5" thickBot="1">
      <c r="A4" s="29"/>
      <c r="B4" s="29"/>
      <c r="C4" s="34"/>
      <c r="D4" s="30"/>
      <c r="E4" s="30"/>
      <c r="F4" s="30"/>
      <c r="G4" s="30"/>
      <c r="H4" s="61"/>
      <c r="I4" s="62"/>
      <c r="J4" s="62" t="s">
        <v>30</v>
      </c>
      <c r="K4" s="62"/>
      <c r="L4" s="62"/>
      <c r="M4" s="62"/>
      <c r="N4" s="63"/>
      <c r="O4" s="29"/>
    </row>
    <row r="5" spans="1:16" ht="13.5" thickBot="1">
      <c r="A5" s="89" t="s">
        <v>605</v>
      </c>
      <c r="B5" s="92" t="s">
        <v>26</v>
      </c>
      <c r="C5" s="36" t="s">
        <v>9</v>
      </c>
      <c r="D5" s="37" t="s">
        <v>10</v>
      </c>
      <c r="E5" s="38" t="s">
        <v>11</v>
      </c>
      <c r="F5" s="92" t="s">
        <v>40</v>
      </c>
      <c r="G5" s="53" t="s">
        <v>13</v>
      </c>
      <c r="H5" s="65" t="s">
        <v>6</v>
      </c>
      <c r="I5" s="65" t="s">
        <v>16</v>
      </c>
      <c r="J5" s="65" t="s">
        <v>17</v>
      </c>
      <c r="K5" s="65" t="s">
        <v>26</v>
      </c>
      <c r="L5" s="65" t="s">
        <v>18</v>
      </c>
      <c r="M5" s="65" t="s">
        <v>19</v>
      </c>
      <c r="N5" s="65" t="s">
        <v>20</v>
      </c>
      <c r="O5" s="41" t="s">
        <v>28</v>
      </c>
      <c r="P5" s="95" t="s">
        <v>42</v>
      </c>
    </row>
    <row r="6" spans="1:16" ht="16.5" customHeight="1">
      <c r="A6" s="42">
        <v>1</v>
      </c>
      <c r="B6" s="42">
        <v>3</v>
      </c>
      <c r="C6" s="1" t="s">
        <v>169</v>
      </c>
      <c r="D6" s="2" t="s">
        <v>170</v>
      </c>
      <c r="E6" s="5">
        <v>39561</v>
      </c>
      <c r="F6" s="3" t="s">
        <v>44</v>
      </c>
      <c r="G6" s="3" t="s">
        <v>142</v>
      </c>
      <c r="H6" s="54">
        <v>9.78</v>
      </c>
      <c r="I6" s="54">
        <v>9.5</v>
      </c>
      <c r="J6" s="54">
        <v>10.28</v>
      </c>
      <c r="K6" s="55"/>
      <c r="L6" s="54">
        <v>11.07</v>
      </c>
      <c r="M6" s="54">
        <v>10.32</v>
      </c>
      <c r="N6" s="54" t="s">
        <v>656</v>
      </c>
      <c r="O6" s="145">
        <f aca="true" t="shared" si="0" ref="O6:O14">MAX(H6:J6,L6:N6)</f>
        <v>11.07</v>
      </c>
      <c r="P6" s="107" t="str">
        <f aca="true" t="shared" si="1" ref="P6:P11">IF(ISBLANK(O6),"",IF(O6&gt;=15.2,"KSM",IF(O6&gt;=13.2,"I A",IF(O6&gt;=11,"II A",IF(O6&gt;=9.5,"III A",IF(O6&gt;=8,"I JA",IF(O6&gt;=7.2,"II JA",IF(O6&gt;=6.5,"III JA"))))))))</f>
        <v>II A</v>
      </c>
    </row>
    <row r="7" spans="1:16" ht="16.5" customHeight="1">
      <c r="A7" s="42">
        <v>2</v>
      </c>
      <c r="B7" s="42">
        <v>3</v>
      </c>
      <c r="C7" s="1" t="s">
        <v>550</v>
      </c>
      <c r="D7" s="2" t="s">
        <v>551</v>
      </c>
      <c r="E7" s="5">
        <v>39646</v>
      </c>
      <c r="F7" s="3" t="s">
        <v>553</v>
      </c>
      <c r="G7" s="3" t="s">
        <v>552</v>
      </c>
      <c r="H7" s="54">
        <v>8.26</v>
      </c>
      <c r="I7" s="54">
        <v>9.39</v>
      </c>
      <c r="J7" s="54">
        <v>8.45</v>
      </c>
      <c r="K7" s="55"/>
      <c r="L7" s="54">
        <v>8.23</v>
      </c>
      <c r="M7" s="54">
        <v>8.14</v>
      </c>
      <c r="N7" s="54">
        <v>7.38</v>
      </c>
      <c r="O7" s="145">
        <f t="shared" si="0"/>
        <v>9.39</v>
      </c>
      <c r="P7" s="107" t="str">
        <f t="shared" si="1"/>
        <v>I JA</v>
      </c>
    </row>
    <row r="8" spans="1:16" ht="16.5" customHeight="1">
      <c r="A8" s="42">
        <v>3</v>
      </c>
      <c r="B8" s="42"/>
      <c r="C8" s="1" t="s">
        <v>172</v>
      </c>
      <c r="D8" s="2" t="s">
        <v>173</v>
      </c>
      <c r="E8" s="5" t="s">
        <v>174</v>
      </c>
      <c r="F8" s="3" t="s">
        <v>44</v>
      </c>
      <c r="G8" s="3" t="s">
        <v>431</v>
      </c>
      <c r="H8" s="54">
        <v>8.67</v>
      </c>
      <c r="I8" s="54">
        <v>8.75</v>
      </c>
      <c r="J8" s="54">
        <v>8.56</v>
      </c>
      <c r="K8" s="55"/>
      <c r="L8" s="54">
        <v>7.72</v>
      </c>
      <c r="M8" s="54">
        <v>9.25</v>
      </c>
      <c r="N8" s="54">
        <v>8.74</v>
      </c>
      <c r="O8" s="145">
        <f t="shared" si="0"/>
        <v>9.25</v>
      </c>
      <c r="P8" s="107" t="str">
        <f t="shared" si="1"/>
        <v>I JA</v>
      </c>
    </row>
    <row r="9" spans="1:16" ht="16.5" customHeight="1">
      <c r="A9" s="42">
        <v>4</v>
      </c>
      <c r="B9" s="42">
        <v>3</v>
      </c>
      <c r="C9" s="1" t="s">
        <v>177</v>
      </c>
      <c r="D9" s="2" t="s">
        <v>352</v>
      </c>
      <c r="E9" s="5" t="s">
        <v>353</v>
      </c>
      <c r="F9" s="3" t="s">
        <v>329</v>
      </c>
      <c r="G9" s="3" t="s">
        <v>340</v>
      </c>
      <c r="H9" s="54">
        <v>8.61</v>
      </c>
      <c r="I9" s="54">
        <v>7.84</v>
      </c>
      <c r="J9" s="54">
        <v>8.9</v>
      </c>
      <c r="K9" s="55"/>
      <c r="L9" s="54">
        <v>8.23</v>
      </c>
      <c r="M9" s="54">
        <v>8.09</v>
      </c>
      <c r="N9" s="54">
        <v>7.49</v>
      </c>
      <c r="O9" s="145">
        <f t="shared" si="0"/>
        <v>8.9</v>
      </c>
      <c r="P9" s="107" t="str">
        <f t="shared" si="1"/>
        <v>I JA</v>
      </c>
    </row>
    <row r="10" spans="1:16" ht="16.5" customHeight="1">
      <c r="A10" s="42">
        <v>5</v>
      </c>
      <c r="B10" s="42">
        <v>3</v>
      </c>
      <c r="C10" s="1" t="s">
        <v>468</v>
      </c>
      <c r="D10" s="2" t="s">
        <v>469</v>
      </c>
      <c r="E10" s="5">
        <v>39891</v>
      </c>
      <c r="F10" s="3" t="s">
        <v>44</v>
      </c>
      <c r="G10" s="3" t="s">
        <v>43</v>
      </c>
      <c r="H10" s="54">
        <v>7.17</v>
      </c>
      <c r="I10" s="54">
        <v>7.12</v>
      </c>
      <c r="J10" s="54">
        <v>7.77</v>
      </c>
      <c r="K10" s="55"/>
      <c r="L10" s="54">
        <v>7.48</v>
      </c>
      <c r="M10" s="54">
        <v>7.27</v>
      </c>
      <c r="N10" s="54">
        <v>7.43</v>
      </c>
      <c r="O10" s="145">
        <f t="shared" si="0"/>
        <v>7.77</v>
      </c>
      <c r="P10" s="107" t="str">
        <f t="shared" si="1"/>
        <v>II JA</v>
      </c>
    </row>
    <row r="11" spans="1:16" ht="16.5" customHeight="1">
      <c r="A11" s="42">
        <v>6</v>
      </c>
      <c r="B11" s="42"/>
      <c r="C11" s="1" t="s">
        <v>227</v>
      </c>
      <c r="D11" s="2" t="s">
        <v>331</v>
      </c>
      <c r="E11" s="5" t="s">
        <v>332</v>
      </c>
      <c r="F11" s="3" t="s">
        <v>329</v>
      </c>
      <c r="G11" s="3" t="s">
        <v>330</v>
      </c>
      <c r="H11" s="54">
        <v>7.13</v>
      </c>
      <c r="I11" s="54">
        <v>6.91</v>
      </c>
      <c r="J11" s="54">
        <v>7.48</v>
      </c>
      <c r="K11" s="55"/>
      <c r="L11" s="54">
        <v>7.46</v>
      </c>
      <c r="M11" s="54">
        <v>6.92</v>
      </c>
      <c r="N11" s="54">
        <v>6.94</v>
      </c>
      <c r="O11" s="145">
        <f t="shared" si="0"/>
        <v>7.48</v>
      </c>
      <c r="P11" s="107" t="str">
        <f t="shared" si="1"/>
        <v>II JA</v>
      </c>
    </row>
    <row r="12" spans="1:16" ht="16.5" customHeight="1">
      <c r="A12" s="42">
        <v>7</v>
      </c>
      <c r="B12" s="42">
        <v>9</v>
      </c>
      <c r="C12" s="1" t="s">
        <v>227</v>
      </c>
      <c r="D12" s="2" t="s">
        <v>228</v>
      </c>
      <c r="E12" s="5" t="s">
        <v>229</v>
      </c>
      <c r="F12" s="3" t="s">
        <v>44</v>
      </c>
      <c r="G12" s="3" t="s">
        <v>149</v>
      </c>
      <c r="H12" s="54">
        <v>6.11</v>
      </c>
      <c r="I12" s="54">
        <v>6</v>
      </c>
      <c r="J12" s="54">
        <v>5.97</v>
      </c>
      <c r="K12" s="55"/>
      <c r="L12" s="54">
        <v>6.21</v>
      </c>
      <c r="M12" s="54">
        <v>6.37</v>
      </c>
      <c r="N12" s="54" t="s">
        <v>656</v>
      </c>
      <c r="O12" s="145">
        <f t="shared" si="0"/>
        <v>6.37</v>
      </c>
      <c r="P12" s="107"/>
    </row>
    <row r="13" spans="1:16" ht="16.5" customHeight="1">
      <c r="A13" s="42">
        <v>8</v>
      </c>
      <c r="B13" s="42">
        <v>3</v>
      </c>
      <c r="C13" s="1" t="s">
        <v>435</v>
      </c>
      <c r="D13" s="2" t="s">
        <v>436</v>
      </c>
      <c r="E13" s="5" t="s">
        <v>282</v>
      </c>
      <c r="F13" s="3" t="s">
        <v>44</v>
      </c>
      <c r="G13" s="3" t="s">
        <v>431</v>
      </c>
      <c r="H13" s="54">
        <v>6.27</v>
      </c>
      <c r="I13" s="54">
        <v>5.11</v>
      </c>
      <c r="J13" s="54">
        <v>5.93</v>
      </c>
      <c r="K13" s="55"/>
      <c r="L13" s="54">
        <v>5.35</v>
      </c>
      <c r="M13" s="54">
        <v>5.57</v>
      </c>
      <c r="N13" s="54">
        <v>6.28</v>
      </c>
      <c r="O13" s="145">
        <f t="shared" si="0"/>
        <v>6.28</v>
      </c>
      <c r="P13" s="107"/>
    </row>
    <row r="14" spans="1:16" ht="16.5" customHeight="1">
      <c r="A14" s="42">
        <v>9</v>
      </c>
      <c r="B14" s="42">
        <v>3</v>
      </c>
      <c r="C14" s="1" t="s">
        <v>58</v>
      </c>
      <c r="D14" s="2" t="s">
        <v>232</v>
      </c>
      <c r="E14" s="5" t="s">
        <v>233</v>
      </c>
      <c r="F14" s="3" t="s">
        <v>44</v>
      </c>
      <c r="G14" s="3" t="s">
        <v>149</v>
      </c>
      <c r="H14" s="54">
        <v>5.83</v>
      </c>
      <c r="I14" s="54">
        <v>5.68</v>
      </c>
      <c r="J14" s="54">
        <v>4.5</v>
      </c>
      <c r="K14" s="55"/>
      <c r="L14" s="54"/>
      <c r="M14" s="54"/>
      <c r="N14" s="54"/>
      <c r="O14" s="145">
        <f t="shared" si="0"/>
        <v>5.83</v>
      </c>
      <c r="P14" s="107"/>
    </row>
    <row r="15" spans="1:16" ht="16.5" customHeight="1">
      <c r="A15" s="42"/>
      <c r="B15" s="42"/>
      <c r="C15" s="1" t="s">
        <v>47</v>
      </c>
      <c r="D15" s="2" t="s">
        <v>437</v>
      </c>
      <c r="E15" s="5" t="s">
        <v>438</v>
      </c>
      <c r="F15" s="3" t="s">
        <v>44</v>
      </c>
      <c r="G15" s="3" t="s">
        <v>431</v>
      </c>
      <c r="H15" s="54"/>
      <c r="I15" s="54"/>
      <c r="J15" s="54"/>
      <c r="K15" s="55"/>
      <c r="L15" s="54"/>
      <c r="M15" s="54"/>
      <c r="N15" s="54"/>
      <c r="O15" s="145" t="s">
        <v>604</v>
      </c>
      <c r="P15" s="107"/>
    </row>
    <row r="16" spans="1:16" ht="16.5" customHeight="1">
      <c r="A16" s="42"/>
      <c r="B16" s="42">
        <v>2</v>
      </c>
      <c r="C16" s="1" t="s">
        <v>410</v>
      </c>
      <c r="D16" s="2" t="s">
        <v>456</v>
      </c>
      <c r="E16" s="5" t="s">
        <v>457</v>
      </c>
      <c r="F16" s="3" t="s">
        <v>44</v>
      </c>
      <c r="G16" s="3" t="s">
        <v>43</v>
      </c>
      <c r="H16" s="54"/>
      <c r="I16" s="54"/>
      <c r="J16" s="54"/>
      <c r="K16" s="55"/>
      <c r="L16" s="54"/>
      <c r="M16" s="54"/>
      <c r="N16" s="54"/>
      <c r="O16" s="145" t="s">
        <v>604</v>
      </c>
      <c r="P16" s="107"/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P17"/>
  <sheetViews>
    <sheetView zoomScalePageLayoutView="0" workbookViewId="0" topLeftCell="A1">
      <selection activeCell="G1" sqref="G1:G16384"/>
    </sheetView>
  </sheetViews>
  <sheetFormatPr defaultColWidth="9.140625" defaultRowHeight="12.75"/>
  <cols>
    <col min="1" max="1" width="4.421875" style="48" customWidth="1"/>
    <col min="2" max="2" width="4.421875" style="48" hidden="1" customWidth="1"/>
    <col min="3" max="3" width="9.7109375" style="48" customWidth="1"/>
    <col min="4" max="4" width="13.7109375" style="48" customWidth="1"/>
    <col min="5" max="5" width="9.7109375" style="48" bestFit="1" customWidth="1"/>
    <col min="6" max="6" width="10.8515625" style="48" customWidth="1"/>
    <col min="7" max="7" width="16.00390625" style="48" bestFit="1" customWidth="1"/>
    <col min="8" max="10" width="6.140625" style="48" customWidth="1"/>
    <col min="11" max="11" width="5.140625" style="48" hidden="1" customWidth="1"/>
    <col min="12" max="14" width="6.140625" style="48" customWidth="1"/>
    <col min="15" max="15" width="6.57421875" style="48" customWidth="1"/>
    <col min="16" max="16" width="6.8515625" style="48" customWidth="1"/>
    <col min="17" max="16384" width="9.140625" style="48" customWidth="1"/>
  </cols>
  <sheetData>
    <row r="1" spans="1:15" ht="17.25">
      <c r="A1" s="11"/>
      <c r="B1" s="11"/>
      <c r="C1" s="26"/>
      <c r="D1" s="26"/>
      <c r="F1" s="8" t="s">
        <v>41</v>
      </c>
      <c r="H1" s="28"/>
      <c r="I1" s="18"/>
      <c r="J1" s="18"/>
      <c r="K1" s="18"/>
      <c r="L1" s="18"/>
      <c r="M1" s="18"/>
      <c r="N1" s="18"/>
      <c r="O1" s="31"/>
    </row>
    <row r="2" spans="1:15" ht="12.75">
      <c r="A2" s="29"/>
      <c r="B2" s="29"/>
      <c r="C2" s="30"/>
      <c r="D2" s="30"/>
      <c r="E2" s="30"/>
      <c r="F2" s="30"/>
      <c r="G2" s="30"/>
      <c r="H2" s="30"/>
      <c r="I2" s="29"/>
      <c r="J2" s="29"/>
      <c r="K2" s="29"/>
      <c r="L2" s="29"/>
      <c r="M2" s="29"/>
      <c r="N2" s="29"/>
      <c r="O2" s="31" t="s">
        <v>206</v>
      </c>
    </row>
    <row r="3" spans="1:15" ht="15.75" thickBot="1">
      <c r="A3" s="18"/>
      <c r="B3" s="18"/>
      <c r="C3" s="32" t="s">
        <v>31</v>
      </c>
      <c r="D3" s="26"/>
      <c r="G3" s="49" t="s">
        <v>23</v>
      </c>
      <c r="H3" s="17"/>
      <c r="I3" s="33"/>
      <c r="J3" s="25"/>
      <c r="K3" s="25"/>
      <c r="L3" s="25"/>
      <c r="M3" s="25"/>
      <c r="N3" s="25"/>
      <c r="O3" s="25"/>
    </row>
    <row r="4" spans="1:15" ht="13.5" thickBot="1">
      <c r="A4" s="29"/>
      <c r="B4" s="29"/>
      <c r="C4" s="34"/>
      <c r="D4" s="30"/>
      <c r="E4" s="30"/>
      <c r="F4" s="30"/>
      <c r="G4" s="30"/>
      <c r="H4" s="61"/>
      <c r="I4" s="62"/>
      <c r="J4" s="62" t="s">
        <v>30</v>
      </c>
      <c r="K4" s="62"/>
      <c r="L4" s="62"/>
      <c r="M4" s="62"/>
      <c r="N4" s="63"/>
      <c r="O4" s="29"/>
    </row>
    <row r="5" spans="1:16" ht="13.5" thickBot="1">
      <c r="A5" s="89" t="s">
        <v>605</v>
      </c>
      <c r="B5" s="92" t="s">
        <v>26</v>
      </c>
      <c r="C5" s="36" t="s">
        <v>9</v>
      </c>
      <c r="D5" s="37" t="s">
        <v>10</v>
      </c>
      <c r="E5" s="38" t="s">
        <v>11</v>
      </c>
      <c r="F5" s="92" t="s">
        <v>40</v>
      </c>
      <c r="G5" s="53" t="s">
        <v>13</v>
      </c>
      <c r="H5" s="65" t="s">
        <v>6</v>
      </c>
      <c r="I5" s="65" t="s">
        <v>16</v>
      </c>
      <c r="J5" s="65" t="s">
        <v>17</v>
      </c>
      <c r="K5" s="65" t="s">
        <v>26</v>
      </c>
      <c r="L5" s="65" t="s">
        <v>18</v>
      </c>
      <c r="M5" s="65" t="s">
        <v>19</v>
      </c>
      <c r="N5" s="65" t="s">
        <v>20</v>
      </c>
      <c r="O5" s="41" t="s">
        <v>28</v>
      </c>
      <c r="P5" s="95" t="s">
        <v>42</v>
      </c>
    </row>
    <row r="6" spans="1:16" ht="16.5" customHeight="1">
      <c r="A6" s="42">
        <v>1</v>
      </c>
      <c r="B6" s="42">
        <v>2</v>
      </c>
      <c r="C6" s="56" t="s">
        <v>103</v>
      </c>
      <c r="D6" s="57" t="s">
        <v>141</v>
      </c>
      <c r="E6" s="136">
        <v>39561</v>
      </c>
      <c r="F6" s="121" t="s">
        <v>44</v>
      </c>
      <c r="G6" s="58" t="s">
        <v>142</v>
      </c>
      <c r="H6" s="54">
        <v>10.86</v>
      </c>
      <c r="I6" s="54">
        <v>10.75</v>
      </c>
      <c r="J6" s="54">
        <v>10.65</v>
      </c>
      <c r="K6" s="55"/>
      <c r="L6" s="54">
        <v>11.91</v>
      </c>
      <c r="M6" s="54">
        <v>11.56</v>
      </c>
      <c r="N6" s="54">
        <v>11.72</v>
      </c>
      <c r="O6" s="145">
        <f aca="true" t="shared" si="0" ref="O6:O17">MAX(H6:J6,L6:N6)</f>
        <v>11.91</v>
      </c>
      <c r="P6" s="108" t="str">
        <f aca="true" t="shared" si="1" ref="P6:P17">IF(ISBLANK(O6),"",IF(O6&lt;9,"",IF(O6&gt;=17,"I A",IF(O6&gt;=14.9,"II A",IF(O6&gt;=13.2,"III A",IF(O6&gt;=11.4,"I JA",IF(O6&gt;=10,"II JA",IF(O6&gt;=9,"III JA"))))))))</f>
        <v>I JA</v>
      </c>
    </row>
    <row r="7" spans="1:16" ht="16.5" customHeight="1">
      <c r="A7" s="42">
        <v>2</v>
      </c>
      <c r="B7" s="42"/>
      <c r="C7" s="56" t="s">
        <v>454</v>
      </c>
      <c r="D7" s="57" t="s">
        <v>455</v>
      </c>
      <c r="E7" s="136">
        <v>40004</v>
      </c>
      <c r="F7" s="121" t="s">
        <v>44</v>
      </c>
      <c r="G7" s="58" t="s">
        <v>43</v>
      </c>
      <c r="H7" s="54">
        <v>9.59</v>
      </c>
      <c r="I7" s="54">
        <v>10.13</v>
      </c>
      <c r="J7" s="54">
        <v>10.57</v>
      </c>
      <c r="K7" s="55"/>
      <c r="L7" s="54">
        <v>9.85</v>
      </c>
      <c r="M7" s="54">
        <v>10.34</v>
      </c>
      <c r="N7" s="54">
        <v>10.28</v>
      </c>
      <c r="O7" s="145">
        <f t="shared" si="0"/>
        <v>10.57</v>
      </c>
      <c r="P7" s="108" t="str">
        <f t="shared" si="1"/>
        <v>II JA</v>
      </c>
    </row>
    <row r="8" spans="1:16" ht="16.5" customHeight="1">
      <c r="A8" s="42">
        <v>3</v>
      </c>
      <c r="B8" s="42">
        <v>4</v>
      </c>
      <c r="C8" s="56" t="s">
        <v>124</v>
      </c>
      <c r="D8" s="57" t="s">
        <v>442</v>
      </c>
      <c r="E8" s="136">
        <v>39700</v>
      </c>
      <c r="F8" s="121" t="s">
        <v>44</v>
      </c>
      <c r="G8" s="58" t="s">
        <v>43</v>
      </c>
      <c r="H8" s="54">
        <v>10.47</v>
      </c>
      <c r="I8" s="54">
        <v>10.54</v>
      </c>
      <c r="J8" s="54" t="s">
        <v>656</v>
      </c>
      <c r="K8" s="55"/>
      <c r="L8" s="54">
        <v>8.35</v>
      </c>
      <c r="M8" s="54">
        <v>8.78</v>
      </c>
      <c r="N8" s="54">
        <v>9.12</v>
      </c>
      <c r="O8" s="145">
        <f t="shared" si="0"/>
        <v>10.54</v>
      </c>
      <c r="P8" s="108" t="str">
        <f t="shared" si="1"/>
        <v>II JA</v>
      </c>
    </row>
    <row r="9" spans="1:16" ht="16.5" customHeight="1">
      <c r="A9" s="42">
        <v>4</v>
      </c>
      <c r="B9" s="42">
        <v>6</v>
      </c>
      <c r="C9" s="56" t="s">
        <v>115</v>
      </c>
      <c r="D9" s="57" t="s">
        <v>131</v>
      </c>
      <c r="E9" s="136" t="s">
        <v>50</v>
      </c>
      <c r="F9" s="121" t="s">
        <v>44</v>
      </c>
      <c r="G9" s="58" t="s">
        <v>59</v>
      </c>
      <c r="H9" s="54">
        <v>10.38</v>
      </c>
      <c r="I9" s="54">
        <v>10.01</v>
      </c>
      <c r="J9" s="54">
        <v>10.26</v>
      </c>
      <c r="K9" s="55"/>
      <c r="L9" s="54">
        <v>9.51</v>
      </c>
      <c r="M9" s="54" t="s">
        <v>656</v>
      </c>
      <c r="N9" s="54">
        <v>8.75</v>
      </c>
      <c r="O9" s="145">
        <f t="shared" si="0"/>
        <v>10.38</v>
      </c>
      <c r="P9" s="108" t="str">
        <f t="shared" si="1"/>
        <v>II JA</v>
      </c>
    </row>
    <row r="10" spans="1:16" ht="16.5" customHeight="1">
      <c r="A10" s="42">
        <v>5</v>
      </c>
      <c r="B10" s="42"/>
      <c r="C10" s="56" t="s">
        <v>143</v>
      </c>
      <c r="D10" s="57" t="s">
        <v>144</v>
      </c>
      <c r="E10" s="136">
        <v>39701</v>
      </c>
      <c r="F10" s="121" t="s">
        <v>44</v>
      </c>
      <c r="G10" s="58" t="s">
        <v>66</v>
      </c>
      <c r="H10" s="54" t="s">
        <v>656</v>
      </c>
      <c r="I10" s="54">
        <v>9.64</v>
      </c>
      <c r="J10" s="54">
        <v>8.18</v>
      </c>
      <c r="K10" s="55"/>
      <c r="L10" s="54">
        <v>8.85</v>
      </c>
      <c r="M10" s="54">
        <v>9.18</v>
      </c>
      <c r="N10" s="54">
        <v>9.92</v>
      </c>
      <c r="O10" s="145">
        <f t="shared" si="0"/>
        <v>9.92</v>
      </c>
      <c r="P10" s="108" t="str">
        <f t="shared" si="1"/>
        <v>III JA</v>
      </c>
    </row>
    <row r="11" spans="1:16" ht="16.5" customHeight="1">
      <c r="A11" s="42">
        <v>6</v>
      </c>
      <c r="B11" s="42"/>
      <c r="C11" s="56" t="s">
        <v>114</v>
      </c>
      <c r="D11" s="57" t="s">
        <v>557</v>
      </c>
      <c r="E11" s="136" t="s">
        <v>558</v>
      </c>
      <c r="F11" s="121" t="s">
        <v>235</v>
      </c>
      <c r="G11" s="58" t="s">
        <v>556</v>
      </c>
      <c r="H11" s="54">
        <v>9.51</v>
      </c>
      <c r="I11" s="54" t="s">
        <v>656</v>
      </c>
      <c r="J11" s="54">
        <v>9.09</v>
      </c>
      <c r="K11" s="55"/>
      <c r="L11" s="54">
        <v>9.34</v>
      </c>
      <c r="M11" s="54">
        <v>9.58</v>
      </c>
      <c r="N11" s="54">
        <v>9.84</v>
      </c>
      <c r="O11" s="145">
        <f t="shared" si="0"/>
        <v>9.84</v>
      </c>
      <c r="P11" s="108" t="str">
        <f t="shared" si="1"/>
        <v>III JA</v>
      </c>
    </row>
    <row r="12" spans="1:16" ht="16.5" customHeight="1">
      <c r="A12" s="42">
        <v>7</v>
      </c>
      <c r="B12" s="42"/>
      <c r="C12" s="56" t="s">
        <v>241</v>
      </c>
      <c r="D12" s="57" t="s">
        <v>597</v>
      </c>
      <c r="E12" s="136" t="s">
        <v>598</v>
      </c>
      <c r="F12" s="121" t="s">
        <v>44</v>
      </c>
      <c r="G12" s="58" t="s">
        <v>599</v>
      </c>
      <c r="H12" s="54">
        <v>9.77</v>
      </c>
      <c r="I12" s="54">
        <v>8.58</v>
      </c>
      <c r="J12" s="54">
        <v>9.44</v>
      </c>
      <c r="K12" s="55"/>
      <c r="L12" s="54">
        <v>9.21</v>
      </c>
      <c r="M12" s="54">
        <v>8.74</v>
      </c>
      <c r="N12" s="54" t="s">
        <v>656</v>
      </c>
      <c r="O12" s="145">
        <f t="shared" si="0"/>
        <v>9.77</v>
      </c>
      <c r="P12" s="108" t="str">
        <f t="shared" si="1"/>
        <v>III JA</v>
      </c>
    </row>
    <row r="13" spans="1:16" ht="16.5" customHeight="1">
      <c r="A13" s="42">
        <v>8</v>
      </c>
      <c r="B13" s="42"/>
      <c r="C13" s="56" t="s">
        <v>103</v>
      </c>
      <c r="D13" s="57" t="s">
        <v>222</v>
      </c>
      <c r="E13" s="136" t="s">
        <v>223</v>
      </c>
      <c r="F13" s="121" t="s">
        <v>44</v>
      </c>
      <c r="G13" s="58" t="s">
        <v>149</v>
      </c>
      <c r="H13" s="54">
        <v>9.37</v>
      </c>
      <c r="I13" s="54">
        <v>9.11</v>
      </c>
      <c r="J13" s="54" t="s">
        <v>656</v>
      </c>
      <c r="K13" s="55"/>
      <c r="L13" s="54" t="s">
        <v>657</v>
      </c>
      <c r="M13" s="54" t="s">
        <v>657</v>
      </c>
      <c r="N13" s="54" t="s">
        <v>657</v>
      </c>
      <c r="O13" s="145">
        <f t="shared" si="0"/>
        <v>9.37</v>
      </c>
      <c r="P13" s="108" t="str">
        <f t="shared" si="1"/>
        <v>III JA</v>
      </c>
    </row>
    <row r="14" spans="1:16" ht="16.5" customHeight="1">
      <c r="A14" s="42">
        <v>9</v>
      </c>
      <c r="B14" s="42"/>
      <c r="C14" s="56" t="s">
        <v>594</v>
      </c>
      <c r="D14" s="57" t="s">
        <v>595</v>
      </c>
      <c r="E14" s="136">
        <v>40034</v>
      </c>
      <c r="F14" s="121" t="s">
        <v>553</v>
      </c>
      <c r="G14" s="58" t="s">
        <v>541</v>
      </c>
      <c r="H14" s="54">
        <v>7.1</v>
      </c>
      <c r="I14" s="54">
        <v>7.63</v>
      </c>
      <c r="J14" s="54">
        <v>7.05</v>
      </c>
      <c r="K14" s="55"/>
      <c r="L14" s="54"/>
      <c r="M14" s="54"/>
      <c r="N14" s="54"/>
      <c r="O14" s="145">
        <f t="shared" si="0"/>
        <v>7.63</v>
      </c>
      <c r="P14" s="108">
        <f t="shared" si="1"/>
      </c>
    </row>
    <row r="15" spans="1:16" ht="16.5" customHeight="1">
      <c r="A15" s="42">
        <v>10</v>
      </c>
      <c r="B15" s="42"/>
      <c r="C15" s="56" t="s">
        <v>197</v>
      </c>
      <c r="D15" s="57" t="s">
        <v>133</v>
      </c>
      <c r="E15" s="136" t="s">
        <v>593</v>
      </c>
      <c r="F15" s="121" t="s">
        <v>553</v>
      </c>
      <c r="G15" s="58" t="s">
        <v>541</v>
      </c>
      <c r="H15" s="54">
        <v>4.03</v>
      </c>
      <c r="I15" s="54">
        <v>5.42</v>
      </c>
      <c r="J15" s="54">
        <v>6.78</v>
      </c>
      <c r="K15" s="55"/>
      <c r="L15" s="54"/>
      <c r="M15" s="54"/>
      <c r="N15" s="54"/>
      <c r="O15" s="145">
        <f t="shared" si="0"/>
        <v>6.78</v>
      </c>
      <c r="P15" s="108">
        <f t="shared" si="1"/>
      </c>
    </row>
    <row r="16" spans="1:16" ht="16.5" customHeight="1">
      <c r="A16" s="42">
        <v>11</v>
      </c>
      <c r="B16" s="42"/>
      <c r="C16" s="56" t="s">
        <v>369</v>
      </c>
      <c r="D16" s="57" t="s">
        <v>602</v>
      </c>
      <c r="E16" s="136">
        <v>40164</v>
      </c>
      <c r="F16" s="121" t="s">
        <v>44</v>
      </c>
      <c r="G16" s="58" t="s">
        <v>603</v>
      </c>
      <c r="H16" s="54">
        <v>6.15</v>
      </c>
      <c r="I16" s="54">
        <v>6.02</v>
      </c>
      <c r="J16" s="54">
        <v>5.85</v>
      </c>
      <c r="K16" s="55"/>
      <c r="L16" s="54"/>
      <c r="M16" s="54"/>
      <c r="N16" s="54"/>
      <c r="O16" s="145">
        <f t="shared" si="0"/>
        <v>6.15</v>
      </c>
      <c r="P16" s="108">
        <f t="shared" si="1"/>
      </c>
    </row>
    <row r="17" spans="1:16" ht="16.5" customHeight="1">
      <c r="A17" s="42">
        <v>12</v>
      </c>
      <c r="B17" s="42"/>
      <c r="C17" s="56" t="s">
        <v>439</v>
      </c>
      <c r="D17" s="57" t="s">
        <v>440</v>
      </c>
      <c r="E17" s="136" t="s">
        <v>441</v>
      </c>
      <c r="F17" s="121" t="s">
        <v>44</v>
      </c>
      <c r="G17" s="58" t="s">
        <v>431</v>
      </c>
      <c r="H17" s="54">
        <v>5.95</v>
      </c>
      <c r="I17" s="54">
        <v>5.85</v>
      </c>
      <c r="J17" s="54">
        <v>6.12</v>
      </c>
      <c r="K17" s="55"/>
      <c r="L17" s="54"/>
      <c r="M17" s="54"/>
      <c r="N17" s="54"/>
      <c r="O17" s="145">
        <f t="shared" si="0"/>
        <v>6.12</v>
      </c>
      <c r="P17" s="108">
        <f t="shared" si="1"/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3"/>
  </sheetPr>
  <dimension ref="A1:I23"/>
  <sheetViews>
    <sheetView zoomScalePageLayoutView="0" workbookViewId="0" topLeftCell="A1">
      <selection activeCell="S29" sqref="S29"/>
    </sheetView>
  </sheetViews>
  <sheetFormatPr defaultColWidth="9.140625" defaultRowHeight="12.75"/>
  <cols>
    <col min="1" max="1" width="4.8515625" style="6" customWidth="1"/>
    <col min="2" max="2" width="3.8515625" style="6" bestFit="1" customWidth="1"/>
    <col min="3" max="4" width="9.8515625" style="6" customWidth="1"/>
    <col min="5" max="5" width="10.28125" style="6" customWidth="1"/>
    <col min="6" max="6" width="9.57421875" style="6" customWidth="1"/>
    <col min="7" max="7" width="18.00390625" style="6" bestFit="1" customWidth="1"/>
    <col min="8" max="8" width="7.57421875" style="6" customWidth="1"/>
    <col min="9" max="9" width="5.8515625" style="6" customWidth="1"/>
    <col min="10" max="16384" width="9.140625" style="6" customWidth="1"/>
  </cols>
  <sheetData>
    <row r="1" spans="3:7" ht="17.25">
      <c r="C1" s="8"/>
      <c r="E1" s="8" t="s">
        <v>41</v>
      </c>
      <c r="F1" s="8"/>
      <c r="G1" s="9"/>
    </row>
    <row r="2" spans="1:8" ht="17.25">
      <c r="A2" s="11" t="s">
        <v>3</v>
      </c>
      <c r="B2" s="11"/>
      <c r="C2" s="7"/>
      <c r="E2" s="8"/>
      <c r="F2" s="8"/>
      <c r="H2" s="31" t="s">
        <v>206</v>
      </c>
    </row>
    <row r="3" spans="3:7" s="13" customFormat="1" ht="3.75">
      <c r="C3" s="14"/>
      <c r="G3" s="15"/>
    </row>
    <row r="4" spans="3:8" ht="12.75">
      <c r="C4" s="49" t="s">
        <v>34</v>
      </c>
      <c r="D4" s="18"/>
      <c r="F4" s="17"/>
      <c r="G4" s="17" t="s">
        <v>5</v>
      </c>
      <c r="H4" s="11"/>
    </row>
    <row r="5" spans="3:7" s="13" customFormat="1" ht="4.5" thickBot="1">
      <c r="C5" s="14"/>
      <c r="G5" s="15"/>
    </row>
    <row r="6" spans="1:9" ht="13.5" thickBot="1">
      <c r="A6" s="89" t="s">
        <v>605</v>
      </c>
      <c r="B6" s="100" t="s">
        <v>25</v>
      </c>
      <c r="C6" s="90" t="s">
        <v>9</v>
      </c>
      <c r="D6" s="91" t="s">
        <v>10</v>
      </c>
      <c r="E6" s="92" t="s">
        <v>11</v>
      </c>
      <c r="F6" s="92" t="s">
        <v>40</v>
      </c>
      <c r="G6" s="92" t="s">
        <v>13</v>
      </c>
      <c r="H6" s="93" t="s">
        <v>14</v>
      </c>
      <c r="I6" s="95" t="s">
        <v>42</v>
      </c>
    </row>
    <row r="7" spans="1:9" ht="17.25" customHeight="1">
      <c r="A7" s="20" t="s">
        <v>6</v>
      </c>
      <c r="B7" s="124">
        <v>79</v>
      </c>
      <c r="C7" s="1" t="s">
        <v>343</v>
      </c>
      <c r="D7" s="2" t="s">
        <v>344</v>
      </c>
      <c r="E7" s="59" t="s">
        <v>345</v>
      </c>
      <c r="F7" s="3" t="s">
        <v>329</v>
      </c>
      <c r="G7" s="4" t="s">
        <v>340</v>
      </c>
      <c r="H7" s="101">
        <v>0.003627546296296296</v>
      </c>
      <c r="I7" s="102" t="str">
        <f aca="true" t="shared" si="0" ref="I7:I14">IF(ISBLANK(H7),"",IF(H7&gt;0.00445601851851852,"",IF(H7&lt;=0.003125,"I A",IF(H7&lt;=0.00335648148148148,"II A",IF(H7&lt;=0.00364583333333333,"III A",IF(H7&lt;=0.00399305555555556,"I JA",IF(H7&lt;=0.00425925925925926,"II JA",IF(H7&lt;=0.00445601851851852,"III JA"))))))))</f>
        <v>III A</v>
      </c>
    </row>
    <row r="8" spans="1:9" ht="17.25" customHeight="1">
      <c r="A8" s="20" t="s">
        <v>16</v>
      </c>
      <c r="B8" s="124">
        <v>78</v>
      </c>
      <c r="C8" s="1" t="s">
        <v>74</v>
      </c>
      <c r="D8" s="2" t="s">
        <v>346</v>
      </c>
      <c r="E8" s="59" t="s">
        <v>347</v>
      </c>
      <c r="F8" s="3" t="s">
        <v>329</v>
      </c>
      <c r="G8" s="4" t="s">
        <v>340</v>
      </c>
      <c r="H8" s="101">
        <v>0.003752546296296297</v>
      </c>
      <c r="I8" s="102" t="str">
        <f t="shared" si="0"/>
        <v>I JA</v>
      </c>
    </row>
    <row r="9" spans="1:9" ht="17.25" customHeight="1">
      <c r="A9" s="20" t="s">
        <v>17</v>
      </c>
      <c r="B9" s="124">
        <v>84</v>
      </c>
      <c r="C9" s="1" t="s">
        <v>321</v>
      </c>
      <c r="D9" s="2" t="s">
        <v>322</v>
      </c>
      <c r="E9" s="59" t="s">
        <v>323</v>
      </c>
      <c r="F9" s="3" t="s">
        <v>44</v>
      </c>
      <c r="G9" s="4" t="s">
        <v>320</v>
      </c>
      <c r="H9" s="101">
        <v>0.004328356481481482</v>
      </c>
      <c r="I9" s="102" t="str">
        <f t="shared" si="0"/>
        <v>III JA</v>
      </c>
    </row>
    <row r="10" spans="1:9" ht="17.25" customHeight="1">
      <c r="A10" s="20" t="s">
        <v>18</v>
      </c>
      <c r="B10" s="124">
        <v>92</v>
      </c>
      <c r="C10" s="1" t="s">
        <v>73</v>
      </c>
      <c r="D10" s="2" t="s">
        <v>324</v>
      </c>
      <c r="E10" s="59" t="s">
        <v>325</v>
      </c>
      <c r="F10" s="3" t="s">
        <v>44</v>
      </c>
      <c r="G10" s="4" t="s">
        <v>320</v>
      </c>
      <c r="H10" s="101">
        <v>0.004881828703703703</v>
      </c>
      <c r="I10" s="102">
        <f t="shared" si="0"/>
      </c>
    </row>
    <row r="11" spans="1:9" ht="17.25" customHeight="1">
      <c r="A11" s="20" t="s">
        <v>19</v>
      </c>
      <c r="B11" s="124">
        <v>113</v>
      </c>
      <c r="C11" s="1" t="s">
        <v>201</v>
      </c>
      <c r="D11" s="2" t="s">
        <v>202</v>
      </c>
      <c r="E11" s="59">
        <v>39856</v>
      </c>
      <c r="F11" s="3" t="s">
        <v>496</v>
      </c>
      <c r="G11" s="4" t="s">
        <v>489</v>
      </c>
      <c r="H11" s="101">
        <v>0.00497488425925926</v>
      </c>
      <c r="I11" s="102">
        <f t="shared" si="0"/>
      </c>
    </row>
    <row r="12" spans="1:9" ht="17.25" customHeight="1">
      <c r="A12" s="20"/>
      <c r="B12" s="124">
        <v>85</v>
      </c>
      <c r="C12" s="1" t="s">
        <v>74</v>
      </c>
      <c r="D12" s="2" t="s">
        <v>326</v>
      </c>
      <c r="E12" s="59" t="s">
        <v>271</v>
      </c>
      <c r="F12" s="3" t="s">
        <v>44</v>
      </c>
      <c r="G12" s="4" t="s">
        <v>320</v>
      </c>
      <c r="H12" s="101" t="s">
        <v>604</v>
      </c>
      <c r="I12" s="102">
        <f t="shared" si="0"/>
      </c>
    </row>
    <row r="13" spans="1:9" ht="17.25" customHeight="1">
      <c r="A13" s="20"/>
      <c r="B13" s="124">
        <v>83</v>
      </c>
      <c r="C13" s="1" t="s">
        <v>159</v>
      </c>
      <c r="D13" s="2" t="s">
        <v>494</v>
      </c>
      <c r="E13" s="59">
        <v>40532</v>
      </c>
      <c r="F13" s="3" t="s">
        <v>44</v>
      </c>
      <c r="G13" s="4" t="s">
        <v>495</v>
      </c>
      <c r="H13" s="101" t="s">
        <v>604</v>
      </c>
      <c r="I13" s="102">
        <f t="shared" si="0"/>
      </c>
    </row>
    <row r="14" spans="1:9" ht="17.25" customHeight="1">
      <c r="A14" s="20"/>
      <c r="B14" s="124">
        <v>99</v>
      </c>
      <c r="C14" s="1" t="s">
        <v>199</v>
      </c>
      <c r="D14" s="2" t="s">
        <v>200</v>
      </c>
      <c r="E14" s="59">
        <v>39666</v>
      </c>
      <c r="F14" s="3" t="s">
        <v>44</v>
      </c>
      <c r="G14" s="4" t="s">
        <v>68</v>
      </c>
      <c r="H14" s="101" t="s">
        <v>604</v>
      </c>
      <c r="I14" s="102">
        <f t="shared" si="0"/>
      </c>
    </row>
    <row r="15" spans="3:7" s="13" customFormat="1" ht="3.75">
      <c r="C15" s="14"/>
      <c r="G15" s="15"/>
    </row>
    <row r="16" spans="3:8" ht="12.75">
      <c r="C16" s="49" t="s">
        <v>34</v>
      </c>
      <c r="D16" s="18"/>
      <c r="F16" s="17"/>
      <c r="G16" s="17" t="s">
        <v>23</v>
      </c>
      <c r="H16" s="11"/>
    </row>
    <row r="17" spans="3:7" s="13" customFormat="1" ht="4.5" thickBot="1">
      <c r="C17" s="14"/>
      <c r="G17" s="15"/>
    </row>
    <row r="18" spans="1:9" ht="13.5" thickBot="1">
      <c r="A18" s="89" t="s">
        <v>605</v>
      </c>
      <c r="B18" s="100" t="s">
        <v>25</v>
      </c>
      <c r="C18" s="90" t="s">
        <v>9</v>
      </c>
      <c r="D18" s="91" t="s">
        <v>10</v>
      </c>
      <c r="E18" s="92" t="s">
        <v>11</v>
      </c>
      <c r="F18" s="92" t="s">
        <v>40</v>
      </c>
      <c r="G18" s="92" t="s">
        <v>13</v>
      </c>
      <c r="H18" s="93" t="s">
        <v>14</v>
      </c>
      <c r="I18" s="95" t="s">
        <v>42</v>
      </c>
    </row>
    <row r="19" spans="1:9" ht="17.25" customHeight="1">
      <c r="A19" s="20" t="s">
        <v>6</v>
      </c>
      <c r="B19" s="124">
        <v>77</v>
      </c>
      <c r="C19" s="1" t="s">
        <v>100</v>
      </c>
      <c r="D19" s="2" t="s">
        <v>365</v>
      </c>
      <c r="E19" s="59" t="s">
        <v>366</v>
      </c>
      <c r="F19" s="3" t="s">
        <v>329</v>
      </c>
      <c r="G19" s="4" t="s">
        <v>340</v>
      </c>
      <c r="H19" s="101">
        <v>0.004432175925925926</v>
      </c>
      <c r="I19" s="102" t="str">
        <f>IF(ISBLANK(H19),"",IF(H19&gt;0.00445601851851852,"",IF(H19&lt;=0.003125,"I A",IF(H19&lt;=0.00335648148148148,"II A",IF(H19&lt;=0.00364583333333333,"III A",IF(H19&lt;=0.00399305555555556,"I JA",IF(H19&lt;=0.00425925925925926,"II JA",IF(H19&lt;=0.00445601851851852,"III JA"))))))))</f>
        <v>III JA</v>
      </c>
    </row>
    <row r="20" spans="1:9" ht="17.25" customHeight="1">
      <c r="A20" s="20" t="s">
        <v>16</v>
      </c>
      <c r="B20" s="124">
        <v>114</v>
      </c>
      <c r="C20" s="1" t="s">
        <v>145</v>
      </c>
      <c r="D20" s="2" t="s">
        <v>203</v>
      </c>
      <c r="E20" s="59">
        <v>40206</v>
      </c>
      <c r="F20" s="3" t="s">
        <v>496</v>
      </c>
      <c r="G20" s="4" t="s">
        <v>489</v>
      </c>
      <c r="H20" s="101">
        <v>0.004635532407407408</v>
      </c>
      <c r="I20" s="102">
        <f>IF(ISBLANK(H20),"",IF(H20&gt;0.00445601851851852,"",IF(H20&lt;=0.003125,"I A",IF(H20&lt;=0.00335648148148148,"II A",IF(H20&lt;=0.00364583333333333,"III A",IF(H20&lt;=0.00399305555555556,"I JA",IF(H20&lt;=0.00425925925925926,"II JA",IF(H20&lt;=0.00445601851851852,"III JA"))))))))</f>
      </c>
    </row>
    <row r="21" spans="1:9" ht="17.25" customHeight="1">
      <c r="A21" s="20" t="s">
        <v>17</v>
      </c>
      <c r="B21" s="124">
        <v>116</v>
      </c>
      <c r="C21" s="1" t="s">
        <v>490</v>
      </c>
      <c r="D21" s="2" t="s">
        <v>491</v>
      </c>
      <c r="E21" s="59">
        <v>39814</v>
      </c>
      <c r="F21" s="3" t="s">
        <v>496</v>
      </c>
      <c r="G21" s="4" t="s">
        <v>489</v>
      </c>
      <c r="H21" s="101">
        <v>0.005223726851851852</v>
      </c>
      <c r="I21" s="102">
        <f>IF(ISBLANK(H21),"",IF(H21&gt;0.00445601851851852,"",IF(H21&lt;=0.003125,"I A",IF(H21&lt;=0.00335648148148148,"II A",IF(H21&lt;=0.00364583333333333,"III A",IF(H21&lt;=0.00399305555555556,"I JA",IF(H21&lt;=0.00425925925925926,"II JA",IF(H21&lt;=0.00445601851851852,"III JA"))))))))</f>
      </c>
    </row>
    <row r="22" spans="1:9" ht="17.25" customHeight="1">
      <c r="A22" s="20"/>
      <c r="B22" s="124">
        <v>74</v>
      </c>
      <c r="C22" s="1" t="s">
        <v>197</v>
      </c>
      <c r="D22" s="2" t="s">
        <v>348</v>
      </c>
      <c r="E22" s="59" t="s">
        <v>349</v>
      </c>
      <c r="F22" s="3" t="s">
        <v>329</v>
      </c>
      <c r="G22" s="4" t="s">
        <v>340</v>
      </c>
      <c r="H22" s="101" t="s">
        <v>604</v>
      </c>
      <c r="I22" s="102">
        <f>IF(ISBLANK(H22),"",IF(H22&gt;0.00445601851851852,"",IF(H22&lt;=0.003125,"I A",IF(H22&lt;=0.00335648148148148,"II A",IF(H22&lt;=0.00364583333333333,"III A",IF(H22&lt;=0.00399305555555556,"I JA",IF(H22&lt;=0.00425925925925926,"II JA",IF(H22&lt;=0.00445601851851852,"III JA"))))))))</f>
      </c>
    </row>
    <row r="23" spans="1:9" ht="17.25" customHeight="1">
      <c r="A23" s="20"/>
      <c r="B23" s="124">
        <v>115</v>
      </c>
      <c r="C23" s="1" t="s">
        <v>492</v>
      </c>
      <c r="D23" s="2" t="s">
        <v>493</v>
      </c>
      <c r="E23" s="59">
        <v>40352</v>
      </c>
      <c r="F23" s="3" t="s">
        <v>496</v>
      </c>
      <c r="G23" s="4" t="s">
        <v>489</v>
      </c>
      <c r="H23" s="101" t="s">
        <v>604</v>
      </c>
      <c r="I23" s="102">
        <f>IF(ISBLANK(H23),"",IF(H23&gt;0.00445601851851852,"",IF(H23&lt;=0.003125,"I A",IF(H23&lt;=0.00335648148148148,"II A",IF(H23&lt;=0.00364583333333333,"III A",IF(H23&lt;=0.00399305555555556,"I JA",IF(H23&lt;=0.00425925925925926,"II JA",IF(H23&lt;=0.00445601851851852,"III JA"))))))))</f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41"/>
  <sheetViews>
    <sheetView zoomScalePageLayoutView="0" workbookViewId="0" topLeftCell="A25">
      <selection activeCell="B37" sqref="B37:G37"/>
    </sheetView>
  </sheetViews>
  <sheetFormatPr defaultColWidth="9.140625" defaultRowHeight="12.75"/>
  <cols>
    <col min="1" max="1" width="6.140625" style="6" customWidth="1"/>
    <col min="2" max="2" width="12.57421875" style="6" customWidth="1"/>
    <col min="3" max="3" width="14.140625" style="6" bestFit="1" customWidth="1"/>
    <col min="4" max="4" width="10.28125" style="6" customWidth="1"/>
    <col min="5" max="5" width="14.28125" style="6" bestFit="1" customWidth="1"/>
    <col min="6" max="6" width="15.8515625" style="6" customWidth="1"/>
    <col min="7" max="7" width="5.28125" style="6" customWidth="1"/>
    <col min="8" max="8" width="4.8515625" style="10" customWidth="1"/>
    <col min="9" max="9" width="6.28125" style="6" customWidth="1"/>
    <col min="10" max="16384" width="9.140625" style="6" customWidth="1"/>
  </cols>
  <sheetData>
    <row r="1" spans="2:6" ht="17.25">
      <c r="B1" s="7"/>
      <c r="D1" s="8" t="s">
        <v>41</v>
      </c>
      <c r="E1" s="8"/>
      <c r="F1" s="9"/>
    </row>
    <row r="2" spans="1:8" ht="17.25">
      <c r="A2" s="11" t="s">
        <v>3</v>
      </c>
      <c r="B2" s="7"/>
      <c r="D2" s="8"/>
      <c r="E2" s="8"/>
      <c r="H2" s="31" t="s">
        <v>206</v>
      </c>
    </row>
    <row r="3" spans="2:8" s="13" customFormat="1" ht="3.75">
      <c r="B3" s="14"/>
      <c r="F3" s="15"/>
      <c r="H3" s="16"/>
    </row>
    <row r="4" spans="2:8" ht="12.75">
      <c r="B4" s="17" t="s">
        <v>4</v>
      </c>
      <c r="C4" s="18"/>
      <c r="D4" s="17" t="s">
        <v>23</v>
      </c>
      <c r="E4" s="17" t="s">
        <v>6</v>
      </c>
      <c r="F4" s="19" t="s">
        <v>7</v>
      </c>
      <c r="G4" s="11"/>
      <c r="H4" s="12"/>
    </row>
    <row r="5" spans="2:8" s="13" customFormat="1" ht="4.5" thickBot="1">
      <c r="B5" s="14"/>
      <c r="F5" s="15"/>
      <c r="H5" s="16"/>
    </row>
    <row r="6" spans="1:9" ht="13.5" thickBot="1">
      <c r="A6" s="89" t="s">
        <v>8</v>
      </c>
      <c r="B6" s="90" t="s">
        <v>9</v>
      </c>
      <c r="C6" s="91" t="s">
        <v>10</v>
      </c>
      <c r="D6" s="92" t="s">
        <v>11</v>
      </c>
      <c r="E6" s="92" t="s">
        <v>40</v>
      </c>
      <c r="F6" s="92" t="s">
        <v>13</v>
      </c>
      <c r="G6" s="93" t="s">
        <v>14</v>
      </c>
      <c r="H6" s="94" t="s">
        <v>15</v>
      </c>
      <c r="I6" s="95" t="s">
        <v>42</v>
      </c>
    </row>
    <row r="7" spans="1:9" ht="17.25" customHeight="1">
      <c r="A7" s="87" t="s">
        <v>6</v>
      </c>
      <c r="B7" s="21"/>
      <c r="C7" s="22"/>
      <c r="D7" s="23"/>
      <c r="E7" s="125"/>
      <c r="F7" s="24"/>
      <c r="G7" s="96"/>
      <c r="H7" s="96"/>
      <c r="I7" s="86"/>
    </row>
    <row r="8" spans="1:9" ht="17.25" customHeight="1">
      <c r="A8" s="20" t="s">
        <v>16</v>
      </c>
      <c r="B8" s="21" t="s">
        <v>106</v>
      </c>
      <c r="C8" s="22" t="s">
        <v>107</v>
      </c>
      <c r="D8" s="23">
        <v>40142</v>
      </c>
      <c r="E8" s="125" t="s">
        <v>44</v>
      </c>
      <c r="F8" s="24" t="s">
        <v>312</v>
      </c>
      <c r="G8" s="96">
        <v>9.95</v>
      </c>
      <c r="H8" s="96"/>
      <c r="I8" s="86"/>
    </row>
    <row r="9" spans="1:9" ht="17.25" customHeight="1">
      <c r="A9" s="20" t="s">
        <v>17</v>
      </c>
      <c r="B9" s="21" t="s">
        <v>207</v>
      </c>
      <c r="C9" s="22" t="s">
        <v>409</v>
      </c>
      <c r="D9" s="23">
        <v>39531</v>
      </c>
      <c r="E9" s="125" t="s">
        <v>406</v>
      </c>
      <c r="F9" s="24" t="s">
        <v>407</v>
      </c>
      <c r="G9" s="96">
        <v>8.47</v>
      </c>
      <c r="H9" s="96"/>
      <c r="I9" s="86" t="str">
        <f aca="true" t="shared" si="0" ref="I9:I14">IF(ISBLANK(G9),"",IF(G9&lt;=7,"KSM",IF(G9&lt;=7.3,"I A",IF(G9&lt;=7.64,"II A",IF(G9&lt;=8.24,"III A",IF(G9&lt;=8.94,"I JA",IF(G9&lt;=9.44,"II JA",IF(G9&lt;=9.84,"III JA"))))))))</f>
        <v>I JA</v>
      </c>
    </row>
    <row r="10" spans="1:9" ht="17.25" customHeight="1">
      <c r="A10" s="20" t="s">
        <v>18</v>
      </c>
      <c r="B10" s="21" t="s">
        <v>565</v>
      </c>
      <c r="C10" s="22" t="s">
        <v>566</v>
      </c>
      <c r="D10" s="23" t="s">
        <v>567</v>
      </c>
      <c r="E10" s="125" t="s">
        <v>568</v>
      </c>
      <c r="F10" s="24" t="s">
        <v>569</v>
      </c>
      <c r="G10" s="96">
        <v>8.27</v>
      </c>
      <c r="H10" s="96"/>
      <c r="I10" s="86" t="str">
        <f t="shared" si="0"/>
        <v>I JA</v>
      </c>
    </row>
    <row r="11" spans="1:9" ht="17.25" customHeight="1">
      <c r="A11" s="20" t="s">
        <v>19</v>
      </c>
      <c r="B11" s="21" t="s">
        <v>241</v>
      </c>
      <c r="C11" s="22" t="s">
        <v>119</v>
      </c>
      <c r="D11" s="23">
        <v>39681</v>
      </c>
      <c r="E11" s="125" t="s">
        <v>44</v>
      </c>
      <c r="F11" s="24" t="s">
        <v>118</v>
      </c>
      <c r="G11" s="96">
        <v>8.37</v>
      </c>
      <c r="H11" s="96"/>
      <c r="I11" s="86" t="str">
        <f t="shared" si="0"/>
        <v>I JA</v>
      </c>
    </row>
    <row r="12" spans="1:9" ht="17.25" customHeight="1">
      <c r="A12" s="20" t="s">
        <v>20</v>
      </c>
      <c r="B12" s="21" t="s">
        <v>369</v>
      </c>
      <c r="C12" s="22" t="s">
        <v>446</v>
      </c>
      <c r="D12" s="23">
        <v>40058</v>
      </c>
      <c r="E12" s="126" t="s">
        <v>652</v>
      </c>
      <c r="F12" s="24" t="s">
        <v>653</v>
      </c>
      <c r="G12" s="96">
        <v>8.18</v>
      </c>
      <c r="H12" s="96"/>
      <c r="I12" s="86" t="str">
        <f t="shared" si="0"/>
        <v>III A</v>
      </c>
    </row>
    <row r="13" spans="1:9" ht="17.25" customHeight="1">
      <c r="A13" s="20" t="s">
        <v>21</v>
      </c>
      <c r="B13" s="21" t="s">
        <v>195</v>
      </c>
      <c r="C13" s="22" t="s">
        <v>315</v>
      </c>
      <c r="D13" s="23">
        <v>40535</v>
      </c>
      <c r="E13" s="125" t="s">
        <v>44</v>
      </c>
      <c r="F13" s="24" t="s">
        <v>194</v>
      </c>
      <c r="G13" s="96">
        <v>10.23</v>
      </c>
      <c r="H13" s="96"/>
      <c r="I13" s="86"/>
    </row>
    <row r="14" spans="1:9" ht="17.25" customHeight="1">
      <c r="A14" s="20" t="s">
        <v>22</v>
      </c>
      <c r="B14" s="21" t="s">
        <v>245</v>
      </c>
      <c r="C14" s="22" t="s">
        <v>246</v>
      </c>
      <c r="D14" s="23">
        <v>39935</v>
      </c>
      <c r="E14" s="125" t="s">
        <v>44</v>
      </c>
      <c r="F14" s="24" t="s">
        <v>117</v>
      </c>
      <c r="G14" s="96">
        <v>9.31</v>
      </c>
      <c r="H14" s="96"/>
      <c r="I14" s="86" t="str">
        <f t="shared" si="0"/>
        <v>II JA</v>
      </c>
    </row>
    <row r="15" spans="2:8" ht="12.75">
      <c r="B15" s="17"/>
      <c r="C15" s="18"/>
      <c r="D15" s="17"/>
      <c r="E15" s="17" t="s">
        <v>16</v>
      </c>
      <c r="F15" s="19" t="s">
        <v>7</v>
      </c>
      <c r="G15" s="11"/>
      <c r="H15" s="12"/>
    </row>
    <row r="16" spans="1:9" ht="17.25" customHeight="1">
      <c r="A16" s="20" t="s">
        <v>6</v>
      </c>
      <c r="B16" s="21" t="s">
        <v>443</v>
      </c>
      <c r="C16" s="22" t="s">
        <v>444</v>
      </c>
      <c r="D16" s="23" t="s">
        <v>445</v>
      </c>
      <c r="E16" s="125" t="s">
        <v>44</v>
      </c>
      <c r="F16" s="24" t="s">
        <v>91</v>
      </c>
      <c r="G16" s="96" t="s">
        <v>604</v>
      </c>
      <c r="H16" s="96"/>
      <c r="I16" s="86"/>
    </row>
    <row r="17" spans="1:9" ht="17.25" customHeight="1">
      <c r="A17" s="20" t="s">
        <v>16</v>
      </c>
      <c r="B17" s="21" t="s">
        <v>243</v>
      </c>
      <c r="C17" s="22" t="s">
        <v>116</v>
      </c>
      <c r="D17" s="23">
        <v>39551</v>
      </c>
      <c r="E17" s="125" t="s">
        <v>44</v>
      </c>
      <c r="F17" s="24" t="s">
        <v>117</v>
      </c>
      <c r="G17" s="96" t="s">
        <v>604</v>
      </c>
      <c r="H17" s="96"/>
      <c r="I17" s="86"/>
    </row>
    <row r="18" spans="1:9" ht="17.25" customHeight="1">
      <c r="A18" s="20" t="s">
        <v>17</v>
      </c>
      <c r="B18" s="21" t="s">
        <v>393</v>
      </c>
      <c r="C18" s="22" t="s">
        <v>394</v>
      </c>
      <c r="D18" s="23" t="s">
        <v>395</v>
      </c>
      <c r="E18" s="125" t="s">
        <v>44</v>
      </c>
      <c r="F18" s="24" t="s">
        <v>392</v>
      </c>
      <c r="G18" s="96">
        <v>9.24</v>
      </c>
      <c r="H18" s="96"/>
      <c r="I18" s="86" t="str">
        <f>IF(ISBLANK(G18),"",IF(G18&lt;=7,"KSM",IF(G18&lt;=7.3,"I A",IF(G18&lt;=7.64,"II A",IF(G18&lt;=8.24,"III A",IF(G18&lt;=8.94,"I JA",IF(G18&lt;=9.44,"II JA",IF(G18&lt;=9.84,"III JA"))))))))</f>
        <v>II JA</v>
      </c>
    </row>
    <row r="19" spans="1:9" ht="17.25" customHeight="1">
      <c r="A19" s="20" t="s">
        <v>18</v>
      </c>
      <c r="B19" s="21" t="s">
        <v>94</v>
      </c>
      <c r="C19" s="22" t="s">
        <v>488</v>
      </c>
      <c r="D19" s="23">
        <v>39737</v>
      </c>
      <c r="E19" s="125" t="s">
        <v>44</v>
      </c>
      <c r="F19" s="24" t="s">
        <v>473</v>
      </c>
      <c r="G19" s="96" t="s">
        <v>604</v>
      </c>
      <c r="H19" s="96"/>
      <c r="I19" s="86"/>
    </row>
    <row r="20" spans="1:9" ht="17.25" customHeight="1">
      <c r="A20" s="20" t="s">
        <v>19</v>
      </c>
      <c r="B20" s="21" t="s">
        <v>534</v>
      </c>
      <c r="C20" s="22" t="s">
        <v>535</v>
      </c>
      <c r="D20" s="23">
        <v>40126</v>
      </c>
      <c r="E20" s="125" t="s">
        <v>527</v>
      </c>
      <c r="F20" s="24" t="s">
        <v>521</v>
      </c>
      <c r="G20" s="96">
        <v>9.45</v>
      </c>
      <c r="H20" s="96"/>
      <c r="I20" s="86" t="str">
        <f>IF(ISBLANK(G20),"",IF(G20&lt;=7,"KSM",IF(G20&lt;=7.3,"I A",IF(G20&lt;=7.64,"II A",IF(G20&lt;=8.24,"III A",IF(G20&lt;=8.94,"I JA",IF(G20&lt;=9.44,"II JA",IF(G20&lt;=9.84,"III JA"))))))))</f>
        <v>III JA</v>
      </c>
    </row>
    <row r="21" spans="1:9" ht="17.25" customHeight="1">
      <c r="A21" s="20" t="s">
        <v>20</v>
      </c>
      <c r="B21" s="21" t="s">
        <v>389</v>
      </c>
      <c r="C21" s="22" t="s">
        <v>390</v>
      </c>
      <c r="D21" s="23">
        <v>40023</v>
      </c>
      <c r="E21" s="125" t="s">
        <v>3</v>
      </c>
      <c r="F21" s="24" t="s">
        <v>380</v>
      </c>
      <c r="G21" s="96">
        <v>8.24</v>
      </c>
      <c r="H21" s="96"/>
      <c r="I21" s="86" t="str">
        <f>IF(ISBLANK(G21),"",IF(G21&lt;=7,"KSM",IF(G21&lt;=7.3,"I A",IF(G21&lt;=7.64,"II A",IF(G21&lt;=8.24,"III A",IF(G21&lt;=8.94,"I JA",IF(G21&lt;=9.44,"II JA",IF(G21&lt;=9.84,"III JA"))))))))</f>
        <v>III A</v>
      </c>
    </row>
    <row r="22" spans="1:9" ht="17.25" customHeight="1">
      <c r="A22" s="20" t="s">
        <v>21</v>
      </c>
      <c r="B22" s="21" t="s">
        <v>104</v>
      </c>
      <c r="C22" s="22" t="s">
        <v>136</v>
      </c>
      <c r="D22" s="23" t="s">
        <v>137</v>
      </c>
      <c r="E22" s="125" t="s">
        <v>44</v>
      </c>
      <c r="F22" s="24" t="s">
        <v>62</v>
      </c>
      <c r="G22" s="96">
        <v>8.69</v>
      </c>
      <c r="H22" s="96"/>
      <c r="I22" s="86" t="str">
        <f>IF(ISBLANK(G22),"",IF(G22&lt;=7,"KSM",IF(G22&lt;=7.3,"I A",IF(G22&lt;=7.64,"II A",IF(G22&lt;=8.24,"III A",IF(G22&lt;=8.94,"I JA",IF(G22&lt;=9.44,"II JA",IF(G22&lt;=9.84,"III JA"))))))))</f>
        <v>I JA</v>
      </c>
    </row>
    <row r="23" spans="1:9" ht="17.25" customHeight="1">
      <c r="A23" s="20" t="s">
        <v>22</v>
      </c>
      <c r="B23" s="21"/>
      <c r="C23" s="22"/>
      <c r="D23" s="23"/>
      <c r="E23" s="125"/>
      <c r="F23" s="24"/>
      <c r="G23" s="96"/>
      <c r="H23" s="96"/>
      <c r="I23" s="86"/>
    </row>
    <row r="24" spans="2:8" ht="12.75">
      <c r="B24" s="17"/>
      <c r="C24" s="18"/>
      <c r="D24" s="17"/>
      <c r="E24" s="17" t="s">
        <v>17</v>
      </c>
      <c r="F24" s="19" t="s">
        <v>7</v>
      </c>
      <c r="G24" s="11"/>
      <c r="H24" s="12"/>
    </row>
    <row r="25" spans="1:9" ht="17.25" customHeight="1">
      <c r="A25" s="20" t="s">
        <v>6</v>
      </c>
      <c r="B25" s="21" t="s">
        <v>370</v>
      </c>
      <c r="C25" s="22" t="s">
        <v>371</v>
      </c>
      <c r="D25" s="23">
        <v>39593</v>
      </c>
      <c r="E25" s="125" t="s">
        <v>44</v>
      </c>
      <c r="F25" s="24" t="s">
        <v>118</v>
      </c>
      <c r="G25" s="96">
        <v>7.53</v>
      </c>
      <c r="H25" s="96"/>
      <c r="I25" s="86" t="str">
        <f aca="true" t="shared" si="1" ref="I25:I32">IF(ISBLANK(G25),"",IF(G25&lt;=7,"KSM",IF(G25&lt;=7.3,"I A",IF(G25&lt;=7.64,"II A",IF(G25&lt;=8.24,"III A",IF(G25&lt;=8.94,"I JA",IF(G25&lt;=9.44,"II JA",IF(G25&lt;=9.84,"III JA"))))))))</f>
        <v>II A</v>
      </c>
    </row>
    <row r="26" spans="1:9" ht="17.25" customHeight="1">
      <c r="A26" s="20" t="s">
        <v>16</v>
      </c>
      <c r="B26" s="21" t="s">
        <v>108</v>
      </c>
      <c r="C26" s="22" t="s">
        <v>109</v>
      </c>
      <c r="D26" s="23">
        <v>40003</v>
      </c>
      <c r="E26" s="125" t="s">
        <v>44</v>
      </c>
      <c r="F26" s="24" t="s">
        <v>312</v>
      </c>
      <c r="G26" s="96">
        <v>9.07</v>
      </c>
      <c r="H26" s="96"/>
      <c r="I26" s="86" t="str">
        <f t="shared" si="1"/>
        <v>II JA</v>
      </c>
    </row>
    <row r="27" spans="1:9" ht="17.25" customHeight="1">
      <c r="A27" s="20" t="s">
        <v>17</v>
      </c>
      <c r="B27" s="21" t="s">
        <v>587</v>
      </c>
      <c r="C27" s="22" t="s">
        <v>588</v>
      </c>
      <c r="D27" s="23" t="s">
        <v>589</v>
      </c>
      <c r="E27" s="125" t="s">
        <v>578</v>
      </c>
      <c r="F27" s="24" t="s">
        <v>579</v>
      </c>
      <c r="G27" s="96">
        <v>8</v>
      </c>
      <c r="H27" s="96"/>
      <c r="I27" s="86" t="str">
        <f t="shared" si="1"/>
        <v>III A</v>
      </c>
    </row>
    <row r="28" spans="1:9" ht="17.25" customHeight="1">
      <c r="A28" s="20" t="s">
        <v>18</v>
      </c>
      <c r="B28" s="21" t="s">
        <v>94</v>
      </c>
      <c r="C28" s="22" t="s">
        <v>95</v>
      </c>
      <c r="D28" s="23">
        <v>39869</v>
      </c>
      <c r="E28" s="126" t="s">
        <v>44</v>
      </c>
      <c r="F28" s="24" t="s">
        <v>84</v>
      </c>
      <c r="G28" s="96">
        <v>8.58</v>
      </c>
      <c r="H28" s="96"/>
      <c r="I28" s="86" t="str">
        <f t="shared" si="1"/>
        <v>I JA</v>
      </c>
    </row>
    <row r="29" spans="1:9" ht="17.25" customHeight="1">
      <c r="A29" s="20" t="s">
        <v>19</v>
      </c>
      <c r="B29" s="21" t="s">
        <v>124</v>
      </c>
      <c r="C29" s="22" t="s">
        <v>442</v>
      </c>
      <c r="D29" s="23">
        <v>39700</v>
      </c>
      <c r="E29" s="125" t="s">
        <v>44</v>
      </c>
      <c r="F29" s="24" t="s">
        <v>43</v>
      </c>
      <c r="G29" s="96">
        <v>8.55</v>
      </c>
      <c r="H29" s="96"/>
      <c r="I29" s="86" t="str">
        <f t="shared" si="1"/>
        <v>I JA</v>
      </c>
    </row>
    <row r="30" spans="1:9" ht="17.25" customHeight="1">
      <c r="A30" s="20" t="s">
        <v>20</v>
      </c>
      <c r="B30" s="21" t="s">
        <v>110</v>
      </c>
      <c r="C30" s="22" t="s">
        <v>111</v>
      </c>
      <c r="D30" s="23">
        <v>40064</v>
      </c>
      <c r="E30" s="125" t="s">
        <v>44</v>
      </c>
      <c r="F30" s="24" t="s">
        <v>312</v>
      </c>
      <c r="G30" s="96">
        <v>8.75</v>
      </c>
      <c r="H30" s="96"/>
      <c r="I30" s="86" t="str">
        <f t="shared" si="1"/>
        <v>I JA</v>
      </c>
    </row>
    <row r="31" spans="1:9" ht="17.25" customHeight="1">
      <c r="A31" s="20" t="s">
        <v>21</v>
      </c>
      <c r="B31" s="21" t="s">
        <v>197</v>
      </c>
      <c r="C31" s="22" t="s">
        <v>348</v>
      </c>
      <c r="D31" s="23" t="s">
        <v>349</v>
      </c>
      <c r="E31" s="125" t="s">
        <v>329</v>
      </c>
      <c r="F31" s="24" t="s">
        <v>340</v>
      </c>
      <c r="G31" s="96" t="s">
        <v>608</v>
      </c>
      <c r="H31" s="96"/>
      <c r="I31" s="86"/>
    </row>
    <row r="32" spans="1:9" ht="17.25" customHeight="1">
      <c r="A32" s="20" t="s">
        <v>22</v>
      </c>
      <c r="B32" s="21" t="s">
        <v>97</v>
      </c>
      <c r="C32" s="22" t="s">
        <v>98</v>
      </c>
      <c r="D32" s="23">
        <v>40278</v>
      </c>
      <c r="E32" s="125" t="s">
        <v>44</v>
      </c>
      <c r="F32" s="24" t="s">
        <v>84</v>
      </c>
      <c r="G32" s="96">
        <v>9.03</v>
      </c>
      <c r="H32" s="96"/>
      <c r="I32" s="86" t="str">
        <f t="shared" si="1"/>
        <v>II JA</v>
      </c>
    </row>
    <row r="33" spans="2:8" ht="12.75">
      <c r="B33" s="17"/>
      <c r="C33" s="18"/>
      <c r="D33" s="17"/>
      <c r="E33" s="17" t="s">
        <v>18</v>
      </c>
      <c r="F33" s="19" t="s">
        <v>7</v>
      </c>
      <c r="G33" s="11"/>
      <c r="H33" s="12"/>
    </row>
    <row r="34" spans="1:9" ht="17.25" customHeight="1">
      <c r="A34" s="20" t="s">
        <v>6</v>
      </c>
      <c r="B34" s="21" t="s">
        <v>492</v>
      </c>
      <c r="C34" s="22" t="s">
        <v>500</v>
      </c>
      <c r="D34" s="23">
        <v>40079</v>
      </c>
      <c r="E34" s="125" t="s">
        <v>527</v>
      </c>
      <c r="F34" s="24" t="s">
        <v>498</v>
      </c>
      <c r="G34" s="96">
        <v>8.1</v>
      </c>
      <c r="H34" s="96"/>
      <c r="I34" s="86" t="str">
        <f aca="true" t="shared" si="2" ref="I34:I40">IF(ISBLANK(G34),"",IF(G34&lt;=7,"KSM",IF(G34&lt;=7.3,"I A",IF(G34&lt;=7.64,"II A",IF(G34&lt;=8.24,"III A",IF(G34&lt;=8.94,"I JA",IF(G34&lt;=9.44,"II JA",IF(G34&lt;=9.84,"III JA"))))))))</f>
        <v>III A</v>
      </c>
    </row>
    <row r="35" spans="1:9" ht="17.25" customHeight="1">
      <c r="A35" s="20" t="s">
        <v>16</v>
      </c>
      <c r="B35" s="21" t="s">
        <v>108</v>
      </c>
      <c r="C35" s="22" t="s">
        <v>487</v>
      </c>
      <c r="D35" s="23">
        <v>39906</v>
      </c>
      <c r="E35" s="125" t="s">
        <v>44</v>
      </c>
      <c r="F35" s="24" t="s">
        <v>473</v>
      </c>
      <c r="G35" s="96">
        <v>10.19</v>
      </c>
      <c r="H35" s="96"/>
      <c r="I35" s="86"/>
    </row>
    <row r="36" spans="1:9" ht="17.25" customHeight="1">
      <c r="A36" s="20" t="s">
        <v>17</v>
      </c>
      <c r="B36" s="21" t="s">
        <v>257</v>
      </c>
      <c r="C36" s="22" t="s">
        <v>258</v>
      </c>
      <c r="D36" s="23">
        <v>39713</v>
      </c>
      <c r="E36" s="125" t="s">
        <v>44</v>
      </c>
      <c r="F36" s="24" t="s">
        <v>84</v>
      </c>
      <c r="G36" s="96">
        <v>9.04</v>
      </c>
      <c r="H36" s="96"/>
      <c r="I36" s="86" t="str">
        <f t="shared" si="2"/>
        <v>II JA</v>
      </c>
    </row>
    <row r="37" spans="1:9" ht="17.25" customHeight="1">
      <c r="A37" s="20" t="s">
        <v>18</v>
      </c>
      <c r="B37" s="21" t="s">
        <v>525</v>
      </c>
      <c r="C37" s="22" t="s">
        <v>526</v>
      </c>
      <c r="D37" s="23">
        <v>39877</v>
      </c>
      <c r="E37" s="125" t="s">
        <v>527</v>
      </c>
      <c r="F37" s="24" t="s">
        <v>521</v>
      </c>
      <c r="G37" s="96">
        <v>8.68</v>
      </c>
      <c r="H37" s="96"/>
      <c r="I37" s="86"/>
    </row>
    <row r="38" spans="1:9" ht="17.25" customHeight="1">
      <c r="A38" s="20" t="s">
        <v>19</v>
      </c>
      <c r="B38" s="21" t="s">
        <v>369</v>
      </c>
      <c r="C38" s="22" t="s">
        <v>127</v>
      </c>
      <c r="D38" s="23">
        <v>39566</v>
      </c>
      <c r="E38" s="125" t="s">
        <v>44</v>
      </c>
      <c r="F38" s="24" t="s">
        <v>118</v>
      </c>
      <c r="G38" s="96">
        <v>7.99</v>
      </c>
      <c r="H38" s="96"/>
      <c r="I38" s="86" t="str">
        <f t="shared" si="2"/>
        <v>III A</v>
      </c>
    </row>
    <row r="39" spans="1:9" ht="17.25" customHeight="1">
      <c r="A39" s="20" t="s">
        <v>20</v>
      </c>
      <c r="B39" s="21" t="s">
        <v>195</v>
      </c>
      <c r="C39" s="22" t="s">
        <v>214</v>
      </c>
      <c r="D39" s="23">
        <v>40361</v>
      </c>
      <c r="E39" s="125" t="s">
        <v>235</v>
      </c>
      <c r="F39" s="24" t="s">
        <v>212</v>
      </c>
      <c r="G39" s="96">
        <v>9.11</v>
      </c>
      <c r="H39" s="96"/>
      <c r="I39" s="86" t="str">
        <f t="shared" si="2"/>
        <v>II JA</v>
      </c>
    </row>
    <row r="40" spans="1:9" ht="17.25" customHeight="1">
      <c r="A40" s="20" t="s">
        <v>21</v>
      </c>
      <c r="B40" s="21" t="s">
        <v>197</v>
      </c>
      <c r="C40" s="22" t="s">
        <v>446</v>
      </c>
      <c r="D40" s="23">
        <v>39966</v>
      </c>
      <c r="E40" s="125" t="s">
        <v>44</v>
      </c>
      <c r="F40" s="24" t="s">
        <v>43</v>
      </c>
      <c r="G40" s="96">
        <v>8.71</v>
      </c>
      <c r="H40" s="96"/>
      <c r="I40" s="86" t="str">
        <f t="shared" si="2"/>
        <v>I JA</v>
      </c>
    </row>
    <row r="41" spans="1:9" ht="17.25" customHeight="1">
      <c r="A41" s="20" t="s">
        <v>22</v>
      </c>
      <c r="B41" s="21" t="s">
        <v>313</v>
      </c>
      <c r="C41" s="22" t="s">
        <v>105</v>
      </c>
      <c r="D41" s="23">
        <v>39941</v>
      </c>
      <c r="E41" s="125" t="s">
        <v>44</v>
      </c>
      <c r="F41" s="24" t="s">
        <v>312</v>
      </c>
      <c r="G41" s="96" t="s">
        <v>604</v>
      </c>
      <c r="H41" s="96"/>
      <c r="I41" s="86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7"/>
  <sheetViews>
    <sheetView zoomScalePageLayoutView="0" workbookViewId="0" topLeftCell="A13">
      <selection activeCell="N10" sqref="N10"/>
    </sheetView>
  </sheetViews>
  <sheetFormatPr defaultColWidth="9.140625" defaultRowHeight="12.75"/>
  <cols>
    <col min="1" max="1" width="6.140625" style="6" customWidth="1"/>
    <col min="2" max="2" width="12.57421875" style="6" customWidth="1"/>
    <col min="3" max="3" width="14.140625" style="6" bestFit="1" customWidth="1"/>
    <col min="4" max="4" width="10.28125" style="6" customWidth="1"/>
    <col min="5" max="5" width="14.28125" style="6" bestFit="1" customWidth="1"/>
    <col min="6" max="6" width="24.00390625" style="6" bestFit="1" customWidth="1"/>
    <col min="7" max="7" width="5.28125" style="6" customWidth="1"/>
    <col min="8" max="8" width="4.8515625" style="10" customWidth="1"/>
    <col min="9" max="9" width="6.28125" style="6" customWidth="1"/>
    <col min="10" max="16384" width="9.140625" style="6" customWidth="1"/>
  </cols>
  <sheetData>
    <row r="1" spans="2:6" ht="17.25">
      <c r="B1" s="7"/>
      <c r="D1" s="8" t="s">
        <v>41</v>
      </c>
      <c r="E1" s="8"/>
      <c r="F1" s="9"/>
    </row>
    <row r="2" spans="1:8" ht="17.25">
      <c r="A2" s="11" t="s">
        <v>3</v>
      </c>
      <c r="B2" s="7"/>
      <c r="D2" s="8"/>
      <c r="E2" s="8"/>
      <c r="H2" s="31" t="s">
        <v>206</v>
      </c>
    </row>
    <row r="3" spans="2:8" s="13" customFormat="1" ht="3.75">
      <c r="B3" s="14"/>
      <c r="F3" s="15"/>
      <c r="H3" s="16"/>
    </row>
    <row r="4" spans="2:8" ht="12.75">
      <c r="B4" s="17" t="s">
        <v>4</v>
      </c>
      <c r="C4" s="18"/>
      <c r="D4" s="17" t="s">
        <v>23</v>
      </c>
      <c r="E4" s="17"/>
      <c r="F4" s="19"/>
      <c r="G4" s="11"/>
      <c r="H4" s="12"/>
    </row>
    <row r="5" spans="2:8" s="13" customFormat="1" ht="4.5" thickBot="1">
      <c r="B5" s="14"/>
      <c r="F5" s="15"/>
      <c r="H5" s="16"/>
    </row>
    <row r="6" spans="1:9" ht="13.5" thickBot="1">
      <c r="A6" s="115" t="s">
        <v>605</v>
      </c>
      <c r="B6" s="90" t="s">
        <v>9</v>
      </c>
      <c r="C6" s="91" t="s">
        <v>10</v>
      </c>
      <c r="D6" s="92" t="s">
        <v>11</v>
      </c>
      <c r="E6" s="92" t="s">
        <v>40</v>
      </c>
      <c r="F6" s="92" t="s">
        <v>13</v>
      </c>
      <c r="G6" s="93" t="s">
        <v>14</v>
      </c>
      <c r="H6" s="94" t="s">
        <v>15</v>
      </c>
      <c r="I6" s="95" t="s">
        <v>42</v>
      </c>
    </row>
    <row r="7" spans="1:9" ht="17.25" customHeight="1">
      <c r="A7" s="20" t="s">
        <v>6</v>
      </c>
      <c r="B7" s="21" t="s">
        <v>370</v>
      </c>
      <c r="C7" s="22" t="s">
        <v>371</v>
      </c>
      <c r="D7" s="23">
        <v>39593</v>
      </c>
      <c r="E7" s="125" t="s">
        <v>44</v>
      </c>
      <c r="F7" s="24" t="s">
        <v>118</v>
      </c>
      <c r="G7" s="96">
        <v>7.53</v>
      </c>
      <c r="H7" s="96">
        <v>7.52</v>
      </c>
      <c r="I7" s="86" t="str">
        <f>IF(ISBLANK(G7),"",IF(G7&lt;=7,"KSM",IF(G7&lt;=7.3,"I A",IF(G7&lt;=7.64,"II A",IF(G7&lt;=8.24,"III A",IF(G7&lt;=8.94,"I JA",IF(G7&lt;=9.44,"II JA",IF(G7&lt;=9.84,"III JA"))))))))</f>
        <v>II A</v>
      </c>
    </row>
    <row r="8" spans="1:9" ht="17.25" customHeight="1">
      <c r="A8" s="20" t="s">
        <v>16</v>
      </c>
      <c r="B8" s="21" t="s">
        <v>587</v>
      </c>
      <c r="C8" s="22" t="s">
        <v>588</v>
      </c>
      <c r="D8" s="23" t="s">
        <v>589</v>
      </c>
      <c r="E8" s="125" t="s">
        <v>578</v>
      </c>
      <c r="F8" s="24" t="s">
        <v>579</v>
      </c>
      <c r="G8" s="96">
        <v>8</v>
      </c>
      <c r="H8" s="96">
        <v>7.97</v>
      </c>
      <c r="I8" s="86" t="str">
        <f>IF(ISBLANK(G8),"",IF(G8&lt;=7,"KSM",IF(G8&lt;=7.3,"I A",IF(G8&lt;=7.64,"II A",IF(G8&lt;=8.24,"III A",IF(G8&lt;=8.94,"I JA",IF(G8&lt;=9.44,"II JA",IF(G8&lt;=9.84,"III JA"))))))))</f>
        <v>III A</v>
      </c>
    </row>
    <row r="9" spans="1:9" ht="17.25" customHeight="1">
      <c r="A9" s="20" t="s">
        <v>17</v>
      </c>
      <c r="B9" s="21" t="s">
        <v>369</v>
      </c>
      <c r="C9" s="22" t="s">
        <v>127</v>
      </c>
      <c r="D9" s="23">
        <v>39566</v>
      </c>
      <c r="E9" s="125" t="s">
        <v>44</v>
      </c>
      <c r="F9" s="24" t="s">
        <v>118</v>
      </c>
      <c r="G9" s="96">
        <v>7.99</v>
      </c>
      <c r="H9" s="96">
        <v>8.07</v>
      </c>
      <c r="I9" s="86" t="str">
        <f>IF(ISBLANK(G9),"",IF(G9&lt;=7,"KSM",IF(G9&lt;=7.3,"I A",IF(G9&lt;=7.64,"II A",IF(G9&lt;=8.24,"III A",IF(G9&lt;=8.94,"I JA",IF(G9&lt;=9.44,"II JA",IF(G9&lt;=9.84,"III JA"))))))))</f>
        <v>III A</v>
      </c>
    </row>
    <row r="10" spans="1:9" ht="17.25" customHeight="1">
      <c r="A10" s="20" t="s">
        <v>18</v>
      </c>
      <c r="B10" s="21" t="s">
        <v>492</v>
      </c>
      <c r="C10" s="22" t="s">
        <v>500</v>
      </c>
      <c r="D10" s="23">
        <v>40079</v>
      </c>
      <c r="E10" s="125" t="s">
        <v>527</v>
      </c>
      <c r="F10" s="24" t="s">
        <v>498</v>
      </c>
      <c r="G10" s="96">
        <v>8.1</v>
      </c>
      <c r="H10" s="96">
        <v>8.12</v>
      </c>
      <c r="I10" s="86" t="str">
        <f>IF(ISBLANK(G10),"",IF(G10&lt;=7,"KSM",IF(G10&lt;=7.3,"I A",IF(G10&lt;=7.64,"II A",IF(G10&lt;=8.24,"III A",IF(G10&lt;=8.94,"I JA",IF(G10&lt;=9.44,"II JA",IF(G10&lt;=9.84,"III JA"))))))))</f>
        <v>III A</v>
      </c>
    </row>
    <row r="11" spans="1:9" ht="17.25" customHeight="1">
      <c r="A11" s="20" t="s">
        <v>19</v>
      </c>
      <c r="B11" s="21" t="s">
        <v>389</v>
      </c>
      <c r="C11" s="22" t="s">
        <v>390</v>
      </c>
      <c r="D11" s="23">
        <v>40023</v>
      </c>
      <c r="E11" s="125" t="s">
        <v>3</v>
      </c>
      <c r="F11" s="24" t="s">
        <v>380</v>
      </c>
      <c r="G11" s="96">
        <v>8.24</v>
      </c>
      <c r="H11" s="96">
        <v>8.17</v>
      </c>
      <c r="I11" s="86" t="str">
        <f>IF(ISBLANK(G11),"",IF(G11&lt;=7,"KSM",IF(G11&lt;=7.3,"I A",IF(G11&lt;=7.64,"II A",IF(G11&lt;=8.24,"III A",IF(G11&lt;=8.94,"I JA",IF(G11&lt;=9.44,"II JA",IF(G11&lt;=9.84,"III JA"))))))))</f>
        <v>III A</v>
      </c>
    </row>
    <row r="12" spans="1:9" ht="17.25" customHeight="1">
      <c r="A12" s="20" t="s">
        <v>20</v>
      </c>
      <c r="B12" s="21" t="s">
        <v>565</v>
      </c>
      <c r="C12" s="22" t="s">
        <v>566</v>
      </c>
      <c r="D12" s="23" t="s">
        <v>567</v>
      </c>
      <c r="E12" s="125" t="s">
        <v>568</v>
      </c>
      <c r="F12" s="24" t="s">
        <v>569</v>
      </c>
      <c r="G12" s="96">
        <v>8.27</v>
      </c>
      <c r="H12" s="96">
        <v>8.19</v>
      </c>
      <c r="I12" s="86" t="s">
        <v>654</v>
      </c>
    </row>
    <row r="13" spans="1:9" ht="17.25" customHeight="1">
      <c r="A13" s="20" t="s">
        <v>21</v>
      </c>
      <c r="B13" s="21" t="s">
        <v>369</v>
      </c>
      <c r="C13" s="22" t="s">
        <v>446</v>
      </c>
      <c r="D13" s="23">
        <v>40058</v>
      </c>
      <c r="E13" s="126" t="s">
        <v>652</v>
      </c>
      <c r="F13" s="24" t="s">
        <v>653</v>
      </c>
      <c r="G13" s="96">
        <v>8.18</v>
      </c>
      <c r="H13" s="96">
        <v>8.37</v>
      </c>
      <c r="I13" s="86" t="str">
        <f>IF(ISBLANK(G13),"",IF(G13&lt;=7,"KSM",IF(G13&lt;=7.3,"I A",IF(G13&lt;=7.64,"II A",IF(G13&lt;=8.24,"III A",IF(G13&lt;=8.94,"I JA",IF(G13&lt;=9.44,"II JA",IF(G13&lt;=9.84,"III JA"))))))))</f>
        <v>III A</v>
      </c>
    </row>
    <row r="14" spans="1:9" ht="17.25" customHeight="1" thickBot="1">
      <c r="A14" s="20" t="s">
        <v>22</v>
      </c>
      <c r="B14" s="21" t="s">
        <v>241</v>
      </c>
      <c r="C14" s="22" t="s">
        <v>119</v>
      </c>
      <c r="D14" s="23">
        <v>39681</v>
      </c>
      <c r="E14" s="125" t="s">
        <v>44</v>
      </c>
      <c r="F14" s="24" t="s">
        <v>118</v>
      </c>
      <c r="G14" s="96">
        <v>8.37</v>
      </c>
      <c r="H14" s="96">
        <v>8.38</v>
      </c>
      <c r="I14" s="86" t="str">
        <f>IF(ISBLANK(G14),"",IF(G14&lt;=7,"KSM",IF(G14&lt;=7.3,"I A",IF(G14&lt;=7.64,"II A",IF(G14&lt;=8.24,"III A",IF(G14&lt;=8.94,"I JA",IF(G14&lt;=9.44,"II JA",IF(G14&lt;=9.84,"III JA"))))))))</f>
        <v>I JA</v>
      </c>
    </row>
    <row r="15" spans="1:9" ht="13.5" thickBot="1">
      <c r="A15" s="89" t="s">
        <v>605</v>
      </c>
      <c r="B15" s="90" t="s">
        <v>9</v>
      </c>
      <c r="C15" s="91" t="s">
        <v>10</v>
      </c>
      <c r="D15" s="92" t="s">
        <v>11</v>
      </c>
      <c r="E15" s="92" t="s">
        <v>40</v>
      </c>
      <c r="F15" s="92" t="s">
        <v>13</v>
      </c>
      <c r="G15" s="93" t="s">
        <v>14</v>
      </c>
      <c r="H15" s="94" t="s">
        <v>15</v>
      </c>
      <c r="I15" s="95" t="s">
        <v>42</v>
      </c>
    </row>
    <row r="16" spans="1:9" ht="17.25" customHeight="1">
      <c r="A16" s="20" t="s">
        <v>528</v>
      </c>
      <c r="B16" s="21" t="s">
        <v>207</v>
      </c>
      <c r="C16" s="22" t="s">
        <v>409</v>
      </c>
      <c r="D16" s="23">
        <v>39531</v>
      </c>
      <c r="E16" s="125" t="s">
        <v>406</v>
      </c>
      <c r="F16" s="24" t="s">
        <v>407</v>
      </c>
      <c r="G16" s="96">
        <v>8.47</v>
      </c>
      <c r="H16" s="96"/>
      <c r="I16" s="86" t="str">
        <f aca="true" t="shared" si="0" ref="I16:I29">IF(ISBLANK(G16),"",IF(G16&lt;=7,"KSM",IF(G16&lt;=7.3,"I A",IF(G16&lt;=7.64,"II A",IF(G16&lt;=8.24,"III A",IF(G16&lt;=8.94,"I JA",IF(G16&lt;=9.44,"II JA",IF(G16&lt;=9.84,"III JA"))))))))</f>
        <v>I JA</v>
      </c>
    </row>
    <row r="17" spans="1:9" ht="17.25" customHeight="1">
      <c r="A17" s="20" t="s">
        <v>529</v>
      </c>
      <c r="B17" s="21" t="s">
        <v>124</v>
      </c>
      <c r="C17" s="22" t="s">
        <v>442</v>
      </c>
      <c r="D17" s="23">
        <v>39700</v>
      </c>
      <c r="E17" s="125" t="s">
        <v>44</v>
      </c>
      <c r="F17" s="24" t="s">
        <v>43</v>
      </c>
      <c r="G17" s="96">
        <v>8.55</v>
      </c>
      <c r="H17" s="96"/>
      <c r="I17" s="86" t="str">
        <f t="shared" si="0"/>
        <v>I JA</v>
      </c>
    </row>
    <row r="18" spans="1:9" ht="17.25" customHeight="1">
      <c r="A18" s="20" t="s">
        <v>530</v>
      </c>
      <c r="B18" s="21" t="s">
        <v>94</v>
      </c>
      <c r="C18" s="22" t="s">
        <v>95</v>
      </c>
      <c r="D18" s="23">
        <v>39869</v>
      </c>
      <c r="E18" s="126" t="s">
        <v>44</v>
      </c>
      <c r="F18" s="24" t="s">
        <v>84</v>
      </c>
      <c r="G18" s="96">
        <v>8.58</v>
      </c>
      <c r="H18" s="96"/>
      <c r="I18" s="86" t="str">
        <f t="shared" si="0"/>
        <v>I JA</v>
      </c>
    </row>
    <row r="19" spans="1:9" ht="17.25" customHeight="1">
      <c r="A19" s="20" t="s">
        <v>596</v>
      </c>
      <c r="B19" s="21" t="s">
        <v>525</v>
      </c>
      <c r="C19" s="22" t="s">
        <v>526</v>
      </c>
      <c r="D19" s="23">
        <v>39877</v>
      </c>
      <c r="E19" s="125" t="s">
        <v>527</v>
      </c>
      <c r="F19" s="24" t="s">
        <v>521</v>
      </c>
      <c r="G19" s="96">
        <v>8.68</v>
      </c>
      <c r="H19" s="96"/>
      <c r="I19" s="86" t="str">
        <f t="shared" si="0"/>
        <v>I JA</v>
      </c>
    </row>
    <row r="20" spans="1:9" ht="17.25" customHeight="1">
      <c r="A20" s="20" t="s">
        <v>609</v>
      </c>
      <c r="B20" s="21" t="s">
        <v>104</v>
      </c>
      <c r="C20" s="22" t="s">
        <v>136</v>
      </c>
      <c r="D20" s="23" t="s">
        <v>137</v>
      </c>
      <c r="E20" s="125" t="s">
        <v>44</v>
      </c>
      <c r="F20" s="24" t="s">
        <v>62</v>
      </c>
      <c r="G20" s="96">
        <v>8.69</v>
      </c>
      <c r="H20" s="96"/>
      <c r="I20" s="86" t="str">
        <f t="shared" si="0"/>
        <v>I JA</v>
      </c>
    </row>
    <row r="21" spans="1:9" ht="17.25" customHeight="1">
      <c r="A21" s="20" t="s">
        <v>610</v>
      </c>
      <c r="B21" s="21" t="s">
        <v>197</v>
      </c>
      <c r="C21" s="22" t="s">
        <v>446</v>
      </c>
      <c r="D21" s="23">
        <v>39966</v>
      </c>
      <c r="E21" s="125" t="s">
        <v>44</v>
      </c>
      <c r="F21" s="24" t="s">
        <v>43</v>
      </c>
      <c r="G21" s="96">
        <v>8.71</v>
      </c>
      <c r="H21" s="96"/>
      <c r="I21" s="86" t="str">
        <f t="shared" si="0"/>
        <v>I JA</v>
      </c>
    </row>
    <row r="22" spans="1:9" ht="17.25" customHeight="1">
      <c r="A22" s="20" t="s">
        <v>611</v>
      </c>
      <c r="B22" s="21" t="s">
        <v>110</v>
      </c>
      <c r="C22" s="22" t="s">
        <v>111</v>
      </c>
      <c r="D22" s="23">
        <v>40064</v>
      </c>
      <c r="E22" s="125" t="s">
        <v>44</v>
      </c>
      <c r="F22" s="24" t="s">
        <v>312</v>
      </c>
      <c r="G22" s="96">
        <v>8.75</v>
      </c>
      <c r="H22" s="96"/>
      <c r="I22" s="86" t="str">
        <f t="shared" si="0"/>
        <v>I JA</v>
      </c>
    </row>
    <row r="23" spans="1:9" ht="17.25" customHeight="1">
      <c r="A23" s="20" t="s">
        <v>612</v>
      </c>
      <c r="B23" s="21" t="s">
        <v>97</v>
      </c>
      <c r="C23" s="22" t="s">
        <v>98</v>
      </c>
      <c r="D23" s="23">
        <v>40278</v>
      </c>
      <c r="E23" s="125" t="s">
        <v>44</v>
      </c>
      <c r="F23" s="24" t="s">
        <v>84</v>
      </c>
      <c r="G23" s="96">
        <v>9.03</v>
      </c>
      <c r="H23" s="96"/>
      <c r="I23" s="86" t="str">
        <f t="shared" si="0"/>
        <v>II JA</v>
      </c>
    </row>
    <row r="24" spans="1:9" ht="17.25" customHeight="1">
      <c r="A24" s="20" t="s">
        <v>613</v>
      </c>
      <c r="B24" s="21" t="s">
        <v>257</v>
      </c>
      <c r="C24" s="22" t="s">
        <v>258</v>
      </c>
      <c r="D24" s="23">
        <v>39713</v>
      </c>
      <c r="E24" s="125" t="s">
        <v>44</v>
      </c>
      <c r="F24" s="24" t="s">
        <v>84</v>
      </c>
      <c r="G24" s="96">
        <v>9.04</v>
      </c>
      <c r="H24" s="96"/>
      <c r="I24" s="86" t="str">
        <f t="shared" si="0"/>
        <v>II JA</v>
      </c>
    </row>
    <row r="25" spans="1:9" ht="17.25" customHeight="1">
      <c r="A25" s="20" t="s">
        <v>614</v>
      </c>
      <c r="B25" s="21" t="s">
        <v>108</v>
      </c>
      <c r="C25" s="22" t="s">
        <v>109</v>
      </c>
      <c r="D25" s="23">
        <v>40003</v>
      </c>
      <c r="E25" s="125" t="s">
        <v>44</v>
      </c>
      <c r="F25" s="24" t="s">
        <v>312</v>
      </c>
      <c r="G25" s="96">
        <v>9.07</v>
      </c>
      <c r="H25" s="96"/>
      <c r="I25" s="86" t="str">
        <f t="shared" si="0"/>
        <v>II JA</v>
      </c>
    </row>
    <row r="26" spans="1:9" ht="17.25" customHeight="1">
      <c r="A26" s="20" t="s">
        <v>615</v>
      </c>
      <c r="B26" s="21" t="s">
        <v>195</v>
      </c>
      <c r="C26" s="22" t="s">
        <v>214</v>
      </c>
      <c r="D26" s="23">
        <v>40361</v>
      </c>
      <c r="E26" s="125" t="s">
        <v>235</v>
      </c>
      <c r="F26" s="24" t="s">
        <v>212</v>
      </c>
      <c r="G26" s="96">
        <v>9.11</v>
      </c>
      <c r="H26" s="96"/>
      <c r="I26" s="86" t="str">
        <f t="shared" si="0"/>
        <v>II JA</v>
      </c>
    </row>
    <row r="27" spans="1:9" ht="17.25" customHeight="1">
      <c r="A27" s="20" t="s">
        <v>616</v>
      </c>
      <c r="B27" s="21" t="s">
        <v>393</v>
      </c>
      <c r="C27" s="22" t="s">
        <v>394</v>
      </c>
      <c r="D27" s="23" t="s">
        <v>395</v>
      </c>
      <c r="E27" s="125" t="s">
        <v>44</v>
      </c>
      <c r="F27" s="24" t="s">
        <v>392</v>
      </c>
      <c r="G27" s="96">
        <v>9.24</v>
      </c>
      <c r="H27" s="96"/>
      <c r="I27" s="86" t="str">
        <f t="shared" si="0"/>
        <v>II JA</v>
      </c>
    </row>
    <row r="28" spans="1:9" ht="17.25" customHeight="1">
      <c r="A28" s="20" t="s">
        <v>617</v>
      </c>
      <c r="B28" s="21" t="s">
        <v>245</v>
      </c>
      <c r="C28" s="22" t="s">
        <v>246</v>
      </c>
      <c r="D28" s="23">
        <v>39935</v>
      </c>
      <c r="E28" s="125" t="s">
        <v>44</v>
      </c>
      <c r="F28" s="24" t="s">
        <v>117</v>
      </c>
      <c r="G28" s="96">
        <v>9.31</v>
      </c>
      <c r="H28" s="96"/>
      <c r="I28" s="86" t="str">
        <f t="shared" si="0"/>
        <v>II JA</v>
      </c>
    </row>
    <row r="29" spans="1:9" ht="17.25" customHeight="1">
      <c r="A29" s="20" t="s">
        <v>618</v>
      </c>
      <c r="B29" s="21" t="s">
        <v>534</v>
      </c>
      <c r="C29" s="22" t="s">
        <v>535</v>
      </c>
      <c r="D29" s="23">
        <v>40126</v>
      </c>
      <c r="E29" s="125" t="s">
        <v>527</v>
      </c>
      <c r="F29" s="24" t="s">
        <v>521</v>
      </c>
      <c r="G29" s="96">
        <v>9.45</v>
      </c>
      <c r="H29" s="96"/>
      <c r="I29" s="86" t="str">
        <f t="shared" si="0"/>
        <v>III JA</v>
      </c>
    </row>
    <row r="30" spans="1:9" ht="17.25" customHeight="1">
      <c r="A30" s="20" t="s">
        <v>619</v>
      </c>
      <c r="B30" s="21" t="s">
        <v>106</v>
      </c>
      <c r="C30" s="22" t="s">
        <v>107</v>
      </c>
      <c r="D30" s="23">
        <v>40142</v>
      </c>
      <c r="E30" s="125" t="s">
        <v>44</v>
      </c>
      <c r="F30" s="24" t="s">
        <v>312</v>
      </c>
      <c r="G30" s="96">
        <v>9.95</v>
      </c>
      <c r="H30" s="96"/>
      <c r="I30" s="86"/>
    </row>
    <row r="31" spans="1:9" ht="17.25" customHeight="1">
      <c r="A31" s="20" t="s">
        <v>620</v>
      </c>
      <c r="B31" s="21" t="s">
        <v>108</v>
      </c>
      <c r="C31" s="22" t="s">
        <v>487</v>
      </c>
      <c r="D31" s="23">
        <v>39906</v>
      </c>
      <c r="E31" s="125" t="s">
        <v>44</v>
      </c>
      <c r="F31" s="24" t="s">
        <v>473</v>
      </c>
      <c r="G31" s="96">
        <v>10.19</v>
      </c>
      <c r="H31" s="96"/>
      <c r="I31" s="86"/>
    </row>
    <row r="32" spans="1:9" ht="17.25" customHeight="1">
      <c r="A32" s="20" t="s">
        <v>621</v>
      </c>
      <c r="B32" s="21" t="s">
        <v>195</v>
      </c>
      <c r="C32" s="22" t="s">
        <v>315</v>
      </c>
      <c r="D32" s="23">
        <v>40535</v>
      </c>
      <c r="E32" s="125" t="s">
        <v>44</v>
      </c>
      <c r="F32" s="24" t="s">
        <v>194</v>
      </c>
      <c r="G32" s="96">
        <v>10.23</v>
      </c>
      <c r="H32" s="96"/>
      <c r="I32" s="86"/>
    </row>
    <row r="33" spans="1:9" ht="17.25" customHeight="1">
      <c r="A33" s="20"/>
      <c r="B33" s="21" t="s">
        <v>197</v>
      </c>
      <c r="C33" s="22" t="s">
        <v>348</v>
      </c>
      <c r="D33" s="23" t="s">
        <v>349</v>
      </c>
      <c r="E33" s="125" t="s">
        <v>329</v>
      </c>
      <c r="F33" s="24" t="s">
        <v>340</v>
      </c>
      <c r="G33" s="96" t="s">
        <v>608</v>
      </c>
      <c r="H33" s="96"/>
      <c r="I33" s="86"/>
    </row>
    <row r="34" spans="1:9" ht="17.25" customHeight="1">
      <c r="A34" s="20"/>
      <c r="B34" s="21" t="s">
        <v>443</v>
      </c>
      <c r="C34" s="22" t="s">
        <v>444</v>
      </c>
      <c r="D34" s="23" t="s">
        <v>445</v>
      </c>
      <c r="E34" s="125" t="s">
        <v>44</v>
      </c>
      <c r="F34" s="24" t="s">
        <v>91</v>
      </c>
      <c r="G34" s="96" t="s">
        <v>604</v>
      </c>
      <c r="H34" s="96"/>
      <c r="I34" s="86"/>
    </row>
    <row r="35" spans="1:9" ht="17.25" customHeight="1">
      <c r="A35" s="20"/>
      <c r="B35" s="21" t="s">
        <v>243</v>
      </c>
      <c r="C35" s="22" t="s">
        <v>116</v>
      </c>
      <c r="D35" s="23">
        <v>39551</v>
      </c>
      <c r="E35" s="125" t="s">
        <v>44</v>
      </c>
      <c r="F35" s="24" t="s">
        <v>117</v>
      </c>
      <c r="G35" s="96" t="s">
        <v>604</v>
      </c>
      <c r="H35" s="96"/>
      <c r="I35" s="86"/>
    </row>
    <row r="36" spans="1:9" ht="17.25" customHeight="1">
      <c r="A36" s="20"/>
      <c r="B36" s="21" t="s">
        <v>94</v>
      </c>
      <c r="C36" s="22" t="s">
        <v>488</v>
      </c>
      <c r="D36" s="23">
        <v>39737</v>
      </c>
      <c r="E36" s="125" t="s">
        <v>44</v>
      </c>
      <c r="F36" s="24" t="s">
        <v>473</v>
      </c>
      <c r="G36" s="96" t="s">
        <v>604</v>
      </c>
      <c r="H36" s="96"/>
      <c r="I36" s="86"/>
    </row>
    <row r="37" spans="1:9" ht="17.25" customHeight="1">
      <c r="A37" s="20"/>
      <c r="B37" s="21" t="s">
        <v>313</v>
      </c>
      <c r="C37" s="22" t="s">
        <v>105</v>
      </c>
      <c r="D37" s="23">
        <v>39941</v>
      </c>
      <c r="E37" s="125" t="s">
        <v>44</v>
      </c>
      <c r="F37" s="24" t="s">
        <v>312</v>
      </c>
      <c r="G37" s="96" t="s">
        <v>604</v>
      </c>
      <c r="H37" s="96"/>
      <c r="I37" s="86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66"/>
  <sheetViews>
    <sheetView zoomScalePageLayoutView="0" workbookViewId="0" topLeftCell="A34">
      <selection activeCell="P44" sqref="P44"/>
    </sheetView>
  </sheetViews>
  <sheetFormatPr defaultColWidth="9.140625" defaultRowHeight="12.75"/>
  <cols>
    <col min="1" max="1" width="6.140625" style="6" customWidth="1"/>
    <col min="2" max="2" width="14.00390625" style="6" customWidth="1"/>
    <col min="3" max="3" width="14.140625" style="6" bestFit="1" customWidth="1"/>
    <col min="4" max="4" width="10.28125" style="6" customWidth="1"/>
    <col min="5" max="5" width="11.140625" style="6" bestFit="1" customWidth="1"/>
    <col min="6" max="6" width="14.7109375" style="6" customWidth="1"/>
    <col min="7" max="7" width="6.00390625" style="6" customWidth="1"/>
    <col min="8" max="8" width="6.421875" style="6" bestFit="1" customWidth="1"/>
    <col min="9" max="9" width="3.7109375" style="6" bestFit="1" customWidth="1"/>
    <col min="10" max="16384" width="9.140625" style="6" customWidth="1"/>
  </cols>
  <sheetData>
    <row r="1" spans="2:6" ht="17.25">
      <c r="B1" s="7"/>
      <c r="D1" s="8" t="s">
        <v>41</v>
      </c>
      <c r="E1" s="8"/>
      <c r="F1" s="9"/>
    </row>
    <row r="2" spans="1:7" ht="17.25">
      <c r="A2" s="11" t="s">
        <v>3</v>
      </c>
      <c r="B2" s="7"/>
      <c r="D2" s="8"/>
      <c r="E2" s="8"/>
      <c r="G2" s="31" t="s">
        <v>206</v>
      </c>
    </row>
    <row r="3" spans="2:6" s="13" customFormat="1" ht="3.75">
      <c r="B3" s="14"/>
      <c r="F3" s="15"/>
    </row>
    <row r="4" spans="2:7" ht="12.75">
      <c r="B4" s="17" t="s">
        <v>24</v>
      </c>
      <c r="C4" s="18"/>
      <c r="D4" s="17" t="s">
        <v>5</v>
      </c>
      <c r="E4" s="17" t="s">
        <v>6</v>
      </c>
      <c r="F4" s="19" t="s">
        <v>7</v>
      </c>
      <c r="G4" s="11"/>
    </row>
    <row r="5" spans="2:6" s="13" customFormat="1" ht="4.5" thickBot="1">
      <c r="B5" s="14"/>
      <c r="F5" s="15"/>
    </row>
    <row r="6" spans="1:8" ht="13.5" thickBot="1">
      <c r="A6" s="89" t="s">
        <v>8</v>
      </c>
      <c r="B6" s="90" t="s">
        <v>9</v>
      </c>
      <c r="C6" s="91" t="s">
        <v>10</v>
      </c>
      <c r="D6" s="92" t="s">
        <v>11</v>
      </c>
      <c r="E6" s="92" t="s">
        <v>40</v>
      </c>
      <c r="F6" s="92" t="s">
        <v>13</v>
      </c>
      <c r="G6" s="93" t="s">
        <v>14</v>
      </c>
      <c r="H6" s="95" t="s">
        <v>42</v>
      </c>
    </row>
    <row r="7" spans="1:8" ht="17.25" customHeight="1">
      <c r="A7" s="20" t="s">
        <v>6</v>
      </c>
      <c r="B7" s="66"/>
      <c r="C7" s="67"/>
      <c r="D7" s="68"/>
      <c r="E7" s="69"/>
      <c r="F7" s="69"/>
      <c r="G7" s="96"/>
      <c r="H7" s="88">
        <f>IF(ISBLANK(G7),"",IF(G7&lt;=25.95,"KSM",IF(G7&lt;=27.35,"I A",IF(G7&lt;=29.24,"II A",IF(G7&lt;=31.74,"III A",IF(G7&lt;=33.74,"I JA",IF(G7&lt;=35.44,"II JA",IF(G7&lt;=36.74,"III JA"))))))))</f>
      </c>
    </row>
    <row r="8" spans="1:8" ht="17.25" customHeight="1">
      <c r="A8" s="20" t="s">
        <v>16</v>
      </c>
      <c r="B8" s="66" t="s">
        <v>165</v>
      </c>
      <c r="C8" s="67" t="s">
        <v>513</v>
      </c>
      <c r="D8" s="68">
        <v>40162</v>
      </c>
      <c r="E8" s="69" t="s">
        <v>527</v>
      </c>
      <c r="F8" s="69" t="s">
        <v>514</v>
      </c>
      <c r="G8" s="96">
        <v>30.33</v>
      </c>
      <c r="H8" s="88" t="str">
        <f>IF(ISBLANK(G8),"",IF(G8&lt;=25.95,"KSM",IF(G8&lt;=27.35,"I A",IF(G8&lt;=29.24,"II A",IF(G8&lt;=31.74,"III A",IF(G8&lt;=33.74,"I JA",IF(G8&lt;=35.44,"II JA",IF(G8&lt;=36.74,"III JA"))))))))</f>
        <v>III A</v>
      </c>
    </row>
    <row r="9" spans="1:8" ht="17.25" customHeight="1">
      <c r="A9" s="20" t="s">
        <v>17</v>
      </c>
      <c r="B9" s="66" t="s">
        <v>299</v>
      </c>
      <c r="C9" s="67" t="s">
        <v>302</v>
      </c>
      <c r="D9" s="68" t="s">
        <v>303</v>
      </c>
      <c r="E9" s="69" t="s">
        <v>44</v>
      </c>
      <c r="F9" s="69" t="s">
        <v>59</v>
      </c>
      <c r="G9" s="96">
        <v>30.82</v>
      </c>
      <c r="H9" s="88" t="str">
        <f>IF(ISBLANK(G9),"",IF(G9&lt;=25.95,"KSM",IF(G9&lt;=27.35,"I A",IF(G9&lt;=29.24,"II A",IF(G9&lt;=31.74,"III A",IF(G9&lt;=33.74,"I JA",IF(G9&lt;=35.44,"II JA",IF(G9&lt;=36.74,"III JA"))))))))</f>
        <v>III A</v>
      </c>
    </row>
    <row r="10" spans="1:8" ht="17.25" customHeight="1">
      <c r="A10" s="20" t="s">
        <v>18</v>
      </c>
      <c r="B10" s="66" t="s">
        <v>67</v>
      </c>
      <c r="C10" s="67" t="s">
        <v>408</v>
      </c>
      <c r="D10" s="68">
        <v>40006</v>
      </c>
      <c r="E10" s="69" t="s">
        <v>406</v>
      </c>
      <c r="F10" s="69" t="s">
        <v>407</v>
      </c>
      <c r="G10" s="96">
        <v>39.55</v>
      </c>
      <c r="H10" s="88"/>
    </row>
    <row r="11" spans="2:7" ht="12.75">
      <c r="B11" s="17"/>
      <c r="C11" s="18"/>
      <c r="D11" s="17"/>
      <c r="E11" s="17" t="s">
        <v>16</v>
      </c>
      <c r="F11" s="19" t="s">
        <v>7</v>
      </c>
      <c r="G11" s="11"/>
    </row>
    <row r="12" spans="1:8" ht="17.25" customHeight="1">
      <c r="A12" s="20" t="s">
        <v>6</v>
      </c>
      <c r="B12" s="66" t="s">
        <v>171</v>
      </c>
      <c r="C12" s="67" t="s">
        <v>304</v>
      </c>
      <c r="D12" s="68" t="s">
        <v>305</v>
      </c>
      <c r="E12" s="69" t="s">
        <v>44</v>
      </c>
      <c r="F12" s="69" t="s">
        <v>59</v>
      </c>
      <c r="G12" s="96">
        <v>31.42</v>
      </c>
      <c r="H12" s="86" t="str">
        <f>IF(ISBLANK(G12),"",IF(G12&lt;=25.95,"KSM",IF(G12&lt;=27.35,"I A",IF(G12&lt;=29.24,"II A",IF(G12&lt;=31.74,"III A",IF(G12&lt;=33.74,"I JA",IF(G12&lt;=35.44,"II JA",IF(G12&lt;=36.74,"III JA"))))))))</f>
        <v>III A</v>
      </c>
    </row>
    <row r="13" spans="1:8" ht="17.25" customHeight="1">
      <c r="A13" s="20" t="s">
        <v>16</v>
      </c>
      <c r="B13" s="66" t="s">
        <v>54</v>
      </c>
      <c r="C13" s="67" t="s">
        <v>53</v>
      </c>
      <c r="D13" s="68" t="s">
        <v>260</v>
      </c>
      <c r="E13" s="69" t="s">
        <v>44</v>
      </c>
      <c r="F13" s="69" t="s">
        <v>49</v>
      </c>
      <c r="G13" s="96">
        <v>31.97</v>
      </c>
      <c r="H13" s="88" t="str">
        <f>IF(ISBLANK(G13),"",IF(G13&lt;=25.95,"KSM",IF(G13&lt;=27.35,"I A",IF(G13&lt;=29.24,"II A",IF(G13&lt;=31.74,"III A",IF(G13&lt;=33.74,"I JA",IF(G13&lt;=35.44,"II JA",IF(G13&lt;=36.74,"III JA"))))))))</f>
        <v>I JA</v>
      </c>
    </row>
    <row r="14" spans="1:8" ht="17.25" customHeight="1">
      <c r="A14" s="20" t="s">
        <v>17</v>
      </c>
      <c r="B14" s="66" t="s">
        <v>155</v>
      </c>
      <c r="C14" s="67" t="s">
        <v>251</v>
      </c>
      <c r="D14" s="68" t="s">
        <v>252</v>
      </c>
      <c r="E14" s="69" t="s">
        <v>44</v>
      </c>
      <c r="F14" s="69" t="s">
        <v>69</v>
      </c>
      <c r="G14" s="96">
        <v>32.81</v>
      </c>
      <c r="H14" s="88" t="str">
        <f>IF(ISBLANK(G14),"",IF(G14&lt;=25.95,"KSM",IF(G14&lt;=27.35,"I A",IF(G14&lt;=29.24,"II A",IF(G14&lt;=31.74,"III A",IF(G14&lt;=33.74,"I JA",IF(G14&lt;=35.44,"II JA",IF(G14&lt;=36.74,"III JA"))))))))</f>
        <v>I JA</v>
      </c>
    </row>
    <row r="15" spans="1:8" ht="17.25" customHeight="1">
      <c r="A15" s="20" t="s">
        <v>18</v>
      </c>
      <c r="B15" s="66" t="s">
        <v>167</v>
      </c>
      <c r="C15" s="67" t="s">
        <v>168</v>
      </c>
      <c r="D15" s="68">
        <v>40129</v>
      </c>
      <c r="E15" s="69" t="s">
        <v>44</v>
      </c>
      <c r="F15" s="69" t="s">
        <v>43</v>
      </c>
      <c r="G15" s="96">
        <v>33.29</v>
      </c>
      <c r="H15" s="88" t="str">
        <f>IF(ISBLANK(G15),"",IF(G15&lt;=25.95,"KSM",IF(G15&lt;=27.35,"I A",IF(G15&lt;=29.24,"II A",IF(G15&lt;=31.74,"III A",IF(G15&lt;=33.74,"I JA",IF(G15&lt;=35.44,"II JA",IF(G15&lt;=36.74,"III JA"))))))))</f>
        <v>I JA</v>
      </c>
    </row>
    <row r="16" spans="2:7" ht="12.75">
      <c r="B16" s="17"/>
      <c r="C16" s="18"/>
      <c r="D16" s="17"/>
      <c r="E16" s="17" t="s">
        <v>17</v>
      </c>
      <c r="F16" s="19" t="s">
        <v>7</v>
      </c>
      <c r="G16" s="11"/>
    </row>
    <row r="17" spans="1:8" ht="17.25" customHeight="1">
      <c r="A17" s="20" t="s">
        <v>6</v>
      </c>
      <c r="B17" s="66" t="s">
        <v>81</v>
      </c>
      <c r="C17" s="67" t="s">
        <v>515</v>
      </c>
      <c r="D17" s="68">
        <v>40138</v>
      </c>
      <c r="E17" s="69" t="s">
        <v>527</v>
      </c>
      <c r="F17" s="69" t="s">
        <v>514</v>
      </c>
      <c r="G17" s="96">
        <v>31.03</v>
      </c>
      <c r="H17" s="86" t="str">
        <f>IF(ISBLANK(G17),"",IF(G17&lt;=25.95,"KSM",IF(G17&lt;=27.35,"I A",IF(G17&lt;=29.24,"II A",IF(G17&lt;=31.74,"III A",IF(G17&lt;=33.74,"I JA",IF(G17&lt;=35.44,"II JA",IF(G17&lt;=36.74,"III JA"))))))))</f>
        <v>III A</v>
      </c>
    </row>
    <row r="18" spans="1:8" ht="17.25" customHeight="1">
      <c r="A18" s="20" t="s">
        <v>16</v>
      </c>
      <c r="B18" s="66" t="s">
        <v>82</v>
      </c>
      <c r="C18" s="67" t="s">
        <v>562</v>
      </c>
      <c r="D18" s="68" t="s">
        <v>563</v>
      </c>
      <c r="E18" s="69" t="s">
        <v>235</v>
      </c>
      <c r="F18" s="69" t="s">
        <v>556</v>
      </c>
      <c r="G18" s="96">
        <v>32.48</v>
      </c>
      <c r="H18" s="88" t="str">
        <f>IF(ISBLANK(G18),"",IF(G18&lt;=25.95,"KSM",IF(G18&lt;=27.35,"I A",IF(G18&lt;=29.24,"II A",IF(G18&lt;=31.74,"III A",IF(G18&lt;=33.74,"I JA",IF(G18&lt;=35.44,"II JA",IF(G18&lt;=36.74,"III JA"))))))))</f>
        <v>I JA</v>
      </c>
    </row>
    <row r="19" spans="1:8" ht="17.25" customHeight="1">
      <c r="A19" s="20" t="s">
        <v>17</v>
      </c>
      <c r="B19" s="66" t="s">
        <v>518</v>
      </c>
      <c r="C19" s="67" t="s">
        <v>519</v>
      </c>
      <c r="D19" s="68">
        <v>40016</v>
      </c>
      <c r="E19" s="69" t="s">
        <v>527</v>
      </c>
      <c r="F19" s="69" t="s">
        <v>514</v>
      </c>
      <c r="G19" s="96">
        <v>34.42</v>
      </c>
      <c r="H19" s="88" t="str">
        <f>IF(ISBLANK(G19),"",IF(G19&lt;=25.95,"KSM",IF(G19&lt;=27.35,"I A",IF(G19&lt;=29.24,"II A",IF(G19&lt;=31.74,"III A",IF(G19&lt;=33.74,"I JA",IF(G19&lt;=35.44,"II JA",IF(G19&lt;=36.74,"III JA"))))))))</f>
        <v>II JA</v>
      </c>
    </row>
    <row r="20" spans="1:8" ht="17.25" customHeight="1">
      <c r="A20" s="20" t="s">
        <v>18</v>
      </c>
      <c r="B20" s="66" t="s">
        <v>306</v>
      </c>
      <c r="C20" s="67" t="s">
        <v>251</v>
      </c>
      <c r="D20" s="68" t="s">
        <v>120</v>
      </c>
      <c r="E20" s="69" t="s">
        <v>44</v>
      </c>
      <c r="F20" s="69" t="s">
        <v>59</v>
      </c>
      <c r="G20" s="96">
        <v>31.93</v>
      </c>
      <c r="H20" s="88" t="str">
        <f>IF(ISBLANK(G20),"",IF(G20&lt;=25.95,"KSM",IF(G20&lt;=27.35,"I A",IF(G20&lt;=29.24,"II A",IF(G20&lt;=31.74,"III A",IF(G20&lt;=33.74,"I JA",IF(G20&lt;=35.44,"II JA",IF(G20&lt;=36.74,"III JA"))))))))</f>
        <v>I JA</v>
      </c>
    </row>
    <row r="21" spans="2:7" ht="12.75">
      <c r="B21" s="17"/>
      <c r="C21" s="18"/>
      <c r="D21" s="17"/>
      <c r="E21" s="17" t="s">
        <v>18</v>
      </c>
      <c r="F21" s="19" t="s">
        <v>7</v>
      </c>
      <c r="G21" s="11"/>
    </row>
    <row r="22" spans="1:8" ht="17.25" customHeight="1">
      <c r="A22" s="20" t="s">
        <v>6</v>
      </c>
      <c r="B22" s="66" t="s">
        <v>219</v>
      </c>
      <c r="C22" s="67" t="s">
        <v>220</v>
      </c>
      <c r="D22" s="68" t="s">
        <v>221</v>
      </c>
      <c r="E22" s="69" t="s">
        <v>44</v>
      </c>
      <c r="F22" s="69" t="s">
        <v>149</v>
      </c>
      <c r="G22" s="96">
        <v>35.66</v>
      </c>
      <c r="H22" s="86" t="str">
        <f>IF(ISBLANK(G22),"",IF(G22&lt;=25.95,"KSM",IF(G22&lt;=27.35,"I A",IF(G22&lt;=29.24,"II A",IF(G22&lt;=31.74,"III A",IF(G22&lt;=33.74,"I JA",IF(G22&lt;=35.44,"II JA",IF(G22&lt;=36.74,"III JA"))))))))</f>
        <v>III JA</v>
      </c>
    </row>
    <row r="23" spans="1:8" ht="17.25" customHeight="1">
      <c r="A23" s="20" t="s">
        <v>16</v>
      </c>
      <c r="B23" s="66" t="s">
        <v>155</v>
      </c>
      <c r="C23" s="67" t="s">
        <v>554</v>
      </c>
      <c r="D23" s="68" t="s">
        <v>555</v>
      </c>
      <c r="E23" s="69" t="s">
        <v>235</v>
      </c>
      <c r="F23" s="69" t="s">
        <v>556</v>
      </c>
      <c r="G23" s="96">
        <v>33.67</v>
      </c>
      <c r="H23" s="88" t="str">
        <f>IF(ISBLANK(G23),"",IF(G23&lt;=25.95,"KSM",IF(G23&lt;=27.35,"I A",IF(G23&lt;=29.24,"II A",IF(G23&lt;=31.74,"III A",IF(G23&lt;=33.74,"I JA",IF(G23&lt;=35.44,"II JA",IF(G23&lt;=36.74,"III JA"))))))))</f>
        <v>I JA</v>
      </c>
    </row>
    <row r="24" spans="1:8" ht="17.25" customHeight="1">
      <c r="A24" s="20" t="s">
        <v>17</v>
      </c>
      <c r="B24" s="66"/>
      <c r="C24" s="67"/>
      <c r="D24" s="68"/>
      <c r="E24" s="69"/>
      <c r="F24" s="69"/>
      <c r="G24" s="96"/>
      <c r="H24" s="88">
        <f>IF(ISBLANK(G24),"",IF(G24&lt;=25.95,"KSM",IF(G24&lt;=27.35,"I A",IF(G24&lt;=29.24,"II A",IF(G24&lt;=31.74,"III A",IF(G24&lt;=33.74,"I JA",IF(G24&lt;=35.44,"II JA",IF(G24&lt;=36.74,"III JA"))))))))</f>
      </c>
    </row>
    <row r="25" spans="1:8" ht="17.25" customHeight="1">
      <c r="A25" s="20" t="s">
        <v>18</v>
      </c>
      <c r="B25" s="66" t="s">
        <v>151</v>
      </c>
      <c r="C25" s="67" t="s">
        <v>333</v>
      </c>
      <c r="D25" s="68" t="s">
        <v>334</v>
      </c>
      <c r="E25" s="69" t="s">
        <v>329</v>
      </c>
      <c r="F25" s="69" t="s">
        <v>330</v>
      </c>
      <c r="G25" s="96">
        <v>33.7</v>
      </c>
      <c r="H25" s="88" t="str">
        <f>IF(ISBLANK(G25),"",IF(G25&lt;=25.95,"KSM",IF(G25&lt;=27.35,"I A",IF(G25&lt;=29.24,"II A",IF(G25&lt;=31.74,"III A",IF(G25&lt;=33.74,"I JA",IF(G25&lt;=35.44,"II JA",IF(G25&lt;=36.74,"III JA"))))))))</f>
        <v>I JA</v>
      </c>
    </row>
    <row r="26" spans="2:7" ht="12.75">
      <c r="B26" s="17"/>
      <c r="C26" s="18"/>
      <c r="D26" s="17"/>
      <c r="E26" s="17" t="s">
        <v>19</v>
      </c>
      <c r="F26" s="19" t="s">
        <v>7</v>
      </c>
      <c r="G26" s="11"/>
    </row>
    <row r="27" spans="1:8" ht="17.25" customHeight="1">
      <c r="A27" s="20" t="s">
        <v>6</v>
      </c>
      <c r="B27" s="66" t="s">
        <v>155</v>
      </c>
      <c r="C27" s="67" t="s">
        <v>576</v>
      </c>
      <c r="D27" s="68" t="s">
        <v>577</v>
      </c>
      <c r="E27" s="69" t="s">
        <v>578</v>
      </c>
      <c r="F27" s="69" t="s">
        <v>579</v>
      </c>
      <c r="G27" s="96">
        <v>33.03</v>
      </c>
      <c r="H27" s="86" t="str">
        <f>IF(ISBLANK(G27),"",IF(G27&lt;=25.95,"KSM",IF(G27&lt;=27.35,"I A",IF(G27&lt;=29.24,"II A",IF(G27&lt;=31.74,"III A",IF(G27&lt;=33.74,"I JA",IF(G27&lt;=35.44,"II JA",IF(G27&lt;=36.74,"III JA"))))))))</f>
        <v>I JA</v>
      </c>
    </row>
    <row r="28" spans="1:8" ht="17.25" customHeight="1">
      <c r="A28" s="20" t="s">
        <v>16</v>
      </c>
      <c r="B28" s="66" t="s">
        <v>292</v>
      </c>
      <c r="C28" s="67" t="s">
        <v>421</v>
      </c>
      <c r="D28" s="68" t="s">
        <v>422</v>
      </c>
      <c r="E28" s="69" t="s">
        <v>44</v>
      </c>
      <c r="F28" s="69" t="s">
        <v>418</v>
      </c>
      <c r="G28" s="96">
        <v>35.03</v>
      </c>
      <c r="H28" s="88" t="str">
        <f>IF(ISBLANK(G28),"",IF(G28&lt;=25.95,"KSM",IF(G28&lt;=27.35,"I A",IF(G28&lt;=29.24,"II A",IF(G28&lt;=31.74,"III A",IF(G28&lt;=33.74,"I JA",IF(G28&lt;=35.44,"II JA",IF(G28&lt;=36.74,"III JA"))))))))</f>
        <v>II JA</v>
      </c>
    </row>
    <row r="29" spans="1:8" ht="17.25" customHeight="1">
      <c r="A29" s="20" t="s">
        <v>17</v>
      </c>
      <c r="B29" s="66" t="s">
        <v>160</v>
      </c>
      <c r="C29" s="67" t="s">
        <v>226</v>
      </c>
      <c r="D29" s="68" t="s">
        <v>112</v>
      </c>
      <c r="E29" s="69" t="s">
        <v>44</v>
      </c>
      <c r="F29" s="69" t="s">
        <v>149</v>
      </c>
      <c r="G29" s="96" t="s">
        <v>604</v>
      </c>
      <c r="H29" s="88"/>
    </row>
    <row r="30" spans="1:8" ht="17.25" customHeight="1">
      <c r="A30" s="20" t="s">
        <v>18</v>
      </c>
      <c r="B30" s="66" t="s">
        <v>179</v>
      </c>
      <c r="C30" s="67" t="s">
        <v>178</v>
      </c>
      <c r="D30" s="68" t="s">
        <v>99</v>
      </c>
      <c r="E30" s="69" t="s">
        <v>44</v>
      </c>
      <c r="F30" s="69" t="s">
        <v>153</v>
      </c>
      <c r="G30" s="96">
        <v>32.04</v>
      </c>
      <c r="H30" s="88" t="str">
        <f>IF(ISBLANK(G30),"",IF(G30&lt;=25.95,"KSM",IF(G30&lt;=27.35,"I A",IF(G30&lt;=29.24,"II A",IF(G30&lt;=31.74,"III A",IF(G30&lt;=33.74,"I JA",IF(G30&lt;=35.44,"II JA",IF(G30&lt;=36.74,"III JA"))))))))</f>
        <v>I JA</v>
      </c>
    </row>
    <row r="31" spans="2:7" ht="12.75">
      <c r="B31" s="17"/>
      <c r="C31" s="18"/>
      <c r="D31" s="17"/>
      <c r="E31" s="17" t="s">
        <v>20</v>
      </c>
      <c r="F31" s="19" t="s">
        <v>7</v>
      </c>
      <c r="G31" s="11"/>
    </row>
    <row r="32" spans="1:8" ht="17.25" customHeight="1">
      <c r="A32" s="20" t="s">
        <v>6</v>
      </c>
      <c r="B32" s="66" t="s">
        <v>356</v>
      </c>
      <c r="C32" s="67" t="s">
        <v>357</v>
      </c>
      <c r="D32" s="68" t="s">
        <v>358</v>
      </c>
      <c r="E32" s="69" t="s">
        <v>329</v>
      </c>
      <c r="F32" s="69" t="s">
        <v>330</v>
      </c>
      <c r="G32" s="96">
        <v>36.34</v>
      </c>
      <c r="H32" s="86" t="str">
        <f>IF(ISBLANK(G32),"",IF(G32&lt;=25.95,"KSM",IF(G32&lt;=27.35,"I A",IF(G32&lt;=29.24,"II A",IF(G32&lt;=31.74,"III A",IF(G32&lt;=33.74,"I JA",IF(G32&lt;=35.44,"II JA",IF(G32&lt;=36.74,"III JA"))))))))</f>
        <v>III JA</v>
      </c>
    </row>
    <row r="33" spans="1:8" ht="17.25" customHeight="1">
      <c r="A33" s="20" t="s">
        <v>16</v>
      </c>
      <c r="B33" s="66" t="s">
        <v>74</v>
      </c>
      <c r="C33" s="67" t="s">
        <v>400</v>
      </c>
      <c r="D33" s="68" t="s">
        <v>401</v>
      </c>
      <c r="E33" s="69" t="s">
        <v>44</v>
      </c>
      <c r="F33" s="69" t="s">
        <v>392</v>
      </c>
      <c r="G33" s="96">
        <v>32.07</v>
      </c>
      <c r="H33" s="88" t="str">
        <f>IF(ISBLANK(G33),"",IF(G33&lt;=25.95,"KSM",IF(G33&lt;=27.35,"I A",IF(G33&lt;=29.24,"II A",IF(G33&lt;=31.74,"III A",IF(G33&lt;=33.74,"I JA",IF(G33&lt;=35.44,"II JA",IF(G33&lt;=36.74,"III JA"))))))))</f>
        <v>I JA</v>
      </c>
    </row>
    <row r="34" spans="1:8" ht="17.25" customHeight="1">
      <c r="A34" s="20" t="s">
        <v>17</v>
      </c>
      <c r="B34" s="66" t="s">
        <v>337</v>
      </c>
      <c r="C34" s="67" t="s">
        <v>338</v>
      </c>
      <c r="D34" s="68" t="s">
        <v>339</v>
      </c>
      <c r="E34" s="69" t="s">
        <v>329</v>
      </c>
      <c r="F34" s="69" t="s">
        <v>340</v>
      </c>
      <c r="G34" s="96">
        <v>34.57</v>
      </c>
      <c r="H34" s="88" t="str">
        <f>IF(ISBLANK(G34),"",IF(G34&lt;=25.95,"KSM",IF(G34&lt;=27.35,"I A",IF(G34&lt;=29.24,"II A",IF(G34&lt;=31.74,"III A",IF(G34&lt;=33.74,"I JA",IF(G34&lt;=35.44,"II JA",IF(G34&lt;=36.74,"III JA"))))))))</f>
        <v>II JA</v>
      </c>
    </row>
    <row r="35" spans="1:8" ht="17.25" customHeight="1">
      <c r="A35" s="20" t="s">
        <v>18</v>
      </c>
      <c r="B35" s="66" t="s">
        <v>410</v>
      </c>
      <c r="C35" s="67" t="s">
        <v>411</v>
      </c>
      <c r="D35" s="68">
        <v>40035</v>
      </c>
      <c r="E35" s="69" t="s">
        <v>406</v>
      </c>
      <c r="F35" s="69" t="s">
        <v>407</v>
      </c>
      <c r="G35" s="96">
        <v>34.21</v>
      </c>
      <c r="H35" s="88" t="str">
        <f>IF(ISBLANK(G35),"",IF(G35&lt;=25.95,"KSM",IF(G35&lt;=27.35,"I A",IF(G35&lt;=29.24,"II A",IF(G35&lt;=31.74,"III A",IF(G35&lt;=33.74,"I JA",IF(G35&lt;=35.44,"II JA",IF(G35&lt;=36.74,"III JA"))))))))</f>
        <v>II JA</v>
      </c>
    </row>
    <row r="36" spans="2:7" ht="12.75">
      <c r="B36" s="17"/>
      <c r="C36" s="18"/>
      <c r="D36" s="17"/>
      <c r="E36" s="17" t="s">
        <v>21</v>
      </c>
      <c r="F36" s="19" t="s">
        <v>7</v>
      </c>
      <c r="G36" s="11"/>
    </row>
    <row r="37" spans="1:8" ht="17.25" customHeight="1">
      <c r="A37" s="20" t="s">
        <v>6</v>
      </c>
      <c r="B37" s="66" t="s">
        <v>362</v>
      </c>
      <c r="C37" s="67" t="s">
        <v>363</v>
      </c>
      <c r="D37" s="68" t="s">
        <v>364</v>
      </c>
      <c r="E37" s="69" t="s">
        <v>329</v>
      </c>
      <c r="F37" s="69" t="s">
        <v>330</v>
      </c>
      <c r="G37" s="96">
        <v>37.33</v>
      </c>
      <c r="H37" s="86"/>
    </row>
    <row r="38" spans="1:8" ht="17.25" customHeight="1">
      <c r="A38" s="20" t="s">
        <v>16</v>
      </c>
      <c r="B38" s="66" t="s">
        <v>532</v>
      </c>
      <c r="C38" s="67" t="s">
        <v>533</v>
      </c>
      <c r="D38" s="68">
        <v>40396</v>
      </c>
      <c r="E38" s="69" t="s">
        <v>527</v>
      </c>
      <c r="F38" s="69" t="s">
        <v>521</v>
      </c>
      <c r="G38" s="96">
        <v>34.87</v>
      </c>
      <c r="H38" s="88" t="str">
        <f>IF(ISBLANK(G38),"",IF(G38&lt;=25.95,"KSM",IF(G38&lt;=27.35,"I A",IF(G38&lt;=29.24,"II A",IF(G38&lt;=31.74,"III A",IF(G38&lt;=33.74,"I JA",IF(G38&lt;=35.44,"II JA",IF(G38&lt;=36.74,"III JA"))))))))</f>
        <v>II JA</v>
      </c>
    </row>
    <row r="39" spans="1:8" ht="17.25" customHeight="1">
      <c r="A39" s="20" t="s">
        <v>17</v>
      </c>
      <c r="B39" s="66" t="s">
        <v>57</v>
      </c>
      <c r="C39" s="67" t="s">
        <v>327</v>
      </c>
      <c r="D39" s="68" t="s">
        <v>328</v>
      </c>
      <c r="E39" s="69" t="s">
        <v>329</v>
      </c>
      <c r="F39" s="69" t="s">
        <v>330</v>
      </c>
      <c r="G39" s="96" t="s">
        <v>604</v>
      </c>
      <c r="H39" s="88"/>
    </row>
    <row r="40" spans="1:8" ht="17.25" customHeight="1">
      <c r="A40" s="20" t="s">
        <v>18</v>
      </c>
      <c r="B40" s="66" t="s">
        <v>86</v>
      </c>
      <c r="C40" s="67" t="s">
        <v>224</v>
      </c>
      <c r="D40" s="68" t="s">
        <v>225</v>
      </c>
      <c r="E40" s="69" t="s">
        <v>44</v>
      </c>
      <c r="F40" s="69" t="s">
        <v>149</v>
      </c>
      <c r="G40" s="96" t="s">
        <v>604</v>
      </c>
      <c r="H40" s="88"/>
    </row>
    <row r="41" spans="2:7" ht="12.75">
      <c r="B41" s="17"/>
      <c r="C41" s="18"/>
      <c r="D41" s="17"/>
      <c r="E41" s="17" t="s">
        <v>22</v>
      </c>
      <c r="F41" s="19" t="s">
        <v>7</v>
      </c>
      <c r="G41" s="11"/>
    </row>
    <row r="42" spans="1:8" ht="17.25" customHeight="1">
      <c r="A42" s="20" t="s">
        <v>6</v>
      </c>
      <c r="B42" s="66" t="s">
        <v>151</v>
      </c>
      <c r="C42" s="67" t="s">
        <v>70</v>
      </c>
      <c r="D42" s="68">
        <v>40419</v>
      </c>
      <c r="E42" s="69" t="s">
        <v>44</v>
      </c>
      <c r="F42" s="69" t="s">
        <v>312</v>
      </c>
      <c r="G42" s="96">
        <v>34.22</v>
      </c>
      <c r="H42" s="86" t="str">
        <f>IF(ISBLANK(G42),"",IF(G42&lt;=25.95,"KSM",IF(G42&lt;=27.35,"I A",IF(G42&lt;=29.24,"II A",IF(G42&lt;=31.74,"III A",IF(G42&lt;=33.74,"I JA",IF(G42&lt;=35.44,"II JA",IF(G42&lt;=36.74,"III JA"))))))))</f>
        <v>II JA</v>
      </c>
    </row>
    <row r="43" spans="1:8" ht="17.25" customHeight="1">
      <c r="A43" s="20" t="s">
        <v>16</v>
      </c>
      <c r="B43" s="66" t="s">
        <v>523</v>
      </c>
      <c r="C43" s="67" t="s">
        <v>524</v>
      </c>
      <c r="D43" s="68">
        <v>40197</v>
      </c>
      <c r="E43" s="69" t="s">
        <v>527</v>
      </c>
      <c r="F43" s="69" t="s">
        <v>521</v>
      </c>
      <c r="G43" s="96">
        <v>31.81</v>
      </c>
      <c r="H43" s="88" t="str">
        <f>IF(ISBLANK(G43),"",IF(G43&lt;=25.95,"KSM",IF(G43&lt;=27.35,"I A",IF(G43&lt;=29.24,"II A",IF(G43&lt;=31.74,"III A",IF(G43&lt;=33.74,"I JA",IF(G43&lt;=35.44,"II JA",IF(G43&lt;=36.74,"III JA"))))))))</f>
        <v>I JA</v>
      </c>
    </row>
    <row r="44" spans="1:8" ht="17.25" customHeight="1">
      <c r="A44" s="20" t="s">
        <v>17</v>
      </c>
      <c r="B44" s="66" t="s">
        <v>335</v>
      </c>
      <c r="C44" s="67" t="s">
        <v>336</v>
      </c>
      <c r="D44" s="68" t="s">
        <v>287</v>
      </c>
      <c r="E44" s="69" t="s">
        <v>329</v>
      </c>
      <c r="F44" s="69" t="s">
        <v>330</v>
      </c>
      <c r="G44" s="96">
        <v>32.43</v>
      </c>
      <c r="H44" s="88" t="str">
        <f>IF(ISBLANK(G44),"",IF(G44&lt;=25.95,"KSM",IF(G44&lt;=27.35,"I A",IF(G44&lt;=29.24,"II A",IF(G44&lt;=31.74,"III A",IF(G44&lt;=33.74,"I JA",IF(G44&lt;=35.44,"II JA",IF(G44&lt;=36.74,"III JA"))))))))</f>
        <v>I JA</v>
      </c>
    </row>
    <row r="45" spans="1:8" ht="17.25" customHeight="1">
      <c r="A45" s="20" t="s">
        <v>18</v>
      </c>
      <c r="B45" s="66" t="s">
        <v>54</v>
      </c>
      <c r="C45" s="67" t="s">
        <v>447</v>
      </c>
      <c r="D45" s="68">
        <v>40077</v>
      </c>
      <c r="E45" s="69" t="s">
        <v>44</v>
      </c>
      <c r="F45" s="69" t="s">
        <v>43</v>
      </c>
      <c r="G45" s="96">
        <v>31.96</v>
      </c>
      <c r="H45" s="88" t="str">
        <f>IF(ISBLANK(G45),"",IF(G45&lt;=25.95,"KSM",IF(G45&lt;=27.35,"I A",IF(G45&lt;=29.24,"II A",IF(G45&lt;=31.74,"III A",IF(G45&lt;=33.74,"I JA",IF(G45&lt;=35.44,"II JA",IF(G45&lt;=36.74,"III JA"))))))))</f>
        <v>I JA</v>
      </c>
    </row>
    <row r="46" spans="2:7" ht="12.75">
      <c r="B46" s="17"/>
      <c r="C46" s="18"/>
      <c r="D46" s="17"/>
      <c r="E46" s="17" t="s">
        <v>528</v>
      </c>
      <c r="F46" s="19" t="s">
        <v>7</v>
      </c>
      <c r="G46" s="11"/>
    </row>
    <row r="47" spans="1:8" ht="17.25" customHeight="1">
      <c r="A47" s="20" t="s">
        <v>6</v>
      </c>
      <c r="B47" s="66" t="s">
        <v>247</v>
      </c>
      <c r="C47" s="67" t="s">
        <v>354</v>
      </c>
      <c r="D47" s="68" t="s">
        <v>355</v>
      </c>
      <c r="E47" s="69" t="s">
        <v>329</v>
      </c>
      <c r="F47" s="69" t="s">
        <v>330</v>
      </c>
      <c r="G47" s="96">
        <v>36.39</v>
      </c>
      <c r="H47" s="86" t="str">
        <f>IF(ISBLANK(G47),"",IF(G47&lt;=25.95,"KSM",IF(G47&lt;=27.35,"I A",IF(G47&lt;=29.24,"II A",IF(G47&lt;=31.74,"III A",IF(G47&lt;=33.74,"I JA",IF(G47&lt;=35.44,"II JA",IF(G47&lt;=36.74,"III JA"))))))))</f>
        <v>III JA</v>
      </c>
    </row>
    <row r="48" spans="1:8" ht="17.25" customHeight="1">
      <c r="A48" s="20" t="s">
        <v>16</v>
      </c>
      <c r="B48" s="66" t="s">
        <v>582</v>
      </c>
      <c r="C48" s="67" t="s">
        <v>580</v>
      </c>
      <c r="D48" s="68" t="s">
        <v>581</v>
      </c>
      <c r="E48" s="69" t="s">
        <v>578</v>
      </c>
      <c r="F48" s="69" t="s">
        <v>583</v>
      </c>
      <c r="G48" s="96">
        <v>39.49</v>
      </c>
      <c r="H48" s="88"/>
    </row>
    <row r="49" spans="1:8" ht="17.25" customHeight="1">
      <c r="A49" s="20" t="s">
        <v>17</v>
      </c>
      <c r="B49" s="66" t="s">
        <v>217</v>
      </c>
      <c r="C49" s="67" t="s">
        <v>152</v>
      </c>
      <c r="D49" s="68">
        <v>39941</v>
      </c>
      <c r="E49" s="69" t="s">
        <v>44</v>
      </c>
      <c r="F49" s="69" t="s">
        <v>149</v>
      </c>
      <c r="G49" s="96">
        <v>29.3</v>
      </c>
      <c r="H49" s="88" t="str">
        <f>IF(ISBLANK(G49),"",IF(G49&lt;=25.95,"KSM",IF(G49&lt;=27.35,"I A",IF(G49&lt;=29.24,"II A",IF(G49&lt;=31.74,"III A",IF(G49&lt;=33.74,"I JA",IF(G49&lt;=35.44,"II JA",IF(G49&lt;=36.74,"III JA"))))))))</f>
        <v>III A</v>
      </c>
    </row>
    <row r="50" spans="1:8" ht="17.25" customHeight="1">
      <c r="A50" s="20" t="s">
        <v>18</v>
      </c>
      <c r="B50" s="66" t="s">
        <v>73</v>
      </c>
      <c r="C50" s="67" t="s">
        <v>72</v>
      </c>
      <c r="D50" s="68">
        <v>39738</v>
      </c>
      <c r="E50" s="69" t="s">
        <v>44</v>
      </c>
      <c r="F50" s="69" t="s">
        <v>312</v>
      </c>
      <c r="G50" s="96">
        <v>31.69</v>
      </c>
      <c r="H50" s="88" t="str">
        <f>IF(ISBLANK(G50),"",IF(G50&lt;=25.95,"KSM",IF(G50&lt;=27.35,"I A",IF(G50&lt;=29.24,"II A",IF(G50&lt;=31.74,"III A",IF(G50&lt;=33.74,"I JA",IF(G50&lt;=35.44,"II JA",IF(G50&lt;=36.74,"III JA"))))))))</f>
        <v>III A</v>
      </c>
    </row>
    <row r="51" spans="1:9" ht="17.25" customHeight="1">
      <c r="A51" s="25"/>
      <c r="B51" s="139"/>
      <c r="C51" s="140"/>
      <c r="D51" s="141"/>
      <c r="E51" s="142"/>
      <c r="F51" s="142"/>
      <c r="G51" s="133"/>
      <c r="H51" s="133"/>
      <c r="I51" s="133"/>
    </row>
    <row r="52" spans="2:7" ht="12.75">
      <c r="B52" s="17"/>
      <c r="C52" s="18"/>
      <c r="D52" s="17"/>
      <c r="E52" s="17" t="s">
        <v>529</v>
      </c>
      <c r="F52" s="19" t="s">
        <v>7</v>
      </c>
      <c r="G52" s="11"/>
    </row>
    <row r="53" spans="1:8" ht="17.25" customHeight="1">
      <c r="A53" s="20" t="s">
        <v>6</v>
      </c>
      <c r="B53" s="66" t="s">
        <v>247</v>
      </c>
      <c r="C53" s="67" t="s">
        <v>536</v>
      </c>
      <c r="D53" s="68">
        <v>40431</v>
      </c>
      <c r="E53" s="69" t="s">
        <v>44</v>
      </c>
      <c r="F53" s="69" t="s">
        <v>418</v>
      </c>
      <c r="G53" s="96" t="s">
        <v>604</v>
      </c>
      <c r="H53" s="86"/>
    </row>
    <row r="54" spans="1:8" ht="17.25" customHeight="1">
      <c r="A54" s="20" t="s">
        <v>16</v>
      </c>
      <c r="B54" s="66" t="s">
        <v>367</v>
      </c>
      <c r="C54" s="67" t="s">
        <v>368</v>
      </c>
      <c r="D54" s="68">
        <v>39923</v>
      </c>
      <c r="E54" s="69" t="s">
        <v>44</v>
      </c>
      <c r="F54" s="69" t="s">
        <v>118</v>
      </c>
      <c r="G54" s="96">
        <v>29.61</v>
      </c>
      <c r="H54" s="88" t="str">
        <f>IF(ISBLANK(G54),"",IF(G54&lt;=25.95,"KSM",IF(G54&lt;=27.35,"I A",IF(G54&lt;=29.24,"II A",IF(G54&lt;=31.74,"III A",IF(G54&lt;=33.74,"I JA",IF(G54&lt;=35.44,"II JA",IF(G54&lt;=36.74,"III JA"))))))))</f>
        <v>III A</v>
      </c>
    </row>
    <row r="55" spans="1:8" ht="17.25" customHeight="1">
      <c r="A55" s="20" t="s">
        <v>17</v>
      </c>
      <c r="B55" s="66" t="s">
        <v>52</v>
      </c>
      <c r="C55" s="67" t="s">
        <v>61</v>
      </c>
      <c r="D55" s="68" t="s">
        <v>60</v>
      </c>
      <c r="E55" s="69" t="s">
        <v>44</v>
      </c>
      <c r="F55" s="69" t="s">
        <v>59</v>
      </c>
      <c r="G55" s="96">
        <v>30.2</v>
      </c>
      <c r="H55" s="88" t="str">
        <f>IF(ISBLANK(G55),"",IF(G55&lt;=25.95,"KSM",IF(G55&lt;=27.35,"I A",IF(G55&lt;=29.24,"II A",IF(G55&lt;=31.74,"III A",IF(G55&lt;=33.74,"I JA",IF(G55&lt;=35.44,"II JA",IF(G55&lt;=36.74,"III JA"))))))))</f>
        <v>III A</v>
      </c>
    </row>
    <row r="56" spans="1:8" ht="17.25" customHeight="1">
      <c r="A56" s="20" t="s">
        <v>18</v>
      </c>
      <c r="B56" s="66" t="s">
        <v>79</v>
      </c>
      <c r="C56" s="67" t="s">
        <v>377</v>
      </c>
      <c r="D56" s="68" t="s">
        <v>78</v>
      </c>
      <c r="E56" s="69" t="s">
        <v>44</v>
      </c>
      <c r="F56" s="69" t="s">
        <v>62</v>
      </c>
      <c r="G56" s="96">
        <v>29.18</v>
      </c>
      <c r="H56" s="88" t="str">
        <f>IF(ISBLANK(G56),"",IF(G56&lt;=25.95,"KSM",IF(G56&lt;=27.35,"I A",IF(G56&lt;=29.24,"II A",IF(G56&lt;=31.74,"III A",IF(G56&lt;=33.74,"I JA",IF(G56&lt;=35.44,"II JA",IF(G56&lt;=36.74,"III JA"))))))))</f>
        <v>II A</v>
      </c>
    </row>
    <row r="57" spans="2:7" ht="12.75">
      <c r="B57" s="17"/>
      <c r="C57" s="18"/>
      <c r="D57" s="17"/>
      <c r="E57" s="17" t="s">
        <v>530</v>
      </c>
      <c r="F57" s="19" t="s">
        <v>7</v>
      </c>
      <c r="G57" s="11"/>
    </row>
    <row r="58" spans="1:8" ht="17.25" customHeight="1">
      <c r="A58" s="20" t="s">
        <v>6</v>
      </c>
      <c r="B58" s="66" t="s">
        <v>165</v>
      </c>
      <c r="C58" s="67" t="s">
        <v>516</v>
      </c>
      <c r="D58" s="68">
        <v>40377</v>
      </c>
      <c r="E58" s="69" t="s">
        <v>527</v>
      </c>
      <c r="F58" s="69" t="s">
        <v>514</v>
      </c>
      <c r="G58" s="96">
        <v>33.08</v>
      </c>
      <c r="H58" s="86" t="str">
        <f>IF(ISBLANK(G58),"",IF(G58&lt;=25.95,"KSM",IF(G58&lt;=27.35,"I A",IF(G58&lt;=29.24,"II A",IF(G58&lt;=31.74,"III A",IF(G58&lt;=33.74,"I JA",IF(G58&lt;=35.44,"II JA",IF(G58&lt;=36.74,"III JA"))))))))</f>
        <v>I JA</v>
      </c>
    </row>
    <row r="59" spans="1:8" ht="17.25" customHeight="1">
      <c r="A59" s="20" t="s">
        <v>16</v>
      </c>
      <c r="B59" s="66" t="s">
        <v>159</v>
      </c>
      <c r="C59" s="67" t="s">
        <v>158</v>
      </c>
      <c r="D59" s="68">
        <v>39555</v>
      </c>
      <c r="E59" s="69" t="s">
        <v>44</v>
      </c>
      <c r="F59" s="69" t="s">
        <v>59</v>
      </c>
      <c r="G59" s="96">
        <v>32.34</v>
      </c>
      <c r="H59" s="88" t="str">
        <f>IF(ISBLANK(G59),"",IF(G59&lt;=25.95,"KSM",IF(G59&lt;=27.35,"I A",IF(G59&lt;=29.24,"II A",IF(G59&lt;=31.74,"III A",IF(G59&lt;=33.74,"I JA",IF(G59&lt;=35.44,"II JA",IF(G59&lt;=36.74,"III JA"))))))))</f>
        <v>I JA</v>
      </c>
    </row>
    <row r="60" spans="1:8" ht="17.25" customHeight="1">
      <c r="A60" s="20" t="s">
        <v>17</v>
      </c>
      <c r="B60" s="66" t="s">
        <v>151</v>
      </c>
      <c r="C60" s="67" t="s">
        <v>150</v>
      </c>
      <c r="D60" s="68">
        <v>40073</v>
      </c>
      <c r="E60" s="69" t="s">
        <v>44</v>
      </c>
      <c r="F60" s="69" t="s">
        <v>149</v>
      </c>
      <c r="G60" s="96">
        <v>32.18</v>
      </c>
      <c r="H60" s="88" t="str">
        <f>IF(ISBLANK(G60),"",IF(G60&lt;=25.95,"KSM",IF(G60&lt;=27.35,"I A",IF(G60&lt;=29.24,"II A",IF(G60&lt;=31.74,"III A",IF(G60&lt;=33.74,"I JA",IF(G60&lt;=35.44,"II JA",IF(G60&lt;=36.74,"III JA"))))))))</f>
        <v>I JA</v>
      </c>
    </row>
    <row r="61" spans="1:8" ht="17.25" customHeight="1">
      <c r="A61" s="20" t="s">
        <v>18</v>
      </c>
      <c r="B61" s="66" t="s">
        <v>157</v>
      </c>
      <c r="C61" s="67" t="s">
        <v>156</v>
      </c>
      <c r="D61" s="68">
        <v>39642</v>
      </c>
      <c r="E61" s="69" t="s">
        <v>44</v>
      </c>
      <c r="F61" s="69" t="s">
        <v>59</v>
      </c>
      <c r="G61" s="96">
        <v>31.39</v>
      </c>
      <c r="H61" s="88" t="str">
        <f>IF(ISBLANK(G61),"",IF(G61&lt;=25.95,"KSM",IF(G61&lt;=27.35,"I A",IF(G61&lt;=29.24,"II A",IF(G61&lt;=31.74,"III A",IF(G61&lt;=33.74,"I JA",IF(G61&lt;=35.44,"II JA",IF(G61&lt;=36.74,"III JA"))))))))</f>
        <v>III A</v>
      </c>
    </row>
    <row r="62" spans="2:7" ht="12.75">
      <c r="B62" s="17"/>
      <c r="C62" s="18"/>
      <c r="D62" s="17"/>
      <c r="E62" s="17" t="s">
        <v>596</v>
      </c>
      <c r="F62" s="19" t="s">
        <v>7</v>
      </c>
      <c r="G62" s="11"/>
    </row>
    <row r="63" spans="1:8" ht="17.25" customHeight="1">
      <c r="A63" s="20" t="s">
        <v>6</v>
      </c>
      <c r="B63" s="66" t="s">
        <v>201</v>
      </c>
      <c r="C63" s="67" t="s">
        <v>314</v>
      </c>
      <c r="D63" s="68">
        <v>40885</v>
      </c>
      <c r="E63" s="69" t="s">
        <v>44</v>
      </c>
      <c r="F63" s="69" t="s">
        <v>194</v>
      </c>
      <c r="G63" s="96">
        <v>33.97</v>
      </c>
      <c r="H63" s="86" t="str">
        <f>IF(ISBLANK(G63),"",IF(G63&lt;=25.95,"KSM",IF(G63&lt;=27.35,"I A",IF(G63&lt;=29.24,"II A",IF(G63&lt;=31.74,"III A",IF(G63&lt;=33.74,"I JA",IF(G63&lt;=35.44,"II JA",IF(G63&lt;=36.74,"III JA"))))))))</f>
        <v>II JA</v>
      </c>
    </row>
    <row r="64" spans="1:8" ht="17.25" customHeight="1">
      <c r="A64" s="20" t="s">
        <v>16</v>
      </c>
      <c r="B64" s="66" t="s">
        <v>46</v>
      </c>
      <c r="C64" s="67" t="s">
        <v>45</v>
      </c>
      <c r="D64" s="68">
        <v>39464</v>
      </c>
      <c r="E64" s="69" t="s">
        <v>44</v>
      </c>
      <c r="F64" s="69" t="s">
        <v>43</v>
      </c>
      <c r="G64" s="96">
        <v>31.64</v>
      </c>
      <c r="H64" s="88" t="str">
        <f>IF(ISBLANK(G64),"",IF(G64&lt;=25.95,"KSM",IF(G64&lt;=27.35,"I A",IF(G64&lt;=29.24,"II A",IF(G64&lt;=31.74,"III A",IF(G64&lt;=33.74,"I JA",IF(G64&lt;=35.44,"II JA",IF(G64&lt;=36.74,"III JA"))))))))</f>
        <v>III A</v>
      </c>
    </row>
    <row r="65" spans="1:8" ht="17.25" customHeight="1">
      <c r="A65" s="20" t="s">
        <v>17</v>
      </c>
      <c r="B65" s="66" t="s">
        <v>90</v>
      </c>
      <c r="C65" s="67" t="s">
        <v>89</v>
      </c>
      <c r="D65" s="68">
        <v>39797</v>
      </c>
      <c r="E65" s="69" t="s">
        <v>44</v>
      </c>
      <c r="F65" s="69" t="s">
        <v>84</v>
      </c>
      <c r="G65" s="96">
        <v>28.48</v>
      </c>
      <c r="H65" s="88" t="str">
        <f>IF(ISBLANK(G65),"",IF(G65&lt;=25.95,"KSM",IF(G65&lt;=27.35,"I A",IF(G65&lt;=29.24,"II A",IF(G65&lt;=31.74,"III A",IF(G65&lt;=33.74,"I JA",IF(G65&lt;=35.44,"II JA",IF(G65&lt;=36.74,"III JA"))))))))</f>
        <v>II A</v>
      </c>
    </row>
    <row r="66" spans="1:8" ht="17.25" customHeight="1">
      <c r="A66" s="20" t="s">
        <v>18</v>
      </c>
      <c r="B66" s="66" t="s">
        <v>384</v>
      </c>
      <c r="C66" s="67" t="s">
        <v>385</v>
      </c>
      <c r="D66" s="68">
        <v>40260</v>
      </c>
      <c r="E66" s="69" t="s">
        <v>44</v>
      </c>
      <c r="F66" s="69" t="s">
        <v>380</v>
      </c>
      <c r="G66" s="96">
        <v>28.59</v>
      </c>
      <c r="H66" s="88" t="str">
        <f>IF(ISBLANK(G66),"",IF(G66&lt;=25.95,"KSM",IF(G66&lt;=27.35,"I A",IF(G66&lt;=29.24,"II A",IF(G66&lt;=31.74,"III A",IF(G66&lt;=33.74,"I JA",IF(G66&lt;=35.44,"II JA",IF(G66&lt;=36.74,"III JA"))))))))</f>
        <v>II A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52"/>
  <sheetViews>
    <sheetView zoomScalePageLayoutView="0" workbookViewId="0" topLeftCell="A16">
      <selection activeCell="Q16" sqref="Q16"/>
    </sheetView>
  </sheetViews>
  <sheetFormatPr defaultColWidth="9.140625" defaultRowHeight="12.75"/>
  <cols>
    <col min="1" max="1" width="6.140625" style="6" customWidth="1"/>
    <col min="2" max="2" width="7.7109375" style="6" bestFit="1" customWidth="1"/>
    <col min="3" max="3" width="12.140625" style="6" bestFit="1" customWidth="1"/>
    <col min="4" max="4" width="10.28125" style="6" customWidth="1"/>
    <col min="5" max="5" width="11.140625" style="6" bestFit="1" customWidth="1"/>
    <col min="6" max="6" width="21.140625" style="6" bestFit="1" customWidth="1"/>
    <col min="7" max="7" width="6.00390625" style="6" customWidth="1"/>
    <col min="8" max="8" width="6.421875" style="6" bestFit="1" customWidth="1"/>
    <col min="9" max="9" width="3.7109375" style="6" bestFit="1" customWidth="1"/>
    <col min="10" max="16384" width="9.140625" style="6" customWidth="1"/>
  </cols>
  <sheetData>
    <row r="1" spans="2:6" ht="17.25">
      <c r="B1" s="7"/>
      <c r="D1" s="8" t="s">
        <v>41</v>
      </c>
      <c r="E1" s="8"/>
      <c r="F1" s="9"/>
    </row>
    <row r="2" spans="1:7" ht="17.25">
      <c r="A2" s="11" t="s">
        <v>3</v>
      </c>
      <c r="B2" s="7"/>
      <c r="D2" s="8"/>
      <c r="E2" s="8"/>
      <c r="G2" s="31" t="s">
        <v>206</v>
      </c>
    </row>
    <row r="3" spans="2:6" s="13" customFormat="1" ht="3.75">
      <c r="B3" s="14"/>
      <c r="F3" s="15"/>
    </row>
    <row r="4" spans="2:7" ht="12.75">
      <c r="B4" s="17" t="s">
        <v>24</v>
      </c>
      <c r="C4" s="18"/>
      <c r="D4" s="17" t="s">
        <v>5</v>
      </c>
      <c r="E4" s="17"/>
      <c r="F4" s="19"/>
      <c r="G4" s="11"/>
    </row>
    <row r="5" spans="2:6" s="13" customFormat="1" ht="4.5" thickBot="1">
      <c r="B5" s="14"/>
      <c r="F5" s="15"/>
    </row>
    <row r="6" spans="1:8" ht="13.5" thickBot="1">
      <c r="A6" s="89" t="s">
        <v>605</v>
      </c>
      <c r="B6" s="90" t="s">
        <v>9</v>
      </c>
      <c r="C6" s="91" t="s">
        <v>10</v>
      </c>
      <c r="D6" s="92" t="s">
        <v>11</v>
      </c>
      <c r="E6" s="92" t="s">
        <v>40</v>
      </c>
      <c r="F6" s="92" t="s">
        <v>13</v>
      </c>
      <c r="G6" s="93" t="s">
        <v>14</v>
      </c>
      <c r="H6" s="95" t="s">
        <v>42</v>
      </c>
    </row>
    <row r="7" spans="1:8" ht="17.25" customHeight="1">
      <c r="A7" s="20" t="s">
        <v>6</v>
      </c>
      <c r="B7" s="66" t="s">
        <v>90</v>
      </c>
      <c r="C7" s="67" t="s">
        <v>89</v>
      </c>
      <c r="D7" s="68">
        <v>39797</v>
      </c>
      <c r="E7" s="69" t="s">
        <v>44</v>
      </c>
      <c r="F7" s="69" t="s">
        <v>84</v>
      </c>
      <c r="G7" s="96">
        <v>28.48</v>
      </c>
      <c r="H7" s="88" t="str">
        <f aca="true" t="shared" si="0" ref="H7:H45">IF(ISBLANK(G7),"",IF(G7&lt;=25.95,"KSM",IF(G7&lt;=27.35,"I A",IF(G7&lt;=29.24,"II A",IF(G7&lt;=31.74,"III A",IF(G7&lt;=33.74,"I JA",IF(G7&lt;=35.44,"II JA",IF(G7&lt;=36.74,"III JA"))))))))</f>
        <v>II A</v>
      </c>
    </row>
    <row r="8" spans="1:8" ht="17.25" customHeight="1">
      <c r="A8" s="20" t="s">
        <v>16</v>
      </c>
      <c r="B8" s="66" t="s">
        <v>384</v>
      </c>
      <c r="C8" s="67" t="s">
        <v>385</v>
      </c>
      <c r="D8" s="68">
        <v>40260</v>
      </c>
      <c r="E8" s="69" t="s">
        <v>44</v>
      </c>
      <c r="F8" s="69" t="s">
        <v>380</v>
      </c>
      <c r="G8" s="96">
        <v>28.59</v>
      </c>
      <c r="H8" s="88" t="str">
        <f t="shared" si="0"/>
        <v>II A</v>
      </c>
    </row>
    <row r="9" spans="1:8" ht="17.25" customHeight="1">
      <c r="A9" s="20" t="s">
        <v>17</v>
      </c>
      <c r="B9" s="66" t="s">
        <v>79</v>
      </c>
      <c r="C9" s="67" t="s">
        <v>377</v>
      </c>
      <c r="D9" s="68" t="s">
        <v>78</v>
      </c>
      <c r="E9" s="69" t="s">
        <v>44</v>
      </c>
      <c r="F9" s="69" t="s">
        <v>62</v>
      </c>
      <c r="G9" s="96">
        <v>29.18</v>
      </c>
      <c r="H9" s="88" t="str">
        <f t="shared" si="0"/>
        <v>II A</v>
      </c>
    </row>
    <row r="10" spans="1:8" ht="17.25" customHeight="1">
      <c r="A10" s="20" t="s">
        <v>18</v>
      </c>
      <c r="B10" s="66" t="s">
        <v>217</v>
      </c>
      <c r="C10" s="67" t="s">
        <v>152</v>
      </c>
      <c r="D10" s="68">
        <v>39941</v>
      </c>
      <c r="E10" s="69" t="s">
        <v>44</v>
      </c>
      <c r="F10" s="69" t="s">
        <v>149</v>
      </c>
      <c r="G10" s="96">
        <v>29.3</v>
      </c>
      <c r="H10" s="86" t="str">
        <f t="shared" si="0"/>
        <v>III A</v>
      </c>
    </row>
    <row r="11" spans="1:8" ht="17.25" customHeight="1">
      <c r="A11" s="20" t="s">
        <v>19</v>
      </c>
      <c r="B11" s="66" t="s">
        <v>367</v>
      </c>
      <c r="C11" s="67" t="s">
        <v>368</v>
      </c>
      <c r="D11" s="68">
        <v>39923</v>
      </c>
      <c r="E11" s="69" t="s">
        <v>44</v>
      </c>
      <c r="F11" s="69" t="s">
        <v>118</v>
      </c>
      <c r="G11" s="96">
        <v>29.61</v>
      </c>
      <c r="H11" s="88" t="str">
        <f t="shared" si="0"/>
        <v>III A</v>
      </c>
    </row>
    <row r="12" spans="1:8" ht="17.25" customHeight="1">
      <c r="A12" s="20" t="s">
        <v>20</v>
      </c>
      <c r="B12" s="66" t="s">
        <v>52</v>
      </c>
      <c r="C12" s="67" t="s">
        <v>61</v>
      </c>
      <c r="D12" s="68" t="s">
        <v>60</v>
      </c>
      <c r="E12" s="69" t="s">
        <v>44</v>
      </c>
      <c r="F12" s="69" t="s">
        <v>59</v>
      </c>
      <c r="G12" s="96">
        <v>30.2</v>
      </c>
      <c r="H12" s="88" t="str">
        <f t="shared" si="0"/>
        <v>III A</v>
      </c>
    </row>
    <row r="13" spans="1:8" ht="17.25" customHeight="1">
      <c r="A13" s="20" t="s">
        <v>21</v>
      </c>
      <c r="B13" s="66" t="s">
        <v>165</v>
      </c>
      <c r="C13" s="67" t="s">
        <v>513</v>
      </c>
      <c r="D13" s="68">
        <v>40162</v>
      </c>
      <c r="E13" s="69" t="s">
        <v>527</v>
      </c>
      <c r="F13" s="69" t="s">
        <v>514</v>
      </c>
      <c r="G13" s="96">
        <v>30.33</v>
      </c>
      <c r="H13" s="88" t="str">
        <f t="shared" si="0"/>
        <v>III A</v>
      </c>
    </row>
    <row r="14" spans="1:8" ht="17.25" customHeight="1">
      <c r="A14" s="20" t="s">
        <v>22</v>
      </c>
      <c r="B14" s="66" t="s">
        <v>299</v>
      </c>
      <c r="C14" s="67" t="s">
        <v>302</v>
      </c>
      <c r="D14" s="68" t="s">
        <v>303</v>
      </c>
      <c r="E14" s="69" t="s">
        <v>44</v>
      </c>
      <c r="F14" s="69" t="s">
        <v>59</v>
      </c>
      <c r="G14" s="96">
        <v>30.82</v>
      </c>
      <c r="H14" s="86" t="str">
        <f t="shared" si="0"/>
        <v>III A</v>
      </c>
    </row>
    <row r="15" spans="1:8" ht="17.25" customHeight="1">
      <c r="A15" s="20" t="s">
        <v>528</v>
      </c>
      <c r="B15" s="66" t="s">
        <v>81</v>
      </c>
      <c r="C15" s="67" t="s">
        <v>515</v>
      </c>
      <c r="D15" s="68">
        <v>40138</v>
      </c>
      <c r="E15" s="69" t="s">
        <v>527</v>
      </c>
      <c r="F15" s="69" t="s">
        <v>514</v>
      </c>
      <c r="G15" s="96">
        <v>31.03</v>
      </c>
      <c r="H15" s="88" t="str">
        <f t="shared" si="0"/>
        <v>III A</v>
      </c>
    </row>
    <row r="16" spans="1:8" ht="17.25" customHeight="1">
      <c r="A16" s="20" t="s">
        <v>529</v>
      </c>
      <c r="B16" s="66" t="s">
        <v>157</v>
      </c>
      <c r="C16" s="67" t="s">
        <v>156</v>
      </c>
      <c r="D16" s="68">
        <v>39642</v>
      </c>
      <c r="E16" s="69" t="s">
        <v>44</v>
      </c>
      <c r="F16" s="69" t="s">
        <v>59</v>
      </c>
      <c r="G16" s="96">
        <v>31.39</v>
      </c>
      <c r="H16" s="88" t="str">
        <f t="shared" si="0"/>
        <v>III A</v>
      </c>
    </row>
    <row r="17" spans="1:8" ht="17.25" customHeight="1">
      <c r="A17" s="20" t="s">
        <v>530</v>
      </c>
      <c r="B17" s="66" t="s">
        <v>171</v>
      </c>
      <c r="C17" s="67" t="s">
        <v>304</v>
      </c>
      <c r="D17" s="68" t="s">
        <v>305</v>
      </c>
      <c r="E17" s="69" t="s">
        <v>44</v>
      </c>
      <c r="F17" s="69" t="s">
        <v>59</v>
      </c>
      <c r="G17" s="96">
        <v>31.42</v>
      </c>
      <c r="H17" s="88" t="str">
        <f t="shared" si="0"/>
        <v>III A</v>
      </c>
    </row>
    <row r="18" spans="1:8" ht="17.25" customHeight="1">
      <c r="A18" s="20" t="s">
        <v>596</v>
      </c>
      <c r="B18" s="66" t="s">
        <v>46</v>
      </c>
      <c r="C18" s="67" t="s">
        <v>45</v>
      </c>
      <c r="D18" s="68">
        <v>39464</v>
      </c>
      <c r="E18" s="69" t="s">
        <v>44</v>
      </c>
      <c r="F18" s="69" t="s">
        <v>43</v>
      </c>
      <c r="G18" s="96">
        <v>31.64</v>
      </c>
      <c r="H18" s="86" t="str">
        <f t="shared" si="0"/>
        <v>III A</v>
      </c>
    </row>
    <row r="19" spans="1:8" ht="17.25" customHeight="1">
      <c r="A19" s="20" t="s">
        <v>609</v>
      </c>
      <c r="B19" s="66" t="s">
        <v>73</v>
      </c>
      <c r="C19" s="67" t="s">
        <v>72</v>
      </c>
      <c r="D19" s="68">
        <v>39738</v>
      </c>
      <c r="E19" s="69" t="s">
        <v>44</v>
      </c>
      <c r="F19" s="69" t="s">
        <v>312</v>
      </c>
      <c r="G19" s="96">
        <v>31.69</v>
      </c>
      <c r="H19" s="88" t="str">
        <f t="shared" si="0"/>
        <v>III A</v>
      </c>
    </row>
    <row r="20" spans="1:8" ht="17.25" customHeight="1">
      <c r="A20" s="20" t="s">
        <v>610</v>
      </c>
      <c r="B20" s="66" t="s">
        <v>523</v>
      </c>
      <c r="C20" s="67" t="s">
        <v>524</v>
      </c>
      <c r="D20" s="68">
        <v>40197</v>
      </c>
      <c r="E20" s="69" t="s">
        <v>527</v>
      </c>
      <c r="F20" s="69" t="s">
        <v>521</v>
      </c>
      <c r="G20" s="96">
        <v>31.81</v>
      </c>
      <c r="H20" s="88" t="str">
        <f t="shared" si="0"/>
        <v>I JA</v>
      </c>
    </row>
    <row r="21" spans="1:8" ht="17.25" customHeight="1">
      <c r="A21" s="20" t="s">
        <v>611</v>
      </c>
      <c r="B21" s="66" t="s">
        <v>306</v>
      </c>
      <c r="C21" s="67" t="s">
        <v>251</v>
      </c>
      <c r="D21" s="68" t="s">
        <v>120</v>
      </c>
      <c r="E21" s="69" t="s">
        <v>44</v>
      </c>
      <c r="F21" s="69" t="s">
        <v>59</v>
      </c>
      <c r="G21" s="96">
        <v>31.93</v>
      </c>
      <c r="H21" s="86" t="str">
        <f t="shared" si="0"/>
        <v>I JA</v>
      </c>
    </row>
    <row r="22" spans="1:8" ht="17.25" customHeight="1">
      <c r="A22" s="20" t="s">
        <v>612</v>
      </c>
      <c r="B22" s="66" t="s">
        <v>54</v>
      </c>
      <c r="C22" s="67" t="s">
        <v>447</v>
      </c>
      <c r="D22" s="68">
        <v>40077</v>
      </c>
      <c r="E22" s="69" t="s">
        <v>44</v>
      </c>
      <c r="F22" s="69" t="s">
        <v>43</v>
      </c>
      <c r="G22" s="96">
        <v>31.96</v>
      </c>
      <c r="H22" s="88" t="str">
        <f t="shared" si="0"/>
        <v>I JA</v>
      </c>
    </row>
    <row r="23" spans="1:8" ht="17.25" customHeight="1">
      <c r="A23" s="20" t="s">
        <v>613</v>
      </c>
      <c r="B23" s="66" t="s">
        <v>54</v>
      </c>
      <c r="C23" s="67" t="s">
        <v>53</v>
      </c>
      <c r="D23" s="68" t="s">
        <v>260</v>
      </c>
      <c r="E23" s="69" t="s">
        <v>44</v>
      </c>
      <c r="F23" s="69" t="s">
        <v>49</v>
      </c>
      <c r="G23" s="96">
        <v>31.97</v>
      </c>
      <c r="H23" s="88" t="str">
        <f t="shared" si="0"/>
        <v>I JA</v>
      </c>
    </row>
    <row r="24" spans="1:8" ht="17.25" customHeight="1">
      <c r="A24" s="20" t="s">
        <v>614</v>
      </c>
      <c r="B24" s="66" t="s">
        <v>179</v>
      </c>
      <c r="C24" s="67" t="s">
        <v>178</v>
      </c>
      <c r="D24" s="68" t="s">
        <v>99</v>
      </c>
      <c r="E24" s="69" t="s">
        <v>44</v>
      </c>
      <c r="F24" s="69" t="s">
        <v>153</v>
      </c>
      <c r="G24" s="96">
        <v>32.04</v>
      </c>
      <c r="H24" s="88" t="str">
        <f t="shared" si="0"/>
        <v>I JA</v>
      </c>
    </row>
    <row r="25" spans="1:8" ht="17.25" customHeight="1">
      <c r="A25" s="20" t="s">
        <v>615</v>
      </c>
      <c r="B25" s="66" t="s">
        <v>74</v>
      </c>
      <c r="C25" s="67" t="s">
        <v>400</v>
      </c>
      <c r="D25" s="68" t="s">
        <v>401</v>
      </c>
      <c r="E25" s="69" t="s">
        <v>44</v>
      </c>
      <c r="F25" s="69" t="s">
        <v>392</v>
      </c>
      <c r="G25" s="96">
        <v>32.07</v>
      </c>
      <c r="H25" s="86" t="str">
        <f t="shared" si="0"/>
        <v>I JA</v>
      </c>
    </row>
    <row r="26" spans="1:8" ht="17.25" customHeight="1">
      <c r="A26" s="20" t="s">
        <v>616</v>
      </c>
      <c r="B26" s="66" t="s">
        <v>151</v>
      </c>
      <c r="C26" s="67" t="s">
        <v>150</v>
      </c>
      <c r="D26" s="68">
        <v>40073</v>
      </c>
      <c r="E26" s="69" t="s">
        <v>44</v>
      </c>
      <c r="F26" s="69" t="s">
        <v>149</v>
      </c>
      <c r="G26" s="96">
        <v>32.18</v>
      </c>
      <c r="H26" s="88" t="str">
        <f t="shared" si="0"/>
        <v>I JA</v>
      </c>
    </row>
    <row r="27" spans="1:8" ht="17.25" customHeight="1">
      <c r="A27" s="20" t="s">
        <v>617</v>
      </c>
      <c r="B27" s="66" t="s">
        <v>159</v>
      </c>
      <c r="C27" s="67" t="s">
        <v>158</v>
      </c>
      <c r="D27" s="68">
        <v>39555</v>
      </c>
      <c r="E27" s="69" t="s">
        <v>44</v>
      </c>
      <c r="F27" s="69" t="s">
        <v>59</v>
      </c>
      <c r="G27" s="96">
        <v>32.34</v>
      </c>
      <c r="H27" s="88" t="str">
        <f t="shared" si="0"/>
        <v>I JA</v>
      </c>
    </row>
    <row r="28" spans="1:8" ht="17.25" customHeight="1">
      <c r="A28" s="20" t="s">
        <v>618</v>
      </c>
      <c r="B28" s="66" t="s">
        <v>335</v>
      </c>
      <c r="C28" s="67" t="s">
        <v>336</v>
      </c>
      <c r="D28" s="68" t="s">
        <v>287</v>
      </c>
      <c r="E28" s="69" t="s">
        <v>329</v>
      </c>
      <c r="F28" s="69" t="s">
        <v>330</v>
      </c>
      <c r="G28" s="96">
        <v>32.43</v>
      </c>
      <c r="H28" s="88" t="str">
        <f t="shared" si="0"/>
        <v>I JA</v>
      </c>
    </row>
    <row r="29" spans="1:8" ht="17.25" customHeight="1">
      <c r="A29" s="20" t="s">
        <v>619</v>
      </c>
      <c r="B29" s="66" t="s">
        <v>82</v>
      </c>
      <c r="C29" s="67" t="s">
        <v>562</v>
      </c>
      <c r="D29" s="68" t="s">
        <v>563</v>
      </c>
      <c r="E29" s="69" t="s">
        <v>235</v>
      </c>
      <c r="F29" s="69" t="s">
        <v>556</v>
      </c>
      <c r="G29" s="96">
        <v>32.48</v>
      </c>
      <c r="H29" s="86" t="str">
        <f t="shared" si="0"/>
        <v>I JA</v>
      </c>
    </row>
    <row r="30" spans="1:8" ht="17.25" customHeight="1">
      <c r="A30" s="20" t="s">
        <v>620</v>
      </c>
      <c r="B30" s="66" t="s">
        <v>155</v>
      </c>
      <c r="C30" s="67" t="s">
        <v>251</v>
      </c>
      <c r="D30" s="68" t="s">
        <v>252</v>
      </c>
      <c r="E30" s="69" t="s">
        <v>44</v>
      </c>
      <c r="F30" s="69" t="s">
        <v>69</v>
      </c>
      <c r="G30" s="96">
        <v>32.81</v>
      </c>
      <c r="H30" s="88" t="str">
        <f t="shared" si="0"/>
        <v>I JA</v>
      </c>
    </row>
    <row r="31" spans="1:8" ht="17.25" customHeight="1">
      <c r="A31" s="20" t="s">
        <v>621</v>
      </c>
      <c r="B31" s="66" t="s">
        <v>155</v>
      </c>
      <c r="C31" s="67" t="s">
        <v>576</v>
      </c>
      <c r="D31" s="68" t="s">
        <v>577</v>
      </c>
      <c r="E31" s="69" t="s">
        <v>578</v>
      </c>
      <c r="F31" s="69" t="s">
        <v>579</v>
      </c>
      <c r="G31" s="96">
        <v>33.03</v>
      </c>
      <c r="H31" s="88" t="str">
        <f t="shared" si="0"/>
        <v>I JA</v>
      </c>
    </row>
    <row r="32" spans="1:8" ht="17.25" customHeight="1">
      <c r="A32" s="20" t="s">
        <v>622</v>
      </c>
      <c r="B32" s="66" t="s">
        <v>165</v>
      </c>
      <c r="C32" s="67" t="s">
        <v>516</v>
      </c>
      <c r="D32" s="68">
        <v>40377</v>
      </c>
      <c r="E32" s="69" t="s">
        <v>527</v>
      </c>
      <c r="F32" s="69" t="s">
        <v>514</v>
      </c>
      <c r="G32" s="96">
        <v>33.08</v>
      </c>
      <c r="H32" s="88" t="str">
        <f t="shared" si="0"/>
        <v>I JA</v>
      </c>
    </row>
    <row r="33" spans="1:8" ht="17.25" customHeight="1">
      <c r="A33" s="20" t="s">
        <v>623</v>
      </c>
      <c r="B33" s="66" t="s">
        <v>167</v>
      </c>
      <c r="C33" s="67" t="s">
        <v>168</v>
      </c>
      <c r="D33" s="68">
        <v>40129</v>
      </c>
      <c r="E33" s="69" t="s">
        <v>44</v>
      </c>
      <c r="F33" s="69" t="s">
        <v>43</v>
      </c>
      <c r="G33" s="96">
        <v>33.29</v>
      </c>
      <c r="H33" s="86" t="str">
        <f t="shared" si="0"/>
        <v>I JA</v>
      </c>
    </row>
    <row r="34" spans="1:8" ht="17.25" customHeight="1">
      <c r="A34" s="20" t="s">
        <v>624</v>
      </c>
      <c r="B34" s="66" t="s">
        <v>155</v>
      </c>
      <c r="C34" s="67" t="s">
        <v>554</v>
      </c>
      <c r="D34" s="68" t="s">
        <v>555</v>
      </c>
      <c r="E34" s="69" t="s">
        <v>235</v>
      </c>
      <c r="F34" s="69" t="s">
        <v>556</v>
      </c>
      <c r="G34" s="96">
        <v>33.67</v>
      </c>
      <c r="H34" s="88" t="str">
        <f t="shared" si="0"/>
        <v>I JA</v>
      </c>
    </row>
    <row r="35" spans="1:8" ht="17.25" customHeight="1">
      <c r="A35" s="20" t="s">
        <v>625</v>
      </c>
      <c r="B35" s="66" t="s">
        <v>151</v>
      </c>
      <c r="C35" s="67" t="s">
        <v>333</v>
      </c>
      <c r="D35" s="68" t="s">
        <v>334</v>
      </c>
      <c r="E35" s="69" t="s">
        <v>329</v>
      </c>
      <c r="F35" s="69" t="s">
        <v>330</v>
      </c>
      <c r="G35" s="96">
        <v>33.7</v>
      </c>
      <c r="H35" s="88" t="str">
        <f t="shared" si="0"/>
        <v>I JA</v>
      </c>
    </row>
    <row r="36" spans="1:8" ht="17.25" customHeight="1">
      <c r="A36" s="20" t="s">
        <v>626</v>
      </c>
      <c r="B36" s="66" t="s">
        <v>201</v>
      </c>
      <c r="C36" s="67" t="s">
        <v>314</v>
      </c>
      <c r="D36" s="68">
        <v>40885</v>
      </c>
      <c r="E36" s="69" t="s">
        <v>44</v>
      </c>
      <c r="F36" s="69" t="s">
        <v>194</v>
      </c>
      <c r="G36" s="96">
        <v>33.97</v>
      </c>
      <c r="H36" s="88" t="str">
        <f t="shared" si="0"/>
        <v>II JA</v>
      </c>
    </row>
    <row r="37" spans="1:8" ht="17.25" customHeight="1">
      <c r="A37" s="20" t="s">
        <v>627</v>
      </c>
      <c r="B37" s="66" t="s">
        <v>410</v>
      </c>
      <c r="C37" s="67" t="s">
        <v>411</v>
      </c>
      <c r="D37" s="68">
        <v>40035</v>
      </c>
      <c r="E37" s="69" t="s">
        <v>406</v>
      </c>
      <c r="F37" s="69" t="s">
        <v>407</v>
      </c>
      <c r="G37" s="96">
        <v>34.21</v>
      </c>
      <c r="H37" s="86" t="str">
        <f t="shared" si="0"/>
        <v>II JA</v>
      </c>
    </row>
    <row r="38" spans="1:8" ht="17.25" customHeight="1">
      <c r="A38" s="20" t="s">
        <v>628</v>
      </c>
      <c r="B38" s="66" t="s">
        <v>151</v>
      </c>
      <c r="C38" s="67" t="s">
        <v>70</v>
      </c>
      <c r="D38" s="68">
        <v>40419</v>
      </c>
      <c r="E38" s="69" t="s">
        <v>44</v>
      </c>
      <c r="F38" s="69" t="s">
        <v>312</v>
      </c>
      <c r="G38" s="96">
        <v>34.22</v>
      </c>
      <c r="H38" s="88" t="str">
        <f t="shared" si="0"/>
        <v>II JA</v>
      </c>
    </row>
    <row r="39" spans="1:8" ht="17.25" customHeight="1">
      <c r="A39" s="20" t="s">
        <v>629</v>
      </c>
      <c r="B39" s="66" t="s">
        <v>518</v>
      </c>
      <c r="C39" s="67" t="s">
        <v>519</v>
      </c>
      <c r="D39" s="68">
        <v>40016</v>
      </c>
      <c r="E39" s="69" t="s">
        <v>527</v>
      </c>
      <c r="F39" s="69" t="s">
        <v>514</v>
      </c>
      <c r="G39" s="96">
        <v>34.42</v>
      </c>
      <c r="H39" s="88" t="str">
        <f t="shared" si="0"/>
        <v>II JA</v>
      </c>
    </row>
    <row r="40" spans="1:8" ht="17.25" customHeight="1">
      <c r="A40" s="20" t="s">
        <v>630</v>
      </c>
      <c r="B40" s="66" t="s">
        <v>337</v>
      </c>
      <c r="C40" s="67" t="s">
        <v>338</v>
      </c>
      <c r="D40" s="68" t="s">
        <v>339</v>
      </c>
      <c r="E40" s="69" t="s">
        <v>329</v>
      </c>
      <c r="F40" s="69" t="s">
        <v>340</v>
      </c>
      <c r="G40" s="96">
        <v>34.57</v>
      </c>
      <c r="H40" s="88" t="str">
        <f t="shared" si="0"/>
        <v>II JA</v>
      </c>
    </row>
    <row r="41" spans="1:8" ht="17.25" customHeight="1">
      <c r="A41" s="20" t="s">
        <v>631</v>
      </c>
      <c r="B41" s="66" t="s">
        <v>532</v>
      </c>
      <c r="C41" s="67" t="s">
        <v>533</v>
      </c>
      <c r="D41" s="68">
        <v>40396</v>
      </c>
      <c r="E41" s="69" t="s">
        <v>527</v>
      </c>
      <c r="F41" s="69" t="s">
        <v>521</v>
      </c>
      <c r="G41" s="96">
        <v>34.87</v>
      </c>
      <c r="H41" s="86" t="str">
        <f t="shared" si="0"/>
        <v>II JA</v>
      </c>
    </row>
    <row r="42" spans="1:8" ht="17.25" customHeight="1">
      <c r="A42" s="20" t="s">
        <v>632</v>
      </c>
      <c r="B42" s="66" t="s">
        <v>292</v>
      </c>
      <c r="C42" s="67" t="s">
        <v>421</v>
      </c>
      <c r="D42" s="68" t="s">
        <v>422</v>
      </c>
      <c r="E42" s="69" t="s">
        <v>44</v>
      </c>
      <c r="F42" s="69" t="s">
        <v>418</v>
      </c>
      <c r="G42" s="96">
        <v>35.03</v>
      </c>
      <c r="H42" s="88" t="str">
        <f t="shared" si="0"/>
        <v>II JA</v>
      </c>
    </row>
    <row r="43" spans="1:8" ht="17.25" customHeight="1">
      <c r="A43" s="20" t="s">
        <v>633</v>
      </c>
      <c r="B43" s="66" t="s">
        <v>219</v>
      </c>
      <c r="C43" s="67" t="s">
        <v>220</v>
      </c>
      <c r="D43" s="68" t="s">
        <v>221</v>
      </c>
      <c r="E43" s="69" t="s">
        <v>44</v>
      </c>
      <c r="F43" s="69" t="s">
        <v>149</v>
      </c>
      <c r="G43" s="96">
        <v>35.66</v>
      </c>
      <c r="H43" s="88" t="str">
        <f t="shared" si="0"/>
        <v>III JA</v>
      </c>
    </row>
    <row r="44" spans="1:8" ht="17.25" customHeight="1">
      <c r="A44" s="20" t="s">
        <v>634</v>
      </c>
      <c r="B44" s="66" t="s">
        <v>356</v>
      </c>
      <c r="C44" s="67" t="s">
        <v>357</v>
      </c>
      <c r="D44" s="68" t="s">
        <v>358</v>
      </c>
      <c r="E44" s="69" t="s">
        <v>329</v>
      </c>
      <c r="F44" s="69" t="s">
        <v>330</v>
      </c>
      <c r="G44" s="96">
        <v>36.34</v>
      </c>
      <c r="H44" s="88" t="str">
        <f t="shared" si="0"/>
        <v>III JA</v>
      </c>
    </row>
    <row r="45" spans="1:8" ht="17.25" customHeight="1">
      <c r="A45" s="20" t="s">
        <v>635</v>
      </c>
      <c r="B45" s="66" t="s">
        <v>247</v>
      </c>
      <c r="C45" s="67" t="s">
        <v>354</v>
      </c>
      <c r="D45" s="68" t="s">
        <v>355</v>
      </c>
      <c r="E45" s="69" t="s">
        <v>329</v>
      </c>
      <c r="F45" s="69" t="s">
        <v>330</v>
      </c>
      <c r="G45" s="96">
        <v>36.39</v>
      </c>
      <c r="H45" s="86" t="str">
        <f t="shared" si="0"/>
        <v>III JA</v>
      </c>
    </row>
    <row r="46" spans="1:8" ht="17.25" customHeight="1">
      <c r="A46" s="20" t="s">
        <v>636</v>
      </c>
      <c r="B46" s="66" t="s">
        <v>362</v>
      </c>
      <c r="C46" s="67" t="s">
        <v>363</v>
      </c>
      <c r="D46" s="68" t="s">
        <v>364</v>
      </c>
      <c r="E46" s="69" t="s">
        <v>329</v>
      </c>
      <c r="F46" s="69" t="s">
        <v>330</v>
      </c>
      <c r="G46" s="96">
        <v>37.33</v>
      </c>
      <c r="H46" s="88"/>
    </row>
    <row r="47" spans="1:8" ht="17.25" customHeight="1">
      <c r="A47" s="20" t="s">
        <v>637</v>
      </c>
      <c r="B47" s="66" t="s">
        <v>582</v>
      </c>
      <c r="C47" s="67" t="s">
        <v>580</v>
      </c>
      <c r="D47" s="68" t="s">
        <v>581</v>
      </c>
      <c r="E47" s="69" t="s">
        <v>578</v>
      </c>
      <c r="F47" s="69" t="s">
        <v>583</v>
      </c>
      <c r="G47" s="96">
        <v>39.49</v>
      </c>
      <c r="H47" s="88"/>
    </row>
    <row r="48" spans="1:8" ht="17.25" customHeight="1">
      <c r="A48" s="20" t="s">
        <v>638</v>
      </c>
      <c r="B48" s="66" t="s">
        <v>67</v>
      </c>
      <c r="C48" s="67" t="s">
        <v>408</v>
      </c>
      <c r="D48" s="68">
        <v>40006</v>
      </c>
      <c r="E48" s="69" t="s">
        <v>406</v>
      </c>
      <c r="F48" s="69" t="s">
        <v>407</v>
      </c>
      <c r="G48" s="96">
        <v>39.55</v>
      </c>
      <c r="H48" s="88"/>
    </row>
    <row r="49" spans="1:8" ht="17.25" customHeight="1">
      <c r="A49" s="20"/>
      <c r="B49" s="66" t="s">
        <v>160</v>
      </c>
      <c r="C49" s="67" t="s">
        <v>226</v>
      </c>
      <c r="D49" s="68" t="s">
        <v>112</v>
      </c>
      <c r="E49" s="69" t="s">
        <v>44</v>
      </c>
      <c r="F49" s="69" t="s">
        <v>149</v>
      </c>
      <c r="G49" s="96" t="s">
        <v>604</v>
      </c>
      <c r="H49" s="86"/>
    </row>
    <row r="50" spans="1:8" ht="17.25" customHeight="1">
      <c r="A50" s="20"/>
      <c r="B50" s="66" t="s">
        <v>57</v>
      </c>
      <c r="C50" s="67" t="s">
        <v>327</v>
      </c>
      <c r="D50" s="68" t="s">
        <v>328</v>
      </c>
      <c r="E50" s="69" t="s">
        <v>329</v>
      </c>
      <c r="F50" s="69" t="s">
        <v>330</v>
      </c>
      <c r="G50" s="96" t="s">
        <v>604</v>
      </c>
      <c r="H50" s="88"/>
    </row>
    <row r="51" spans="1:8" ht="17.25" customHeight="1">
      <c r="A51" s="20"/>
      <c r="B51" s="66" t="s">
        <v>86</v>
      </c>
      <c r="C51" s="67" t="s">
        <v>224</v>
      </c>
      <c r="D51" s="68" t="s">
        <v>225</v>
      </c>
      <c r="E51" s="69" t="s">
        <v>44</v>
      </c>
      <c r="F51" s="69" t="s">
        <v>149</v>
      </c>
      <c r="G51" s="96" t="s">
        <v>604</v>
      </c>
      <c r="H51" s="88"/>
    </row>
    <row r="52" spans="1:8" ht="17.25" customHeight="1">
      <c r="A52" s="20"/>
      <c r="B52" s="66" t="s">
        <v>247</v>
      </c>
      <c r="C52" s="67" t="s">
        <v>536</v>
      </c>
      <c r="D52" s="68">
        <v>40431</v>
      </c>
      <c r="E52" s="69" t="s">
        <v>44</v>
      </c>
      <c r="F52" s="69" t="s">
        <v>418</v>
      </c>
      <c r="G52" s="96" t="s">
        <v>604</v>
      </c>
      <c r="H52" s="88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H30"/>
  <sheetViews>
    <sheetView zoomScalePageLayoutView="0" workbookViewId="0" topLeftCell="A8">
      <selection activeCell="N10" sqref="N10"/>
    </sheetView>
  </sheetViews>
  <sheetFormatPr defaultColWidth="9.140625" defaultRowHeight="12.75"/>
  <cols>
    <col min="1" max="1" width="6.140625" style="6" customWidth="1"/>
    <col min="2" max="2" width="11.140625" style="6" bestFit="1" customWidth="1"/>
    <col min="3" max="3" width="14.140625" style="6" bestFit="1" customWidth="1"/>
    <col min="4" max="4" width="10.28125" style="6" customWidth="1"/>
    <col min="5" max="5" width="11.140625" style="6" bestFit="1" customWidth="1"/>
    <col min="6" max="6" width="12.28125" style="6" customWidth="1"/>
    <col min="7" max="7" width="6.00390625" style="6" customWidth="1"/>
    <col min="8" max="8" width="6.140625" style="6" customWidth="1"/>
    <col min="9" max="9" width="3.7109375" style="6" bestFit="1" customWidth="1"/>
    <col min="10" max="16384" width="9.140625" style="6" customWidth="1"/>
  </cols>
  <sheetData>
    <row r="1" spans="2:6" ht="17.25">
      <c r="B1" s="7"/>
      <c r="D1" s="8" t="s">
        <v>41</v>
      </c>
      <c r="E1" s="8"/>
      <c r="F1" s="9"/>
    </row>
    <row r="2" spans="1:7" ht="17.25">
      <c r="A2" s="11" t="s">
        <v>3</v>
      </c>
      <c r="B2" s="7"/>
      <c r="D2" s="8"/>
      <c r="E2" s="8"/>
      <c r="G2" s="31" t="s">
        <v>206</v>
      </c>
    </row>
    <row r="3" spans="2:6" s="13" customFormat="1" ht="3.75">
      <c r="B3" s="14"/>
      <c r="F3" s="15"/>
    </row>
    <row r="4" spans="2:7" ht="12.75">
      <c r="B4" s="17" t="s">
        <v>24</v>
      </c>
      <c r="C4" s="18"/>
      <c r="D4" s="17" t="s">
        <v>23</v>
      </c>
      <c r="E4" s="17" t="s">
        <v>6</v>
      </c>
      <c r="F4" s="19" t="s">
        <v>7</v>
      </c>
      <c r="G4" s="11"/>
    </row>
    <row r="5" spans="2:6" s="13" customFormat="1" ht="4.5" thickBot="1">
      <c r="B5" s="14"/>
      <c r="F5" s="15"/>
    </row>
    <row r="6" spans="1:8" ht="13.5" thickBot="1">
      <c r="A6" s="89" t="s">
        <v>8</v>
      </c>
      <c r="B6" s="90" t="s">
        <v>9</v>
      </c>
      <c r="C6" s="91" t="s">
        <v>10</v>
      </c>
      <c r="D6" s="92" t="s">
        <v>11</v>
      </c>
      <c r="E6" s="92" t="s">
        <v>40</v>
      </c>
      <c r="F6" s="92" t="s">
        <v>13</v>
      </c>
      <c r="G6" s="93" t="s">
        <v>14</v>
      </c>
      <c r="H6" s="95" t="s">
        <v>42</v>
      </c>
    </row>
    <row r="7" spans="1:8" ht="17.25" customHeight="1">
      <c r="A7" s="87" t="s">
        <v>6</v>
      </c>
      <c r="B7" s="66" t="s">
        <v>313</v>
      </c>
      <c r="C7" s="67" t="s">
        <v>105</v>
      </c>
      <c r="D7" s="68">
        <v>39936</v>
      </c>
      <c r="E7" s="69" t="s">
        <v>44</v>
      </c>
      <c r="F7" s="69" t="s">
        <v>312</v>
      </c>
      <c r="G7" s="96">
        <v>29.13</v>
      </c>
      <c r="H7" s="143" t="str">
        <f>IF(ISBLANK(G7),"",IF(G7&lt;=22.75,"KSM",IF(G7&lt;=23.7,"I A",IF(G7&lt;=25.24,"II A",IF(G7&lt;=28.04,"III A",IF(G7&lt;=31.14,"I JA",IF(G7&lt;=33.24,"II JA",IF(G7&lt;=34.74,"III JA"))))))))</f>
        <v>I JA</v>
      </c>
    </row>
    <row r="8" spans="1:8" ht="17.25" customHeight="1">
      <c r="A8" s="20" t="s">
        <v>16</v>
      </c>
      <c r="B8" s="112" t="s">
        <v>207</v>
      </c>
      <c r="C8" s="111" t="s">
        <v>409</v>
      </c>
      <c r="D8" s="110">
        <v>39531</v>
      </c>
      <c r="E8" s="109" t="s">
        <v>406</v>
      </c>
      <c r="F8" s="109" t="s">
        <v>407</v>
      </c>
      <c r="G8" s="96">
        <v>28.95</v>
      </c>
      <c r="H8" s="143" t="str">
        <f>IF(ISBLANK(G8),"",IF(G8&lt;=22.75,"KSM",IF(G8&lt;=23.7,"I A",IF(G8&lt;=25.24,"II A",IF(G8&lt;=28.04,"III A",IF(G8&lt;=31.14,"I JA",IF(G8&lt;=33.24,"II JA",IF(G8&lt;=34.74,"III JA"))))))))</f>
        <v>I JA</v>
      </c>
    </row>
    <row r="9" spans="1:8" ht="17.25" customHeight="1">
      <c r="A9" s="20" t="s">
        <v>17</v>
      </c>
      <c r="B9" s="112" t="s">
        <v>193</v>
      </c>
      <c r="C9" s="111" t="s">
        <v>51</v>
      </c>
      <c r="D9" s="110" t="s">
        <v>261</v>
      </c>
      <c r="E9" s="109" t="s">
        <v>44</v>
      </c>
      <c r="F9" s="109" t="s">
        <v>123</v>
      </c>
      <c r="G9" s="96">
        <v>28.68</v>
      </c>
      <c r="H9" s="143" t="str">
        <f>IF(ISBLANK(G9),"",IF(G9&lt;=22.75,"KSM",IF(G9&lt;=23.7,"I A",IF(G9&lt;=25.24,"II A",IF(G9&lt;=28.04,"III A",IF(G9&lt;=31.14,"I JA",IF(G9&lt;=33.24,"II JA",IF(G9&lt;=34.74,"III JA"))))))))</f>
        <v>I JA</v>
      </c>
    </row>
    <row r="10" spans="1:8" ht="17.25" customHeight="1">
      <c r="A10" s="20" t="s">
        <v>18</v>
      </c>
      <c r="B10" s="112" t="s">
        <v>96</v>
      </c>
      <c r="C10" s="111" t="s">
        <v>218</v>
      </c>
      <c r="D10" s="110">
        <v>40007</v>
      </c>
      <c r="E10" s="109" t="s">
        <v>44</v>
      </c>
      <c r="F10" s="109" t="s">
        <v>149</v>
      </c>
      <c r="G10" s="96">
        <v>30.38</v>
      </c>
      <c r="H10" s="143" t="str">
        <f>IF(ISBLANK(G10),"",IF(G10&lt;=22.75,"KSM",IF(G10&lt;=23.7,"I A",IF(G10&lt;=25.24,"II A",IF(G10&lt;=28.04,"III A",IF(G10&lt;=31.14,"I JA",IF(G10&lt;=33.24,"II JA",IF(G10&lt;=34.74,"III JA"))))))))</f>
        <v>I JA</v>
      </c>
    </row>
    <row r="11" spans="2:7" ht="12.75">
      <c r="B11" s="17"/>
      <c r="C11" s="18"/>
      <c r="D11" s="17"/>
      <c r="E11" s="17" t="s">
        <v>16</v>
      </c>
      <c r="F11" s="19" t="s">
        <v>7</v>
      </c>
      <c r="G11" s="11"/>
    </row>
    <row r="12" spans="1:8" ht="17.25" customHeight="1">
      <c r="A12" s="20" t="s">
        <v>6</v>
      </c>
      <c r="B12" s="112" t="s">
        <v>108</v>
      </c>
      <c r="C12" s="111" t="s">
        <v>109</v>
      </c>
      <c r="D12" s="110">
        <v>40003</v>
      </c>
      <c r="E12" s="109" t="s">
        <v>44</v>
      </c>
      <c r="F12" s="109" t="s">
        <v>312</v>
      </c>
      <c r="G12" s="96">
        <v>30.2</v>
      </c>
      <c r="H12" s="143" t="str">
        <f>IF(ISBLANK(G12),"",IF(G12&lt;=22.75,"KSM",IF(G12&lt;=23.7,"I A",IF(G12&lt;=25.24,"II A",IF(G12&lt;=28.04,"III A",IF(G12&lt;=31.14,"I JA",IF(G12&lt;=33.24,"II JA",IF(G12&lt;=34.74,"III JA"))))))))</f>
        <v>I JA</v>
      </c>
    </row>
    <row r="13" spans="1:8" ht="17.25" customHeight="1">
      <c r="A13" s="20" t="s">
        <v>16</v>
      </c>
      <c r="B13" s="112" t="s">
        <v>525</v>
      </c>
      <c r="C13" s="111" t="s">
        <v>526</v>
      </c>
      <c r="D13" s="110">
        <v>39878</v>
      </c>
      <c r="E13" s="109" t="s">
        <v>527</v>
      </c>
      <c r="F13" s="109" t="s">
        <v>521</v>
      </c>
      <c r="G13" s="96" t="s">
        <v>604</v>
      </c>
      <c r="H13" s="143"/>
    </row>
    <row r="14" spans="1:8" ht="17.25" customHeight="1">
      <c r="A14" s="20" t="s">
        <v>17</v>
      </c>
      <c r="B14" s="112" t="s">
        <v>110</v>
      </c>
      <c r="C14" s="111" t="s">
        <v>111</v>
      </c>
      <c r="D14" s="110">
        <v>40064</v>
      </c>
      <c r="E14" s="109" t="s">
        <v>44</v>
      </c>
      <c r="F14" s="109" t="s">
        <v>312</v>
      </c>
      <c r="G14" s="96">
        <v>30.01</v>
      </c>
      <c r="H14" s="143" t="str">
        <f>IF(ISBLANK(G14),"",IF(G14&lt;=22.75,"KSM",IF(G14&lt;=23.7,"I A",IF(G14&lt;=25.24,"II A",IF(G14&lt;=28.04,"III A",IF(G14&lt;=31.14,"I JA",IF(G14&lt;=33.24,"II JA",IF(G14&lt;=34.74,"III JA"))))))))</f>
        <v>I JA</v>
      </c>
    </row>
    <row r="15" spans="1:8" ht="17.25" customHeight="1">
      <c r="A15" s="20" t="s">
        <v>18</v>
      </c>
      <c r="B15" s="112" t="s">
        <v>94</v>
      </c>
      <c r="C15" s="111" t="s">
        <v>95</v>
      </c>
      <c r="D15" s="110">
        <v>39869</v>
      </c>
      <c r="E15" s="109" t="s">
        <v>44</v>
      </c>
      <c r="F15" s="109" t="s">
        <v>84</v>
      </c>
      <c r="G15" s="96">
        <v>29.52</v>
      </c>
      <c r="H15" s="143" t="str">
        <f>IF(ISBLANK(G15),"",IF(G15&lt;=22.75,"KSM",IF(G15&lt;=23.7,"I A",IF(G15&lt;=25.24,"II A",IF(G15&lt;=28.04,"III A",IF(G15&lt;=31.14,"I JA",IF(G15&lt;=33.24,"II JA",IF(G15&lt;=34.74,"III JA"))))))))</f>
        <v>I JA</v>
      </c>
    </row>
    <row r="16" spans="2:7" ht="12.75">
      <c r="B16" s="17"/>
      <c r="C16" s="18"/>
      <c r="D16" s="17"/>
      <c r="E16" s="17" t="s">
        <v>17</v>
      </c>
      <c r="F16" s="19" t="s">
        <v>7</v>
      </c>
      <c r="G16" s="11"/>
    </row>
    <row r="17" spans="1:8" ht="17.25" customHeight="1">
      <c r="A17" s="20" t="s">
        <v>6</v>
      </c>
      <c r="B17" s="112" t="s">
        <v>126</v>
      </c>
      <c r="C17" s="111" t="s">
        <v>517</v>
      </c>
      <c r="D17" s="110">
        <v>40442</v>
      </c>
      <c r="E17" s="109" t="s">
        <v>527</v>
      </c>
      <c r="F17" s="109" t="s">
        <v>514</v>
      </c>
      <c r="G17" s="96">
        <v>33.22</v>
      </c>
      <c r="H17" s="143" t="str">
        <f>IF(ISBLANK(G17),"",IF(G17&lt;=22.75,"KSM",IF(G17&lt;=23.7,"I A",IF(G17&lt;=25.24,"II A",IF(G17&lt;=28.04,"III A",IF(G17&lt;=31.14,"I JA",IF(G17&lt;=33.24,"II JA",IF(G17&lt;=34.74,"III JA"))))))))</f>
        <v>II JA</v>
      </c>
    </row>
    <row r="18" spans="1:8" ht="17.25" customHeight="1">
      <c r="A18" s="20" t="s">
        <v>16</v>
      </c>
      <c r="B18" s="112" t="s">
        <v>197</v>
      </c>
      <c r="C18" s="111" t="s">
        <v>348</v>
      </c>
      <c r="D18" s="110" t="s">
        <v>349</v>
      </c>
      <c r="E18" s="109" t="s">
        <v>329</v>
      </c>
      <c r="F18" s="109" t="s">
        <v>340</v>
      </c>
      <c r="G18" s="96">
        <v>27.92</v>
      </c>
      <c r="H18" s="143" t="str">
        <f>IF(ISBLANK(G18),"",IF(G18&lt;=22.75,"KSM",IF(G18&lt;=23.7,"I A",IF(G18&lt;=25.24,"II A",IF(G18&lt;=28.04,"III A",IF(G18&lt;=31.14,"I JA",IF(G18&lt;=33.24,"II JA",IF(G18&lt;=34.74,"III JA"))))))))</f>
        <v>III A</v>
      </c>
    </row>
    <row r="19" spans="1:8" ht="17.25" customHeight="1">
      <c r="A19" s="20" t="s">
        <v>17</v>
      </c>
      <c r="B19" s="112" t="s">
        <v>143</v>
      </c>
      <c r="C19" s="111" t="s">
        <v>144</v>
      </c>
      <c r="D19" s="110">
        <v>39701</v>
      </c>
      <c r="E19" s="109" t="s">
        <v>44</v>
      </c>
      <c r="F19" s="109" t="s">
        <v>66</v>
      </c>
      <c r="G19" s="96">
        <v>28.59</v>
      </c>
      <c r="H19" s="143" t="str">
        <f>IF(ISBLANK(G19),"",IF(G19&lt;=22.75,"KSM",IF(G19&lt;=23.7,"I A",IF(G19&lt;=25.24,"II A",IF(G19&lt;=28.04,"III A",IF(G19&lt;=31.14,"I JA",IF(G19&lt;=33.24,"II JA",IF(G19&lt;=34.74,"III JA"))))))))</f>
        <v>I JA</v>
      </c>
    </row>
    <row r="20" spans="1:8" ht="17.25" customHeight="1">
      <c r="A20" s="20" t="s">
        <v>18</v>
      </c>
      <c r="B20" s="112" t="s">
        <v>104</v>
      </c>
      <c r="C20" s="111" t="s">
        <v>136</v>
      </c>
      <c r="D20" s="110" t="s">
        <v>137</v>
      </c>
      <c r="E20" s="109" t="s">
        <v>44</v>
      </c>
      <c r="F20" s="109" t="s">
        <v>62</v>
      </c>
      <c r="G20" s="96">
        <v>28.83</v>
      </c>
      <c r="H20" s="143" t="str">
        <f>IF(ISBLANK(G20),"",IF(G20&lt;=22.75,"KSM",IF(G20&lt;=23.7,"I A",IF(G20&lt;=25.24,"II A",IF(G20&lt;=28.04,"III A",IF(G20&lt;=31.14,"I JA",IF(G20&lt;=33.24,"II JA",IF(G20&lt;=34.74,"III JA"))))))))</f>
        <v>I JA</v>
      </c>
    </row>
    <row r="21" spans="2:7" ht="12.75">
      <c r="B21" s="17"/>
      <c r="C21" s="18"/>
      <c r="D21" s="17"/>
      <c r="E21" s="17" t="s">
        <v>18</v>
      </c>
      <c r="F21" s="19" t="s">
        <v>7</v>
      </c>
      <c r="G21" s="11"/>
    </row>
    <row r="22" spans="1:8" ht="17.25" customHeight="1">
      <c r="A22" s="20" t="s">
        <v>6</v>
      </c>
      <c r="B22" s="112" t="s">
        <v>414</v>
      </c>
      <c r="C22" s="111" t="s">
        <v>415</v>
      </c>
      <c r="D22" s="110">
        <v>40243</v>
      </c>
      <c r="E22" s="109" t="s">
        <v>44</v>
      </c>
      <c r="F22" s="109" t="s">
        <v>66</v>
      </c>
      <c r="G22" s="96" t="s">
        <v>604</v>
      </c>
      <c r="H22" s="143"/>
    </row>
    <row r="23" spans="1:8" ht="17.25" customHeight="1">
      <c r="A23" s="20" t="s">
        <v>16</v>
      </c>
      <c r="B23" s="112" t="s">
        <v>369</v>
      </c>
      <c r="C23" s="111" t="s">
        <v>127</v>
      </c>
      <c r="D23" s="110">
        <v>39566</v>
      </c>
      <c r="E23" s="109" t="s">
        <v>44</v>
      </c>
      <c r="F23" s="109" t="s">
        <v>118</v>
      </c>
      <c r="G23" s="96">
        <v>27.41</v>
      </c>
      <c r="H23" s="143" t="str">
        <f>IF(ISBLANK(G23),"",IF(G23&lt;=22.75,"KSM",IF(G23&lt;=23.7,"I A",IF(G23&lt;=25.24,"II A",IF(G23&lt;=28.04,"III A",IF(G23&lt;=31.14,"I JA",IF(G23&lt;=33.24,"II JA",IF(G23&lt;=34.74,"III JA"))))))))</f>
        <v>III A</v>
      </c>
    </row>
    <row r="24" spans="1:8" ht="17.25" customHeight="1">
      <c r="A24" s="20" t="s">
        <v>17</v>
      </c>
      <c r="B24" s="112" t="s">
        <v>124</v>
      </c>
      <c r="C24" s="111" t="s">
        <v>426</v>
      </c>
      <c r="D24" s="110">
        <v>39859</v>
      </c>
      <c r="E24" s="109" t="s">
        <v>44</v>
      </c>
      <c r="F24" s="109" t="s">
        <v>153</v>
      </c>
      <c r="G24" s="96">
        <v>27.42</v>
      </c>
      <c r="H24" s="143" t="str">
        <f>IF(ISBLANK(G24),"",IF(G24&lt;=22.75,"KSM",IF(G24&lt;=23.7,"I A",IF(G24&lt;=25.24,"II A",IF(G24&lt;=28.04,"III A",IF(G24&lt;=31.14,"I JA",IF(G24&lt;=33.24,"II JA",IF(G24&lt;=34.74,"III JA"))))))))</f>
        <v>III A</v>
      </c>
    </row>
    <row r="25" spans="1:8" ht="17.25" customHeight="1">
      <c r="A25" s="20" t="s">
        <v>18</v>
      </c>
      <c r="B25" s="112" t="s">
        <v>370</v>
      </c>
      <c r="C25" s="111" t="s">
        <v>371</v>
      </c>
      <c r="D25" s="110">
        <v>39593</v>
      </c>
      <c r="E25" s="109" t="s">
        <v>44</v>
      </c>
      <c r="F25" s="109" t="s">
        <v>118</v>
      </c>
      <c r="G25" s="96" t="s">
        <v>604</v>
      </c>
      <c r="H25" s="143"/>
    </row>
    <row r="26" spans="2:7" ht="12.75">
      <c r="B26" s="17"/>
      <c r="C26" s="18"/>
      <c r="D26" s="17"/>
      <c r="E26" s="17" t="s">
        <v>19</v>
      </c>
      <c r="F26" s="19" t="s">
        <v>7</v>
      </c>
      <c r="G26" s="11"/>
    </row>
    <row r="27" spans="1:8" ht="17.25" customHeight="1">
      <c r="A27" s="20" t="s">
        <v>6</v>
      </c>
      <c r="B27" s="112" t="s">
        <v>96</v>
      </c>
      <c r="C27" s="111" t="s">
        <v>250</v>
      </c>
      <c r="D27" s="110">
        <v>40269</v>
      </c>
      <c r="E27" s="109" t="s">
        <v>44</v>
      </c>
      <c r="F27" s="109" t="s">
        <v>117</v>
      </c>
      <c r="G27" s="96">
        <v>34.18</v>
      </c>
      <c r="H27" s="143" t="str">
        <f>IF(ISBLANK(G27),"",IF(G27&lt;=22.75,"KSM",IF(G27&lt;=23.7,"I A",IF(G27&lt;=25.24,"II A",IF(G27&lt;=28.04,"III A",IF(G27&lt;=31.14,"I JA",IF(G27&lt;=33.24,"II JA",IF(G27&lt;=34.74,"III JA"))))))))</f>
        <v>III JA</v>
      </c>
    </row>
    <row r="28" spans="1:8" ht="17.25" customHeight="1">
      <c r="A28" s="20" t="s">
        <v>16</v>
      </c>
      <c r="B28" s="112" t="s">
        <v>243</v>
      </c>
      <c r="C28" s="111" t="s">
        <v>116</v>
      </c>
      <c r="D28" s="110">
        <v>39551</v>
      </c>
      <c r="E28" s="109" t="s">
        <v>44</v>
      </c>
      <c r="F28" s="109" t="s">
        <v>117</v>
      </c>
      <c r="G28" s="96">
        <v>28.36</v>
      </c>
      <c r="H28" s="143" t="str">
        <f>IF(ISBLANK(G28),"",IF(G28&lt;=22.75,"KSM",IF(G28&lt;=23.7,"I A",IF(G28&lt;=25.24,"II A",IF(G28&lt;=28.04,"III A",IF(G28&lt;=31.14,"I JA",IF(G28&lt;=33.24,"II JA",IF(G28&lt;=34.74,"III JA"))))))))</f>
        <v>I JA</v>
      </c>
    </row>
    <row r="29" spans="1:8" ht="17.25" customHeight="1">
      <c r="A29" s="20" t="s">
        <v>17</v>
      </c>
      <c r="B29" s="112" t="s">
        <v>587</v>
      </c>
      <c r="C29" s="111" t="s">
        <v>588</v>
      </c>
      <c r="D29" s="110" t="s">
        <v>589</v>
      </c>
      <c r="E29" s="109" t="s">
        <v>578</v>
      </c>
      <c r="F29" s="109" t="s">
        <v>579</v>
      </c>
      <c r="G29" s="96">
        <v>26.69</v>
      </c>
      <c r="H29" s="143" t="str">
        <f>IF(ISBLANK(G29),"",IF(G29&lt;=22.75,"KSM",IF(G29&lt;=23.7,"I A",IF(G29&lt;=25.24,"II A",IF(G29&lt;=28.04,"III A",IF(G29&lt;=31.14,"I JA",IF(G29&lt;=33.24,"II JA",IF(G29&lt;=34.74,"III JA"))))))))</f>
        <v>III A</v>
      </c>
    </row>
    <row r="30" spans="1:8" ht="17.25" customHeight="1">
      <c r="A30" s="20" t="s">
        <v>18</v>
      </c>
      <c r="B30" s="112" t="s">
        <v>110</v>
      </c>
      <c r="C30" s="111" t="s">
        <v>244</v>
      </c>
      <c r="D30" s="110">
        <v>39880</v>
      </c>
      <c r="E30" s="109" t="s">
        <v>44</v>
      </c>
      <c r="F30" s="109" t="s">
        <v>117</v>
      </c>
      <c r="G30" s="96">
        <v>28.06</v>
      </c>
      <c r="H30" s="143" t="str">
        <f>IF(ISBLANK(G30),"",IF(G30&lt;=22.75,"KSM",IF(G30&lt;=23.7,"I A",IF(G30&lt;=25.24,"II A",IF(G30&lt;=28.04,"III A",IF(G30&lt;=31.14,"I JA",IF(G30&lt;=33.24,"II JA",IF(G30&lt;=34.74,"III JA"))))))))</f>
        <v>I JA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H26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6.140625" style="6" customWidth="1"/>
    <col min="2" max="2" width="9.57421875" style="6" bestFit="1" customWidth="1"/>
    <col min="3" max="3" width="12.28125" style="6" bestFit="1" customWidth="1"/>
    <col min="4" max="4" width="10.28125" style="6" customWidth="1"/>
    <col min="5" max="5" width="11.140625" style="6" bestFit="1" customWidth="1"/>
    <col min="6" max="6" width="24.00390625" style="6" bestFit="1" customWidth="1"/>
    <col min="7" max="7" width="6.00390625" style="6" customWidth="1"/>
    <col min="8" max="8" width="6.140625" style="6" customWidth="1"/>
    <col min="9" max="9" width="3.7109375" style="6" bestFit="1" customWidth="1"/>
    <col min="10" max="16384" width="9.140625" style="6" customWidth="1"/>
  </cols>
  <sheetData>
    <row r="1" spans="2:6" ht="17.25">
      <c r="B1" s="7"/>
      <c r="D1" s="8" t="s">
        <v>41</v>
      </c>
      <c r="E1" s="8"/>
      <c r="F1" s="9"/>
    </row>
    <row r="2" spans="1:7" ht="17.25">
      <c r="A2" s="11" t="s">
        <v>3</v>
      </c>
      <c r="B2" s="7"/>
      <c r="D2" s="8"/>
      <c r="E2" s="8"/>
      <c r="G2" s="31" t="s">
        <v>206</v>
      </c>
    </row>
    <row r="3" spans="2:6" s="13" customFormat="1" ht="3.75">
      <c r="B3" s="14"/>
      <c r="F3" s="15"/>
    </row>
    <row r="4" spans="2:7" ht="12.75">
      <c r="B4" s="17" t="s">
        <v>24</v>
      </c>
      <c r="C4" s="18"/>
      <c r="D4" s="17" t="s">
        <v>23</v>
      </c>
      <c r="E4" s="17"/>
      <c r="F4" s="19"/>
      <c r="G4" s="11"/>
    </row>
    <row r="5" spans="2:6" s="13" customFormat="1" ht="4.5" thickBot="1">
      <c r="B5" s="14"/>
      <c r="F5" s="15"/>
    </row>
    <row r="6" spans="1:8" ht="13.5" thickBot="1">
      <c r="A6" s="89" t="s">
        <v>605</v>
      </c>
      <c r="B6" s="90" t="s">
        <v>9</v>
      </c>
      <c r="C6" s="91" t="s">
        <v>10</v>
      </c>
      <c r="D6" s="92" t="s">
        <v>11</v>
      </c>
      <c r="E6" s="92" t="s">
        <v>40</v>
      </c>
      <c r="F6" s="92" t="s">
        <v>13</v>
      </c>
      <c r="G6" s="93" t="s">
        <v>14</v>
      </c>
      <c r="H6" s="95" t="s">
        <v>42</v>
      </c>
    </row>
    <row r="7" spans="1:8" ht="17.25" customHeight="1">
      <c r="A7" s="87" t="s">
        <v>6</v>
      </c>
      <c r="B7" s="56" t="s">
        <v>587</v>
      </c>
      <c r="C7" s="57" t="s">
        <v>588</v>
      </c>
      <c r="D7" s="122" t="s">
        <v>589</v>
      </c>
      <c r="E7" s="144" t="s">
        <v>578</v>
      </c>
      <c r="F7" s="144" t="s">
        <v>579</v>
      </c>
      <c r="G7" s="96">
        <v>26.69</v>
      </c>
      <c r="H7" s="143" t="str">
        <f aca="true" t="shared" si="0" ref="H7:H23">IF(ISBLANK(G7),"",IF(G7&lt;=22.75,"KSM",IF(G7&lt;=23.7,"I A",IF(G7&lt;=25.24,"II A",IF(G7&lt;=28.04,"III A",IF(G7&lt;=31.14,"I JA",IF(G7&lt;=33.24,"II JA",IF(G7&lt;=34.74,"III JA"))))))))</f>
        <v>III A</v>
      </c>
    </row>
    <row r="8" spans="1:8" ht="17.25" customHeight="1">
      <c r="A8" s="20" t="s">
        <v>16</v>
      </c>
      <c r="B8" s="112" t="s">
        <v>369</v>
      </c>
      <c r="C8" s="111" t="s">
        <v>127</v>
      </c>
      <c r="D8" s="110">
        <v>39566</v>
      </c>
      <c r="E8" s="109" t="s">
        <v>44</v>
      </c>
      <c r="F8" s="109" t="s">
        <v>118</v>
      </c>
      <c r="G8" s="96">
        <v>27.41</v>
      </c>
      <c r="H8" s="143" t="str">
        <f t="shared" si="0"/>
        <v>III A</v>
      </c>
    </row>
    <row r="9" spans="1:8" ht="17.25" customHeight="1">
      <c r="A9" s="87" t="s">
        <v>17</v>
      </c>
      <c r="B9" s="112" t="s">
        <v>124</v>
      </c>
      <c r="C9" s="111" t="s">
        <v>426</v>
      </c>
      <c r="D9" s="110">
        <v>39859</v>
      </c>
      <c r="E9" s="109" t="s">
        <v>44</v>
      </c>
      <c r="F9" s="109" t="s">
        <v>153</v>
      </c>
      <c r="G9" s="96">
        <v>27.42</v>
      </c>
      <c r="H9" s="143" t="str">
        <f t="shared" si="0"/>
        <v>III A</v>
      </c>
    </row>
    <row r="10" spans="1:8" ht="17.25" customHeight="1">
      <c r="A10" s="20" t="s">
        <v>18</v>
      </c>
      <c r="B10" s="112" t="s">
        <v>197</v>
      </c>
      <c r="C10" s="111" t="s">
        <v>348</v>
      </c>
      <c r="D10" s="110" t="s">
        <v>349</v>
      </c>
      <c r="E10" s="109" t="s">
        <v>329</v>
      </c>
      <c r="F10" s="109" t="s">
        <v>340</v>
      </c>
      <c r="G10" s="96">
        <v>27.92</v>
      </c>
      <c r="H10" s="143" t="str">
        <f t="shared" si="0"/>
        <v>III A</v>
      </c>
    </row>
    <row r="11" spans="1:8" ht="17.25" customHeight="1">
      <c r="A11" s="87" t="s">
        <v>19</v>
      </c>
      <c r="B11" s="112" t="s">
        <v>110</v>
      </c>
      <c r="C11" s="111" t="s">
        <v>244</v>
      </c>
      <c r="D11" s="110">
        <v>39880</v>
      </c>
      <c r="E11" s="109" t="s">
        <v>44</v>
      </c>
      <c r="F11" s="109" t="s">
        <v>117</v>
      </c>
      <c r="G11" s="96">
        <v>28.06</v>
      </c>
      <c r="H11" s="143" t="str">
        <f t="shared" si="0"/>
        <v>I JA</v>
      </c>
    </row>
    <row r="12" spans="1:8" ht="17.25" customHeight="1">
      <c r="A12" s="20" t="s">
        <v>20</v>
      </c>
      <c r="B12" s="112" t="s">
        <v>243</v>
      </c>
      <c r="C12" s="111" t="s">
        <v>116</v>
      </c>
      <c r="D12" s="110">
        <v>39551</v>
      </c>
      <c r="E12" s="109" t="s">
        <v>44</v>
      </c>
      <c r="F12" s="109" t="s">
        <v>117</v>
      </c>
      <c r="G12" s="96">
        <v>28.36</v>
      </c>
      <c r="H12" s="143" t="str">
        <f t="shared" si="0"/>
        <v>I JA</v>
      </c>
    </row>
    <row r="13" spans="1:8" ht="17.25" customHeight="1">
      <c r="A13" s="87" t="s">
        <v>21</v>
      </c>
      <c r="B13" s="112" t="s">
        <v>143</v>
      </c>
      <c r="C13" s="111" t="s">
        <v>144</v>
      </c>
      <c r="D13" s="110">
        <v>39701</v>
      </c>
      <c r="E13" s="109" t="s">
        <v>44</v>
      </c>
      <c r="F13" s="109" t="s">
        <v>66</v>
      </c>
      <c r="G13" s="96">
        <v>28.59</v>
      </c>
      <c r="H13" s="143" t="str">
        <f t="shared" si="0"/>
        <v>I JA</v>
      </c>
    </row>
    <row r="14" spans="1:8" ht="17.25" customHeight="1">
      <c r="A14" s="20" t="s">
        <v>22</v>
      </c>
      <c r="B14" s="112" t="s">
        <v>193</v>
      </c>
      <c r="C14" s="111" t="s">
        <v>51</v>
      </c>
      <c r="D14" s="110" t="s">
        <v>261</v>
      </c>
      <c r="E14" s="109" t="s">
        <v>44</v>
      </c>
      <c r="F14" s="109" t="s">
        <v>123</v>
      </c>
      <c r="G14" s="96">
        <v>28.68</v>
      </c>
      <c r="H14" s="143" t="str">
        <f t="shared" si="0"/>
        <v>I JA</v>
      </c>
    </row>
    <row r="15" spans="1:8" ht="17.25" customHeight="1">
      <c r="A15" s="87" t="s">
        <v>528</v>
      </c>
      <c r="B15" s="112" t="s">
        <v>104</v>
      </c>
      <c r="C15" s="111" t="s">
        <v>136</v>
      </c>
      <c r="D15" s="110" t="s">
        <v>137</v>
      </c>
      <c r="E15" s="109" t="s">
        <v>44</v>
      </c>
      <c r="F15" s="109" t="s">
        <v>62</v>
      </c>
      <c r="G15" s="96">
        <v>28.83</v>
      </c>
      <c r="H15" s="143" t="str">
        <f t="shared" si="0"/>
        <v>I JA</v>
      </c>
    </row>
    <row r="16" spans="1:8" ht="17.25" customHeight="1">
      <c r="A16" s="20" t="s">
        <v>529</v>
      </c>
      <c r="B16" s="112" t="s">
        <v>207</v>
      </c>
      <c r="C16" s="111" t="s">
        <v>409</v>
      </c>
      <c r="D16" s="110">
        <v>39531</v>
      </c>
      <c r="E16" s="109" t="s">
        <v>406</v>
      </c>
      <c r="F16" s="109" t="s">
        <v>407</v>
      </c>
      <c r="G16" s="96">
        <v>28.95</v>
      </c>
      <c r="H16" s="143" t="str">
        <f t="shared" si="0"/>
        <v>I JA</v>
      </c>
    </row>
    <row r="17" spans="1:8" ht="17.25" customHeight="1">
      <c r="A17" s="87" t="s">
        <v>530</v>
      </c>
      <c r="B17" s="112" t="s">
        <v>313</v>
      </c>
      <c r="C17" s="111" t="s">
        <v>105</v>
      </c>
      <c r="D17" s="110">
        <v>39936</v>
      </c>
      <c r="E17" s="109" t="s">
        <v>44</v>
      </c>
      <c r="F17" s="109" t="s">
        <v>312</v>
      </c>
      <c r="G17" s="96">
        <v>29.13</v>
      </c>
      <c r="H17" s="143" t="str">
        <f t="shared" si="0"/>
        <v>I JA</v>
      </c>
    </row>
    <row r="18" spans="1:8" ht="17.25" customHeight="1">
      <c r="A18" s="20" t="s">
        <v>596</v>
      </c>
      <c r="B18" s="112" t="s">
        <v>94</v>
      </c>
      <c r="C18" s="111" t="s">
        <v>95</v>
      </c>
      <c r="D18" s="110">
        <v>39869</v>
      </c>
      <c r="E18" s="109" t="s">
        <v>44</v>
      </c>
      <c r="F18" s="109" t="s">
        <v>84</v>
      </c>
      <c r="G18" s="96">
        <v>29.52</v>
      </c>
      <c r="H18" s="143" t="str">
        <f t="shared" si="0"/>
        <v>I JA</v>
      </c>
    </row>
    <row r="19" spans="1:8" ht="17.25" customHeight="1">
      <c r="A19" s="87" t="s">
        <v>609</v>
      </c>
      <c r="B19" s="112" t="s">
        <v>110</v>
      </c>
      <c r="C19" s="111" t="s">
        <v>111</v>
      </c>
      <c r="D19" s="110">
        <v>40064</v>
      </c>
      <c r="E19" s="109" t="s">
        <v>44</v>
      </c>
      <c r="F19" s="109" t="s">
        <v>312</v>
      </c>
      <c r="G19" s="96">
        <v>30.01</v>
      </c>
      <c r="H19" s="143" t="str">
        <f t="shared" si="0"/>
        <v>I JA</v>
      </c>
    </row>
    <row r="20" spans="1:8" ht="17.25" customHeight="1">
      <c r="A20" s="20" t="s">
        <v>610</v>
      </c>
      <c r="B20" s="112" t="s">
        <v>108</v>
      </c>
      <c r="C20" s="111" t="s">
        <v>109</v>
      </c>
      <c r="D20" s="110">
        <v>40003</v>
      </c>
      <c r="E20" s="109" t="s">
        <v>44</v>
      </c>
      <c r="F20" s="109" t="s">
        <v>312</v>
      </c>
      <c r="G20" s="96">
        <v>30.2</v>
      </c>
      <c r="H20" s="143" t="str">
        <f t="shared" si="0"/>
        <v>I JA</v>
      </c>
    </row>
    <row r="21" spans="1:8" ht="17.25" customHeight="1">
      <c r="A21" s="87" t="s">
        <v>611</v>
      </c>
      <c r="B21" s="112" t="s">
        <v>96</v>
      </c>
      <c r="C21" s="111" t="s">
        <v>218</v>
      </c>
      <c r="D21" s="110">
        <v>40007</v>
      </c>
      <c r="E21" s="109" t="s">
        <v>44</v>
      </c>
      <c r="F21" s="109" t="s">
        <v>149</v>
      </c>
      <c r="G21" s="96">
        <v>30.38</v>
      </c>
      <c r="H21" s="143" t="str">
        <f t="shared" si="0"/>
        <v>I JA</v>
      </c>
    </row>
    <row r="22" spans="1:8" ht="17.25" customHeight="1">
      <c r="A22" s="20" t="s">
        <v>612</v>
      </c>
      <c r="B22" s="112" t="s">
        <v>126</v>
      </c>
      <c r="C22" s="111" t="s">
        <v>517</v>
      </c>
      <c r="D22" s="110">
        <v>40442</v>
      </c>
      <c r="E22" s="109" t="s">
        <v>527</v>
      </c>
      <c r="F22" s="109" t="s">
        <v>514</v>
      </c>
      <c r="G22" s="96">
        <v>33.22</v>
      </c>
      <c r="H22" s="143" t="str">
        <f t="shared" si="0"/>
        <v>II JA</v>
      </c>
    </row>
    <row r="23" spans="1:8" ht="17.25" customHeight="1">
      <c r="A23" s="87" t="s">
        <v>613</v>
      </c>
      <c r="B23" s="112" t="s">
        <v>96</v>
      </c>
      <c r="C23" s="111" t="s">
        <v>250</v>
      </c>
      <c r="D23" s="110">
        <v>40269</v>
      </c>
      <c r="E23" s="109" t="s">
        <v>44</v>
      </c>
      <c r="F23" s="109" t="s">
        <v>117</v>
      </c>
      <c r="G23" s="96">
        <v>34.18</v>
      </c>
      <c r="H23" s="143" t="str">
        <f t="shared" si="0"/>
        <v>III JA</v>
      </c>
    </row>
    <row r="24" spans="1:8" ht="17.25" customHeight="1">
      <c r="A24" s="20"/>
      <c r="B24" s="112" t="s">
        <v>525</v>
      </c>
      <c r="C24" s="111" t="s">
        <v>526</v>
      </c>
      <c r="D24" s="110">
        <v>39878</v>
      </c>
      <c r="E24" s="109" t="s">
        <v>527</v>
      </c>
      <c r="F24" s="109" t="s">
        <v>521</v>
      </c>
      <c r="G24" s="96" t="s">
        <v>604</v>
      </c>
      <c r="H24" s="143"/>
    </row>
    <row r="25" spans="1:8" ht="17.25" customHeight="1">
      <c r="A25" s="20"/>
      <c r="B25" s="112" t="s">
        <v>414</v>
      </c>
      <c r="C25" s="111" t="s">
        <v>415</v>
      </c>
      <c r="D25" s="110">
        <v>40243</v>
      </c>
      <c r="E25" s="109" t="s">
        <v>44</v>
      </c>
      <c r="F25" s="109" t="s">
        <v>66</v>
      </c>
      <c r="G25" s="96" t="s">
        <v>604</v>
      </c>
      <c r="H25" s="143"/>
    </row>
    <row r="26" spans="1:8" ht="17.25" customHeight="1">
      <c r="A26" s="20"/>
      <c r="B26" s="112" t="s">
        <v>370</v>
      </c>
      <c r="C26" s="111" t="s">
        <v>371</v>
      </c>
      <c r="D26" s="110">
        <v>39593</v>
      </c>
      <c r="E26" s="109" t="s">
        <v>44</v>
      </c>
      <c r="F26" s="109" t="s">
        <v>118</v>
      </c>
      <c r="G26" s="96" t="s">
        <v>604</v>
      </c>
      <c r="H26" s="143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5.140625" style="6" customWidth="1"/>
    <col min="2" max="2" width="3.8515625" style="6" bestFit="1" customWidth="1"/>
    <col min="3" max="3" width="8.00390625" style="6" bestFit="1" customWidth="1"/>
    <col min="4" max="4" width="12.28125" style="6" bestFit="1" customWidth="1"/>
    <col min="5" max="5" width="10.28125" style="6" customWidth="1"/>
    <col min="6" max="6" width="11.140625" style="6" bestFit="1" customWidth="1"/>
    <col min="7" max="7" width="10.57421875" style="6" bestFit="1" customWidth="1"/>
    <col min="8" max="8" width="7.57421875" style="6" customWidth="1"/>
    <col min="9" max="9" width="6.421875" style="6" bestFit="1" customWidth="1"/>
    <col min="10" max="10" width="3.28125" style="6" customWidth="1"/>
    <col min="11" max="16384" width="9.140625" style="6" customWidth="1"/>
  </cols>
  <sheetData>
    <row r="1" spans="3:7" ht="17.25">
      <c r="C1" s="8"/>
      <c r="E1" s="8" t="s">
        <v>41</v>
      </c>
      <c r="F1" s="8"/>
      <c r="G1" s="9"/>
    </row>
    <row r="2" spans="1:8" ht="17.25">
      <c r="A2" s="11" t="s">
        <v>3</v>
      </c>
      <c r="B2" s="11"/>
      <c r="C2" s="7"/>
      <c r="E2" s="8"/>
      <c r="F2" s="8"/>
      <c r="H2" s="31" t="s">
        <v>206</v>
      </c>
    </row>
    <row r="3" spans="3:7" s="13" customFormat="1" ht="3.75">
      <c r="C3" s="14"/>
      <c r="G3" s="15"/>
    </row>
    <row r="4" spans="3:8" ht="12.75">
      <c r="C4" s="17" t="s">
        <v>1</v>
      </c>
      <c r="D4" s="18"/>
      <c r="E4" s="17" t="s">
        <v>5</v>
      </c>
      <c r="F4" s="17"/>
      <c r="G4" s="19"/>
      <c r="H4" s="11"/>
    </row>
    <row r="5" spans="3:7" s="13" customFormat="1" ht="4.5" thickBot="1">
      <c r="C5" s="14"/>
      <c r="G5" s="15"/>
    </row>
    <row r="6" spans="1:9" ht="13.5" thickBot="1">
      <c r="A6" s="89" t="s">
        <v>605</v>
      </c>
      <c r="B6" s="100" t="s">
        <v>25</v>
      </c>
      <c r="C6" s="90" t="s">
        <v>9</v>
      </c>
      <c r="D6" s="91" t="s">
        <v>10</v>
      </c>
      <c r="E6" s="92" t="s">
        <v>11</v>
      </c>
      <c r="F6" s="92" t="s">
        <v>40</v>
      </c>
      <c r="G6" s="92" t="s">
        <v>13</v>
      </c>
      <c r="H6" s="93" t="s">
        <v>14</v>
      </c>
      <c r="I6" s="95" t="s">
        <v>42</v>
      </c>
    </row>
    <row r="7" spans="1:9" ht="17.25" customHeight="1">
      <c r="A7" s="87" t="s">
        <v>6</v>
      </c>
      <c r="B7" s="124">
        <v>69</v>
      </c>
      <c r="C7" s="56" t="s">
        <v>507</v>
      </c>
      <c r="D7" s="57" t="s">
        <v>508</v>
      </c>
      <c r="E7" s="123">
        <v>39476</v>
      </c>
      <c r="F7" s="121" t="s">
        <v>527</v>
      </c>
      <c r="G7" s="58" t="s">
        <v>509</v>
      </c>
      <c r="H7" s="99">
        <v>0.0012079861111111113</v>
      </c>
      <c r="I7" s="98" t="str">
        <f>IF(ISBLANK(H7),"",IF(H7&lt;=0.00109375,"KSM",IF(H7&lt;=0.00115162037037037,"I A",IF(H7&lt;=0.00124421296296296,"II A",IF(H7&lt;=0.0013599537037037,"III A",IF(H7&lt;=0.00148726851851852,"I JA",IF(H7&lt;=0.00160300925925926,"II JA",IF(H7&lt;=0.00169560185185185,"III JA"))))))))</f>
        <v>II A</v>
      </c>
    </row>
    <row r="8" spans="1:9" ht="17.25" customHeight="1">
      <c r="A8" s="20" t="s">
        <v>16</v>
      </c>
      <c r="B8" s="124">
        <v>94</v>
      </c>
      <c r="C8" s="56" t="s">
        <v>182</v>
      </c>
      <c r="D8" s="57" t="s">
        <v>181</v>
      </c>
      <c r="E8" s="122" t="s">
        <v>180</v>
      </c>
      <c r="F8" s="121" t="s">
        <v>44</v>
      </c>
      <c r="G8" s="58" t="s">
        <v>117</v>
      </c>
      <c r="H8" s="97">
        <v>0.001250925925925926</v>
      </c>
      <c r="I8" s="98" t="str">
        <f>IF(ISBLANK(H8),"",IF(H8&lt;=0.00109375,"KSM",IF(H8&lt;=0.00115162037037037,"I A",IF(H8&lt;=0.00124421296296296,"II A",IF(H8&lt;=0.0013599537037037,"III A",IF(H8&lt;=0.00148726851851852,"I JA",IF(H8&lt;=0.00160300925925926,"II JA",IF(H8&lt;=0.00169560185185185,"III JA"))))))))</f>
        <v>III A</v>
      </c>
    </row>
    <row r="9" spans="1:9" ht="17.25" customHeight="1">
      <c r="A9" s="87" t="s">
        <v>17</v>
      </c>
      <c r="B9" s="124">
        <v>80</v>
      </c>
      <c r="C9" s="56" t="s">
        <v>404</v>
      </c>
      <c r="D9" s="57" t="s">
        <v>539</v>
      </c>
      <c r="E9" s="123" t="s">
        <v>540</v>
      </c>
      <c r="F9" s="121" t="s">
        <v>553</v>
      </c>
      <c r="G9" s="58" t="s">
        <v>541</v>
      </c>
      <c r="H9" s="97">
        <v>0.0013868055555555554</v>
      </c>
      <c r="I9" s="98" t="str">
        <f>IF(ISBLANK(H9),"",IF(H9&lt;=0.00109375,"KSM",IF(H9&lt;=0.00115162037037037,"I A",IF(H9&lt;=0.00124421296296296,"II A",IF(H9&lt;=0.0013599537037037,"III A",IF(H9&lt;=0.00148726851851852,"I JA",IF(H9&lt;=0.00160300925925926,"II JA",IF(H9&lt;=0.00169560185185185,"III JA"))))))))</f>
        <v>I JA</v>
      </c>
    </row>
    <row r="10" spans="1:9" ht="17.25" customHeight="1">
      <c r="A10" s="20" t="s">
        <v>18</v>
      </c>
      <c r="B10" s="124">
        <v>87</v>
      </c>
      <c r="C10" s="56" t="s">
        <v>90</v>
      </c>
      <c r="D10" s="57" t="s">
        <v>448</v>
      </c>
      <c r="E10" s="122">
        <v>40023</v>
      </c>
      <c r="F10" s="121" t="s">
        <v>44</v>
      </c>
      <c r="G10" s="58" t="s">
        <v>43</v>
      </c>
      <c r="H10" s="97">
        <v>0.001499189814814815</v>
      </c>
      <c r="I10" s="98" t="str">
        <f>IF(ISBLANK(H10),"",IF(H10&lt;=0.00109375,"KSM",IF(H10&lt;=0.00115162037037037,"I A",IF(H10&lt;=0.00124421296296296,"II A",IF(H10&lt;=0.0013599537037037,"III A",IF(H10&lt;=0.00148726851851852,"I JA",IF(H10&lt;=0.00160300925925926,"II JA",IF(H10&lt;=0.00169560185185185,"III JA"))))))))</f>
        <v>II JA</v>
      </c>
    </row>
    <row r="11" spans="1:9" ht="17.25" customHeight="1">
      <c r="A11" s="87" t="s">
        <v>19</v>
      </c>
      <c r="B11" s="124">
        <v>95</v>
      </c>
      <c r="C11" s="56" t="s">
        <v>182</v>
      </c>
      <c r="D11" s="57" t="s">
        <v>427</v>
      </c>
      <c r="E11" s="122">
        <v>39654</v>
      </c>
      <c r="F11" s="121" t="s">
        <v>44</v>
      </c>
      <c r="G11" s="58" t="s">
        <v>153</v>
      </c>
      <c r="H11" s="97">
        <v>0.0017417824074074074</v>
      </c>
      <c r="I11" s="98"/>
    </row>
    <row r="12" spans="1:9" ht="17.25" customHeight="1">
      <c r="A12" s="20"/>
      <c r="B12" s="124">
        <v>71</v>
      </c>
      <c r="C12" s="56" t="s">
        <v>404</v>
      </c>
      <c r="D12" s="57" t="s">
        <v>405</v>
      </c>
      <c r="E12" s="122">
        <v>39998</v>
      </c>
      <c r="F12" s="121" t="s">
        <v>406</v>
      </c>
      <c r="G12" s="58" t="s">
        <v>407</v>
      </c>
      <c r="H12" s="97" t="s">
        <v>604</v>
      </c>
      <c r="I12" s="98"/>
    </row>
    <row r="13" spans="3:7" s="13" customFormat="1" ht="3.75">
      <c r="C13" s="14"/>
      <c r="G13" s="15"/>
    </row>
    <row r="14" spans="3:8" ht="12.75">
      <c r="C14" s="17" t="s">
        <v>1</v>
      </c>
      <c r="D14" s="18"/>
      <c r="E14" s="17" t="s">
        <v>23</v>
      </c>
      <c r="F14" s="17"/>
      <c r="G14" s="19"/>
      <c r="H14" s="11"/>
    </row>
    <row r="15" spans="3:7" s="13" customFormat="1" ht="4.5" thickBot="1">
      <c r="C15" s="14"/>
      <c r="G15" s="15"/>
    </row>
    <row r="16" spans="1:9" ht="13.5" thickBot="1">
      <c r="A16" s="89" t="s">
        <v>605</v>
      </c>
      <c r="B16" s="100" t="s">
        <v>25</v>
      </c>
      <c r="C16" s="90" t="s">
        <v>9</v>
      </c>
      <c r="D16" s="91" t="s">
        <v>10</v>
      </c>
      <c r="E16" s="92" t="s">
        <v>11</v>
      </c>
      <c r="F16" s="92" t="s">
        <v>40</v>
      </c>
      <c r="G16" s="92" t="s">
        <v>13</v>
      </c>
      <c r="H16" s="93" t="s">
        <v>14</v>
      </c>
      <c r="I16" s="95" t="s">
        <v>42</v>
      </c>
    </row>
    <row r="17" spans="1:9" ht="17.25" customHeight="1">
      <c r="A17" s="87" t="s">
        <v>6</v>
      </c>
      <c r="B17" s="124">
        <v>86</v>
      </c>
      <c r="C17" s="66" t="s">
        <v>313</v>
      </c>
      <c r="D17" s="67" t="s">
        <v>105</v>
      </c>
      <c r="E17" s="68">
        <v>39936</v>
      </c>
      <c r="F17" s="69" t="s">
        <v>44</v>
      </c>
      <c r="G17" s="69" t="s">
        <v>312</v>
      </c>
      <c r="H17" s="101">
        <v>0.001195949074074074</v>
      </c>
      <c r="I17" s="102" t="str">
        <f>IF(ISBLANK(H17),"",IF(H17&lt;=0.000966435185185185,"KSM",IF(H17&lt;=0.00101273148148148,"I A",IF(H17&lt;=0.00108217592592593,"II A",IF(H17&lt;=0.0012037037037037,"III A",IF(H17&lt;=0.00146990740740741,"I JA",IF(H17&lt;=0.00148148148148148,"II JA",IF(H17&lt;=0.00157407407407407,"III JA"))))))))</f>
        <v>III A</v>
      </c>
    </row>
    <row r="18" spans="1:9" ht="17.25" customHeight="1">
      <c r="A18" s="20" t="s">
        <v>16</v>
      </c>
      <c r="B18" s="124">
        <v>93</v>
      </c>
      <c r="C18" s="66" t="s">
        <v>207</v>
      </c>
      <c r="D18" s="67" t="s">
        <v>249</v>
      </c>
      <c r="E18" s="68">
        <v>40225</v>
      </c>
      <c r="F18" s="69" t="s">
        <v>44</v>
      </c>
      <c r="G18" s="69" t="s">
        <v>117</v>
      </c>
      <c r="H18" s="101">
        <v>0.001412037037037037</v>
      </c>
      <c r="I18" s="102" t="str">
        <f>IF(ISBLANK(H18),"",IF(H18&lt;=0.000966435185185185,"KSM",IF(H18&lt;=0.00101273148148148,"I A",IF(H18&lt;=0.00108217592592593,"II A",IF(H18&lt;=0.0012037037037037,"III A",IF(H18&lt;=0.00146990740740741,"I JA",IF(H18&lt;=0.00148148148148148,"II JA",IF(H18&lt;=0.00157407407407407,"III JA"))))))))</f>
        <v>I JA</v>
      </c>
    </row>
    <row r="19" spans="1:9" ht="17.25" customHeight="1">
      <c r="A19" s="87" t="s">
        <v>17</v>
      </c>
      <c r="B19" s="124">
        <v>97</v>
      </c>
      <c r="C19" s="66" t="s">
        <v>115</v>
      </c>
      <c r="D19" s="67" t="s">
        <v>428</v>
      </c>
      <c r="E19" s="68">
        <v>39969</v>
      </c>
      <c r="F19" s="69" t="s">
        <v>44</v>
      </c>
      <c r="G19" s="69" t="s">
        <v>153</v>
      </c>
      <c r="H19" s="101">
        <v>0.0015950231481481481</v>
      </c>
      <c r="I19" s="102"/>
    </row>
    <row r="20" spans="1:9" ht="17.25" customHeight="1">
      <c r="A20" s="20" t="s">
        <v>18</v>
      </c>
      <c r="B20" s="124">
        <v>73</v>
      </c>
      <c r="C20" s="66" t="s">
        <v>570</v>
      </c>
      <c r="D20" s="67" t="s">
        <v>571</v>
      </c>
      <c r="E20" s="68" t="s">
        <v>572</v>
      </c>
      <c r="F20" s="69" t="s">
        <v>568</v>
      </c>
      <c r="G20" s="69" t="s">
        <v>569</v>
      </c>
      <c r="H20" s="101">
        <v>0.0016865740740740738</v>
      </c>
      <c r="I20" s="102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viltis</dc:creator>
  <cp:keywords/>
  <dc:description/>
  <cp:lastModifiedBy>Step</cp:lastModifiedBy>
  <cp:lastPrinted>2023-01-11T16:14:20Z</cp:lastPrinted>
  <dcterms:created xsi:type="dcterms:W3CDTF">2016-01-17T13:25:33Z</dcterms:created>
  <dcterms:modified xsi:type="dcterms:W3CDTF">2023-01-12T09:40:27Z</dcterms:modified>
  <cp:category/>
  <cp:version/>
  <cp:contentType/>
  <cp:contentStatus/>
</cp:coreProperties>
</file>