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838"/>
  </bookViews>
  <sheets>
    <sheet name="60M" sheetId="19" r:id="rId1"/>
    <sheet name="60M Finalai" sheetId="53" r:id="rId2"/>
    <sheet name="60M galutinis" sheetId="57" r:id="rId3"/>
    <sheet name="60V" sheetId="20" r:id="rId4"/>
    <sheet name="60V Finalai" sheetId="54" r:id="rId5"/>
    <sheet name="60V galutinis" sheetId="58" r:id="rId6"/>
    <sheet name="200M" sheetId="21" r:id="rId7"/>
    <sheet name="200M galutinis" sheetId="59" r:id="rId8"/>
    <sheet name="200V" sheetId="22" r:id="rId9"/>
    <sheet name="200V galutinis" sheetId="60" r:id="rId10"/>
    <sheet name="400M" sheetId="41" r:id="rId11"/>
    <sheet name="400M gal." sheetId="55" r:id="rId12"/>
    <sheet name="400V" sheetId="4" r:id="rId13"/>
    <sheet name="400V gal." sheetId="56" r:id="rId14"/>
    <sheet name="800M" sheetId="23" r:id="rId15"/>
    <sheet name="800V" sheetId="42" r:id="rId16"/>
    <sheet name="1500V" sheetId="7" r:id="rId17"/>
    <sheet name="60bbM" sheetId="9" r:id="rId18"/>
    <sheet name="60bbV" sheetId="10" r:id="rId19"/>
    <sheet name="AukštisM" sheetId="12" r:id="rId20"/>
    <sheet name="AukštisV" sheetId="29" r:id="rId21"/>
    <sheet name="KartisM" sheetId="30" r:id="rId22"/>
    <sheet name="KartisV" sheetId="31" r:id="rId23"/>
    <sheet name="TolisM" sheetId="13" r:id="rId24"/>
    <sheet name="TolisV" sheetId="14" r:id="rId25"/>
    <sheet name="TrišuolisMV" sheetId="32" r:id="rId26"/>
    <sheet name="RutulysM" sheetId="34" r:id="rId27"/>
    <sheet name="RutulysV" sheetId="15" r:id="rId2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0" l="1"/>
  <c r="I7" i="60"/>
  <c r="I12" i="60"/>
  <c r="I10" i="60"/>
  <c r="I9" i="60"/>
  <c r="I8" i="60"/>
  <c r="I13" i="60"/>
  <c r="I7" i="22"/>
  <c r="I8" i="59"/>
  <c r="I7" i="59"/>
  <c r="I9" i="59"/>
  <c r="I10" i="59"/>
  <c r="I14" i="59"/>
  <c r="I11" i="59"/>
  <c r="I15" i="59"/>
  <c r="I13" i="59"/>
  <c r="I16" i="59"/>
  <c r="I12" i="59"/>
  <c r="J11" i="42"/>
  <c r="N28" i="15"/>
  <c r="O28" i="15" s="1"/>
  <c r="N27" i="15"/>
  <c r="O27" i="15" s="1"/>
  <c r="O10" i="34"/>
  <c r="P10" i="34" s="1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0" i="58"/>
  <c r="L18" i="58"/>
  <c r="L17" i="58"/>
  <c r="L15" i="58"/>
  <c r="L16" i="58"/>
  <c r="L19" i="58"/>
  <c r="L11" i="58"/>
  <c r="L8" i="58"/>
  <c r="L7" i="58"/>
  <c r="L10" i="58"/>
  <c r="L12" i="58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0" i="57"/>
  <c r="L18" i="57"/>
  <c r="L16" i="57"/>
  <c r="L17" i="57"/>
  <c r="L19" i="57"/>
  <c r="L12" i="57"/>
  <c r="L9" i="57"/>
  <c r="L7" i="57"/>
  <c r="L10" i="57"/>
  <c r="L11" i="57"/>
  <c r="J10" i="56"/>
  <c r="J18" i="56"/>
  <c r="J12" i="56"/>
  <c r="J9" i="56"/>
  <c r="J8" i="56"/>
  <c r="J17" i="56"/>
  <c r="J15" i="56"/>
  <c r="J14" i="56"/>
  <c r="J11" i="56"/>
  <c r="J16" i="56"/>
  <c r="J13" i="56"/>
  <c r="J7" i="56"/>
  <c r="J7" i="55"/>
  <c r="J8" i="55"/>
  <c r="J10" i="55"/>
  <c r="J12" i="55"/>
  <c r="J13" i="55"/>
  <c r="J11" i="55"/>
  <c r="J14" i="55"/>
  <c r="J9" i="55"/>
  <c r="J16" i="55"/>
  <c r="J15" i="55"/>
  <c r="L56" i="54"/>
  <c r="L36" i="54"/>
  <c r="L55" i="54"/>
  <c r="L16" i="54"/>
  <c r="L34" i="54"/>
  <c r="L43" i="54"/>
  <c r="L54" i="54"/>
  <c r="L53" i="54"/>
  <c r="L10" i="54"/>
  <c r="L48" i="54"/>
  <c r="L29" i="54"/>
  <c r="L44" i="54"/>
  <c r="L8" i="54"/>
  <c r="L37" i="54"/>
  <c r="L25" i="54"/>
  <c r="L9" i="54"/>
  <c r="L24" i="54"/>
  <c r="L26" i="54"/>
  <c r="L46" i="54"/>
  <c r="L20" i="54"/>
  <c r="L17" i="54"/>
  <c r="L27" i="54"/>
  <c r="L47" i="54"/>
  <c r="L42" i="54"/>
  <c r="L7" i="54"/>
  <c r="L33" i="54"/>
  <c r="L15" i="54"/>
  <c r="L12" i="54"/>
  <c r="L45" i="54"/>
  <c r="L30" i="54"/>
  <c r="L39" i="54"/>
  <c r="L23" i="54"/>
  <c r="L22" i="54"/>
  <c r="L49" i="54"/>
  <c r="L41" i="54"/>
  <c r="L38" i="54"/>
  <c r="L19" i="54"/>
  <c r="L32" i="54"/>
  <c r="L35" i="54"/>
  <c r="L52" i="54"/>
  <c r="L40" i="54"/>
  <c r="L18" i="54"/>
  <c r="L31" i="54"/>
  <c r="L51" i="54"/>
  <c r="L50" i="54"/>
  <c r="L28" i="54"/>
  <c r="L28" i="20"/>
  <c r="L30" i="53"/>
  <c r="L26" i="53"/>
  <c r="L8" i="53"/>
  <c r="L18" i="53"/>
  <c r="L7" i="53"/>
  <c r="L27" i="53"/>
  <c r="L29" i="53"/>
  <c r="L17" i="53"/>
  <c r="L25" i="53"/>
  <c r="L11" i="53"/>
  <c r="L28" i="53"/>
  <c r="L31" i="53"/>
  <c r="L9" i="53"/>
  <c r="L12" i="53"/>
  <c r="L15" i="53"/>
  <c r="L22" i="53"/>
  <c r="L19" i="53"/>
  <c r="L24" i="53"/>
  <c r="L32" i="53"/>
  <c r="L36" i="53"/>
  <c r="L23" i="53"/>
  <c r="L35" i="53"/>
  <c r="L34" i="53"/>
  <c r="L16" i="53"/>
  <c r="L33" i="53"/>
  <c r="AA12" i="31"/>
  <c r="AA9" i="31"/>
  <c r="AA11" i="31"/>
  <c r="AA6" i="31"/>
  <c r="AA10" i="31"/>
  <c r="AA7" i="31"/>
  <c r="AA8" i="31"/>
  <c r="Y7" i="30"/>
  <c r="Y8" i="30"/>
  <c r="Y6" i="30"/>
  <c r="Y11" i="30"/>
  <c r="Y10" i="30"/>
  <c r="Y9" i="30"/>
  <c r="I20" i="21"/>
  <c r="I19" i="21"/>
  <c r="I18" i="21"/>
  <c r="I17" i="21"/>
  <c r="I15" i="21"/>
  <c r="I13" i="21"/>
  <c r="I14" i="21"/>
  <c r="I12" i="21"/>
  <c r="I10" i="21"/>
  <c r="I9" i="21"/>
  <c r="I8" i="21"/>
  <c r="I7" i="21"/>
  <c r="I15" i="22"/>
  <c r="I14" i="22"/>
  <c r="I13" i="22"/>
  <c r="I12" i="22"/>
  <c r="I10" i="22"/>
  <c r="I9" i="22"/>
  <c r="I8" i="22"/>
  <c r="J13" i="42"/>
  <c r="J10" i="7"/>
  <c r="J8" i="7"/>
  <c r="J12" i="7"/>
  <c r="J13" i="7"/>
  <c r="J25" i="4"/>
  <c r="J24" i="4"/>
  <c r="J23" i="4"/>
  <c r="J22" i="4"/>
  <c r="J20" i="41"/>
  <c r="J19" i="41"/>
  <c r="J18" i="41"/>
  <c r="J17" i="41"/>
  <c r="J15" i="41"/>
  <c r="J14" i="41"/>
  <c r="J13" i="41"/>
  <c r="J12" i="41"/>
  <c r="L61" i="20"/>
  <c r="L60" i="20"/>
  <c r="L59" i="20"/>
  <c r="L58" i="20"/>
  <c r="L57" i="20"/>
  <c r="L56" i="20"/>
  <c r="L54" i="20"/>
  <c r="L53" i="20"/>
  <c r="L52" i="20"/>
  <c r="L51" i="20"/>
  <c r="L50" i="20"/>
  <c r="L49" i="20"/>
  <c r="L47" i="20"/>
  <c r="L46" i="20"/>
  <c r="L45" i="20"/>
  <c r="L44" i="20"/>
  <c r="L43" i="20"/>
  <c r="L42" i="20"/>
  <c r="L40" i="20"/>
  <c r="L39" i="20"/>
  <c r="L38" i="20"/>
  <c r="L37" i="20"/>
  <c r="L36" i="20"/>
  <c r="L35" i="20"/>
  <c r="L33" i="20"/>
  <c r="L32" i="20"/>
  <c r="L31" i="20"/>
  <c r="L30" i="20"/>
  <c r="L29" i="20"/>
  <c r="L26" i="20"/>
  <c r="L25" i="20"/>
  <c r="L24" i="20"/>
  <c r="L23" i="20"/>
  <c r="L22" i="20"/>
  <c r="L21" i="20"/>
  <c r="L19" i="20"/>
  <c r="L18" i="20"/>
  <c r="L17" i="20"/>
  <c r="L16" i="20"/>
  <c r="L15" i="20"/>
  <c r="L14" i="20"/>
  <c r="L11" i="20"/>
  <c r="L10" i="20"/>
  <c r="L9" i="20"/>
  <c r="L8" i="20"/>
  <c r="L7" i="20"/>
  <c r="L12" i="20"/>
  <c r="X7" i="29"/>
  <c r="N10" i="15"/>
  <c r="O10" i="15" s="1"/>
  <c r="N11" i="15"/>
  <c r="O11" i="15" s="1"/>
  <c r="N12" i="15"/>
  <c r="O12" i="15" s="1"/>
  <c r="N13" i="15"/>
  <c r="O13" i="15" s="1"/>
  <c r="O15" i="14"/>
  <c r="P15" i="14" s="1"/>
  <c r="O10" i="14"/>
  <c r="P10" i="14" s="1"/>
  <c r="O14" i="14"/>
  <c r="P14" i="14" s="1"/>
  <c r="O19" i="14"/>
  <c r="P19" i="14"/>
  <c r="O21" i="14"/>
  <c r="P21" i="14" s="1"/>
  <c r="O8" i="14"/>
  <c r="P8" i="14" s="1"/>
  <c r="O9" i="14"/>
  <c r="P9" i="14" s="1"/>
  <c r="O18" i="32"/>
  <c r="P18" i="32" s="1"/>
  <c r="O7" i="32"/>
  <c r="P7" i="32" s="1"/>
  <c r="O9" i="32"/>
  <c r="P9" i="32" s="1"/>
  <c r="O11" i="13"/>
  <c r="P11" i="13" s="1"/>
  <c r="O10" i="13"/>
  <c r="P10" i="13"/>
  <c r="O6" i="34"/>
  <c r="P6" i="34" s="1"/>
  <c r="O11" i="34"/>
  <c r="P11" i="34" s="1"/>
  <c r="O8" i="34"/>
  <c r="P8" i="34" s="1"/>
  <c r="X7" i="12"/>
  <c r="X6" i="12"/>
  <c r="X8" i="12"/>
  <c r="J7" i="9"/>
  <c r="J11" i="9"/>
  <c r="J8" i="9"/>
  <c r="L16" i="19"/>
  <c r="L8" i="19"/>
  <c r="L18" i="19"/>
  <c r="L19" i="19"/>
  <c r="L17" i="19"/>
  <c r="L36" i="19"/>
  <c r="L9" i="19"/>
  <c r="L33" i="19"/>
  <c r="L39" i="19"/>
  <c r="L10" i="19"/>
  <c r="L14" i="19"/>
  <c r="L12" i="19"/>
  <c r="L22" i="19"/>
  <c r="L35" i="19"/>
  <c r="L28" i="19"/>
  <c r="L38" i="19"/>
  <c r="L37" i="19"/>
  <c r="L40" i="19"/>
  <c r="L29" i="19"/>
  <c r="L23" i="19"/>
  <c r="L32" i="19"/>
  <c r="L31" i="19"/>
  <c r="L30" i="19"/>
  <c r="L11" i="19"/>
  <c r="L24" i="19"/>
  <c r="L21" i="19"/>
  <c r="L26" i="19"/>
  <c r="L25" i="19"/>
  <c r="L15" i="19"/>
  <c r="L7" i="19"/>
  <c r="N19" i="15"/>
  <c r="O19" i="15" s="1"/>
  <c r="N21" i="15"/>
  <c r="O21" i="15" s="1"/>
  <c r="N20" i="15"/>
  <c r="O20" i="15" s="1"/>
  <c r="I8" i="10"/>
  <c r="I7" i="10"/>
  <c r="I9" i="10"/>
  <c r="I17" i="10"/>
  <c r="I16" i="10"/>
  <c r="I15" i="10"/>
  <c r="I14" i="10"/>
  <c r="J9" i="7"/>
  <c r="J11" i="7"/>
  <c r="J7" i="7"/>
  <c r="O17" i="14"/>
  <c r="P17" i="14" s="1"/>
  <c r="O7" i="14"/>
  <c r="P7" i="14" s="1"/>
  <c r="O12" i="14"/>
  <c r="P12" i="14" s="1"/>
  <c r="O19" i="32"/>
  <c r="P19" i="32" s="1"/>
  <c r="O17" i="32"/>
  <c r="P17" i="32" s="1"/>
  <c r="O16" i="32"/>
  <c r="P16" i="32" s="1"/>
  <c r="O20" i="32"/>
  <c r="P20" i="32" s="1"/>
  <c r="O16" i="14"/>
  <c r="P16" i="14" s="1"/>
  <c r="O13" i="14"/>
  <c r="P13" i="14" s="1"/>
  <c r="J20" i="4"/>
  <c r="J19" i="4"/>
  <c r="J18" i="4"/>
  <c r="N8" i="15"/>
  <c r="O8" i="15" s="1"/>
  <c r="N9" i="15"/>
  <c r="O9" i="15" s="1"/>
  <c r="N6" i="15"/>
  <c r="O6" i="15" s="1"/>
  <c r="N7" i="15"/>
  <c r="O7" i="15" s="1"/>
  <c r="O13" i="34"/>
  <c r="P13" i="34" s="1"/>
  <c r="O9" i="34"/>
  <c r="P9" i="34" s="1"/>
  <c r="O7" i="34"/>
  <c r="P7" i="34" s="1"/>
  <c r="O12" i="34"/>
  <c r="P12" i="34"/>
  <c r="O6" i="32"/>
  <c r="P6" i="32" s="1"/>
  <c r="O8" i="32"/>
  <c r="P8" i="32" s="1"/>
  <c r="O11" i="14"/>
  <c r="P11" i="14" s="1"/>
  <c r="O20" i="14"/>
  <c r="P20" i="14"/>
  <c r="O6" i="14"/>
  <c r="P6" i="14" s="1"/>
  <c r="O18" i="14"/>
  <c r="P18" i="14" s="1"/>
  <c r="O7" i="13"/>
  <c r="P7" i="13" s="1"/>
  <c r="O6" i="13"/>
  <c r="P6" i="13"/>
  <c r="O8" i="13"/>
  <c r="P8" i="13" s="1"/>
  <c r="O9" i="13"/>
  <c r="P9" i="13" s="1"/>
  <c r="O12" i="13"/>
  <c r="P12" i="13" s="1"/>
  <c r="X8" i="29"/>
  <c r="J9" i="9"/>
  <c r="J10" i="9"/>
  <c r="J15" i="42"/>
  <c r="J7" i="42"/>
  <c r="J9" i="42"/>
  <c r="J12" i="42"/>
  <c r="J14" i="42"/>
  <c r="J9" i="23"/>
  <c r="J10" i="23"/>
  <c r="J8" i="23"/>
  <c r="J11" i="23"/>
  <c r="J10" i="42"/>
  <c r="J8" i="42"/>
  <c r="J10" i="41"/>
  <c r="J9" i="41"/>
  <c r="J8" i="41"/>
  <c r="J7" i="41"/>
  <c r="J17" i="4"/>
  <c r="J15" i="4"/>
  <c r="J14" i="4"/>
  <c r="J13" i="4"/>
  <c r="J12" i="4"/>
  <c r="J9" i="4"/>
  <c r="J7" i="23"/>
  <c r="X6" i="29"/>
  <c r="J7" i="4"/>
  <c r="J8" i="4"/>
  <c r="J10" i="4"/>
</calcChain>
</file>

<file path=xl/sharedStrings.xml><?xml version="1.0" encoding="utf-8"?>
<sst xmlns="http://schemas.openxmlformats.org/spreadsheetml/2006/main" count="2716" uniqueCount="554">
  <si>
    <t>Kaunas</t>
  </si>
  <si>
    <t xml:space="preserve">60 m </t>
  </si>
  <si>
    <t>1</t>
  </si>
  <si>
    <t>bėgimas</t>
  </si>
  <si>
    <t>Takas</t>
  </si>
  <si>
    <t>Vardas</t>
  </si>
  <si>
    <t>Pavardė</t>
  </si>
  <si>
    <t>Gim.data</t>
  </si>
  <si>
    <t>Komanda</t>
  </si>
  <si>
    <t>Treneris</t>
  </si>
  <si>
    <t>Rez.</t>
  </si>
  <si>
    <t>Rez.f.</t>
  </si>
  <si>
    <t>Kv. l.</t>
  </si>
  <si>
    <t>Kauno "Startas"</t>
  </si>
  <si>
    <t>2</t>
  </si>
  <si>
    <t>Karolina</t>
  </si>
  <si>
    <t>Talalaitė</t>
  </si>
  <si>
    <t>3</t>
  </si>
  <si>
    <t>4</t>
  </si>
  <si>
    <t>Greta</t>
  </si>
  <si>
    <t>Zalatoriūtė</t>
  </si>
  <si>
    <t>5</t>
  </si>
  <si>
    <t>Ugnė</t>
  </si>
  <si>
    <t>Kutkaitė</t>
  </si>
  <si>
    <t>2006-09-01</t>
  </si>
  <si>
    <t>6</t>
  </si>
  <si>
    <t>Augustė</t>
  </si>
  <si>
    <t>Karosaitė</t>
  </si>
  <si>
    <t>2006-08-01</t>
  </si>
  <si>
    <t>Gabija</t>
  </si>
  <si>
    <t>Ižikovaitė</t>
  </si>
  <si>
    <t>R.Sadzevičienė</t>
  </si>
  <si>
    <t>O.Pavilionienė</t>
  </si>
  <si>
    <t>Evelina</t>
  </si>
  <si>
    <t>Rugilė</t>
  </si>
  <si>
    <t>Miklyčiūtė</t>
  </si>
  <si>
    <t>Miglė</t>
  </si>
  <si>
    <t>Šustickaitė</t>
  </si>
  <si>
    <t>Kamilė</t>
  </si>
  <si>
    <t>Nedas</t>
  </si>
  <si>
    <t>Talalas</t>
  </si>
  <si>
    <t>Modestas</t>
  </si>
  <si>
    <t>Šalnaitis</t>
  </si>
  <si>
    <t>R. Ančlauskas</t>
  </si>
  <si>
    <t>Kristupas</t>
  </si>
  <si>
    <t>Dovydas</t>
  </si>
  <si>
    <t>Norvaišas</t>
  </si>
  <si>
    <t>E. Dilys</t>
  </si>
  <si>
    <t>Rokas</t>
  </si>
  <si>
    <t>Naglis</t>
  </si>
  <si>
    <t>Baranauskas</t>
  </si>
  <si>
    <t>Stanevičius</t>
  </si>
  <si>
    <t>Mantas</t>
  </si>
  <si>
    <t>Babušis</t>
  </si>
  <si>
    <t>A. Skujytė</t>
  </si>
  <si>
    <t>A.Gavėnas</t>
  </si>
  <si>
    <t xml:space="preserve">400 m </t>
  </si>
  <si>
    <t>Nr.</t>
  </si>
  <si>
    <t>Kv.l.</t>
  </si>
  <si>
    <t>Stela</t>
  </si>
  <si>
    <t>Laurinčikaitė</t>
  </si>
  <si>
    <t>Mija</t>
  </si>
  <si>
    <t>Martas</t>
  </si>
  <si>
    <t>Damažeckas</t>
  </si>
  <si>
    <t>Eilė</t>
  </si>
  <si>
    <t>Ignas</t>
  </si>
  <si>
    <t>60 m b.b.</t>
  </si>
  <si>
    <t>Emilija</t>
  </si>
  <si>
    <t>Gustis</t>
  </si>
  <si>
    <t>Stasiukaitis</t>
  </si>
  <si>
    <t>Šuolis į aukštį</t>
  </si>
  <si>
    <t>Rezult.</t>
  </si>
  <si>
    <t>2004-02-08</t>
  </si>
  <si>
    <t>Šuolis į tolį</t>
  </si>
  <si>
    <t>Bandymai</t>
  </si>
  <si>
    <t>Vincas</t>
  </si>
  <si>
    <t>Zokas</t>
  </si>
  <si>
    <t>Liudas</t>
  </si>
  <si>
    <t>Irmantas</t>
  </si>
  <si>
    <t>Poška</t>
  </si>
  <si>
    <t>2004-08-04</t>
  </si>
  <si>
    <t>Gustas</t>
  </si>
  <si>
    <t>Rutulio stūmimas</t>
  </si>
  <si>
    <t>V.LMaleckiai</t>
  </si>
  <si>
    <t>Šuolis su kartimi</t>
  </si>
  <si>
    <t>Trišuolis</t>
  </si>
  <si>
    <t>Goda</t>
  </si>
  <si>
    <t>Andrė</t>
  </si>
  <si>
    <t>Ožechauskaitė</t>
  </si>
  <si>
    <t>Andrija</t>
  </si>
  <si>
    <t>Krupovičiūtė</t>
  </si>
  <si>
    <t>Petrauskaitė</t>
  </si>
  <si>
    <t>Rasa</t>
  </si>
  <si>
    <t>Žukauskaitė</t>
  </si>
  <si>
    <t>Radha</t>
  </si>
  <si>
    <t>Kučinskaitė</t>
  </si>
  <si>
    <t>Viktorija</t>
  </si>
  <si>
    <t>Neifaltaitė</t>
  </si>
  <si>
    <t>Hubertas</t>
  </si>
  <si>
    <t>Jarmalauskas</t>
  </si>
  <si>
    <t>2005-01-26</t>
  </si>
  <si>
    <t>Paulina</t>
  </si>
  <si>
    <t>2005-09-29</t>
  </si>
  <si>
    <t>Sindija</t>
  </si>
  <si>
    <t>Gansiniauskaitė</t>
  </si>
  <si>
    <t>2005-04-01</t>
  </si>
  <si>
    <t>Pijus</t>
  </si>
  <si>
    <t>Liudavičius</t>
  </si>
  <si>
    <t>2004-04-19</t>
  </si>
  <si>
    <t>Erikas</t>
  </si>
  <si>
    <t>Šimašius</t>
  </si>
  <si>
    <t>2005-01-19</t>
  </si>
  <si>
    <t>Reda</t>
  </si>
  <si>
    <t>Teteriukovė</t>
  </si>
  <si>
    <t>2006-08-25</t>
  </si>
  <si>
    <t xml:space="preserve">Naglis </t>
  </si>
  <si>
    <t>Mockus</t>
  </si>
  <si>
    <t>Adrija</t>
  </si>
  <si>
    <t>Ščesnavičiūtė</t>
  </si>
  <si>
    <t>Nida</t>
  </si>
  <si>
    <t>Kilinskaitė</t>
  </si>
  <si>
    <t>Vilius</t>
  </si>
  <si>
    <t>Žagarys</t>
  </si>
  <si>
    <t>Adolis</t>
  </si>
  <si>
    <t>Aurėja</t>
  </si>
  <si>
    <t>Beniušytė</t>
  </si>
  <si>
    <t>Rusnė</t>
  </si>
  <si>
    <t>Strelčiūnaitė</t>
  </si>
  <si>
    <t>Viltė</t>
  </si>
  <si>
    <t>b.k.</t>
  </si>
  <si>
    <t>R.l.</t>
  </si>
  <si>
    <t xml:space="preserve">800 m </t>
  </si>
  <si>
    <t>Moterys</t>
  </si>
  <si>
    <t>Vyrai</t>
  </si>
  <si>
    <t>2001-05-13</t>
  </si>
  <si>
    <t>Aistė</t>
  </si>
  <si>
    <t>Algirdas</t>
  </si>
  <si>
    <t>Asauskas</t>
  </si>
  <si>
    <t>Merūnas</t>
  </si>
  <si>
    <t>Martinkus</t>
  </si>
  <si>
    <t>Aurimas</t>
  </si>
  <si>
    <t>Gražulis</t>
  </si>
  <si>
    <t>Deimantė</t>
  </si>
  <si>
    <t>Raudytė</t>
  </si>
  <si>
    <t>Aistis</t>
  </si>
  <si>
    <t>Manton</t>
  </si>
  <si>
    <t>2005-05-09</t>
  </si>
  <si>
    <t>Ksavera</t>
  </si>
  <si>
    <t>Kochanova</t>
  </si>
  <si>
    <t>2004-02-06</t>
  </si>
  <si>
    <t>Toma</t>
  </si>
  <si>
    <t>Aleksejėvičiūtė</t>
  </si>
  <si>
    <t>2004-11-06</t>
  </si>
  <si>
    <t>Austė</t>
  </si>
  <si>
    <t>Macijauskaitė</t>
  </si>
  <si>
    <t>2000-08-18</t>
  </si>
  <si>
    <t>Seikauskas</t>
  </si>
  <si>
    <t>2001-05-07</t>
  </si>
  <si>
    <t>Urtė</t>
  </si>
  <si>
    <t>Kščenavičiūtė</t>
  </si>
  <si>
    <t>2002-04-22</t>
  </si>
  <si>
    <t>Dominykas</t>
  </si>
  <si>
    <t>Regimantas</t>
  </si>
  <si>
    <t>Tiškus</t>
  </si>
  <si>
    <t>2000-09-22</t>
  </si>
  <si>
    <t>Marius</t>
  </si>
  <si>
    <t>Titas</t>
  </si>
  <si>
    <t>Dilbaitė</t>
  </si>
  <si>
    <t>LSU</t>
  </si>
  <si>
    <t>Neda</t>
  </si>
  <si>
    <t>Ričardas</t>
  </si>
  <si>
    <t>Gedminas</t>
  </si>
  <si>
    <t>1999-03-20</t>
  </si>
  <si>
    <t>Lukas</t>
  </si>
  <si>
    <t>Šermukšnis</t>
  </si>
  <si>
    <t>2001-12-05</t>
  </si>
  <si>
    <t>Daunoravičius</t>
  </si>
  <si>
    <t>2004-06-22</t>
  </si>
  <si>
    <t>Valatkaitytė</t>
  </si>
  <si>
    <t>1999-04-01</t>
  </si>
  <si>
    <t>Gliaubičiūtė</t>
  </si>
  <si>
    <t>2005-10-20</t>
  </si>
  <si>
    <t>2005-12-05</t>
  </si>
  <si>
    <t>Benas</t>
  </si>
  <si>
    <t>Skamaročius</t>
  </si>
  <si>
    <t>Mažvydas</t>
  </si>
  <si>
    <t>Bivainis</t>
  </si>
  <si>
    <t>Roberta</t>
  </si>
  <si>
    <t>Žikaitė</t>
  </si>
  <si>
    <t>N.Gedgaudienė</t>
  </si>
  <si>
    <t>Gustaitis</t>
  </si>
  <si>
    <t xml:space="preserve">200 m </t>
  </si>
  <si>
    <t>200 m</t>
  </si>
  <si>
    <t>1999-05-28</t>
  </si>
  <si>
    <t>Edgaras</t>
  </si>
  <si>
    <t xml:space="preserve">I. Jakubaitytė </t>
  </si>
  <si>
    <t>2005-02-17</t>
  </si>
  <si>
    <t>2002-12-19</t>
  </si>
  <si>
    <t>Einius</t>
  </si>
  <si>
    <t>Trumpa</t>
  </si>
  <si>
    <t>Unskinaitė</t>
  </si>
  <si>
    <t>1998-01-02</t>
  </si>
  <si>
    <t>Rytis</t>
  </si>
  <si>
    <t>Ašmena</t>
  </si>
  <si>
    <t>Domas</t>
  </si>
  <si>
    <t>Gailevičius</t>
  </si>
  <si>
    <t xml:space="preserve">Augustas </t>
  </si>
  <si>
    <t xml:space="preserve">Simonas </t>
  </si>
  <si>
    <t>Mockutė</t>
  </si>
  <si>
    <t>Giedrius</t>
  </si>
  <si>
    <t>Merkevičius</t>
  </si>
  <si>
    <t>Kristina</t>
  </si>
  <si>
    <t xml:space="preserve">Justinas </t>
  </si>
  <si>
    <t>Viskupaitis</t>
  </si>
  <si>
    <t>1997-06-25</t>
  </si>
  <si>
    <t>E.Karaškienė</t>
  </si>
  <si>
    <t>Savarankiškai</t>
  </si>
  <si>
    <t>R.Vasiliauskas</t>
  </si>
  <si>
    <t>Redas</t>
  </si>
  <si>
    <t>Kliokmanas</t>
  </si>
  <si>
    <t>2002-12-04</t>
  </si>
  <si>
    <t>Malinauskaitė</t>
  </si>
  <si>
    <t>Petras</t>
  </si>
  <si>
    <t>Krapikas</t>
  </si>
  <si>
    <t>1998-09-20</t>
  </si>
  <si>
    <t>A.Buliuolis</t>
  </si>
  <si>
    <t>Kauno KTU SSC</t>
  </si>
  <si>
    <t>Benkunskas</t>
  </si>
  <si>
    <t>Mozerytė</t>
  </si>
  <si>
    <t>Edvardas</t>
  </si>
  <si>
    <t>Aukštuolis</t>
  </si>
  <si>
    <t>R.Kančys</t>
  </si>
  <si>
    <t>M.Vadeikis</t>
  </si>
  <si>
    <t xml:space="preserve"> M.Vadeikis</t>
  </si>
  <si>
    <t>J.Čižauskas</t>
  </si>
  <si>
    <t xml:space="preserve"> Kauno lengvosios atletikos suaugusių ir jaunimo čempionatas</t>
  </si>
  <si>
    <t>1500 m</t>
  </si>
  <si>
    <t>Jaunuoliai</t>
  </si>
  <si>
    <t>(0,99)</t>
  </si>
  <si>
    <t>Jaunuoliai (6 kg.)</t>
  </si>
  <si>
    <t>Kauno "Parolimpietis"</t>
  </si>
  <si>
    <t>Kasparas</t>
  </si>
  <si>
    <t>Murėnas</t>
  </si>
  <si>
    <t>2005-04-29</t>
  </si>
  <si>
    <t xml:space="preserve">Evelina </t>
  </si>
  <si>
    <t xml:space="preserve">Bukauskaitė </t>
  </si>
  <si>
    <t xml:space="preserve">A.Gavelytė </t>
  </si>
  <si>
    <t xml:space="preserve">Greta </t>
  </si>
  <si>
    <t xml:space="preserve">Remeikytė </t>
  </si>
  <si>
    <t>2003-08-10</t>
  </si>
  <si>
    <t>A.Baranauskas, L.Milikauskaitė</t>
  </si>
  <si>
    <t xml:space="preserve">Aistė </t>
  </si>
  <si>
    <t xml:space="preserve">Mižutavičiūtė </t>
  </si>
  <si>
    <t>2003-03-03</t>
  </si>
  <si>
    <t>A.Gavelytė, S.Čėsna</t>
  </si>
  <si>
    <t>Veronika</t>
  </si>
  <si>
    <t>Frolova</t>
  </si>
  <si>
    <t>2004-01-17</t>
  </si>
  <si>
    <t xml:space="preserve">Paulina </t>
  </si>
  <si>
    <t xml:space="preserve">Barauskaitė </t>
  </si>
  <si>
    <t xml:space="preserve">Gustas </t>
  </si>
  <si>
    <t xml:space="preserve">Griška </t>
  </si>
  <si>
    <t xml:space="preserve">Rokas </t>
  </si>
  <si>
    <t xml:space="preserve">Berūkštis </t>
  </si>
  <si>
    <t>2001-05-11</t>
  </si>
  <si>
    <t xml:space="preserve">Bukauskas </t>
  </si>
  <si>
    <t>2001-11-09</t>
  </si>
  <si>
    <t xml:space="preserve">A.Baranauskas </t>
  </si>
  <si>
    <t xml:space="preserve">Dovydas </t>
  </si>
  <si>
    <t>Bielinskas</t>
  </si>
  <si>
    <t>2005-01-03</t>
  </si>
  <si>
    <t xml:space="preserve">Motiejus </t>
  </si>
  <si>
    <t>Samulevičius</t>
  </si>
  <si>
    <t>2007-11-12</t>
  </si>
  <si>
    <t>Valaitis</t>
  </si>
  <si>
    <t>Mickutė</t>
  </si>
  <si>
    <t>2002 01 01</t>
  </si>
  <si>
    <t>A.Gricevičius,A.Donėla</t>
  </si>
  <si>
    <t>Narijauskas</t>
  </si>
  <si>
    <t>2003-03-11</t>
  </si>
  <si>
    <t>A.Gricevičius , Z.Rajunčius</t>
  </si>
  <si>
    <t>2002-06-10</t>
  </si>
  <si>
    <t>A.Gricevičius, E.Jurgutis</t>
  </si>
  <si>
    <t>2000-06-28</t>
  </si>
  <si>
    <t>A.Gricevičius ,I Gricevičienė</t>
  </si>
  <si>
    <t>1998-09-12</t>
  </si>
  <si>
    <t>A.Gricevičius</t>
  </si>
  <si>
    <t>Antuanetė</t>
  </si>
  <si>
    <t>Neverauskaitė</t>
  </si>
  <si>
    <t xml:space="preserve">Dorotėja </t>
  </si>
  <si>
    <t>Karolis</t>
  </si>
  <si>
    <t>Dambrauskas</t>
  </si>
  <si>
    <t>2006-10-08</t>
  </si>
  <si>
    <t>V. Šmidtas</t>
  </si>
  <si>
    <t>Kajus</t>
  </si>
  <si>
    <t>Akulis</t>
  </si>
  <si>
    <t>2004-05-13</t>
  </si>
  <si>
    <t>Stasionytė</t>
  </si>
  <si>
    <t>2005-03-10</t>
  </si>
  <si>
    <t>Augustina</t>
  </si>
  <si>
    <t>Keblikaitė</t>
  </si>
  <si>
    <t>2005-04-28</t>
  </si>
  <si>
    <t>A. Klebauskas</t>
  </si>
  <si>
    <t>Iveta</t>
  </si>
  <si>
    <t>Valūnaitė</t>
  </si>
  <si>
    <t>1999-01-10</t>
  </si>
  <si>
    <t>Daukševičius</t>
  </si>
  <si>
    <t>R. Salickas</t>
  </si>
  <si>
    <t>Ainaras</t>
  </si>
  <si>
    <t>Baltrušis</t>
  </si>
  <si>
    <t>2004-04-21</t>
  </si>
  <si>
    <t>Karina</t>
  </si>
  <si>
    <t>Polozovaitė</t>
  </si>
  <si>
    <t>2004-09-07</t>
  </si>
  <si>
    <t>Baranauskaitė</t>
  </si>
  <si>
    <t>2004-02-17</t>
  </si>
  <si>
    <t>Matas</t>
  </si>
  <si>
    <t>Šarkus</t>
  </si>
  <si>
    <t>2005-08-30</t>
  </si>
  <si>
    <t>V. Rasiukevičienė</t>
  </si>
  <si>
    <t>Eimantas</t>
  </si>
  <si>
    <t>Šlapsevičius</t>
  </si>
  <si>
    <t>2005-01-14</t>
  </si>
  <si>
    <t>Nojus</t>
  </si>
  <si>
    <t>Dainauskas</t>
  </si>
  <si>
    <t>2007-04-02</t>
  </si>
  <si>
    <t>Šataitė</t>
  </si>
  <si>
    <t>2007-02-18</t>
  </si>
  <si>
    <t>Atėnė</t>
  </si>
  <si>
    <t>Siaurukaitė</t>
  </si>
  <si>
    <t>2007-09-22</t>
  </si>
  <si>
    <t>Arminas</t>
  </si>
  <si>
    <t>Šeštokas</t>
  </si>
  <si>
    <t>2001-04-19</t>
  </si>
  <si>
    <t>J.Armonienė, V.Šmidtas</t>
  </si>
  <si>
    <t>Alytaus SRC</t>
  </si>
  <si>
    <t>D.Jankauskaitė</t>
  </si>
  <si>
    <t>2004 03 10</t>
  </si>
  <si>
    <t>Ksenija</t>
  </si>
  <si>
    <t>Kozlova</t>
  </si>
  <si>
    <t>2007-28-09</t>
  </si>
  <si>
    <t>Augšdaugavas NSS</t>
  </si>
  <si>
    <t>Jana</t>
  </si>
  <si>
    <t>Griškjāne</t>
  </si>
  <si>
    <t>2007-03-04</t>
  </si>
  <si>
    <t>2005-06-05</t>
  </si>
  <si>
    <t>Adriana</t>
  </si>
  <si>
    <t xml:space="preserve"> Kandu</t>
  </si>
  <si>
    <t>2004-25-04</t>
  </si>
  <si>
    <t>Artjoms</t>
  </si>
  <si>
    <t>Pavlovs</t>
  </si>
  <si>
    <t>2007-04-03</t>
  </si>
  <si>
    <t>J.Hadakova</t>
  </si>
  <si>
    <t>Jagminaitė</t>
  </si>
  <si>
    <t>Mykolas</t>
  </si>
  <si>
    <t>Juknius</t>
  </si>
  <si>
    <t>2001-12-18</t>
  </si>
  <si>
    <t>Ernesta</t>
  </si>
  <si>
    <t>Karaškienė</t>
  </si>
  <si>
    <t>1979-03-06</t>
  </si>
  <si>
    <t>Rimvydas</t>
  </si>
  <si>
    <t>Augys</t>
  </si>
  <si>
    <t>1995-03-13</t>
  </si>
  <si>
    <t>Raseinių KKSC</t>
  </si>
  <si>
    <t>E.Petrokas</t>
  </si>
  <si>
    <t>Joana</t>
  </si>
  <si>
    <t>Fiodorovaitė</t>
  </si>
  <si>
    <t>2007-10-31</t>
  </si>
  <si>
    <t>G.Šerėnienė</t>
  </si>
  <si>
    <t>Domantas</t>
  </si>
  <si>
    <t>2007-03-30</t>
  </si>
  <si>
    <t>2006-09-05</t>
  </si>
  <si>
    <t>I.Gricevičienė</t>
  </si>
  <si>
    <t>2005-08-26</t>
  </si>
  <si>
    <t>Pelenis</t>
  </si>
  <si>
    <t>2007-01-06</t>
  </si>
  <si>
    <t>Aklys</t>
  </si>
  <si>
    <t>2007-10.09</t>
  </si>
  <si>
    <t>A ir I .Gricevičiai</t>
  </si>
  <si>
    <t xml:space="preserve">Miciulevičius </t>
  </si>
  <si>
    <t xml:space="preserve">I. Jakubaitytė, R. Sadzevičienė </t>
  </si>
  <si>
    <t xml:space="preserve">Taraškevičiūtė </t>
  </si>
  <si>
    <t xml:space="preserve">I. Jakubaitytė, A. Dobregiene </t>
  </si>
  <si>
    <t>Vesta</t>
  </si>
  <si>
    <t xml:space="preserve">Marmaitė </t>
  </si>
  <si>
    <t>2006-12-04</t>
  </si>
  <si>
    <t>Danielius</t>
  </si>
  <si>
    <t>Legenzov</t>
  </si>
  <si>
    <t>2007-01-03</t>
  </si>
  <si>
    <t>Kateryna</t>
  </si>
  <si>
    <t>Shastun</t>
  </si>
  <si>
    <t>I.Jakubaityte,V. Ispravnikova</t>
  </si>
  <si>
    <t>Zubrickas</t>
  </si>
  <si>
    <t>I.Juodeškienė,E.Petrokas</t>
  </si>
  <si>
    <t>Alionis</t>
  </si>
  <si>
    <t>Jonas</t>
  </si>
  <si>
    <t>Beleška</t>
  </si>
  <si>
    <t>E.Karaškienė.J.Čižauskas</t>
  </si>
  <si>
    <t>Petrėtis</t>
  </si>
  <si>
    <t>Sonata</t>
  </si>
  <si>
    <t>Rudytė</t>
  </si>
  <si>
    <t xml:space="preserve">J.Radžius, R.Šinkūnas </t>
  </si>
  <si>
    <t>Stuglytė</t>
  </si>
  <si>
    <t>Ačas</t>
  </si>
  <si>
    <t>J.Radžius, A.Šlepavičius</t>
  </si>
  <si>
    <t>Vaščenkaitė</t>
  </si>
  <si>
    <t>Vilnius</t>
  </si>
  <si>
    <t>J.Radžius</t>
  </si>
  <si>
    <t>Akvilė</t>
  </si>
  <si>
    <t>Andriukaitytė</t>
  </si>
  <si>
    <t>2000-03-09</t>
  </si>
  <si>
    <t>M.Skrabulis</t>
  </si>
  <si>
    <t>Vilniaus SSC</t>
  </si>
  <si>
    <t>Vilniaus Ozo gim.</t>
  </si>
  <si>
    <t>Vilniaus SC "COSMA"</t>
  </si>
  <si>
    <t>Maksim</t>
  </si>
  <si>
    <t>Kraskovskij</t>
  </si>
  <si>
    <t>Mikas</t>
  </si>
  <si>
    <t>Beinorius</t>
  </si>
  <si>
    <t>P.Kazlauskas,M.Beinorius</t>
  </si>
  <si>
    <t xml:space="preserve">Ema </t>
  </si>
  <si>
    <t>Sarafinaitė</t>
  </si>
  <si>
    <t>2004-06-07</t>
  </si>
  <si>
    <t>Jonavos SC</t>
  </si>
  <si>
    <t>V.Lebeckienė</t>
  </si>
  <si>
    <t>Konstantinas</t>
  </si>
  <si>
    <t>Stankus</t>
  </si>
  <si>
    <t>2005-11-29</t>
  </si>
  <si>
    <t xml:space="preserve">Agilė </t>
  </si>
  <si>
    <t>Čelkonaitė</t>
  </si>
  <si>
    <t>2004-08-26</t>
  </si>
  <si>
    <t>Pšitulskis</t>
  </si>
  <si>
    <t>2007-08-02</t>
  </si>
  <si>
    <t>Justinas</t>
  </si>
  <si>
    <t>Vaikšnora</t>
  </si>
  <si>
    <t>2007-07-21</t>
  </si>
  <si>
    <t>Kramarenkaitė</t>
  </si>
  <si>
    <t>2006-11-21</t>
  </si>
  <si>
    <t>G.Goštautaitė</t>
  </si>
  <si>
    <t>Gerda</t>
  </si>
  <si>
    <t>Liakauskaitė</t>
  </si>
  <si>
    <t>2007-06-22</t>
  </si>
  <si>
    <t>K. Ščiglo</t>
  </si>
  <si>
    <t>Adomaitis</t>
  </si>
  <si>
    <t>2007-11-13</t>
  </si>
  <si>
    <t>Matusevičius</t>
  </si>
  <si>
    <t>2007-05-16</t>
  </si>
  <si>
    <t xml:space="preserve">Jokūbas </t>
  </si>
  <si>
    <t>Mackevičius</t>
  </si>
  <si>
    <t>2007-08-23</t>
  </si>
  <si>
    <t>E.Petrokas, M.Vadeikis</t>
  </si>
  <si>
    <t>A.Dobregienė M.Vadeikis</t>
  </si>
  <si>
    <t>Dobrega</t>
  </si>
  <si>
    <t>1999-05-03</t>
  </si>
  <si>
    <t>Savickaitė</t>
  </si>
  <si>
    <t>2000-04-21</t>
  </si>
  <si>
    <t>Dailidėnas</t>
  </si>
  <si>
    <t>1995-01-30</t>
  </si>
  <si>
    <t>Jonauskytė</t>
  </si>
  <si>
    <t>2000-09-18</t>
  </si>
  <si>
    <t>J.Čižaukas, M.Krakys</t>
  </si>
  <si>
    <t>Kauno TU</t>
  </si>
  <si>
    <t>Darius</t>
  </si>
  <si>
    <t>Petkevičius</t>
  </si>
  <si>
    <t>P.Bieliūnas</t>
  </si>
  <si>
    <t>Linas</t>
  </si>
  <si>
    <t>Diraitis</t>
  </si>
  <si>
    <t>Kisnieriūtė</t>
  </si>
  <si>
    <t>Marijampolės SC</t>
  </si>
  <si>
    <t>V. Komisaraitis</t>
  </si>
  <si>
    <t>Eva</t>
  </si>
  <si>
    <t>Valančiūtė</t>
  </si>
  <si>
    <t>Grigaitytė</t>
  </si>
  <si>
    <t>P.Sabaitis, N.Gedgaudienė</t>
  </si>
  <si>
    <t>Marija Fausta</t>
  </si>
  <si>
    <t>Rimkevičiūtė</t>
  </si>
  <si>
    <t>L..Roikienė, N.Gedgaudienė</t>
  </si>
  <si>
    <t>N.Sabaliauskienė</t>
  </si>
  <si>
    <t>Astrauskas</t>
  </si>
  <si>
    <t>Kauno "Šilainiai"</t>
  </si>
  <si>
    <t>Lapinskas</t>
  </si>
  <si>
    <t>2004-04-05</t>
  </si>
  <si>
    <t>O.Pavilionienė,G.Šerėnienė</t>
  </si>
  <si>
    <t>Gediminas</t>
  </si>
  <si>
    <t>Davidonis</t>
  </si>
  <si>
    <t xml:space="preserve">Nojus </t>
  </si>
  <si>
    <t>Miliauskas</t>
  </si>
  <si>
    <t>Maksimas</t>
  </si>
  <si>
    <t>Azanovas</t>
  </si>
  <si>
    <t>R.Norkus</t>
  </si>
  <si>
    <t>Simas</t>
  </si>
  <si>
    <t>Gedeikis</t>
  </si>
  <si>
    <t>Povilas</t>
  </si>
  <si>
    <t>Strazdas</t>
  </si>
  <si>
    <t>Virbalaitė</t>
  </si>
  <si>
    <t>2006-09-19</t>
  </si>
  <si>
    <t>R.Ramanauskaite</t>
  </si>
  <si>
    <t>Armilė</t>
  </si>
  <si>
    <t>Kelmelytė</t>
  </si>
  <si>
    <t>2004-09-30</t>
  </si>
  <si>
    <t>Herkus</t>
  </si>
  <si>
    <t>Markevičius</t>
  </si>
  <si>
    <t>2007-05-23</t>
  </si>
  <si>
    <t>Šutkutė</t>
  </si>
  <si>
    <t>Voverytė</t>
  </si>
  <si>
    <t>Jusas</t>
  </si>
  <si>
    <t>Baliukas</t>
  </si>
  <si>
    <t>Ieva</t>
  </si>
  <si>
    <t>Matulionis</t>
  </si>
  <si>
    <t>Garčinskas</t>
  </si>
  <si>
    <t>2007 09 14</t>
  </si>
  <si>
    <t>Kauno r. SM</t>
  </si>
  <si>
    <t>A.Starkevičius</t>
  </si>
  <si>
    <t>VL.Maleckiai</t>
  </si>
  <si>
    <t xml:space="preserve">Eimantė </t>
  </si>
  <si>
    <t xml:space="preserve">Nikodemas </t>
  </si>
  <si>
    <t>Navickas</t>
  </si>
  <si>
    <t>A.Gavėnas,S.Strelcovas</t>
  </si>
  <si>
    <t>Rolandas</t>
  </si>
  <si>
    <t>Tichanovičius</t>
  </si>
  <si>
    <t>V.jnm</t>
  </si>
  <si>
    <t>Kauno "Startas" COSMA</t>
  </si>
  <si>
    <t>Knyza</t>
  </si>
  <si>
    <t>Simonas</t>
  </si>
  <si>
    <t>Bakanas</t>
  </si>
  <si>
    <t>2002-</t>
  </si>
  <si>
    <t>Augustas</t>
  </si>
  <si>
    <t>Inda</t>
  </si>
  <si>
    <t>Šinkauskas</t>
  </si>
  <si>
    <t>Paulionis</t>
  </si>
  <si>
    <t>Nikiforovaitė</t>
  </si>
  <si>
    <t>dns</t>
  </si>
  <si>
    <t>Finalas A</t>
  </si>
  <si>
    <t>Finalas B</t>
  </si>
  <si>
    <t>Vieta</t>
  </si>
  <si>
    <t>dnf</t>
  </si>
  <si>
    <t>4v</t>
  </si>
  <si>
    <t>5v</t>
  </si>
  <si>
    <t>I A</t>
  </si>
  <si>
    <t>KSM</t>
  </si>
  <si>
    <t>Lasickaitė</t>
  </si>
  <si>
    <t>L.Juchnevičienė</t>
  </si>
  <si>
    <t>x0</t>
  </si>
  <si>
    <t>xxx</t>
  </si>
  <si>
    <t>xx0</t>
  </si>
  <si>
    <t>V.j.</t>
  </si>
  <si>
    <t>-</t>
  </si>
  <si>
    <t>x</t>
  </si>
  <si>
    <t>Nomeda</t>
  </si>
  <si>
    <t>Griauslytė</t>
  </si>
  <si>
    <t>Stankevičius</t>
  </si>
  <si>
    <t>Kėdainiai</t>
  </si>
  <si>
    <t>V.j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</si>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</sst>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[Red]\-#,##0\ &quot;Lt&quot;"/>
    <numFmt numFmtId="167" formatCode="_-* #,##0.00\ &quot;Lt&quot;_-;\-* #,##0.00\ &quot;Lt&quot;_-;_-* &quot;-&quot;??\ &quot;Lt&quot;_-;_-@_-"/>
    <numFmt numFmtId="168" formatCode="_-* #,##0.00\ _L_t_-;\-* #,##0.00\ _L_t_-;_-* &quot;-&quot;??\ _L_t_-;_-@_-"/>
    <numFmt numFmtId="169" formatCode="yyyy/mm/dd;@"/>
    <numFmt numFmtId="170" formatCode="m:ss.00"/>
    <numFmt numFmtId="171" formatCode="0.000"/>
    <numFmt numFmtId="172" formatCode="yyyy\-mm\-dd;@"/>
    <numFmt numFmtId="173" formatCode="hh:mm;@"/>
    <numFmt numFmtId="174" formatCode="0.0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[Red]0%;[Red]\(0%\)"/>
    <numFmt numFmtId="182" formatCode="[$-FC27]yyyy\ &quot;m.&quot;\ mmmm\ d\ &quot;d.&quot;;@"/>
    <numFmt numFmtId="183" formatCode="[m]:ss.00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  <numFmt numFmtId="189" formatCode="#,##0;\-#,##0;\-"/>
    <numFmt numFmtId="190" formatCode="#,##0.00;\-#,##0.00;\-"/>
    <numFmt numFmtId="191" formatCode="#,##0.0;\-#,##0.0;\-"/>
    <numFmt numFmtId="192" formatCode="0.00\ %"/>
  </numFmts>
  <fonts count="1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8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</font>
    <font>
      <sz val="10"/>
      <name val="TimesLT"/>
      <charset val="186"/>
    </font>
    <font>
      <sz val="10"/>
      <color indexed="8"/>
      <name val="Arial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LT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9C0006"/>
      <name val="Calibri"/>
      <family val="2"/>
      <charset val="186"/>
    </font>
    <font>
      <b/>
      <sz val="11"/>
      <color rgb="FFFA7D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7F7F7F"/>
      <name val="Calibri"/>
      <family val="2"/>
      <charset val="186"/>
    </font>
    <font>
      <sz val="11"/>
      <color rgb="FF006100"/>
      <name val="Calibri"/>
      <family val="2"/>
      <charset val="186"/>
    </font>
    <font>
      <b/>
      <sz val="15"/>
      <color rgb="FF1F4A7E"/>
      <name val="Calibri"/>
      <family val="2"/>
      <charset val="186"/>
    </font>
    <font>
      <b/>
      <sz val="13"/>
      <color rgb="FF1F4A7E"/>
      <name val="Calibri"/>
      <family val="2"/>
      <charset val="186"/>
    </font>
    <font>
      <b/>
      <sz val="11"/>
      <color rgb="FF1F4A7E"/>
      <name val="Calibri"/>
      <family val="2"/>
      <charset val="186"/>
    </font>
    <font>
      <sz val="11"/>
      <color rgb="FF3F3F76"/>
      <name val="Calibri"/>
      <family val="2"/>
      <charset val="186"/>
    </font>
    <font>
      <sz val="11"/>
      <color rgb="FFFA7D00"/>
      <name val="Calibri"/>
      <family val="2"/>
      <charset val="186"/>
    </font>
    <font>
      <sz val="11"/>
      <color rgb="FF9C6500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186"/>
    </font>
    <font>
      <b/>
      <sz val="18"/>
      <color rgb="FF1F4A7E"/>
      <name val="Cambria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0"/>
      <name val="HelveticaLT"/>
      <charset val="186"/>
    </font>
    <font>
      <u/>
      <sz val="10"/>
      <color theme="10"/>
      <name val="Arial"/>
      <family val="2"/>
      <charset val="186"/>
    </font>
    <font>
      <b/>
      <sz val="10"/>
      <color rgb="FF7030A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</fonts>
  <fills count="6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658">
    <xf numFmtId="0" fontId="0" fillId="0" borderId="0"/>
    <xf numFmtId="0" fontId="6" fillId="0" borderId="0"/>
    <xf numFmtId="0" fontId="14" fillId="0" borderId="0"/>
    <xf numFmtId="0" fontId="15" fillId="0" borderId="0" applyBorder="0"/>
    <xf numFmtId="0" fontId="16" fillId="0" borderId="0"/>
    <xf numFmtId="0" fontId="17" fillId="0" borderId="0"/>
    <xf numFmtId="0" fontId="18" fillId="0" borderId="0" applyNumberFormat="0" applyFill="0" applyBorder="0" applyProtection="0"/>
    <xf numFmtId="0" fontId="6" fillId="0" borderId="0"/>
    <xf numFmtId="0" fontId="6" fillId="0" borderId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8" applyNumberFormat="0" applyAlignment="0" applyProtection="0"/>
    <xf numFmtId="0" fontId="21" fillId="21" borderId="18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31" fillId="21" borderId="20" applyNumberFormat="0" applyAlignment="0" applyProtection="0"/>
    <xf numFmtId="0" fontId="34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0"/>
    <xf numFmtId="0" fontId="14" fillId="0" borderId="0"/>
    <xf numFmtId="0" fontId="6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24" borderId="22" applyNumberFormat="0" applyFont="0" applyAlignment="0" applyProtection="0"/>
    <xf numFmtId="0" fontId="14" fillId="24" borderId="22" applyNumberFormat="0" applyFont="0" applyAlignment="0" applyProtection="0"/>
    <xf numFmtId="0" fontId="31" fillId="21" borderId="20" applyNumberFormat="0" applyAlignment="0" applyProtection="0"/>
    <xf numFmtId="0" fontId="31" fillId="21" borderId="20" applyNumberFormat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8" fillId="36" borderId="0" applyNumberFormat="0" applyBorder="0" applyAlignment="0" applyProtection="0"/>
    <xf numFmtId="0" fontId="16" fillId="3" borderId="0" applyNumberFormat="0" applyBorder="0" applyAlignment="0" applyProtection="0"/>
    <xf numFmtId="0" fontId="44" fillId="3" borderId="0" applyNumberFormat="0" applyBorder="0" applyAlignment="0" applyProtection="0"/>
    <xf numFmtId="0" fontId="16" fillId="3" borderId="0" applyNumberFormat="0" applyBorder="0" applyAlignment="0" applyProtection="0"/>
    <xf numFmtId="0" fontId="88" fillId="37" borderId="0" applyNumberFormat="0" applyBorder="0" applyAlignment="0" applyProtection="0"/>
    <xf numFmtId="0" fontId="16" fillId="4" borderId="0" applyNumberFormat="0" applyBorder="0" applyAlignment="0" applyProtection="0"/>
    <xf numFmtId="0" fontId="44" fillId="4" borderId="0" applyNumberFormat="0" applyBorder="0" applyAlignment="0" applyProtection="0"/>
    <xf numFmtId="0" fontId="16" fillId="4" borderId="0" applyNumberFormat="0" applyBorder="0" applyAlignment="0" applyProtection="0"/>
    <xf numFmtId="0" fontId="88" fillId="38" borderId="0" applyNumberFormat="0" applyBorder="0" applyAlignment="0" applyProtection="0"/>
    <xf numFmtId="0" fontId="16" fillId="5" borderId="0" applyNumberFormat="0" applyBorder="0" applyAlignment="0" applyProtection="0"/>
    <xf numFmtId="0" fontId="44" fillId="5" borderId="0" applyNumberFormat="0" applyBorder="0" applyAlignment="0" applyProtection="0"/>
    <xf numFmtId="0" fontId="16" fillId="5" borderId="0" applyNumberFormat="0" applyBorder="0" applyAlignment="0" applyProtection="0"/>
    <xf numFmtId="0" fontId="88" fillId="39" borderId="0" applyNumberFormat="0" applyBorder="0" applyAlignment="0" applyProtection="0"/>
    <xf numFmtId="0" fontId="16" fillId="6" borderId="0" applyNumberFormat="0" applyBorder="0" applyAlignment="0" applyProtection="0"/>
    <xf numFmtId="0" fontId="44" fillId="6" borderId="0" applyNumberFormat="0" applyBorder="0" applyAlignment="0" applyProtection="0"/>
    <xf numFmtId="0" fontId="16" fillId="6" borderId="0" applyNumberFormat="0" applyBorder="0" applyAlignment="0" applyProtection="0"/>
    <xf numFmtId="0" fontId="88" fillId="40" borderId="0" applyNumberFormat="0" applyBorder="0" applyAlignment="0" applyProtection="0"/>
    <xf numFmtId="0" fontId="16" fillId="7" borderId="0" applyNumberFormat="0" applyBorder="0" applyAlignment="0" applyProtection="0"/>
    <xf numFmtId="0" fontId="44" fillId="7" borderId="0" applyNumberFormat="0" applyBorder="0" applyAlignment="0" applyProtection="0"/>
    <xf numFmtId="0" fontId="16" fillId="7" borderId="0" applyNumberFormat="0" applyBorder="0" applyAlignment="0" applyProtection="0"/>
    <xf numFmtId="0" fontId="88" fillId="41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42" borderId="0" applyNumberFormat="0" applyBorder="0" applyAlignment="0" applyProtection="0"/>
    <xf numFmtId="0" fontId="16" fillId="9" borderId="0" applyNumberFormat="0" applyBorder="0" applyAlignment="0" applyProtection="0"/>
    <xf numFmtId="0" fontId="44" fillId="9" borderId="0" applyNumberFormat="0" applyBorder="0" applyAlignment="0" applyProtection="0"/>
    <xf numFmtId="0" fontId="16" fillId="9" borderId="0" applyNumberFormat="0" applyBorder="0" applyAlignment="0" applyProtection="0"/>
    <xf numFmtId="0" fontId="88" fillId="43" borderId="0" applyNumberFormat="0" applyBorder="0" applyAlignment="0" applyProtection="0"/>
    <xf numFmtId="0" fontId="16" fillId="10" borderId="0" applyNumberFormat="0" applyBorder="0" applyAlignment="0" applyProtection="0"/>
    <xf numFmtId="0" fontId="44" fillId="10" borderId="0" applyNumberFormat="0" applyBorder="0" applyAlignment="0" applyProtection="0"/>
    <xf numFmtId="0" fontId="16" fillId="10" borderId="0" applyNumberFormat="0" applyBorder="0" applyAlignment="0" applyProtection="0"/>
    <xf numFmtId="0" fontId="88" fillId="44" borderId="0" applyNumberFormat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16" fillId="11" borderId="0" applyNumberFormat="0" applyBorder="0" applyAlignment="0" applyProtection="0"/>
    <xf numFmtId="0" fontId="88" fillId="45" borderId="0" applyNumberFormat="0" applyBorder="0" applyAlignment="0" applyProtection="0"/>
    <xf numFmtId="0" fontId="16" fillId="6" borderId="0" applyNumberFormat="0" applyBorder="0" applyAlignment="0" applyProtection="0"/>
    <xf numFmtId="0" fontId="44" fillId="6" borderId="0" applyNumberFormat="0" applyBorder="0" applyAlignment="0" applyProtection="0"/>
    <xf numFmtId="0" fontId="16" fillId="6" borderId="0" applyNumberFormat="0" applyBorder="0" applyAlignment="0" applyProtection="0"/>
    <xf numFmtId="0" fontId="88" fillId="46" borderId="0" applyNumberFormat="0" applyBorder="0" applyAlignment="0" applyProtection="0"/>
    <xf numFmtId="0" fontId="16" fillId="9" borderId="0" applyNumberFormat="0" applyBorder="0" applyAlignment="0" applyProtection="0"/>
    <xf numFmtId="0" fontId="44" fillId="9" borderId="0" applyNumberFormat="0" applyBorder="0" applyAlignment="0" applyProtection="0"/>
    <xf numFmtId="0" fontId="16" fillId="9" borderId="0" applyNumberFormat="0" applyBorder="0" applyAlignment="0" applyProtection="0"/>
    <xf numFmtId="0" fontId="88" fillId="47" borderId="0" applyNumberFormat="0" applyBorder="0" applyAlignment="0" applyProtection="0"/>
    <xf numFmtId="0" fontId="16" fillId="12" borderId="0" applyNumberFormat="0" applyBorder="0" applyAlignment="0" applyProtection="0"/>
    <xf numFmtId="0" fontId="4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89" fillId="48" borderId="0" applyNumberFormat="0" applyBorder="0" applyAlignment="0" applyProtection="0"/>
    <xf numFmtId="0" fontId="19" fillId="13" borderId="0" applyNumberFormat="0" applyBorder="0" applyAlignment="0" applyProtection="0"/>
    <xf numFmtId="0" fontId="49" fillId="13" borderId="0" applyNumberFormat="0" applyBorder="0" applyAlignment="0" applyProtection="0"/>
    <xf numFmtId="0" fontId="19" fillId="13" borderId="0" applyNumberFormat="0" applyBorder="0" applyAlignment="0" applyProtection="0"/>
    <xf numFmtId="0" fontId="89" fillId="49" borderId="0" applyNumberFormat="0" applyBorder="0" applyAlignment="0" applyProtection="0"/>
    <xf numFmtId="0" fontId="19" fillId="10" borderId="0" applyNumberFormat="0" applyBorder="0" applyAlignment="0" applyProtection="0"/>
    <xf numFmtId="0" fontId="49" fillId="10" borderId="0" applyNumberFormat="0" applyBorder="0" applyAlignment="0" applyProtection="0"/>
    <xf numFmtId="0" fontId="19" fillId="10" borderId="0" applyNumberFormat="0" applyBorder="0" applyAlignment="0" applyProtection="0"/>
    <xf numFmtId="0" fontId="89" fillId="50" borderId="0" applyNumberFormat="0" applyBorder="0" applyAlignment="0" applyProtection="0"/>
    <xf numFmtId="0" fontId="19" fillId="11" borderId="0" applyNumberFormat="0" applyBorder="0" applyAlignment="0" applyProtection="0"/>
    <xf numFmtId="0" fontId="49" fillId="11" borderId="0" applyNumberFormat="0" applyBorder="0" applyAlignment="0" applyProtection="0"/>
    <xf numFmtId="0" fontId="19" fillId="11" borderId="0" applyNumberFormat="0" applyBorder="0" applyAlignment="0" applyProtection="0"/>
    <xf numFmtId="0" fontId="89" fillId="51" borderId="0" applyNumberFormat="0" applyBorder="0" applyAlignment="0" applyProtection="0"/>
    <xf numFmtId="0" fontId="19" fillId="14" borderId="0" applyNumberFormat="0" applyBorder="0" applyAlignment="0" applyProtection="0"/>
    <xf numFmtId="0" fontId="49" fillId="14" borderId="0" applyNumberFormat="0" applyBorder="0" applyAlignment="0" applyProtection="0"/>
    <xf numFmtId="0" fontId="19" fillId="14" borderId="0" applyNumberFormat="0" applyBorder="0" applyAlignment="0" applyProtection="0"/>
    <xf numFmtId="0" fontId="89" fillId="52" borderId="0" applyNumberFormat="0" applyBorder="0" applyAlignment="0" applyProtection="0"/>
    <xf numFmtId="0" fontId="19" fillId="15" borderId="0" applyNumberFormat="0" applyBorder="0" applyAlignment="0" applyProtection="0"/>
    <xf numFmtId="0" fontId="49" fillId="15" borderId="0" applyNumberFormat="0" applyBorder="0" applyAlignment="0" applyProtection="0"/>
    <xf numFmtId="0" fontId="19" fillId="15" borderId="0" applyNumberFormat="0" applyBorder="0" applyAlignment="0" applyProtection="0"/>
    <xf numFmtId="0" fontId="89" fillId="53" borderId="0" applyNumberFormat="0" applyBorder="0" applyAlignment="0" applyProtection="0"/>
    <xf numFmtId="0" fontId="19" fillId="16" borderId="0" applyNumberFormat="0" applyBorder="0" applyAlignment="0" applyProtection="0"/>
    <xf numFmtId="0" fontId="4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89" fillId="54" borderId="0" applyNumberFormat="0" applyBorder="0" applyAlignment="0" applyProtection="0"/>
    <xf numFmtId="0" fontId="19" fillId="17" borderId="0" applyNumberFormat="0" applyBorder="0" applyAlignment="0" applyProtection="0"/>
    <xf numFmtId="0" fontId="49" fillId="17" borderId="0" applyNumberFormat="0" applyBorder="0" applyAlignment="0" applyProtection="0"/>
    <xf numFmtId="0" fontId="19" fillId="17" borderId="0" applyNumberFormat="0" applyBorder="0" applyAlignment="0" applyProtection="0"/>
    <xf numFmtId="0" fontId="89" fillId="55" borderId="0" applyNumberFormat="0" applyBorder="0" applyAlignment="0" applyProtection="0"/>
    <xf numFmtId="0" fontId="19" fillId="18" borderId="0" applyNumberFormat="0" applyBorder="0" applyAlignment="0" applyProtection="0"/>
    <xf numFmtId="0" fontId="49" fillId="18" borderId="0" applyNumberFormat="0" applyBorder="0" applyAlignment="0" applyProtection="0"/>
    <xf numFmtId="0" fontId="19" fillId="18" borderId="0" applyNumberFormat="0" applyBorder="0" applyAlignment="0" applyProtection="0"/>
    <xf numFmtId="0" fontId="89" fillId="56" borderId="0" applyNumberFormat="0" applyBorder="0" applyAlignment="0" applyProtection="0"/>
    <xf numFmtId="0" fontId="19" fillId="19" borderId="0" applyNumberFormat="0" applyBorder="0" applyAlignment="0" applyProtection="0"/>
    <xf numFmtId="0" fontId="49" fillId="19" borderId="0" applyNumberFormat="0" applyBorder="0" applyAlignment="0" applyProtection="0"/>
    <xf numFmtId="0" fontId="19" fillId="19" borderId="0" applyNumberFormat="0" applyBorder="0" applyAlignment="0" applyProtection="0"/>
    <xf numFmtId="0" fontId="89" fillId="57" borderId="0" applyNumberFormat="0" applyBorder="0" applyAlignment="0" applyProtection="0"/>
    <xf numFmtId="0" fontId="19" fillId="14" borderId="0" applyNumberFormat="0" applyBorder="0" applyAlignment="0" applyProtection="0"/>
    <xf numFmtId="0" fontId="49" fillId="14" borderId="0" applyNumberFormat="0" applyBorder="0" applyAlignment="0" applyProtection="0"/>
    <xf numFmtId="0" fontId="19" fillId="14" borderId="0" applyNumberFormat="0" applyBorder="0" applyAlignment="0" applyProtection="0"/>
    <xf numFmtId="0" fontId="89" fillId="58" borderId="0" applyNumberFormat="0" applyBorder="0" applyAlignment="0" applyProtection="0"/>
    <xf numFmtId="0" fontId="19" fillId="15" borderId="0" applyNumberFormat="0" applyBorder="0" applyAlignment="0" applyProtection="0"/>
    <xf numFmtId="0" fontId="49" fillId="15" borderId="0" applyNumberFormat="0" applyBorder="0" applyAlignment="0" applyProtection="0"/>
    <xf numFmtId="0" fontId="19" fillId="15" borderId="0" applyNumberFormat="0" applyBorder="0" applyAlignment="0" applyProtection="0"/>
    <xf numFmtId="0" fontId="89" fillId="59" borderId="0" applyNumberFormat="0" applyBorder="0" applyAlignment="0" applyProtection="0"/>
    <xf numFmtId="0" fontId="19" fillId="20" borderId="0" applyNumberFormat="0" applyBorder="0" applyAlignment="0" applyProtection="0"/>
    <xf numFmtId="0" fontId="49" fillId="20" borderId="0" applyNumberFormat="0" applyBorder="0" applyAlignment="0" applyProtection="0"/>
    <xf numFmtId="0" fontId="19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20" fillId="4" borderId="0" applyNumberFormat="0" applyBorder="0" applyAlignment="0" applyProtection="0"/>
    <xf numFmtId="0" fontId="5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5" fontId="18" fillId="0" borderId="0" applyFill="0" applyBorder="0" applyAlignment="0"/>
    <xf numFmtId="189" fontId="18" fillId="0" borderId="0" applyFill="0" applyBorder="0" applyAlignment="0"/>
    <xf numFmtId="189" fontId="18" fillId="0" borderId="0" applyFill="0" applyBorder="0" applyAlignment="0"/>
    <xf numFmtId="176" fontId="18" fillId="0" borderId="0" applyFill="0" applyBorder="0" applyAlignment="0"/>
    <xf numFmtId="190" fontId="18" fillId="0" borderId="0" applyFill="0" applyBorder="0" applyAlignment="0"/>
    <xf numFmtId="190" fontId="18" fillId="0" borderId="0" applyFill="0" applyBorder="0" applyAlignment="0"/>
    <xf numFmtId="177" fontId="18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175" fontId="18" fillId="0" borderId="0" applyFill="0" applyBorder="0" applyAlignment="0"/>
    <xf numFmtId="189" fontId="18" fillId="0" borderId="0" applyFill="0" applyBorder="0" applyAlignment="0"/>
    <xf numFmtId="189" fontId="18" fillId="0" borderId="0" applyFill="0" applyBorder="0" applyAlignment="0"/>
    <xf numFmtId="180" fontId="18" fillId="0" borderId="0" applyFill="0" applyBorder="0" applyAlignment="0"/>
    <xf numFmtId="191" fontId="18" fillId="0" borderId="0" applyFill="0" applyBorder="0" applyAlignment="0"/>
    <xf numFmtId="191" fontId="18" fillId="0" borderId="0" applyFill="0" applyBorder="0" applyAlignment="0"/>
    <xf numFmtId="176" fontId="18" fillId="0" borderId="0" applyFill="0" applyBorder="0" applyAlignment="0"/>
    <xf numFmtId="190" fontId="18" fillId="0" borderId="0" applyFill="0" applyBorder="0" applyAlignment="0"/>
    <xf numFmtId="190" fontId="18" fillId="0" borderId="0" applyFill="0" applyBorder="0" applyAlignment="0"/>
    <xf numFmtId="0" fontId="91" fillId="29" borderId="24" applyNumberFormat="0" applyAlignment="0" applyProtection="0"/>
    <xf numFmtId="0" fontId="21" fillId="21" borderId="18" applyNumberFormat="0" applyAlignment="0" applyProtection="0"/>
    <xf numFmtId="0" fontId="52" fillId="21" borderId="18" applyNumberFormat="0" applyAlignment="0" applyProtection="0"/>
    <xf numFmtId="0" fontId="21" fillId="21" borderId="18" applyNumberFormat="0" applyAlignment="0" applyProtection="0"/>
    <xf numFmtId="0" fontId="92" fillId="30" borderId="27" applyNumberFormat="0" applyAlignment="0" applyProtection="0"/>
    <xf numFmtId="0" fontId="22" fillId="22" borderId="19" applyNumberFormat="0" applyAlignment="0" applyProtection="0"/>
    <xf numFmtId="0" fontId="53" fillId="22" borderId="19" applyNumberFormat="0" applyAlignment="0" applyProtection="0"/>
    <xf numFmtId="0" fontId="22" fillId="22" borderId="19" applyNumberFormat="0" applyAlignment="0" applyProtection="0"/>
    <xf numFmtId="175" fontId="14" fillId="0" borderId="0" applyFont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90" fontId="6" fillId="0" borderId="0" applyFill="0" applyBorder="0" applyAlignment="0" applyProtection="0"/>
    <xf numFmtId="190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8" fillId="0" borderId="0" applyFill="0" applyBorder="0" applyAlignment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5" fontId="38" fillId="0" borderId="0" applyFill="0" applyBorder="0" applyAlignment="0"/>
    <xf numFmtId="189" fontId="38" fillId="0" borderId="0" applyFill="0" applyBorder="0" applyAlignment="0"/>
    <xf numFmtId="189" fontId="38" fillId="0" borderId="0" applyFill="0" applyBorder="0" applyAlignment="0"/>
    <xf numFmtId="176" fontId="38" fillId="0" borderId="0" applyFill="0" applyBorder="0" applyAlignment="0"/>
    <xf numFmtId="190" fontId="38" fillId="0" borderId="0" applyFill="0" applyBorder="0" applyAlignment="0"/>
    <xf numFmtId="190" fontId="38" fillId="0" borderId="0" applyFill="0" applyBorder="0" applyAlignment="0"/>
    <xf numFmtId="175" fontId="38" fillId="0" borderId="0" applyFill="0" applyBorder="0" applyAlignment="0"/>
    <xf numFmtId="189" fontId="38" fillId="0" borderId="0" applyFill="0" applyBorder="0" applyAlignment="0"/>
    <xf numFmtId="189" fontId="38" fillId="0" borderId="0" applyFill="0" applyBorder="0" applyAlignment="0"/>
    <xf numFmtId="180" fontId="38" fillId="0" borderId="0" applyFill="0" applyBorder="0" applyAlignment="0"/>
    <xf numFmtId="191" fontId="38" fillId="0" borderId="0" applyFill="0" applyBorder="0" applyAlignment="0"/>
    <xf numFmtId="191" fontId="38" fillId="0" borderId="0" applyFill="0" applyBorder="0" applyAlignment="0"/>
    <xf numFmtId="176" fontId="38" fillId="0" borderId="0" applyFill="0" applyBorder="0" applyAlignment="0"/>
    <xf numFmtId="190" fontId="38" fillId="0" borderId="0" applyFill="0" applyBorder="0" applyAlignment="0"/>
    <xf numFmtId="190" fontId="38" fillId="0" borderId="0" applyFill="0" applyBorder="0" applyAlignment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94" fillId="25" borderId="0" applyNumberFormat="0" applyBorder="0" applyAlignment="0" applyProtection="0"/>
    <xf numFmtId="0" fontId="24" fillId="5" borderId="0" applyNumberFormat="0" applyBorder="0" applyAlignment="0" applyProtection="0"/>
    <xf numFmtId="0" fontId="55" fillId="5" borderId="0" applyNumberFormat="0" applyBorder="0" applyAlignment="0" applyProtection="0"/>
    <xf numFmtId="38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29" applyNumberFormat="0" applyAlignment="0" applyProtection="0">
      <alignment horizontal="left" vertical="center"/>
    </xf>
    <xf numFmtId="0" fontId="40" fillId="0" borderId="30" applyNumberFormat="0" applyAlignment="0" applyProtection="0"/>
    <xf numFmtId="0" fontId="40" fillId="0" borderId="29" applyNumberFormat="0" applyAlignment="0" applyProtection="0">
      <alignment horizontal="left" vertical="center"/>
    </xf>
    <xf numFmtId="0" fontId="40" fillId="0" borderId="31">
      <alignment horizontal="left" vertical="center"/>
    </xf>
    <xf numFmtId="0" fontId="40" fillId="0" borderId="32">
      <alignment horizontal="left" vertical="center"/>
    </xf>
    <xf numFmtId="0" fontId="40" fillId="0" borderId="31">
      <alignment horizontal="left" vertical="center"/>
    </xf>
    <xf numFmtId="0" fontId="95" fillId="0" borderId="33" applyNumberFormat="0" applyFill="0" applyAlignment="0" applyProtection="0"/>
    <xf numFmtId="0" fontId="25" fillId="0" borderId="15" applyNumberFormat="0" applyFill="0" applyAlignment="0" applyProtection="0"/>
    <xf numFmtId="0" fontId="56" fillId="0" borderId="15" applyNumberFormat="0" applyFill="0" applyAlignment="0" applyProtection="0"/>
    <xf numFmtId="0" fontId="96" fillId="0" borderId="34" applyNumberFormat="0" applyFill="0" applyAlignment="0" applyProtection="0"/>
    <xf numFmtId="0" fontId="26" fillId="0" borderId="16" applyNumberFormat="0" applyFill="0" applyAlignment="0" applyProtection="0"/>
    <xf numFmtId="0" fontId="57" fillId="0" borderId="16" applyNumberFormat="0" applyFill="0" applyAlignment="0" applyProtection="0"/>
    <xf numFmtId="0" fontId="97" fillId="0" borderId="35" applyNumberFormat="0" applyFill="0" applyAlignment="0" applyProtection="0"/>
    <xf numFmtId="0" fontId="27" fillId="0" borderId="17" applyNumberFormat="0" applyFill="0" applyAlignment="0" applyProtection="0"/>
    <xf numFmtId="0" fontId="58" fillId="0" borderId="17" applyNumberFormat="0" applyFill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0" fontId="39" fillId="34" borderId="9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98" fillId="28" borderId="24" applyNumberFormat="0" applyAlignment="0" applyProtection="0"/>
    <xf numFmtId="0" fontId="28" fillId="8" borderId="18" applyNumberFormat="0" applyAlignment="0" applyProtection="0"/>
    <xf numFmtId="0" fontId="61" fillId="8" borderId="18" applyNumberFormat="0" applyAlignment="0" applyProtection="0"/>
    <xf numFmtId="0" fontId="28" fillId="8" borderId="18" applyNumberFormat="0" applyAlignment="0" applyProtection="0"/>
    <xf numFmtId="0" fontId="61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6" fillId="0" borderId="0"/>
    <xf numFmtId="0" fontId="14" fillId="0" borderId="0"/>
    <xf numFmtId="0" fontId="6" fillId="0" borderId="0"/>
    <xf numFmtId="0" fontId="16" fillId="0" borderId="0"/>
    <xf numFmtId="0" fontId="87" fillId="0" borderId="0"/>
    <xf numFmtId="0" fontId="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21" borderId="20" applyNumberFormat="0" applyAlignment="0" applyProtection="0"/>
    <xf numFmtId="0" fontId="31" fillId="21" borderId="20" applyNumberFormat="0" applyAlignment="0" applyProtection="0"/>
    <xf numFmtId="0" fontId="31" fillId="21" borderId="20" applyNumberFormat="0" applyAlignment="0" applyProtection="0"/>
    <xf numFmtId="0" fontId="31" fillId="21" borderId="20" applyNumberFormat="0" applyAlignment="0" applyProtection="0"/>
    <xf numFmtId="0" fontId="28" fillId="8" borderId="18" applyNumberFormat="0" applyAlignment="0" applyProtection="0"/>
    <xf numFmtId="175" fontId="42" fillId="0" borderId="0" applyFill="0" applyBorder="0" applyAlignment="0"/>
    <xf numFmtId="189" fontId="42" fillId="0" borderId="0" applyFill="0" applyBorder="0" applyAlignment="0"/>
    <xf numFmtId="189" fontId="42" fillId="0" borderId="0" applyFill="0" applyBorder="0" applyAlignment="0"/>
    <xf numFmtId="176" fontId="42" fillId="0" borderId="0" applyFill="0" applyBorder="0" applyAlignment="0"/>
    <xf numFmtId="190" fontId="42" fillId="0" borderId="0" applyFill="0" applyBorder="0" applyAlignment="0"/>
    <xf numFmtId="190" fontId="42" fillId="0" borderId="0" applyFill="0" applyBorder="0" applyAlignment="0"/>
    <xf numFmtId="175" fontId="42" fillId="0" borderId="0" applyFill="0" applyBorder="0" applyAlignment="0"/>
    <xf numFmtId="189" fontId="42" fillId="0" borderId="0" applyFill="0" applyBorder="0" applyAlignment="0"/>
    <xf numFmtId="189" fontId="42" fillId="0" borderId="0" applyFill="0" applyBorder="0" applyAlignment="0"/>
    <xf numFmtId="180" fontId="42" fillId="0" borderId="0" applyFill="0" applyBorder="0" applyAlignment="0"/>
    <xf numFmtId="191" fontId="42" fillId="0" borderId="0" applyFill="0" applyBorder="0" applyAlignment="0"/>
    <xf numFmtId="191" fontId="42" fillId="0" borderId="0" applyFill="0" applyBorder="0" applyAlignment="0"/>
    <xf numFmtId="176" fontId="42" fillId="0" borderId="0" applyFill="0" applyBorder="0" applyAlignment="0"/>
    <xf numFmtId="190" fontId="42" fillId="0" borderId="0" applyFill="0" applyBorder="0" applyAlignment="0"/>
    <xf numFmtId="190" fontId="42" fillId="0" borderId="0" applyFill="0" applyBorder="0" applyAlignment="0"/>
    <xf numFmtId="0" fontId="99" fillId="0" borderId="26" applyNumberFormat="0" applyFill="0" applyAlignment="0" applyProtection="0"/>
    <xf numFmtId="0" fontId="29" fillId="0" borderId="21" applyNumberFormat="0" applyFill="0" applyAlignment="0" applyProtection="0"/>
    <xf numFmtId="0" fontId="62" fillId="0" borderId="21" applyNumberFormat="0" applyFill="0" applyAlignment="0" applyProtection="0"/>
    <xf numFmtId="0" fontId="29" fillId="0" borderId="21" applyNumberFormat="0" applyFill="0" applyAlignment="0" applyProtection="0"/>
    <xf numFmtId="0" fontId="100" fillId="27" borderId="0" applyNumberFormat="0" applyBorder="0" applyAlignment="0" applyProtection="0"/>
    <xf numFmtId="0" fontId="30" fillId="23" borderId="0" applyNumberFormat="0" applyBorder="0" applyAlignment="0" applyProtection="0"/>
    <xf numFmtId="0" fontId="6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81" fontId="43" fillId="0" borderId="0"/>
    <xf numFmtId="181" fontId="64" fillId="0" borderId="0"/>
    <xf numFmtId="181" fontId="64" fillId="0" borderId="0"/>
    <xf numFmtId="181" fontId="64" fillId="0" borderId="0"/>
    <xf numFmtId="181" fontId="43" fillId="0" borderId="0"/>
    <xf numFmtId="0" fontId="6" fillId="0" borderId="0"/>
    <xf numFmtId="0" fontId="6" fillId="0" borderId="0"/>
    <xf numFmtId="21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0" fontId="6" fillId="0" borderId="0"/>
    <xf numFmtId="0" fontId="6" fillId="0" borderId="0"/>
    <xf numFmtId="172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21" fontId="16" fillId="0" borderId="0"/>
    <xf numFmtId="21" fontId="16" fillId="0" borderId="0"/>
    <xf numFmtId="0" fontId="6" fillId="0" borderId="0"/>
    <xf numFmtId="172" fontId="16" fillId="0" borderId="0"/>
    <xf numFmtId="172" fontId="16" fillId="0" borderId="0"/>
    <xf numFmtId="21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0" fontId="14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21" fontId="16" fillId="0" borderId="0"/>
    <xf numFmtId="21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14" fillId="0" borderId="0"/>
    <xf numFmtId="172" fontId="16" fillId="0" borderId="0"/>
    <xf numFmtId="0" fontId="14" fillId="0" borderId="0"/>
    <xf numFmtId="172" fontId="16" fillId="0" borderId="0"/>
    <xf numFmtId="172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0" fontId="6" fillId="0" borderId="0"/>
    <xf numFmtId="172" fontId="16" fillId="0" borderId="0"/>
    <xf numFmtId="0" fontId="44" fillId="0" borderId="0"/>
    <xf numFmtId="0" fontId="6" fillId="0" borderId="0"/>
    <xf numFmtId="0" fontId="14" fillId="0" borderId="0"/>
    <xf numFmtId="172" fontId="16" fillId="0" borderId="0"/>
    <xf numFmtId="0" fontId="14" fillId="0" borderId="0"/>
    <xf numFmtId="0" fontId="14" fillId="0" borderId="0"/>
    <xf numFmtId="0" fontId="14" fillId="0" borderId="0"/>
    <xf numFmtId="172" fontId="16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0" fontId="44" fillId="0" borderId="0"/>
    <xf numFmtId="0" fontId="44" fillId="0" borderId="0"/>
    <xf numFmtId="0" fontId="44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0" fontId="6" fillId="0" borderId="0"/>
    <xf numFmtId="172" fontId="16" fillId="0" borderId="0"/>
    <xf numFmtId="0" fontId="6" fillId="0" borderId="0"/>
    <xf numFmtId="0" fontId="6" fillId="0" borderId="0"/>
    <xf numFmtId="0" fontId="6" fillId="0" borderId="0"/>
    <xf numFmtId="172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5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0" fontId="6" fillId="0" borderId="0"/>
    <xf numFmtId="0" fontId="6" fillId="0" borderId="0"/>
    <xf numFmtId="172" fontId="16" fillId="0" borderId="0"/>
    <xf numFmtId="0" fontId="14" fillId="0" borderId="0"/>
    <xf numFmtId="172" fontId="16" fillId="0" borderId="0"/>
    <xf numFmtId="172" fontId="1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2" fontId="6" fillId="0" borderId="0"/>
    <xf numFmtId="0" fontId="6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0" borderId="0"/>
    <xf numFmtId="170" fontId="6" fillId="0" borderId="0"/>
    <xf numFmtId="172" fontId="6" fillId="0" borderId="0"/>
    <xf numFmtId="182" fontId="6" fillId="0" borderId="0"/>
    <xf numFmtId="172" fontId="16" fillId="0" borderId="0"/>
    <xf numFmtId="172" fontId="6" fillId="0" borderId="0"/>
    <xf numFmtId="172" fontId="6" fillId="0" borderId="0"/>
    <xf numFmtId="172" fontId="6" fillId="0" borderId="0"/>
    <xf numFmtId="172" fontId="16" fillId="0" borderId="0"/>
    <xf numFmtId="172" fontId="16" fillId="0" borderId="0"/>
    <xf numFmtId="172" fontId="16" fillId="0" borderId="0"/>
    <xf numFmtId="172" fontId="6" fillId="0" borderId="0"/>
    <xf numFmtId="0" fontId="14" fillId="0" borderId="0"/>
    <xf numFmtId="0" fontId="14" fillId="0" borderId="0"/>
    <xf numFmtId="172" fontId="6" fillId="0" borderId="0"/>
    <xf numFmtId="0" fontId="66" fillId="0" borderId="0"/>
    <xf numFmtId="0" fontId="66" fillId="0" borderId="0"/>
    <xf numFmtId="0" fontId="6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6" fillId="0" borderId="0"/>
    <xf numFmtId="172" fontId="16" fillId="0" borderId="0"/>
    <xf numFmtId="172" fontId="16" fillId="0" borderId="0"/>
    <xf numFmtId="17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8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66" fontId="16" fillId="0" borderId="0"/>
    <xf numFmtId="182" fontId="16" fillId="0" borderId="0"/>
    <xf numFmtId="182" fontId="16" fillId="0" borderId="0"/>
    <xf numFmtId="166" fontId="16" fillId="0" borderId="0"/>
    <xf numFmtId="182" fontId="16" fillId="0" borderId="0"/>
    <xf numFmtId="182" fontId="16" fillId="0" borderId="0"/>
    <xf numFmtId="181" fontId="16" fillId="0" borderId="0"/>
    <xf numFmtId="183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64" fontId="16" fillId="0" borderId="0"/>
    <xf numFmtId="164" fontId="16" fillId="0" borderId="0"/>
    <xf numFmtId="181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8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6" fillId="0" borderId="0"/>
    <xf numFmtId="172" fontId="16" fillId="0" borderId="0"/>
    <xf numFmtId="172" fontId="16" fillId="0" borderId="0"/>
    <xf numFmtId="0" fontId="14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66" fillId="0" borderId="0"/>
    <xf numFmtId="0" fontId="14" fillId="0" borderId="0"/>
    <xf numFmtId="17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6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72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2" fontId="6" fillId="0" borderId="0"/>
    <xf numFmtId="172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44" fillId="0" borderId="0"/>
    <xf numFmtId="0" fontId="45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6" fillId="0" borderId="0"/>
    <xf numFmtId="0" fontId="37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172" fontId="6" fillId="0" borderId="0"/>
    <xf numFmtId="172" fontId="6" fillId="0" borderId="0"/>
    <xf numFmtId="21" fontId="6" fillId="0" borderId="0"/>
    <xf numFmtId="0" fontId="18" fillId="0" borderId="0"/>
    <xf numFmtId="172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6" fillId="0" borderId="0"/>
    <xf numFmtId="172" fontId="6" fillId="0" borderId="0"/>
    <xf numFmtId="21" fontId="6" fillId="0" borderId="0"/>
    <xf numFmtId="172" fontId="6" fillId="0" borderId="0"/>
    <xf numFmtId="0" fontId="16" fillId="0" borderId="0"/>
    <xf numFmtId="0" fontId="1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6" fillId="0" borderId="0"/>
    <xf numFmtId="172" fontId="6" fillId="0" borderId="0"/>
    <xf numFmtId="0" fontId="6" fillId="0" borderId="0"/>
    <xf numFmtId="172" fontId="6" fillId="0" borderId="0"/>
    <xf numFmtId="172" fontId="6" fillId="0" borderId="0"/>
    <xf numFmtId="0" fontId="18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18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6" fillId="0" borderId="0"/>
    <xf numFmtId="0" fontId="37" fillId="0" borderId="0"/>
    <xf numFmtId="0" fontId="87" fillId="0" borderId="0"/>
    <xf numFmtId="0" fontId="6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8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21" fontId="16" fillId="0" borderId="0"/>
    <xf numFmtId="0" fontId="6" fillId="0" borderId="0"/>
    <xf numFmtId="0" fontId="16" fillId="0" borderId="0"/>
    <xf numFmtId="174" fontId="16" fillId="0" borderId="0"/>
    <xf numFmtId="174" fontId="16" fillId="0" borderId="0"/>
    <xf numFmtId="174" fontId="16" fillId="0" borderId="0"/>
    <xf numFmtId="174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" fontId="16" fillId="0" borderId="0"/>
    <xf numFmtId="21" fontId="16" fillId="0" borderId="0"/>
    <xf numFmtId="21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21" fontId="16" fillId="0" borderId="0"/>
    <xf numFmtId="172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21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21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21" fontId="16" fillId="0" borderId="0"/>
    <xf numFmtId="172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21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44" fillId="0" borderId="0"/>
    <xf numFmtId="0" fontId="44" fillId="0" borderId="0"/>
    <xf numFmtId="0" fontId="101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6" fillId="0" borderId="0"/>
    <xf numFmtId="0" fontId="44" fillId="0" borderId="0"/>
    <xf numFmtId="0" fontId="3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44" fillId="0" borderId="0"/>
    <xf numFmtId="172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2" fillId="0" borderId="0"/>
    <xf numFmtId="0" fontId="102" fillId="0" borderId="0"/>
    <xf numFmtId="0" fontId="14" fillId="0" borderId="0"/>
    <xf numFmtId="21" fontId="16" fillId="0" borderId="0"/>
    <xf numFmtId="0" fontId="14" fillId="0" borderId="0"/>
    <xf numFmtId="0" fontId="6" fillId="0" borderId="0"/>
    <xf numFmtId="172" fontId="16" fillId="0" borderId="0"/>
    <xf numFmtId="0" fontId="16" fillId="0" borderId="0"/>
    <xf numFmtId="0" fontId="1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21" fontId="16" fillId="0" borderId="0"/>
    <xf numFmtId="0" fontId="14" fillId="0" borderId="0"/>
    <xf numFmtId="0" fontId="16" fillId="0" borderId="0"/>
    <xf numFmtId="21" fontId="16" fillId="0" borderId="0"/>
    <xf numFmtId="172" fontId="16" fillId="0" borderId="0"/>
    <xf numFmtId="0" fontId="6" fillId="0" borderId="0"/>
    <xf numFmtId="0" fontId="16" fillId="0" borderId="0"/>
    <xf numFmtId="172" fontId="16" fillId="0" borderId="0"/>
    <xf numFmtId="172" fontId="16" fillId="0" borderId="0"/>
    <xf numFmtId="172" fontId="16" fillId="0" borderId="0"/>
    <xf numFmtId="0" fontId="16" fillId="0" borderId="0"/>
    <xf numFmtId="172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21" fontId="16" fillId="0" borderId="0"/>
    <xf numFmtId="21" fontId="16" fillId="0" borderId="0"/>
    <xf numFmtId="0" fontId="16" fillId="0" borderId="0"/>
    <xf numFmtId="0" fontId="16" fillId="0" borderId="0"/>
    <xf numFmtId="0" fontId="16" fillId="0" borderId="0"/>
    <xf numFmtId="21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37" fillId="0" borderId="0"/>
    <xf numFmtId="0" fontId="6" fillId="31" borderId="28" applyNumberFormat="0" applyFont="0" applyAlignment="0" applyProtection="0"/>
    <xf numFmtId="0" fontId="6" fillId="24" borderId="22" applyNumberFormat="0" applyFont="0" applyAlignment="0" applyProtection="0"/>
    <xf numFmtId="0" fontId="16" fillId="24" borderId="22" applyNumberFormat="0" applyFont="0" applyAlignment="0" applyProtection="0"/>
    <xf numFmtId="0" fontId="103" fillId="29" borderId="25" applyNumberFormat="0" applyAlignment="0" applyProtection="0"/>
    <xf numFmtId="0" fontId="31" fillId="21" borderId="20" applyNumberFormat="0" applyAlignment="0" applyProtection="0"/>
    <xf numFmtId="0" fontId="67" fillId="21" borderId="2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8" fillId="0" borderId="0"/>
    <xf numFmtId="0" fontId="14" fillId="0" borderId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4" fillId="24" borderId="22" applyNumberFormat="0" applyFont="0" applyAlignment="0" applyProtection="0"/>
    <xf numFmtId="0" fontId="16" fillId="24" borderId="22" applyNumberFormat="0" applyFont="0" applyAlignment="0" applyProtection="0"/>
    <xf numFmtId="0" fontId="6" fillId="24" borderId="22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84" fontId="14" fillId="0" borderId="0" applyFont="0" applyFill="0" applyBorder="0" applyAlignment="0" applyProtection="0"/>
    <xf numFmtId="184" fontId="6" fillId="0" borderId="0" applyFill="0" applyBorder="0" applyAlignment="0" applyProtection="0"/>
    <xf numFmtId="184" fontId="6" fillId="0" borderId="0" applyFill="0" applyBorder="0" applyAlignment="0" applyProtection="0"/>
    <xf numFmtId="10" fontId="6" fillId="0" borderId="0" applyFont="0" applyFill="0" applyBorder="0" applyAlignment="0" applyProtection="0"/>
    <xf numFmtId="192" fontId="6" fillId="0" borderId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2" fontId="6" fillId="0" borderId="0" applyFill="0" applyBorder="0" applyAlignment="0" applyProtection="0"/>
    <xf numFmtId="175" fontId="46" fillId="0" borderId="0" applyFill="0" applyBorder="0" applyAlignment="0"/>
    <xf numFmtId="189" fontId="46" fillId="0" borderId="0" applyFill="0" applyBorder="0" applyAlignment="0"/>
    <xf numFmtId="189" fontId="46" fillId="0" borderId="0" applyFill="0" applyBorder="0" applyAlignment="0"/>
    <xf numFmtId="176" fontId="46" fillId="0" borderId="0" applyFill="0" applyBorder="0" applyAlignment="0"/>
    <xf numFmtId="190" fontId="46" fillId="0" borderId="0" applyFill="0" applyBorder="0" applyAlignment="0"/>
    <xf numFmtId="190" fontId="46" fillId="0" borderId="0" applyFill="0" applyBorder="0" applyAlignment="0"/>
    <xf numFmtId="175" fontId="46" fillId="0" borderId="0" applyFill="0" applyBorder="0" applyAlignment="0"/>
    <xf numFmtId="189" fontId="46" fillId="0" borderId="0" applyFill="0" applyBorder="0" applyAlignment="0"/>
    <xf numFmtId="189" fontId="46" fillId="0" borderId="0" applyFill="0" applyBorder="0" applyAlignment="0"/>
    <xf numFmtId="180" fontId="46" fillId="0" borderId="0" applyFill="0" applyBorder="0" applyAlignment="0"/>
    <xf numFmtId="191" fontId="46" fillId="0" borderId="0" applyFill="0" applyBorder="0" applyAlignment="0"/>
    <xf numFmtId="191" fontId="46" fillId="0" borderId="0" applyFill="0" applyBorder="0" applyAlignment="0"/>
    <xf numFmtId="176" fontId="46" fillId="0" borderId="0" applyFill="0" applyBorder="0" applyAlignment="0"/>
    <xf numFmtId="190" fontId="46" fillId="0" borderId="0" applyFill="0" applyBorder="0" applyAlignment="0"/>
    <xf numFmtId="190" fontId="46" fillId="0" borderId="0" applyFill="0" applyBorder="0" applyAlignment="0"/>
    <xf numFmtId="0" fontId="21" fillId="21" borderId="18" applyNumberFormat="0" applyAlignment="0" applyProtection="0"/>
    <xf numFmtId="0" fontId="6" fillId="0" borderId="0"/>
    <xf numFmtId="0" fontId="2" fillId="0" borderId="7" applyAlignment="0">
      <alignment horizontal="right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9" fillId="0" borderId="21" applyNumberFormat="0" applyFill="0" applyAlignment="0" applyProtection="0"/>
    <xf numFmtId="49" fontId="18" fillId="0" borderId="0" applyFill="0" applyBorder="0" applyAlignment="0"/>
    <xf numFmtId="185" fontId="18" fillId="0" borderId="0" applyFill="0" applyBorder="0" applyAlignment="0"/>
    <xf numFmtId="49" fontId="18" fillId="0" borderId="0" applyFill="0" applyBorder="0" applyAlignment="0"/>
    <xf numFmtId="49" fontId="18" fillId="0" borderId="0" applyFill="0" applyBorder="0" applyAlignment="0"/>
    <xf numFmtId="186" fontId="18" fillId="0" borderId="0" applyFill="0" applyBorder="0" applyAlignment="0"/>
    <xf numFmtId="49" fontId="18" fillId="0" borderId="0" applyFill="0" applyBorder="0" applyAlignment="0"/>
    <xf numFmtId="49" fontId="18" fillId="0" borderId="0" applyFill="0" applyBorder="0" applyAlignment="0"/>
    <xf numFmtId="0" fontId="22" fillId="22" borderId="19" applyNumberFormat="0" applyAlignment="0" applyProtection="0"/>
    <xf numFmtId="0" fontId="10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5" fillId="0" borderId="36" applyNumberFormat="0" applyFill="0" applyAlignment="0" applyProtection="0"/>
    <xf numFmtId="0" fontId="33" fillId="0" borderId="23" applyNumberFormat="0" applyFill="0" applyAlignment="0" applyProtection="0"/>
    <xf numFmtId="0" fontId="69" fillId="0" borderId="23" applyNumberFormat="0" applyFill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71" fillId="8" borderId="18" applyNumberFormat="0" applyAlignment="0" applyProtection="0"/>
    <xf numFmtId="0" fontId="72" fillId="21" borderId="20" applyNumberFormat="0" applyAlignment="0" applyProtection="0"/>
    <xf numFmtId="0" fontId="73" fillId="21" borderId="18" applyNumberFormat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22" borderId="19" applyNumberFormat="0" applyAlignment="0" applyProtection="0"/>
    <xf numFmtId="0" fontId="79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47" fillId="0" borderId="0"/>
    <xf numFmtId="0" fontId="81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6" fillId="24" borderId="22" applyNumberFormat="0" applyFont="0" applyAlignment="0" applyProtection="0"/>
    <xf numFmtId="0" fontId="83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107" fillId="0" borderId="0" applyAlignment="0"/>
    <xf numFmtId="167" fontId="10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7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07" fillId="0" borderId="0" applyAlignment="0"/>
    <xf numFmtId="0" fontId="6" fillId="0" borderId="0"/>
    <xf numFmtId="0" fontId="6" fillId="0" borderId="0"/>
    <xf numFmtId="167" fontId="107" fillId="0" borderId="0" applyFont="0" applyFill="0" applyBorder="0" applyAlignment="0" applyProtection="0"/>
    <xf numFmtId="0" fontId="107" fillId="0" borderId="0" applyAlignment="0"/>
    <xf numFmtId="0" fontId="14" fillId="0" borderId="0"/>
    <xf numFmtId="0" fontId="14" fillId="0" borderId="0"/>
    <xf numFmtId="0" fontId="14" fillId="0" borderId="0"/>
    <xf numFmtId="0" fontId="6" fillId="0" borderId="0"/>
    <xf numFmtId="0" fontId="107" fillId="0" borderId="0" applyAlignment="0"/>
    <xf numFmtId="0" fontId="107" fillId="0" borderId="0" applyAlignment="0"/>
    <xf numFmtId="167" fontId="107" fillId="0" borderId="0" applyFont="0" applyFill="0" applyBorder="0" applyAlignment="0" applyProtection="0"/>
    <xf numFmtId="0" fontId="107" fillId="0" borderId="0" applyAlignment="0"/>
  </cellStyleXfs>
  <cellXfs count="8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6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6" xfId="1" applyNumberFormat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10" xfId="0" applyFont="1" applyBorder="1"/>
    <xf numFmtId="0" fontId="0" fillId="2" borderId="9" xfId="0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70" fontId="9" fillId="0" borderId="9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/>
    <xf numFmtId="2" fontId="4" fillId="0" borderId="9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2" fontId="8" fillId="0" borderId="9" xfId="1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/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9" fontId="12" fillId="0" borderId="9" xfId="0" applyNumberFormat="1" applyFont="1" applyBorder="1" applyAlignment="1">
      <alignment horizontal="center" vertical="center"/>
    </xf>
    <xf numFmtId="171" fontId="12" fillId="0" borderId="9" xfId="1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170" fontId="9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29" xfId="0" applyFont="1" applyBorder="1"/>
    <xf numFmtId="0" fontId="2" fillId="0" borderId="11" xfId="0" applyFont="1" applyBorder="1" applyAlignment="1">
      <alignment horizontal="center" vertical="center"/>
    </xf>
    <xf numFmtId="0" fontId="4" fillId="0" borderId="7" xfId="0" applyFont="1" applyBorder="1"/>
    <xf numFmtId="0" fontId="4" fillId="0" borderId="29" xfId="0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 vertical="center"/>
    </xf>
    <xf numFmtId="0" fontId="109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10" fillId="0" borderId="0" xfId="0" applyFont="1"/>
    <xf numFmtId="0" fontId="110" fillId="0" borderId="0" xfId="0" applyFont="1" applyAlignment="1">
      <alignment horizontal="right" vertical="center"/>
    </xf>
    <xf numFmtId="0" fontId="111" fillId="0" borderId="9" xfId="0" applyFont="1" applyBorder="1" applyAlignment="1">
      <alignment horizontal="center" vertical="center"/>
    </xf>
    <xf numFmtId="2" fontId="112" fillId="0" borderId="9" xfId="0" applyNumberFormat="1" applyFont="1" applyBorder="1" applyAlignment="1">
      <alignment horizontal="center" vertical="center"/>
    </xf>
    <xf numFmtId="2" fontId="112" fillId="0" borderId="0" xfId="0" applyNumberFormat="1" applyFont="1" applyAlignment="1">
      <alignment horizontal="center" vertical="center"/>
    </xf>
    <xf numFmtId="0" fontId="6" fillId="0" borderId="0" xfId="0" applyFont="1"/>
  </cellXfs>
  <cellStyles count="1658">
    <cellStyle name="1 antraštė" xfId="9"/>
    <cellStyle name="1 antraštė 2" xfId="109"/>
    <cellStyle name="1 antraštė 3" xfId="110"/>
    <cellStyle name="1 antraštė 4" xfId="111"/>
    <cellStyle name="1 antraštė_20140201LLAFTaure" xfId="112"/>
    <cellStyle name="2 antraštė" xfId="10"/>
    <cellStyle name="2 antraštė 2" xfId="113"/>
    <cellStyle name="2 antraštė 3" xfId="114"/>
    <cellStyle name="2 antraštė 4" xfId="115"/>
    <cellStyle name="2 antraštė_20140201LLAFTaure" xfId="116"/>
    <cellStyle name="20% - Accent1 2" xfId="11"/>
    <cellStyle name="20% - Accent1 2 2" xfId="118"/>
    <cellStyle name="20% - Accent1 2 3" xfId="119"/>
    <cellStyle name="20% - Accent1 2 4" xfId="117"/>
    <cellStyle name="20% - Accent1 3" xfId="12"/>
    <cellStyle name="20% - Accent1 4" xfId="120"/>
    <cellStyle name="20% - Accent2 2" xfId="13"/>
    <cellStyle name="20% - Accent2 2 2" xfId="122"/>
    <cellStyle name="20% - Accent2 2 3" xfId="123"/>
    <cellStyle name="20% - Accent2 2 4" xfId="121"/>
    <cellStyle name="20% - Accent2 3" xfId="14"/>
    <cellStyle name="20% - Accent2 4" xfId="124"/>
    <cellStyle name="20% - Accent3 2" xfId="15"/>
    <cellStyle name="20% - Accent3 2 2" xfId="126"/>
    <cellStyle name="20% - Accent3 2 3" xfId="127"/>
    <cellStyle name="20% - Accent3 2 4" xfId="125"/>
    <cellStyle name="20% - Accent3 3" xfId="16"/>
    <cellStyle name="20% - Accent3 4" xfId="128"/>
    <cellStyle name="20% - Accent4 2" xfId="17"/>
    <cellStyle name="20% - Accent4 2 2" xfId="130"/>
    <cellStyle name="20% - Accent4 2 3" xfId="131"/>
    <cellStyle name="20% - Accent4 2 4" xfId="129"/>
    <cellStyle name="20% - Accent4 3" xfId="18"/>
    <cellStyle name="20% - Accent4 4" xfId="132"/>
    <cellStyle name="20% - Accent5 2" xfId="19"/>
    <cellStyle name="20% - Accent5 2 2" xfId="134"/>
    <cellStyle name="20% - Accent5 2 3" xfId="135"/>
    <cellStyle name="20% - Accent5 2 4" xfId="133"/>
    <cellStyle name="20% - Accent5 3" xfId="20"/>
    <cellStyle name="20% - Accent5 4" xfId="136"/>
    <cellStyle name="20% - Accent6 2" xfId="21"/>
    <cellStyle name="20% - Accent6 2 2" xfId="138"/>
    <cellStyle name="20% - Accent6 2 3" xfId="139"/>
    <cellStyle name="20% - Accent6 2 4" xfId="137"/>
    <cellStyle name="20% - Accent6 3" xfId="22"/>
    <cellStyle name="20% - Accent6 4" xfId="140"/>
    <cellStyle name="20% – paryškinimas 1" xfId="141"/>
    <cellStyle name="20% – paryškinimas 2" xfId="142"/>
    <cellStyle name="20% – paryškinimas 3" xfId="143"/>
    <cellStyle name="20% – paryškinimas 4" xfId="144"/>
    <cellStyle name="20% – paryškinimas 5" xfId="145"/>
    <cellStyle name="20% – paryškinimas 6" xfId="146"/>
    <cellStyle name="20% - Акцент1" xfId="147"/>
    <cellStyle name="20% - Акцент2" xfId="148"/>
    <cellStyle name="20% - Акцент3" xfId="149"/>
    <cellStyle name="20% - Акцент4" xfId="150"/>
    <cellStyle name="20% - Акцент5" xfId="151"/>
    <cellStyle name="20% - Акцент6" xfId="152"/>
    <cellStyle name="3 antraštė" xfId="23"/>
    <cellStyle name="3 antraštė 2" xfId="153"/>
    <cellStyle name="3 antraštė 3" xfId="154"/>
    <cellStyle name="3 antraštė 4" xfId="155"/>
    <cellStyle name="3 antraštė_20140201LLAFTaure" xfId="156"/>
    <cellStyle name="4 antraštė" xfId="24"/>
    <cellStyle name="4 antraštė 2" xfId="157"/>
    <cellStyle name="4 antraštė 3" xfId="158"/>
    <cellStyle name="4 antraštė 4" xfId="159"/>
    <cellStyle name="4 antraštė_20140201LLAFTaure" xfId="160"/>
    <cellStyle name="40% - Accent1 2" xfId="25"/>
    <cellStyle name="40% - Accent1 2 2" xfId="162"/>
    <cellStyle name="40% - Accent1 2 3" xfId="163"/>
    <cellStyle name="40% - Accent1 2 4" xfId="161"/>
    <cellStyle name="40% - Accent1 3" xfId="26"/>
    <cellStyle name="40% - Accent1 4" xfId="164"/>
    <cellStyle name="40% - Accent2 2" xfId="27"/>
    <cellStyle name="40% - Accent2 2 2" xfId="166"/>
    <cellStyle name="40% - Accent2 2 3" xfId="167"/>
    <cellStyle name="40% - Accent2 2 4" xfId="165"/>
    <cellStyle name="40% - Accent2 3" xfId="28"/>
    <cellStyle name="40% - Accent2 4" xfId="168"/>
    <cellStyle name="40% - Accent3 2" xfId="29"/>
    <cellStyle name="40% - Accent3 2 2" xfId="170"/>
    <cellStyle name="40% - Accent3 2 3" xfId="171"/>
    <cellStyle name="40% - Accent3 2 4" xfId="169"/>
    <cellStyle name="40% - Accent3 3" xfId="30"/>
    <cellStyle name="40% - Accent3 4" xfId="172"/>
    <cellStyle name="40% - Accent4 2" xfId="31"/>
    <cellStyle name="40% - Accent4 2 2" xfId="174"/>
    <cellStyle name="40% - Accent4 2 3" xfId="175"/>
    <cellStyle name="40% - Accent4 2 4" xfId="173"/>
    <cellStyle name="40% - Accent4 3" xfId="32"/>
    <cellStyle name="40% - Accent4 4" xfId="176"/>
    <cellStyle name="40% - Accent5 2" xfId="33"/>
    <cellStyle name="40% - Accent5 2 2" xfId="178"/>
    <cellStyle name="40% - Accent5 2 3" xfId="179"/>
    <cellStyle name="40% - Accent5 2 4" xfId="177"/>
    <cellStyle name="40% - Accent5 3" xfId="34"/>
    <cellStyle name="40% - Accent5 4" xfId="180"/>
    <cellStyle name="40% - Accent6 2" xfId="35"/>
    <cellStyle name="40% - Accent6 2 2" xfId="182"/>
    <cellStyle name="40% - Accent6 2 3" xfId="183"/>
    <cellStyle name="40% - Accent6 2 4" xfId="181"/>
    <cellStyle name="40% - Accent6 3" xfId="36"/>
    <cellStyle name="40% - Accent6 4" xfId="184"/>
    <cellStyle name="40% – paryškinimas 1" xfId="185"/>
    <cellStyle name="40% – paryškinimas 2" xfId="186"/>
    <cellStyle name="40% – paryškinimas 3" xfId="187"/>
    <cellStyle name="40% – paryškinimas 4" xfId="188"/>
    <cellStyle name="40% – paryškinimas 5" xfId="189"/>
    <cellStyle name="40% – paryškinimas 6" xfId="190"/>
    <cellStyle name="40% - Акцент1" xfId="191"/>
    <cellStyle name="40% - Акцент2" xfId="192"/>
    <cellStyle name="40% - Акцент3" xfId="193"/>
    <cellStyle name="40% - Акцент4" xfId="194"/>
    <cellStyle name="40% - Акцент5" xfId="195"/>
    <cellStyle name="40% - Акцент6" xfId="196"/>
    <cellStyle name="60% - Accent1 2" xfId="37"/>
    <cellStyle name="60% - Accent1 2 2" xfId="198"/>
    <cellStyle name="60% - Accent1 2 3" xfId="199"/>
    <cellStyle name="60% - Accent1 2 4" xfId="197"/>
    <cellStyle name="60% - Accent1 3" xfId="38"/>
    <cellStyle name="60% - Accent1 4" xfId="200"/>
    <cellStyle name="60% - Accent2 2" xfId="39"/>
    <cellStyle name="60% - Accent2 2 2" xfId="202"/>
    <cellStyle name="60% - Accent2 2 3" xfId="203"/>
    <cellStyle name="60% - Accent2 2 4" xfId="201"/>
    <cellStyle name="60% - Accent2 3" xfId="40"/>
    <cellStyle name="60% - Accent2 4" xfId="204"/>
    <cellStyle name="60% - Accent3 2" xfId="41"/>
    <cellStyle name="60% - Accent3 2 2" xfId="206"/>
    <cellStyle name="60% - Accent3 2 3" xfId="207"/>
    <cellStyle name="60% - Accent3 2 4" xfId="205"/>
    <cellStyle name="60% - Accent3 3" xfId="42"/>
    <cellStyle name="60% - Accent3 4" xfId="208"/>
    <cellStyle name="60% - Accent4 2" xfId="43"/>
    <cellStyle name="60% - Accent4 2 2" xfId="210"/>
    <cellStyle name="60% - Accent4 2 3" xfId="211"/>
    <cellStyle name="60% - Accent4 2 4" xfId="209"/>
    <cellStyle name="60% - Accent4 3" xfId="44"/>
    <cellStyle name="60% - Accent4 4" xfId="212"/>
    <cellStyle name="60% - Accent5 2" xfId="45"/>
    <cellStyle name="60% - Accent5 2 2" xfId="214"/>
    <cellStyle name="60% - Accent5 2 3" xfId="215"/>
    <cellStyle name="60% - Accent5 2 4" xfId="213"/>
    <cellStyle name="60% - Accent5 3" xfId="46"/>
    <cellStyle name="60% - Accent5 4" xfId="216"/>
    <cellStyle name="60% - Accent6 2" xfId="47"/>
    <cellStyle name="60% - Accent6 2 2" xfId="218"/>
    <cellStyle name="60% - Accent6 2 3" xfId="219"/>
    <cellStyle name="60% - Accent6 2 4" xfId="217"/>
    <cellStyle name="60% - Accent6 3" xfId="48"/>
    <cellStyle name="60% - Accent6 4" xfId="220"/>
    <cellStyle name="60% – paryškinimas 1" xfId="221"/>
    <cellStyle name="60% – paryškinimas 2" xfId="222"/>
    <cellStyle name="60% – paryškinimas 3" xfId="223"/>
    <cellStyle name="60% – paryškinimas 4" xfId="224"/>
    <cellStyle name="60% – paryškinimas 5" xfId="225"/>
    <cellStyle name="60% – paryškinimas 6" xfId="226"/>
    <cellStyle name="60% - Акцент1" xfId="227"/>
    <cellStyle name="60% - Акцент2" xfId="228"/>
    <cellStyle name="60% - Акцент3" xfId="229"/>
    <cellStyle name="60% - Акцент4" xfId="230"/>
    <cellStyle name="60% - Акцент5" xfId="231"/>
    <cellStyle name="60% - Акцент6" xfId="232"/>
    <cellStyle name="Accent1 2" xfId="49"/>
    <cellStyle name="Accent1 2 2" xfId="234"/>
    <cellStyle name="Accent1 2 3" xfId="235"/>
    <cellStyle name="Accent1 2 4" xfId="233"/>
    <cellStyle name="Accent1 3" xfId="50"/>
    <cellStyle name="Accent1 4" xfId="236"/>
    <cellStyle name="Accent2 2" xfId="51"/>
    <cellStyle name="Accent2 2 2" xfId="238"/>
    <cellStyle name="Accent2 2 3" xfId="239"/>
    <cellStyle name="Accent2 2 4" xfId="237"/>
    <cellStyle name="Accent2 3" xfId="52"/>
    <cellStyle name="Accent2 4" xfId="240"/>
    <cellStyle name="Accent3 2" xfId="53"/>
    <cellStyle name="Accent3 2 2" xfId="242"/>
    <cellStyle name="Accent3 2 3" xfId="243"/>
    <cellStyle name="Accent3 2 4" xfId="241"/>
    <cellStyle name="Accent3 3" xfId="54"/>
    <cellStyle name="Accent3 4" xfId="244"/>
    <cellStyle name="Accent4 2" xfId="55"/>
    <cellStyle name="Accent4 2 2" xfId="246"/>
    <cellStyle name="Accent4 2 3" xfId="247"/>
    <cellStyle name="Accent4 2 4" xfId="245"/>
    <cellStyle name="Accent4 3" xfId="56"/>
    <cellStyle name="Accent4 4" xfId="248"/>
    <cellStyle name="Accent5 2" xfId="57"/>
    <cellStyle name="Accent5 2 2" xfId="250"/>
    <cellStyle name="Accent5 2 3" xfId="251"/>
    <cellStyle name="Accent5 2 4" xfId="249"/>
    <cellStyle name="Accent5 3" xfId="58"/>
    <cellStyle name="Accent5 4" xfId="252"/>
    <cellStyle name="Accent6 2" xfId="59"/>
    <cellStyle name="Accent6 2 2" xfId="254"/>
    <cellStyle name="Accent6 2 3" xfId="255"/>
    <cellStyle name="Accent6 2 4" xfId="253"/>
    <cellStyle name="Accent6 3" xfId="60"/>
    <cellStyle name="Accent6 4" xfId="256"/>
    <cellStyle name="Aiškinamasis tekstas" xfId="61"/>
    <cellStyle name="Aiškinamasis tekstas 2" xfId="257"/>
    <cellStyle name="Aiškinamasis tekstas 3" xfId="258"/>
    <cellStyle name="Aiškinamasis tekstas 4" xfId="259"/>
    <cellStyle name="Aiškinamasis tekstas_20140201LLAFTaure" xfId="260"/>
    <cellStyle name="Bad 2" xfId="62"/>
    <cellStyle name="Bad 2 2" xfId="262"/>
    <cellStyle name="Bad 2 3" xfId="263"/>
    <cellStyle name="Bad 2 4" xfId="261"/>
    <cellStyle name="Bad 3" xfId="63"/>
    <cellStyle name="Bad 4" xfId="264"/>
    <cellStyle name="Blogas" xfId="265"/>
    <cellStyle name="Calc Currency (0)" xfId="266"/>
    <cellStyle name="Calc Currency (0) 2" xfId="267"/>
    <cellStyle name="Calc Currency (0)_estafetes" xfId="268"/>
    <cellStyle name="Calc Currency (2)" xfId="269"/>
    <cellStyle name="Calc Currency (2) 2" xfId="270"/>
    <cellStyle name="Calc Currency (2)_estafetes" xfId="271"/>
    <cellStyle name="Calc Percent (0)" xfId="272"/>
    <cellStyle name="Calc Percent (1)" xfId="273"/>
    <cellStyle name="Calc Percent (2)" xfId="274"/>
    <cellStyle name="Calc Units (0)" xfId="275"/>
    <cellStyle name="Calc Units (0) 2" xfId="276"/>
    <cellStyle name="Calc Units (0)_estafetes" xfId="277"/>
    <cellStyle name="Calc Units (1)" xfId="278"/>
    <cellStyle name="Calc Units (1) 2" xfId="279"/>
    <cellStyle name="Calc Units (1)_estafetes" xfId="280"/>
    <cellStyle name="Calc Units (2)" xfId="281"/>
    <cellStyle name="Calc Units (2) 2" xfId="282"/>
    <cellStyle name="Calc Units (2)_estafetes" xfId="283"/>
    <cellStyle name="Calculation 2" xfId="64"/>
    <cellStyle name="Calculation 2 2" xfId="285"/>
    <cellStyle name="Calculation 2 3" xfId="286"/>
    <cellStyle name="Calculation 2 4" xfId="284"/>
    <cellStyle name="Calculation 3" xfId="65"/>
    <cellStyle name="Calculation 4" xfId="287"/>
    <cellStyle name="Check Cell 2" xfId="66"/>
    <cellStyle name="Check Cell 2 2" xfId="289"/>
    <cellStyle name="Check Cell 2 3" xfId="290"/>
    <cellStyle name="Check Cell 2 4" xfId="288"/>
    <cellStyle name="Check Cell 3" xfId="67"/>
    <cellStyle name="Check Cell 4" xfId="291"/>
    <cellStyle name="Comma [00]" xfId="292"/>
    <cellStyle name="Comma [00] 2" xfId="293"/>
    <cellStyle name="Comma [00]_estafetes" xfId="294"/>
    <cellStyle name="Comma 10" xfId="295"/>
    <cellStyle name="Comma 11" xfId="296"/>
    <cellStyle name="Comma 12" xfId="297"/>
    <cellStyle name="Comma 13" xfId="298"/>
    <cellStyle name="Comma 14" xfId="299"/>
    <cellStyle name="Comma 15" xfId="300"/>
    <cellStyle name="Comma 16" xfId="301"/>
    <cellStyle name="Comma 17" xfId="302"/>
    <cellStyle name="Comma 18" xfId="303"/>
    <cellStyle name="Comma 19" xfId="304"/>
    <cellStyle name="Comma 2" xfId="305"/>
    <cellStyle name="Comma 2 2" xfId="306"/>
    <cellStyle name="Comma 2 3" xfId="307"/>
    <cellStyle name="Comma 2 4" xfId="308"/>
    <cellStyle name="Comma 2 5" xfId="309"/>
    <cellStyle name="Comma 2_20140201LLAFTaure" xfId="310"/>
    <cellStyle name="Comma 20" xfId="311"/>
    <cellStyle name="Comma 21" xfId="312"/>
    <cellStyle name="Comma 22" xfId="313"/>
    <cellStyle name="Comma 23" xfId="314"/>
    <cellStyle name="Comma 24" xfId="315"/>
    <cellStyle name="Comma 25" xfId="316"/>
    <cellStyle name="Comma 26" xfId="317"/>
    <cellStyle name="Comma 27" xfId="318"/>
    <cellStyle name="Comma 28" xfId="319"/>
    <cellStyle name="Comma 29" xfId="320"/>
    <cellStyle name="Comma 3" xfId="321"/>
    <cellStyle name="Comma 30" xfId="322"/>
    <cellStyle name="Comma 30 2" xfId="323"/>
    <cellStyle name="Comma 30 3" xfId="324"/>
    <cellStyle name="Comma 30_20140201LLAFTaure" xfId="325"/>
    <cellStyle name="Comma 31" xfId="326"/>
    <cellStyle name="Comma 32" xfId="327"/>
    <cellStyle name="Comma 33" xfId="328"/>
    <cellStyle name="Comma 34" xfId="329"/>
    <cellStyle name="Comma 35" xfId="330"/>
    <cellStyle name="Comma 36" xfId="331"/>
    <cellStyle name="Comma 37" xfId="332"/>
    <cellStyle name="Comma 38" xfId="333"/>
    <cellStyle name="Comma 39" xfId="334"/>
    <cellStyle name="Comma 4" xfId="335"/>
    <cellStyle name="Comma 40" xfId="336"/>
    <cellStyle name="Comma 41" xfId="337"/>
    <cellStyle name="Comma 42" xfId="338"/>
    <cellStyle name="Comma 5" xfId="339"/>
    <cellStyle name="Comma 6" xfId="340"/>
    <cellStyle name="Comma 7" xfId="341"/>
    <cellStyle name="Comma 8" xfId="342"/>
    <cellStyle name="Comma 9" xfId="343"/>
    <cellStyle name="Currency [00]" xfId="344"/>
    <cellStyle name="Currency [00] 2" xfId="345"/>
    <cellStyle name="Currency [00]_estafetes" xfId="346"/>
    <cellStyle name="Currency 2" xfId="347"/>
    <cellStyle name="Currency 2 2" xfId="348"/>
    <cellStyle name="Currency 2 3" xfId="349"/>
    <cellStyle name="Currency 3" xfId="1623"/>
    <cellStyle name="Currency 4" xfId="1648"/>
    <cellStyle name="Currency 5" xfId="1656"/>
    <cellStyle name="Date Short" xfId="350"/>
    <cellStyle name="Dziesiętny [0]_PLDT" xfId="351"/>
    <cellStyle name="Dziesiętny_PLDT" xfId="352"/>
    <cellStyle name="Enter Currency (0)" xfId="353"/>
    <cellStyle name="Enter Currency (0) 2" xfId="354"/>
    <cellStyle name="Enter Currency (0)_estafetes" xfId="355"/>
    <cellStyle name="Enter Currency (2)" xfId="356"/>
    <cellStyle name="Enter Currency (2) 2" xfId="357"/>
    <cellStyle name="Enter Currency (2)_estafetes" xfId="358"/>
    <cellStyle name="Enter Units (0)" xfId="359"/>
    <cellStyle name="Enter Units (0) 2" xfId="360"/>
    <cellStyle name="Enter Units (0)_estafetes" xfId="361"/>
    <cellStyle name="Enter Units (1)" xfId="362"/>
    <cellStyle name="Enter Units (1) 2" xfId="363"/>
    <cellStyle name="Enter Units (1)_estafetes" xfId="364"/>
    <cellStyle name="Enter Units (2)" xfId="365"/>
    <cellStyle name="Enter Units (2) 2" xfId="366"/>
    <cellStyle name="Enter Units (2)_estafetes" xfId="367"/>
    <cellStyle name="Excel Built-in Normal" xfId="4"/>
    <cellStyle name="Explanatory Text 2" xfId="68"/>
    <cellStyle name="Explanatory Text 2 2" xfId="369"/>
    <cellStyle name="Explanatory Text 2 3" xfId="370"/>
    <cellStyle name="Explanatory Text 2 4" xfId="368"/>
    <cellStyle name="Explanatory Text 3" xfId="69"/>
    <cellStyle name="Geras" xfId="70"/>
    <cellStyle name="Geras 2" xfId="371"/>
    <cellStyle name="Geras 3" xfId="372"/>
    <cellStyle name="Geras 4" xfId="373"/>
    <cellStyle name="Geras_20140201LLAFTaure" xfId="374"/>
    <cellStyle name="Good 2" xfId="71"/>
    <cellStyle name="Good 2 2" xfId="376"/>
    <cellStyle name="Good 2 3" xfId="377"/>
    <cellStyle name="Good 2 4" xfId="375"/>
    <cellStyle name="Good 3" xfId="72"/>
    <cellStyle name="Grey" xfId="378"/>
    <cellStyle name="Grey 2" xfId="379"/>
    <cellStyle name="Grey_estafetes" xfId="380"/>
    <cellStyle name="Header1" xfId="381"/>
    <cellStyle name="Header1 2" xfId="382"/>
    <cellStyle name="Header1_100bb M" xfId="383"/>
    <cellStyle name="Header2" xfId="384"/>
    <cellStyle name="Header2 2" xfId="385"/>
    <cellStyle name="Header2_100bb M" xfId="386"/>
    <cellStyle name="Heading 1 2" xfId="73"/>
    <cellStyle name="Heading 1 2 2" xfId="388"/>
    <cellStyle name="Heading 1 2 3" xfId="389"/>
    <cellStyle name="Heading 1 2 4" xfId="387"/>
    <cellStyle name="Heading 1 3" xfId="74"/>
    <cellStyle name="Heading 2 2" xfId="75"/>
    <cellStyle name="Heading 2 2 2" xfId="391"/>
    <cellStyle name="Heading 2 2 3" xfId="392"/>
    <cellStyle name="Heading 2 2 4" xfId="390"/>
    <cellStyle name="Heading 2 3" xfId="76"/>
    <cellStyle name="Heading 3 2" xfId="77"/>
    <cellStyle name="Heading 3 2 2" xfId="394"/>
    <cellStyle name="Heading 3 2 3" xfId="395"/>
    <cellStyle name="Heading 3 2 4" xfId="393"/>
    <cellStyle name="Heading 3 3" xfId="78"/>
    <cellStyle name="Heading 4 2" xfId="79"/>
    <cellStyle name="Heading 4 2 2" xfId="397"/>
    <cellStyle name="Heading 4 2 3" xfId="398"/>
    <cellStyle name="Heading 4 2 4" xfId="396"/>
    <cellStyle name="Heading 4 3" xfId="80"/>
    <cellStyle name="Hiperłącze" xfId="399"/>
    <cellStyle name="Hiperłącze 2" xfId="400"/>
    <cellStyle name="Hiperłącze 2 2" xfId="401"/>
    <cellStyle name="Hiperłącze 3" xfId="402"/>
    <cellStyle name="Hiperłącze 4" xfId="403"/>
    <cellStyle name="Hiperłącze 5" xfId="404"/>
    <cellStyle name="Hiperłącze 6" xfId="405"/>
    <cellStyle name="Hiperłącze_7kove" xfId="406"/>
    <cellStyle name="Hipersaitas 2" xfId="407"/>
    <cellStyle name="Hipersaitas 2 2" xfId="1624"/>
    <cellStyle name="Input [yellow]" xfId="408"/>
    <cellStyle name="Input [yellow] 2" xfId="409"/>
    <cellStyle name="Input [yellow]_estafetes" xfId="410"/>
    <cellStyle name="Input 2" xfId="81"/>
    <cellStyle name="Input 2 2" xfId="412"/>
    <cellStyle name="Input 2 3" xfId="413"/>
    <cellStyle name="Input 2 4" xfId="411"/>
    <cellStyle name="Input 3" xfId="82"/>
    <cellStyle name="Input 4" xfId="414"/>
    <cellStyle name="Input 5" xfId="415"/>
    <cellStyle name="Input 6" xfId="416"/>
    <cellStyle name="Input 7" xfId="417"/>
    <cellStyle name="Input 8" xfId="418"/>
    <cellStyle name="Įprastas 10" xfId="1625"/>
    <cellStyle name="Įprastas 11" xfId="1626"/>
    <cellStyle name="Įprastas 11 2" xfId="1627"/>
    <cellStyle name="Įprastas 12" xfId="1628"/>
    <cellStyle name="Įprastas 2" xfId="419"/>
    <cellStyle name="Įprastas 2 2" xfId="8"/>
    <cellStyle name="Įprastas 2 2 2" xfId="1629"/>
    <cellStyle name="Įprastas 2 2 3" xfId="1630"/>
    <cellStyle name="Įprastas 2 3" xfId="420"/>
    <cellStyle name="Įprastas 2 3 2" xfId="1631"/>
    <cellStyle name="Įprastas 3" xfId="421"/>
    <cellStyle name="Įprastas 3 2" xfId="422"/>
    <cellStyle name="Įprastas 3 2 2" xfId="1633"/>
    <cellStyle name="Įprastas 3 3" xfId="423"/>
    <cellStyle name="Įprastas 3 4" xfId="1632"/>
    <cellStyle name="Įprastas 4" xfId="424"/>
    <cellStyle name="Įprastas 4 2" xfId="1634"/>
    <cellStyle name="Įprastas 5" xfId="1635"/>
    <cellStyle name="Įprastas 6" xfId="1636"/>
    <cellStyle name="Įprastas 7" xfId="1637"/>
    <cellStyle name="Įprastas 8" xfId="1638"/>
    <cellStyle name="Įprastas 9" xfId="1639"/>
    <cellStyle name="Įspėjimo tekstas" xfId="84"/>
    <cellStyle name="Įspėjimo tekstas 2" xfId="425"/>
    <cellStyle name="Įspėjimo tekstas 3" xfId="426"/>
    <cellStyle name="Įspėjimo tekstas 4" xfId="427"/>
    <cellStyle name="Įspėjimo tekstas_20140201LLAFTaure" xfId="428"/>
    <cellStyle name="Išvestis" xfId="83"/>
    <cellStyle name="Išvestis 2" xfId="429"/>
    <cellStyle name="Išvestis 3" xfId="430"/>
    <cellStyle name="Išvestis 4" xfId="431"/>
    <cellStyle name="Išvestis_20140201LLAFTaure" xfId="432"/>
    <cellStyle name="Įvestis" xfId="433"/>
    <cellStyle name="Link Currency (0)" xfId="434"/>
    <cellStyle name="Link Currency (0) 2" xfId="435"/>
    <cellStyle name="Link Currency (0)_estafetes" xfId="436"/>
    <cellStyle name="Link Currency (2)" xfId="437"/>
    <cellStyle name="Link Currency (2) 2" xfId="438"/>
    <cellStyle name="Link Currency (2)_estafetes" xfId="439"/>
    <cellStyle name="Link Units (0)" xfId="440"/>
    <cellStyle name="Link Units (0) 2" xfId="441"/>
    <cellStyle name="Link Units (0)_estafetes" xfId="442"/>
    <cellStyle name="Link Units (1)" xfId="443"/>
    <cellStyle name="Link Units (1) 2" xfId="444"/>
    <cellStyle name="Link Units (1)_estafetes" xfId="445"/>
    <cellStyle name="Link Units (2)" xfId="446"/>
    <cellStyle name="Link Units (2) 2" xfId="447"/>
    <cellStyle name="Link Units (2)_estafetes" xfId="448"/>
    <cellStyle name="Linked Cell 2" xfId="85"/>
    <cellStyle name="Linked Cell 2 2" xfId="450"/>
    <cellStyle name="Linked Cell 2 3" xfId="451"/>
    <cellStyle name="Linked Cell 2 4" xfId="449"/>
    <cellStyle name="Linked Cell 3" xfId="86"/>
    <cellStyle name="Linked Cell 4" xfId="452"/>
    <cellStyle name="Neutral 2" xfId="87"/>
    <cellStyle name="Neutral 2 2" xfId="454"/>
    <cellStyle name="Neutral 2 3" xfId="455"/>
    <cellStyle name="Neutral 2 4" xfId="453"/>
    <cellStyle name="Neutral 3" xfId="88"/>
    <cellStyle name="Neutral 4" xfId="456"/>
    <cellStyle name="Neutralus" xfId="457"/>
    <cellStyle name="Normal" xfId="0" builtinId="0"/>
    <cellStyle name="Normal - Style1" xfId="458"/>
    <cellStyle name="Normal - Style1 2" xfId="459"/>
    <cellStyle name="Normal - Style1 3" xfId="460"/>
    <cellStyle name="Normal - Style1 4" xfId="461"/>
    <cellStyle name="Normal - Style1_7kove" xfId="462"/>
    <cellStyle name="Normal 10" xfId="463"/>
    <cellStyle name="Normal 10 10" xfId="464"/>
    <cellStyle name="Normal 10 10 3" xfId="1640"/>
    <cellStyle name="Normal 10 11" xfId="465"/>
    <cellStyle name="Normal 10 2" xfId="466"/>
    <cellStyle name="Normal 10 2 2" xfId="467"/>
    <cellStyle name="Normal 10 2 2 2" xfId="468"/>
    <cellStyle name="Normal 10 2 2 3" xfId="469"/>
    <cellStyle name="Normal 10 2 2 4" xfId="470"/>
    <cellStyle name="Normal 10 2 2_100 M." xfId="471"/>
    <cellStyle name="Normal 10 2 3" xfId="472"/>
    <cellStyle name="Normal 10 2 4" xfId="473"/>
    <cellStyle name="Normal 10 2 5" xfId="474"/>
    <cellStyle name="Normal 10 2_100 M." xfId="475"/>
    <cellStyle name="Normal 10 3" xfId="476"/>
    <cellStyle name="Normal 10 3 2" xfId="477"/>
    <cellStyle name="Normal 10 3 3" xfId="478"/>
    <cellStyle name="Normal 10 3 4" xfId="479"/>
    <cellStyle name="Normal 10 3_100 M." xfId="480"/>
    <cellStyle name="Normal 10 4" xfId="481"/>
    <cellStyle name="Normal 10 5" xfId="482"/>
    <cellStyle name="Normal 10 5 2" xfId="483"/>
    <cellStyle name="Normal 10 5 3" xfId="484"/>
    <cellStyle name="Normal 10 5 4" xfId="485"/>
    <cellStyle name="Normal 10 5_DALYVIAI" xfId="486"/>
    <cellStyle name="Normal 10 6" xfId="487"/>
    <cellStyle name="Normal 10 7" xfId="488"/>
    <cellStyle name="Normal 10 8" xfId="489"/>
    <cellStyle name="Normal 10 8 2" xfId="1641"/>
    <cellStyle name="Normal 10 9" xfId="490"/>
    <cellStyle name="Normal 10 9 2" xfId="1643"/>
    <cellStyle name="Normal 10 9 3" xfId="1642"/>
    <cellStyle name="Normal 10_100 M." xfId="491"/>
    <cellStyle name="Normal 11" xfId="492"/>
    <cellStyle name="Normal 11 10" xfId="493"/>
    <cellStyle name="Normal 11 11" xfId="494"/>
    <cellStyle name="Normal 11 2" xfId="495"/>
    <cellStyle name="Normal 11 2 2" xfId="496"/>
    <cellStyle name="Normal 11 2 3" xfId="497"/>
    <cellStyle name="Normal 11 2 4" xfId="498"/>
    <cellStyle name="Normal 11 2 5" xfId="499"/>
    <cellStyle name="Normal 11 2_100 M." xfId="500"/>
    <cellStyle name="Normal 11 3" xfId="501"/>
    <cellStyle name="Normal 11 3 2" xfId="502"/>
    <cellStyle name="Normal 11 3 3" xfId="503"/>
    <cellStyle name="Normal 11 3 4" xfId="504"/>
    <cellStyle name="Normal 11 3_100 M." xfId="505"/>
    <cellStyle name="Normal 11 4" xfId="506"/>
    <cellStyle name="Normal 11 5" xfId="507"/>
    <cellStyle name="Normal 11 5 2" xfId="508"/>
    <cellStyle name="Normal 11 5 3" xfId="509"/>
    <cellStyle name="Normal 11 5 4" xfId="510"/>
    <cellStyle name="Normal 11 5_DALYVIAI" xfId="511"/>
    <cellStyle name="Normal 11 6" xfId="512"/>
    <cellStyle name="Normal 11 7" xfId="513"/>
    <cellStyle name="Normal 11 8" xfId="514"/>
    <cellStyle name="Normal 11 9" xfId="515"/>
    <cellStyle name="Normal 11_100 M." xfId="516"/>
    <cellStyle name="Normal 12" xfId="517"/>
    <cellStyle name="Normal 12 2" xfId="518"/>
    <cellStyle name="Normal 12 2 2" xfId="519"/>
    <cellStyle name="Normal 12 2 3" xfId="520"/>
    <cellStyle name="Normal 12 2 4" xfId="521"/>
    <cellStyle name="Normal 12 2 5" xfId="522"/>
    <cellStyle name="Normal 12 2 6" xfId="523"/>
    <cellStyle name="Normal 12 2_100 M." xfId="524"/>
    <cellStyle name="Normal 12 3" xfId="525"/>
    <cellStyle name="Normal 12 4" xfId="526"/>
    <cellStyle name="Normal 12 4 2" xfId="527"/>
    <cellStyle name="Normal 12 4 3" xfId="528"/>
    <cellStyle name="Normal 12 4 4" xfId="529"/>
    <cellStyle name="Normal 12 4_DALYVIAI" xfId="530"/>
    <cellStyle name="Normal 12 5" xfId="531"/>
    <cellStyle name="Normal 12 6" xfId="532"/>
    <cellStyle name="Normal 12 7" xfId="533"/>
    <cellStyle name="Normal 12 8" xfId="534"/>
    <cellStyle name="Normal 12_100 M." xfId="535"/>
    <cellStyle name="Normal 121" xfId="1644"/>
    <cellStyle name="Normal 13" xfId="89"/>
    <cellStyle name="Normal 13 2" xfId="90"/>
    <cellStyle name="Normal 13 2 2" xfId="536"/>
    <cellStyle name="Normal 13 2 2 2" xfId="537"/>
    <cellStyle name="Normal 13 2 2 3" xfId="538"/>
    <cellStyle name="Normal 13 2 2 4" xfId="539"/>
    <cellStyle name="Normal 13 2 2_100 M." xfId="540"/>
    <cellStyle name="Normal 13 2 3" xfId="541"/>
    <cellStyle name="Normal 13 2 4" xfId="542"/>
    <cellStyle name="Normal 13 2 5" xfId="543"/>
    <cellStyle name="Normal 13 2 6" xfId="544"/>
    <cellStyle name="Normal 13 2 7" xfId="545"/>
    <cellStyle name="Normal 13 2 8" xfId="546"/>
    <cellStyle name="Normal 13 2_20140201LLAFTaure" xfId="547"/>
    <cellStyle name="Normal 13 3" xfId="548"/>
    <cellStyle name="Normal 13 3 2" xfId="549"/>
    <cellStyle name="Normal 13 3 2 2" xfId="550"/>
    <cellStyle name="Normal 13 3 3" xfId="551"/>
    <cellStyle name="Normal 13 3 4" xfId="552"/>
    <cellStyle name="Normal 13 3 5" xfId="553"/>
    <cellStyle name="Normal 13 3_DALYVIAI" xfId="554"/>
    <cellStyle name="Normal 13 4" xfId="555"/>
    <cellStyle name="Normal 13 5" xfId="556"/>
    <cellStyle name="Normal 13 6" xfId="557"/>
    <cellStyle name="Normal 13_100 M" xfId="558"/>
    <cellStyle name="Normal 14" xfId="559"/>
    <cellStyle name="Normal 14 10" xfId="560"/>
    <cellStyle name="Normal 14 11" xfId="561"/>
    <cellStyle name="Normal 14 2" xfId="562"/>
    <cellStyle name="Normal 14 2 2" xfId="563"/>
    <cellStyle name="Normal 14 2 2 2" xfId="564"/>
    <cellStyle name="Normal 14 2 2 3" xfId="565"/>
    <cellStyle name="Normal 14 2 2 4" xfId="566"/>
    <cellStyle name="Normal 14 2 2_100 M." xfId="567"/>
    <cellStyle name="Normal 14 2 3" xfId="568"/>
    <cellStyle name="Normal 14 2 4" xfId="569"/>
    <cellStyle name="Normal 14 2 5" xfId="570"/>
    <cellStyle name="Normal 14 2_DALYVIAI" xfId="571"/>
    <cellStyle name="Normal 14 3" xfId="572"/>
    <cellStyle name="Normal 14 3 2" xfId="573"/>
    <cellStyle name="Normal 14 3 3" xfId="574"/>
    <cellStyle name="Normal 14 3 4" xfId="575"/>
    <cellStyle name="Normal 14 3_DALYVIAI" xfId="576"/>
    <cellStyle name="Normal 14 4" xfId="577"/>
    <cellStyle name="Normal 14 5" xfId="578"/>
    <cellStyle name="Normal 14 6" xfId="579"/>
    <cellStyle name="Normal 14 7" xfId="580"/>
    <cellStyle name="Normal 14 8" xfId="581"/>
    <cellStyle name="Normal 14 9" xfId="582"/>
    <cellStyle name="Normal 14_100 M." xfId="583"/>
    <cellStyle name="Normal 15" xfId="584"/>
    <cellStyle name="Normal 15 10" xfId="585"/>
    <cellStyle name="Normal 15 2" xfId="586"/>
    <cellStyle name="Normal 15 2 2" xfId="587"/>
    <cellStyle name="Normal 15 2 3" xfId="588"/>
    <cellStyle name="Normal 15 2 4" xfId="589"/>
    <cellStyle name="Normal 15 2_100 M." xfId="590"/>
    <cellStyle name="Normal 15 3" xfId="591"/>
    <cellStyle name="Normal 15 4" xfId="592"/>
    <cellStyle name="Normal 15 4 2" xfId="593"/>
    <cellStyle name="Normal 15 4 3" xfId="594"/>
    <cellStyle name="Normal 15 4 4" xfId="595"/>
    <cellStyle name="Normal 15 4_DALYVIAI" xfId="596"/>
    <cellStyle name="Normal 15 5" xfId="597"/>
    <cellStyle name="Normal 15 6" xfId="598"/>
    <cellStyle name="Normal 15 7" xfId="599"/>
    <cellStyle name="Normal 15 8" xfId="600"/>
    <cellStyle name="Normal 15 9" xfId="601"/>
    <cellStyle name="Normal 15_100 M." xfId="602"/>
    <cellStyle name="Normal 16" xfId="603"/>
    <cellStyle name="Normal 16 10" xfId="604"/>
    <cellStyle name="Normal 16 2" xfId="605"/>
    <cellStyle name="Normal 16 2 2" xfId="606"/>
    <cellStyle name="Normal 16 2 3" xfId="607"/>
    <cellStyle name="Normal 16 2 4" xfId="608"/>
    <cellStyle name="Normal 16 2_100 M.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6_100 M." xfId="617"/>
    <cellStyle name="Normal 17" xfId="618"/>
    <cellStyle name="Normal 17 10" xfId="619"/>
    <cellStyle name="Normal 17 2" xfId="620"/>
    <cellStyle name="Normal 17 2 2" xfId="621"/>
    <cellStyle name="Normal 17 2 3" xfId="622"/>
    <cellStyle name="Normal 17 2 4" xfId="623"/>
    <cellStyle name="Normal 17 2_100 M." xfId="624"/>
    <cellStyle name="Normal 17 3" xfId="625"/>
    <cellStyle name="Normal 17 4" xfId="626"/>
    <cellStyle name="Normal 17 4 2" xfId="627"/>
    <cellStyle name="Normal 17 4 3" xfId="628"/>
    <cellStyle name="Normal 17 4 4" xfId="629"/>
    <cellStyle name="Normal 17 4_DALYVIAI" xfId="630"/>
    <cellStyle name="Normal 17 5" xfId="631"/>
    <cellStyle name="Normal 17 6" xfId="632"/>
    <cellStyle name="Normal 17 7" xfId="633"/>
    <cellStyle name="Normal 17 8" xfId="634"/>
    <cellStyle name="Normal 17 9" xfId="635"/>
    <cellStyle name="Normal 17_100 M." xfId="636"/>
    <cellStyle name="Normal 18" xfId="637"/>
    <cellStyle name="Normal 18 10" xfId="638"/>
    <cellStyle name="Normal 18 2" xfId="639"/>
    <cellStyle name="Normal 18 2 2" xfId="640"/>
    <cellStyle name="Normal 18 2 2 2" xfId="641"/>
    <cellStyle name="Normal 18 2 2 3" xfId="642"/>
    <cellStyle name="Normal 18 2 2 4" xfId="643"/>
    <cellStyle name="Normal 18 2 2_100 M." xfId="644"/>
    <cellStyle name="Normal 18 2 3" xfId="645"/>
    <cellStyle name="Normal 18 2 4" xfId="646"/>
    <cellStyle name="Normal 18 2 5" xfId="647"/>
    <cellStyle name="Normal 18 2_DALYVIAI" xfId="648"/>
    <cellStyle name="Normal 18 3" xfId="649"/>
    <cellStyle name="Normal 18 3 2" xfId="650"/>
    <cellStyle name="Normal 18 3 3" xfId="651"/>
    <cellStyle name="Normal 18 3 4" xfId="652"/>
    <cellStyle name="Normal 18 3_DALYVIAI" xfId="653"/>
    <cellStyle name="Normal 18 4" xfId="654"/>
    <cellStyle name="Normal 18 5" xfId="655"/>
    <cellStyle name="Normal 18 6" xfId="656"/>
    <cellStyle name="Normal 18 7" xfId="657"/>
    <cellStyle name="Normal 18 8" xfId="658"/>
    <cellStyle name="Normal 18 9" xfId="659"/>
    <cellStyle name="Normal 18_100 M." xfId="660"/>
    <cellStyle name="Normal 19" xfId="661"/>
    <cellStyle name="Normal 19 10" xfId="662"/>
    <cellStyle name="Normal 19 2" xfId="663"/>
    <cellStyle name="Normal 19 2 2" xfId="664"/>
    <cellStyle name="Normal 19 2 2 2" xfId="665"/>
    <cellStyle name="Normal 19 2 2 3" xfId="666"/>
    <cellStyle name="Normal 19 2 2 4" xfId="667"/>
    <cellStyle name="Normal 19 2 2_100 M." xfId="668"/>
    <cellStyle name="Normal 19 2 3" xfId="669"/>
    <cellStyle name="Normal 19 2 4" xfId="670"/>
    <cellStyle name="Normal 19 2 5" xfId="671"/>
    <cellStyle name="Normal 19 2_DALYVIAI" xfId="672"/>
    <cellStyle name="Normal 19 3" xfId="673"/>
    <cellStyle name="Normal 19 3 2" xfId="674"/>
    <cellStyle name="Normal 19 3 3" xfId="675"/>
    <cellStyle name="Normal 19 3 4" xfId="676"/>
    <cellStyle name="Normal 19 3_DALYVIAI" xfId="677"/>
    <cellStyle name="Normal 19 4" xfId="678"/>
    <cellStyle name="Normal 19 5" xfId="679"/>
    <cellStyle name="Normal 19 6" xfId="680"/>
    <cellStyle name="Normal 19 7" xfId="681"/>
    <cellStyle name="Normal 19 8" xfId="682"/>
    <cellStyle name="Normal 19 9" xfId="683"/>
    <cellStyle name="Normal 19_100 M." xfId="684"/>
    <cellStyle name="Normal 2" xfId="2"/>
    <cellStyle name="Normal 2 10" xfId="685"/>
    <cellStyle name="Normal 2 10 2" xfId="686"/>
    <cellStyle name="Normal 2 11" xfId="687"/>
    <cellStyle name="Normal 2 11 2" xfId="688"/>
    <cellStyle name="Normal 2 12" xfId="689"/>
    <cellStyle name="Normal 2 12 2" xfId="690"/>
    <cellStyle name="Normal 2 13" xfId="691"/>
    <cellStyle name="Normal 2 13 2" xfId="692"/>
    <cellStyle name="Normal 2 14" xfId="693"/>
    <cellStyle name="Normal 2 14 2" xfId="694"/>
    <cellStyle name="Normal 2 15" xfId="695"/>
    <cellStyle name="Normal 2 15 2" xfId="696"/>
    <cellStyle name="Normal 2 16" xfId="697"/>
    <cellStyle name="Normal 2 17" xfId="698"/>
    <cellStyle name="Normal 2 18" xfId="699"/>
    <cellStyle name="Normal 2 19" xfId="700"/>
    <cellStyle name="Normal 2 2" xfId="91"/>
    <cellStyle name="Normal 2 2 10" xfId="702"/>
    <cellStyle name="Normal 2 2 10 2" xfId="703"/>
    <cellStyle name="Normal 2 2 10 3" xfId="704"/>
    <cellStyle name="Normal 2 2 10 4" xfId="705"/>
    <cellStyle name="Normal 2 2 10_100 M." xfId="706"/>
    <cellStyle name="Normal 2 2 11" xfId="707"/>
    <cellStyle name="Normal 2 2 12" xfId="708"/>
    <cellStyle name="Normal 2 2 13" xfId="709"/>
    <cellStyle name="Normal 2 2 13 2" xfId="710"/>
    <cellStyle name="Normal 2 2 14" xfId="711"/>
    <cellStyle name="Normal 2 2 15" xfId="712"/>
    <cellStyle name="Normal 2 2 16" xfId="713"/>
    <cellStyle name="Normal 2 2 17" xfId="714"/>
    <cellStyle name="Normal 2 2 18" xfId="715"/>
    <cellStyle name="Normal 2 2 19" xfId="716"/>
    <cellStyle name="Normal 2 2 2" xfId="92"/>
    <cellStyle name="Normal 2 2 2 10" xfId="718"/>
    <cellStyle name="Normal 2 2 2 11" xfId="717"/>
    <cellStyle name="Normal 2 2 2 2" xfId="719"/>
    <cellStyle name="Normal 2 2 2 2 2" xfId="720"/>
    <cellStyle name="Normal 2 2 2 2 3" xfId="721"/>
    <cellStyle name="Normal 2 2 2 2 4" xfId="722"/>
    <cellStyle name="Normal 2 2 2 2 5" xfId="723"/>
    <cellStyle name="Normal 2 2 2 2 5 2" xfId="724"/>
    <cellStyle name="Normal 2 2 2 2 5 2 2" xfId="725"/>
    <cellStyle name="Normal 2 2 2 2 5 3" xfId="726"/>
    <cellStyle name="Normal 2 2 2 2 5 3 2" xfId="727"/>
    <cellStyle name="Normal 2 2 2 2 5 4" xfId="728"/>
    <cellStyle name="Normal 2 2 2 2 5_100 M." xfId="729"/>
    <cellStyle name="Normal 2 2 2 2_100 M." xfId="730"/>
    <cellStyle name="Normal 2 2 2 3" xfId="731"/>
    <cellStyle name="Normal 2 2 2 4" xfId="732"/>
    <cellStyle name="Normal 2 2 2 4 2" xfId="733"/>
    <cellStyle name="Normal 2 2 2 4 3" xfId="734"/>
    <cellStyle name="Normal 2 2 2 4 4" xfId="735"/>
    <cellStyle name="Normal 2 2 2 4_100 M." xfId="736"/>
    <cellStyle name="Normal 2 2 2 5" xfId="737"/>
    <cellStyle name="Normal 2 2 2 6" xfId="738"/>
    <cellStyle name="Normal 2 2 2 7" xfId="739"/>
    <cellStyle name="Normal 2 2 2 8" xfId="740"/>
    <cellStyle name="Normal 2 2 2 9" xfId="741"/>
    <cellStyle name="Normal 2 2 2_100 M." xfId="742"/>
    <cellStyle name="Normal 2 2 20" xfId="743"/>
    <cellStyle name="Normal 2 2 21" xfId="744"/>
    <cellStyle name="Normal 2 2 22" xfId="745"/>
    <cellStyle name="Normal 2 2 23" xfId="746"/>
    <cellStyle name="Normal 2 2 24" xfId="747"/>
    <cellStyle name="Normal 2 2 25" xfId="748"/>
    <cellStyle name="Normal 2 2 26" xfId="749"/>
    <cellStyle name="Normal 2 2 27" xfId="750"/>
    <cellStyle name="Normal 2 2 28" xfId="751"/>
    <cellStyle name="Normal 2 2 29" xfId="752"/>
    <cellStyle name="Normal 2 2 3" xfId="753"/>
    <cellStyle name="Normal 2 2 3 10" xfId="754"/>
    <cellStyle name="Normal 2 2 3 11" xfId="755"/>
    <cellStyle name="Normal 2 2 3 12" xfId="756"/>
    <cellStyle name="Normal 2 2 3 2" xfId="757"/>
    <cellStyle name="Normal 2 2 3 2 10" xfId="758"/>
    <cellStyle name="Normal 2 2 3 2 2" xfId="759"/>
    <cellStyle name="Normal 2 2 3 2 2 2" xfId="760"/>
    <cellStyle name="Normal 2 2 3 2 2 2 2" xfId="761"/>
    <cellStyle name="Normal 2 2 3 2 2 2 3" xfId="762"/>
    <cellStyle name="Normal 2 2 3 2 2 2 4" xfId="763"/>
    <cellStyle name="Normal 2 2 3 2 2 2_100 M." xfId="764"/>
    <cellStyle name="Normal 2 2 3 2 2 3" xfId="765"/>
    <cellStyle name="Normal 2 2 3 2 2 3 2" xfId="766"/>
    <cellStyle name="Normal 2 2 3 2 2 3 3" xfId="767"/>
    <cellStyle name="Normal 2 2 3 2 2 3 4" xfId="768"/>
    <cellStyle name="Normal 2 2 3 2 2 3_100 M." xfId="769"/>
    <cellStyle name="Normal 2 2 3 2 2 4" xfId="770"/>
    <cellStyle name="Normal 2 2 3 2 2 4 2" xfId="771"/>
    <cellStyle name="Normal 2 2 3 2 2 4 3" xfId="772"/>
    <cellStyle name="Normal 2 2 3 2 2 4 4" xfId="773"/>
    <cellStyle name="Normal 2 2 3 2 2 4_100 M." xfId="774"/>
    <cellStyle name="Normal 2 2 3 2 2 5" xfId="775"/>
    <cellStyle name="Normal 2 2 3 2 2 5 2" xfId="776"/>
    <cellStyle name="Normal 2 2 3 2 2 5 3" xfId="777"/>
    <cellStyle name="Normal 2 2 3 2 2 5 4" xfId="778"/>
    <cellStyle name="Normal 2 2 3 2 2 5_100 M." xfId="779"/>
    <cellStyle name="Normal 2 2 3 2 2 6" xfId="780"/>
    <cellStyle name="Normal 2 2 3 2 2 7" xfId="781"/>
    <cellStyle name="Normal 2 2 3 2 2 8" xfId="782"/>
    <cellStyle name="Normal 2 2 3 2 2_100 M." xfId="783"/>
    <cellStyle name="Normal 2 2 3 2 3" xfId="784"/>
    <cellStyle name="Normal 2 2 3 2 4" xfId="785"/>
    <cellStyle name="Normal 2 2 3 2 5" xfId="786"/>
    <cellStyle name="Normal 2 2 3 2 6" xfId="787"/>
    <cellStyle name="Normal 2 2 3 2 7" xfId="788"/>
    <cellStyle name="Normal 2 2 3 2 8" xfId="789"/>
    <cellStyle name="Normal 2 2 3 2 9" xfId="790"/>
    <cellStyle name="Normal 2 2 3 2_100 M." xfId="791"/>
    <cellStyle name="Normal 2 2 3 3" xfId="792"/>
    <cellStyle name="Normal 2 2 3 3 10" xfId="793"/>
    <cellStyle name="Normal 2 2 3 3 2" xfId="794"/>
    <cellStyle name="Normal 2 2 3 3 2 2" xfId="795"/>
    <cellStyle name="Normal 2 2 3 3 2 3" xfId="796"/>
    <cellStyle name="Normal 2 2 3 3 2 4" xfId="797"/>
    <cellStyle name="Normal 2 2 3 3 2_100 M." xfId="798"/>
    <cellStyle name="Normal 2 2 3 3 3" xfId="799"/>
    <cellStyle name="Normal 2 2 3 3 3 2" xfId="800"/>
    <cellStyle name="Normal 2 2 3 3 3 3" xfId="801"/>
    <cellStyle name="Normal 2 2 3 3 3 4" xfId="802"/>
    <cellStyle name="Normal 2 2 3 3 3_100 M." xfId="803"/>
    <cellStyle name="Normal 2 2 3 3 4" xfId="804"/>
    <cellStyle name="Normal 2 2 3 3 5" xfId="805"/>
    <cellStyle name="Normal 2 2 3 3 6" xfId="806"/>
    <cellStyle name="Normal 2 2 3 3 7" xfId="807"/>
    <cellStyle name="Normal 2 2 3 3 8" xfId="808"/>
    <cellStyle name="Normal 2 2 3 3 9" xfId="809"/>
    <cellStyle name="Normal 2 2 3 3_100 M." xfId="810"/>
    <cellStyle name="Normal 2 2 3 4" xfId="811"/>
    <cellStyle name="Normal 2 2 3 4 10" xfId="812"/>
    <cellStyle name="Normal 2 2 3 4 2" xfId="813"/>
    <cellStyle name="Normal 2 2 3 4 2 2" xfId="814"/>
    <cellStyle name="Normal 2 2 3 4 2 2 2" xfId="815"/>
    <cellStyle name="Normal 2 2 3 4 2 2 3" xfId="816"/>
    <cellStyle name="Normal 2 2 3 4 2 2 4" xfId="817"/>
    <cellStyle name="Normal 2 2 3 4 2 2_100 M." xfId="818"/>
    <cellStyle name="Normal 2 2 3 4 2 3" xfId="819"/>
    <cellStyle name="Normal 2 2 3 4 2 3 2" xfId="820"/>
    <cellStyle name="Normal 2 2 3 4 2 3 3" xfId="821"/>
    <cellStyle name="Normal 2 2 3 4 2 3 4" xfId="822"/>
    <cellStyle name="Normal 2 2 3 4 2 3_100 M." xfId="823"/>
    <cellStyle name="Normal 2 2 3 4 2 4" xfId="824"/>
    <cellStyle name="Normal 2 2 3 4 2 5" xfId="825"/>
    <cellStyle name="Normal 2 2 3 4 2 6" xfId="826"/>
    <cellStyle name="Normal 2 2 3 4 2_100 M." xfId="827"/>
    <cellStyle name="Normal 2 2 3 4 3" xfId="828"/>
    <cellStyle name="Normal 2 2 3 4 4" xfId="829"/>
    <cellStyle name="Normal 2 2 3 4 5" xfId="830"/>
    <cellStyle name="Normal 2 2 3 4 6" xfId="831"/>
    <cellStyle name="Normal 2 2 3 4 7" xfId="832"/>
    <cellStyle name="Normal 2 2 3 4 8" xfId="833"/>
    <cellStyle name="Normal 2 2 3 4 9" xfId="834"/>
    <cellStyle name="Normal 2 2 3 4_100 M." xfId="835"/>
    <cellStyle name="Normal 2 2 3 5" xfId="836"/>
    <cellStyle name="Normal 2 2 3 5 2" xfId="837"/>
    <cellStyle name="Normal 2 2 3 5 2 2" xfId="838"/>
    <cellStyle name="Normal 2 2 3 5 2 3" xfId="839"/>
    <cellStyle name="Normal 2 2 3 5 2 4" xfId="840"/>
    <cellStyle name="Normal 2 2 3 5 2_100 M." xfId="841"/>
    <cellStyle name="Normal 2 2 3 5 3" xfId="842"/>
    <cellStyle name="Normal 2 2 3 5 3 2" xfId="843"/>
    <cellStyle name="Normal 2 2 3 5 3 3" xfId="844"/>
    <cellStyle name="Normal 2 2 3 5 3 4" xfId="845"/>
    <cellStyle name="Normal 2 2 3 5 3_100 M." xfId="846"/>
    <cellStyle name="Normal 2 2 3 5 4" xfId="847"/>
    <cellStyle name="Normal 2 2 3 5 4 2" xfId="848"/>
    <cellStyle name="Normal 2 2 3 5 4 3" xfId="849"/>
    <cellStyle name="Normal 2 2 3 5 4 4" xfId="850"/>
    <cellStyle name="Normal 2 2 3 5 4_100 M." xfId="851"/>
    <cellStyle name="Normal 2 2 3 5 5" xfId="852"/>
    <cellStyle name="Normal 2 2 3 5 5 2" xfId="853"/>
    <cellStyle name="Normal 2 2 3 5 5 3" xfId="854"/>
    <cellStyle name="Normal 2 2 3 5 5 4" xfId="855"/>
    <cellStyle name="Normal 2 2 3 5 5_100 M." xfId="856"/>
    <cellStyle name="Normal 2 2 3 5 6" xfId="857"/>
    <cellStyle name="Normal 2 2 3 5 7" xfId="858"/>
    <cellStyle name="Normal 2 2 3 5 8" xfId="859"/>
    <cellStyle name="Normal 2 2 3 5_100 M." xfId="860"/>
    <cellStyle name="Normal 2 2 3 6" xfId="861"/>
    <cellStyle name="Normal 2 2 3 6 10" xfId="862"/>
    <cellStyle name="Normal 2 2 3 6 11" xfId="863"/>
    <cellStyle name="Normal 2 2 3 6 12" xfId="864"/>
    <cellStyle name="Normal 2 2 3 6 13" xfId="865"/>
    <cellStyle name="Normal 2 2 3 6 2" xfId="866"/>
    <cellStyle name="Normal 2 2 3 6 2 2" xfId="867"/>
    <cellStyle name="Normal 2 2 3 6 2 2 2" xfId="868"/>
    <cellStyle name="Normal 2 2 3 6 2 2_7kove" xfId="869"/>
    <cellStyle name="Normal 2 2 3 6 2_100 M." xfId="870"/>
    <cellStyle name="Normal 2 2 3 6 3" xfId="871"/>
    <cellStyle name="Normal 2 2 3 6 3 2" xfId="872"/>
    <cellStyle name="Normal 2 2 3 6 3 2 10" xfId="873"/>
    <cellStyle name="Normal 2 2 3 6 3 2 11" xfId="874"/>
    <cellStyle name="Normal 2 2 3 6 3 2 2" xfId="875"/>
    <cellStyle name="Normal 2 2 3 6 3 2 3" xfId="876"/>
    <cellStyle name="Normal 2 2 3 6 3 2 4" xfId="877"/>
    <cellStyle name="Normal 2 2 3 6 3 2 5" xfId="878"/>
    <cellStyle name="Normal 2 2 3 6 3 2 6" xfId="879"/>
    <cellStyle name="Normal 2 2 3 6 3 2 7" xfId="880"/>
    <cellStyle name="Normal 2 2 3 6 3 2 8" xfId="881"/>
    <cellStyle name="Normal 2 2 3 6 3 2 9" xfId="882"/>
    <cellStyle name="Normal 2 2 3 6 3 2_Copy of rezultatai" xfId="883"/>
    <cellStyle name="Normal 2 2 3 6 3 3" xfId="884"/>
    <cellStyle name="Normal 2 2 3 6 3 4" xfId="885"/>
    <cellStyle name="Normal 2 2 3 6 3_100 M." xfId="886"/>
    <cellStyle name="Normal 2 2 3 6 4" xfId="887"/>
    <cellStyle name="Normal 2 2 3 6 5" xfId="888"/>
    <cellStyle name="Normal 2 2 3 6 6" xfId="889"/>
    <cellStyle name="Normal 2 2 3 6 7" xfId="890"/>
    <cellStyle name="Normal 2 2 3 6 8" xfId="891"/>
    <cellStyle name="Normal 2 2 3 6 9" xfId="892"/>
    <cellStyle name="Normal 2 2 3 6_100 M." xfId="893"/>
    <cellStyle name="Normal 2 2 3 7" xfId="894"/>
    <cellStyle name="Normal 2 2 3 8" xfId="895"/>
    <cellStyle name="Normal 2 2 3 9" xfId="896"/>
    <cellStyle name="Normal 2 2 3_100 M." xfId="897"/>
    <cellStyle name="Normal 2 2 30" xfId="898"/>
    <cellStyle name="Normal 2 2 31" xfId="899"/>
    <cellStyle name="Normal 2 2 32" xfId="900"/>
    <cellStyle name="Normal 2 2 33" xfId="901"/>
    <cellStyle name="Normal 2 2 34" xfId="902"/>
    <cellStyle name="Normal 2 2 35" xfId="903"/>
    <cellStyle name="Normal 2 2 36" xfId="904"/>
    <cellStyle name="Normal 2 2 37" xfId="905"/>
    <cellStyle name="Normal 2 2 38" xfId="906"/>
    <cellStyle name="Normal 2 2 39" xfId="701"/>
    <cellStyle name="Normal 2 2 4" xfId="907"/>
    <cellStyle name="Normal 2 2 4 2" xfId="908"/>
    <cellStyle name="Normal 2 2 4 2 2" xfId="909"/>
    <cellStyle name="Normal 2 2 4 2 3" xfId="910"/>
    <cellStyle name="Normal 2 2 4 2 4" xfId="911"/>
    <cellStyle name="Normal 2 2 4 2 5" xfId="912"/>
    <cellStyle name="Normal 2 2 4 2_100 M." xfId="913"/>
    <cellStyle name="Normal 2 2 4 3" xfId="914"/>
    <cellStyle name="Normal 2 2 4 4" xfId="915"/>
    <cellStyle name="Normal 2 2 4 5" xfId="916"/>
    <cellStyle name="Normal 2 2 4 6" xfId="917"/>
    <cellStyle name="Normal 2 2 4 7" xfId="918"/>
    <cellStyle name="Normal 2 2 4_100 M." xfId="919"/>
    <cellStyle name="Normal 2 2 40" xfId="1645"/>
    <cellStyle name="Normal 2 2 41" xfId="1655"/>
    <cellStyle name="Normal 2 2 42" xfId="1654"/>
    <cellStyle name="Normal 2 2 5" xfId="920"/>
    <cellStyle name="Normal 2 2 5 10" xfId="921"/>
    <cellStyle name="Normal 2 2 5 2" xfId="922"/>
    <cellStyle name="Normal 2 2 5 2 2" xfId="923"/>
    <cellStyle name="Normal 2 2 5 2 2 2" xfId="924"/>
    <cellStyle name="Normal 2 2 5 2 2 3" xfId="925"/>
    <cellStyle name="Normal 2 2 5 2 2 4" xfId="926"/>
    <cellStyle name="Normal 2 2 5 2 2_100 M." xfId="927"/>
    <cellStyle name="Normal 2 2 5 2 3" xfId="928"/>
    <cellStyle name="Normal 2 2 5 2 3 2" xfId="929"/>
    <cellStyle name="Normal 2 2 5 2 3 3" xfId="930"/>
    <cellStyle name="Normal 2 2 5 2 3 4" xfId="931"/>
    <cellStyle name="Normal 2 2 5 2 3_100 M." xfId="932"/>
    <cellStyle name="Normal 2 2 5 2 4" xfId="933"/>
    <cellStyle name="Normal 2 2 5 2 5" xfId="934"/>
    <cellStyle name="Normal 2 2 5 2 6" xfId="935"/>
    <cellStyle name="Normal 2 2 5 2_100 M." xfId="936"/>
    <cellStyle name="Normal 2 2 5 3" xfId="937"/>
    <cellStyle name="Normal 2 2 5 4" xfId="938"/>
    <cellStyle name="Normal 2 2 5 5" xfId="939"/>
    <cellStyle name="Normal 2 2 5 6" xfId="940"/>
    <cellStyle name="Normal 2 2 5 7" xfId="941"/>
    <cellStyle name="Normal 2 2 5 8" xfId="942"/>
    <cellStyle name="Normal 2 2 5 9" xfId="943"/>
    <cellStyle name="Normal 2 2 5_100 M." xfId="944"/>
    <cellStyle name="Normal 2 2 6" xfId="945"/>
    <cellStyle name="Normal 2 2 6 2" xfId="946"/>
    <cellStyle name="Normal 2 2 6 3" xfId="947"/>
    <cellStyle name="Normal 2 2 6 4" xfId="948"/>
    <cellStyle name="Normal 2 2 6 5" xfId="949"/>
    <cellStyle name="Normal 2 2 6_100 M." xfId="950"/>
    <cellStyle name="Normal 2 2 7" xfId="951"/>
    <cellStyle name="Normal 2 2 7 2" xfId="952"/>
    <cellStyle name="Normal 2 2 7 3" xfId="953"/>
    <cellStyle name="Normal 2 2 7 4" xfId="954"/>
    <cellStyle name="Normal 2 2 7_100 M." xfId="955"/>
    <cellStyle name="Normal 2 2 8" xfId="956"/>
    <cellStyle name="Normal 2 2 8 2" xfId="957"/>
    <cellStyle name="Normal 2 2 8 3" xfId="958"/>
    <cellStyle name="Normal 2 2 8 4" xfId="959"/>
    <cellStyle name="Normal 2 2 8_100 M." xfId="960"/>
    <cellStyle name="Normal 2 2 9" xfId="961"/>
    <cellStyle name="Normal 2 2_100 M." xfId="962"/>
    <cellStyle name="Normal 2 20" xfId="963"/>
    <cellStyle name="Normal 2 21" xfId="964"/>
    <cellStyle name="Normal 2 22" xfId="965"/>
    <cellStyle name="Normal 2 23" xfId="966"/>
    <cellStyle name="Normal 2 24" xfId="967"/>
    <cellStyle name="Normal 2 25" xfId="968"/>
    <cellStyle name="Normal 2 25 2" xfId="969"/>
    <cellStyle name="Normal 2 26" xfId="970"/>
    <cellStyle name="Normal 2 27" xfId="971"/>
    <cellStyle name="Normal 2 28" xfId="972"/>
    <cellStyle name="Normal 2 29" xfId="973"/>
    <cellStyle name="Normal 2 3" xfId="974"/>
    <cellStyle name="Normal 2 3 2" xfId="975"/>
    <cellStyle name="Normal 2 3 2 2" xfId="976"/>
    <cellStyle name="Normal 2 3 3" xfId="977"/>
    <cellStyle name="Normal 2 3_20140201LLAFTaure" xfId="978"/>
    <cellStyle name="Normal 2 4" xfId="979"/>
    <cellStyle name="Normal 2 4 10" xfId="980"/>
    <cellStyle name="Normal 2 4 2" xfId="981"/>
    <cellStyle name="Normal 2 4 2 2" xfId="982"/>
    <cellStyle name="Normal 2 4 3" xfId="983"/>
    <cellStyle name="Normal 2 4 3 2" xfId="984"/>
    <cellStyle name="Normal 2 4 3 3" xfId="985"/>
    <cellStyle name="Normal 2 4 3 4" xfId="986"/>
    <cellStyle name="Normal 2 4 3_100 M." xfId="987"/>
    <cellStyle name="Normal 2 4 4" xfId="988"/>
    <cellStyle name="Normal 2 4 5" xfId="989"/>
    <cellStyle name="Normal 2 4 6" xfId="990"/>
    <cellStyle name="Normal 2 4 7" xfId="991"/>
    <cellStyle name="Normal 2 4 8" xfId="992"/>
    <cellStyle name="Normal 2 4 9" xfId="993"/>
    <cellStyle name="Normal 2 4_100 M." xfId="994"/>
    <cellStyle name="Normal 2 5" xfId="995"/>
    <cellStyle name="Normal 2 5 2" xfId="996"/>
    <cellStyle name="Normal 2 5_20140201LLAFTaure" xfId="997"/>
    <cellStyle name="Normal 2 6" xfId="998"/>
    <cellStyle name="Normal 2 6 2" xfId="999"/>
    <cellStyle name="Normal 2 7" xfId="1000"/>
    <cellStyle name="Normal 2 7 2" xfId="1001"/>
    <cellStyle name="Normal 2 7 3" xfId="1002"/>
    <cellStyle name="Normal 2 7 4" xfId="1003"/>
    <cellStyle name="Normal 2 7_DALYVIAI" xfId="1004"/>
    <cellStyle name="Normal 2 8" xfId="1005"/>
    <cellStyle name="Normal 2 9" xfId="1006"/>
    <cellStyle name="Normal 2_06-22-23 LJcP" xfId="1007"/>
    <cellStyle name="Normal 20" xfId="1008"/>
    <cellStyle name="Normal 20 10" xfId="1009"/>
    <cellStyle name="Normal 20 2" xfId="1010"/>
    <cellStyle name="Normal 20 2 2" xfId="1011"/>
    <cellStyle name="Normal 20 2 2 2" xfId="1012"/>
    <cellStyle name="Normal 20 2 2 3" xfId="1013"/>
    <cellStyle name="Normal 20 2 2 4" xfId="1014"/>
    <cellStyle name="Normal 20 2 2_100 M." xfId="1015"/>
    <cellStyle name="Normal 20 2 3" xfId="1016"/>
    <cellStyle name="Normal 20 2 4" xfId="1017"/>
    <cellStyle name="Normal 20 2 5" xfId="1018"/>
    <cellStyle name="Normal 20 2_DALYVIAI" xfId="1019"/>
    <cellStyle name="Normal 20 3" xfId="1020"/>
    <cellStyle name="Normal 20 3 2" xfId="1021"/>
    <cellStyle name="Normal 20 3 3" xfId="1022"/>
    <cellStyle name="Normal 20 3 4" xfId="1023"/>
    <cellStyle name="Normal 20 3_DALYVIAI" xfId="1024"/>
    <cellStyle name="Normal 20 4" xfId="1025"/>
    <cellStyle name="Normal 20 5" xfId="1026"/>
    <cellStyle name="Normal 20 6" xfId="1027"/>
    <cellStyle name="Normal 20 7" xfId="1028"/>
    <cellStyle name="Normal 20 8" xfId="1029"/>
    <cellStyle name="Normal 20 9" xfId="1030"/>
    <cellStyle name="Normal 20_100 M." xfId="1031"/>
    <cellStyle name="Normal 21" xfId="1032"/>
    <cellStyle name="Normal 21 2" xfId="1033"/>
    <cellStyle name="Normal 21 2 2" xfId="1034"/>
    <cellStyle name="Normal 21 2 2 2" xfId="1035"/>
    <cellStyle name="Normal 21 2 2 3" xfId="1036"/>
    <cellStyle name="Normal 21 2 2 4" xfId="1037"/>
    <cellStyle name="Normal 21 2 2_100 M." xfId="1038"/>
    <cellStyle name="Normal 21 2 3" xfId="1039"/>
    <cellStyle name="Normal 21 2 4" xfId="1040"/>
    <cellStyle name="Normal 21 2 5" xfId="1041"/>
    <cellStyle name="Normal 21 2_DALYVIAI" xfId="1042"/>
    <cellStyle name="Normal 21 3" xfId="1043"/>
    <cellStyle name="Normal 21 3 2" xfId="1044"/>
    <cellStyle name="Normal 21 3 3" xfId="1045"/>
    <cellStyle name="Normal 21 3 4" xfId="1046"/>
    <cellStyle name="Normal 21 3_DALYVIAI" xfId="1047"/>
    <cellStyle name="Normal 21 4" xfId="1048"/>
    <cellStyle name="Normal 21 5" xfId="1049"/>
    <cellStyle name="Normal 21 6" xfId="1050"/>
    <cellStyle name="Normal 21_100 M." xfId="1051"/>
    <cellStyle name="Normal 22" xfId="1052"/>
    <cellStyle name="Normal 22 10" xfId="1053"/>
    <cellStyle name="Normal 22 2" xfId="1054"/>
    <cellStyle name="Normal 22 2 2" xfId="1055"/>
    <cellStyle name="Normal 22 2 2 2" xfId="1056"/>
    <cellStyle name="Normal 22 2 2 3" xfId="1057"/>
    <cellStyle name="Normal 22 2 2 4" xfId="1058"/>
    <cellStyle name="Normal 22 2 2_100 M." xfId="1059"/>
    <cellStyle name="Normal 22 2 3" xfId="1060"/>
    <cellStyle name="Normal 22 2 4" xfId="1061"/>
    <cellStyle name="Normal 22 2 5" xfId="1062"/>
    <cellStyle name="Normal 22 2_DALYVIAI" xfId="1063"/>
    <cellStyle name="Normal 22 3" xfId="1064"/>
    <cellStyle name="Normal 22 3 2" xfId="1065"/>
    <cellStyle name="Normal 22 3 3" xfId="1066"/>
    <cellStyle name="Normal 22 3 4" xfId="1067"/>
    <cellStyle name="Normal 22 3_DALYVIAI" xfId="1068"/>
    <cellStyle name="Normal 22 4" xfId="1069"/>
    <cellStyle name="Normal 22 5" xfId="1070"/>
    <cellStyle name="Normal 22 6" xfId="1071"/>
    <cellStyle name="Normal 22 7" xfId="1072"/>
    <cellStyle name="Normal 22 8" xfId="1073"/>
    <cellStyle name="Normal 22 9" xfId="1074"/>
    <cellStyle name="Normal 22_100 M." xfId="1075"/>
    <cellStyle name="Normal 23" xfId="1076"/>
    <cellStyle name="Normal 23 2" xfId="1077"/>
    <cellStyle name="Normal 23 2 2" xfId="1078"/>
    <cellStyle name="Normal 23 3" xfId="1079"/>
    <cellStyle name="Normal 23 4" xfId="1080"/>
    <cellStyle name="Normal 23 5" xfId="1081"/>
    <cellStyle name="Normal 23_20140201LLAFTaure" xfId="1082"/>
    <cellStyle name="Normal 24" xfId="1083"/>
    <cellStyle name="Normal 24 2" xfId="1084"/>
    <cellStyle name="Normal 24 3" xfId="1085"/>
    <cellStyle name="Normal 24 4" xfId="1086"/>
    <cellStyle name="Normal 24 5" xfId="1087"/>
    <cellStyle name="Normal 24 6" xfId="1088"/>
    <cellStyle name="Normal 24_DALYVIAI" xfId="1089"/>
    <cellStyle name="Normal 25" xfId="1090"/>
    <cellStyle name="Normal 25 2" xfId="1091"/>
    <cellStyle name="Normal 25 3" xfId="1092"/>
    <cellStyle name="Normal 25 4" xfId="1093"/>
    <cellStyle name="Normal 25 5" xfId="1094"/>
    <cellStyle name="Normal 25_100 M." xfId="1095"/>
    <cellStyle name="Normal 26" xfId="1096"/>
    <cellStyle name="Normal 26 2" xfId="1097"/>
    <cellStyle name="Normal 26 3" xfId="1098"/>
    <cellStyle name="Normal 26 4" xfId="1099"/>
    <cellStyle name="Normal 26 5" xfId="1100"/>
    <cellStyle name="Normal 26 6" xfId="1101"/>
    <cellStyle name="Normal 26 7" xfId="1102"/>
    <cellStyle name="Normal 26_20140201LLAFTaure" xfId="1103"/>
    <cellStyle name="Normal 27" xfId="1104"/>
    <cellStyle name="Normal 27 2" xfId="1105"/>
    <cellStyle name="Normal 28" xfId="1106"/>
    <cellStyle name="Normal 29" xfId="1107"/>
    <cellStyle name="Normal 3" xfId="5"/>
    <cellStyle name="Normal 3 10" xfId="1109"/>
    <cellStyle name="Normal 3 11" xfId="1110"/>
    <cellStyle name="Normal 3 12" xfId="1111"/>
    <cellStyle name="Normal 3 12 2" xfId="1112"/>
    <cellStyle name="Normal 3 12 2 2" xfId="1113"/>
    <cellStyle name="Normal 3 12 3" xfId="1114"/>
    <cellStyle name="Normal 3 12 4" xfId="1115"/>
    <cellStyle name="Normal 3 12_DALYVIAI" xfId="1116"/>
    <cellStyle name="Normal 3 13" xfId="1117"/>
    <cellStyle name="Normal 3 14" xfId="1118"/>
    <cellStyle name="Normal 3 15" xfId="1119"/>
    <cellStyle name="Normal 3 16" xfId="1120"/>
    <cellStyle name="Normal 3 17" xfId="1121"/>
    <cellStyle name="Normal 3 18" xfId="1122"/>
    <cellStyle name="Normal 3 19" xfId="1123"/>
    <cellStyle name="Normal 3 2" xfId="93"/>
    <cellStyle name="Normal 3 2 2" xfId="1125"/>
    <cellStyle name="Normal 3 2 3" xfId="1126"/>
    <cellStyle name="Normal 3 2 4" xfId="1127"/>
    <cellStyle name="Normal 3 2 5" xfId="1124"/>
    <cellStyle name="Normal 3 20" xfId="1128"/>
    <cellStyle name="Normal 3 21" xfId="1129"/>
    <cellStyle name="Normal 3 22" xfId="1130"/>
    <cellStyle name="Normal 3 23" xfId="1131"/>
    <cellStyle name="Normal 3 24" xfId="1132"/>
    <cellStyle name="Normal 3 25" xfId="1133"/>
    <cellStyle name="Normal 3 26" xfId="1134"/>
    <cellStyle name="Normal 3 27" xfId="1135"/>
    <cellStyle name="Normal 3 28" xfId="1136"/>
    <cellStyle name="Normal 3 29" xfId="1137"/>
    <cellStyle name="Normal 3 3" xfId="1138"/>
    <cellStyle name="Normal 3 3 2" xfId="1139"/>
    <cellStyle name="Normal 3 3 3" xfId="1140"/>
    <cellStyle name="Normal 3 3 4" xfId="1141"/>
    <cellStyle name="Normal 3 3_100 M." xfId="1142"/>
    <cellStyle name="Normal 3 30" xfId="1143"/>
    <cellStyle name="Normal 3 31" xfId="1144"/>
    <cellStyle name="Normal 3 32" xfId="1145"/>
    <cellStyle name="Normal 3 33" xfId="1146"/>
    <cellStyle name="Normal 3 34" xfId="1147"/>
    <cellStyle name="Normal 3 35" xfId="1148"/>
    <cellStyle name="Normal 3 36" xfId="1149"/>
    <cellStyle name="Normal 3 37" xfId="1150"/>
    <cellStyle name="Normal 3 38" xfId="1151"/>
    <cellStyle name="Normal 3 39" xfId="1152"/>
    <cellStyle name="Normal 3 4" xfId="1153"/>
    <cellStyle name="Normal 3 4 2" xfId="1154"/>
    <cellStyle name="Normal 3 4 3" xfId="1155"/>
    <cellStyle name="Normal 3 4_100 M." xfId="1156"/>
    <cellStyle name="Normal 3 40" xfId="1157"/>
    <cellStyle name="Normal 3 41" xfId="1158"/>
    <cellStyle name="Normal 3 42" xfId="1159"/>
    <cellStyle name="Normal 3 43" xfId="1160"/>
    <cellStyle name="Normal 3 44" xfId="1161"/>
    <cellStyle name="Normal 3 45" xfId="1162"/>
    <cellStyle name="Normal 3 46" xfId="1163"/>
    <cellStyle name="Normal 3 47" xfId="1164"/>
    <cellStyle name="Normal 3 48" xfId="1165"/>
    <cellStyle name="Normal 3 49" xfId="1108"/>
    <cellStyle name="Normal 3 5" xfId="1166"/>
    <cellStyle name="Normal 3 5 2" xfId="1167"/>
    <cellStyle name="Normal 3 5 3" xfId="1168"/>
    <cellStyle name="Normal 3 5_100 M." xfId="1169"/>
    <cellStyle name="Normal 3 6" xfId="1170"/>
    <cellStyle name="Normal 3 6 2" xfId="1171"/>
    <cellStyle name="Normal 3 7" xfId="1172"/>
    <cellStyle name="Normal 3 8" xfId="1173"/>
    <cellStyle name="Normal 3 8 2" xfId="1174"/>
    <cellStyle name="Normal 3 8_100 M." xfId="1175"/>
    <cellStyle name="Normal 3 9" xfId="1176"/>
    <cellStyle name="Normal 3 9 2" xfId="1177"/>
    <cellStyle name="Normal 3 9_100 M." xfId="1178"/>
    <cellStyle name="Normal 3_100 M" xfId="1179"/>
    <cellStyle name="Normal 30" xfId="1180"/>
    <cellStyle name="Normal 31" xfId="1181"/>
    <cellStyle name="Normal 32" xfId="1182"/>
    <cellStyle name="Normal 32 2" xfId="1183"/>
    <cellStyle name="Normal 32 2 2" xfId="1184"/>
    <cellStyle name="Normal 32 3" xfId="1185"/>
    <cellStyle name="Normal 32 3 2" xfId="1647"/>
    <cellStyle name="Normal 32 3 3" xfId="1646"/>
    <cellStyle name="Normal 32 4" xfId="1186"/>
    <cellStyle name="Normal 33" xfId="1187"/>
    <cellStyle name="Normal 33 2" xfId="1188"/>
    <cellStyle name="Normal 33 3" xfId="1189"/>
    <cellStyle name="Normal 33 4" xfId="1190"/>
    <cellStyle name="Normal 34" xfId="1191"/>
    <cellStyle name="Normal 34 2" xfId="1192"/>
    <cellStyle name="Normal 35" xfId="1193"/>
    <cellStyle name="Normal 36" xfId="1194"/>
    <cellStyle name="Normal 37" xfId="3"/>
    <cellStyle name="Normal 37 2" xfId="1196"/>
    <cellStyle name="Normal 37 3" xfId="1195"/>
    <cellStyle name="Normal 38" xfId="1197"/>
    <cellStyle name="Normal 39" xfId="1198"/>
    <cellStyle name="Normal 4" xfId="6"/>
    <cellStyle name="Normal 4 10" xfId="1200"/>
    <cellStyle name="Normal 4 11" xfId="1201"/>
    <cellStyle name="Normal 4 11 2" xfId="1202"/>
    <cellStyle name="Normal 4 11 3" xfId="1203"/>
    <cellStyle name="Normal 4 11 4" xfId="1204"/>
    <cellStyle name="Normal 4 11_DALYVIAI" xfId="1205"/>
    <cellStyle name="Normal 4 12" xfId="1206"/>
    <cellStyle name="Normal 4 13" xfId="1207"/>
    <cellStyle name="Normal 4 14" xfId="1208"/>
    <cellStyle name="Normal 4 15" xfId="1209"/>
    <cellStyle name="Normal 4 16" xfId="1210"/>
    <cellStyle name="Normal 4 17" xfId="1211"/>
    <cellStyle name="Normal 4 18" xfId="1212"/>
    <cellStyle name="Normal 4 19" xfId="1213"/>
    <cellStyle name="Normal 4 2" xfId="95"/>
    <cellStyle name="Normal 4 2 10" xfId="1215"/>
    <cellStyle name="Normal 4 2 11" xfId="1216"/>
    <cellStyle name="Normal 4 2 12" xfId="1217"/>
    <cellStyle name="Normal 4 2 13" xfId="1214"/>
    <cellStyle name="Normal 4 2 2" xfId="1218"/>
    <cellStyle name="Normal 4 2 2 2" xfId="1219"/>
    <cellStyle name="Normal 4 2 2 3" xfId="1220"/>
    <cellStyle name="Normal 4 2 2 4" xfId="1221"/>
    <cellStyle name="Normal 4 2 2_100 M." xfId="1222"/>
    <cellStyle name="Normal 4 2 3" xfId="1223"/>
    <cellStyle name="Normal 4 2 3 2" xfId="1224"/>
    <cellStyle name="Normal 4 2 3 3" xfId="1225"/>
    <cellStyle name="Normal 4 2 3 4" xfId="1226"/>
    <cellStyle name="Normal 4 2 3_100 M." xfId="1227"/>
    <cellStyle name="Normal 4 2 4" xfId="1228"/>
    <cellStyle name="Normal 4 2 5" xfId="1229"/>
    <cellStyle name="Normal 4 2 6" xfId="1230"/>
    <cellStyle name="Normal 4 2 7" xfId="1231"/>
    <cellStyle name="Normal 4 2 8" xfId="1232"/>
    <cellStyle name="Normal 4 2 9" xfId="1233"/>
    <cellStyle name="Normal 4 2_100 M." xfId="1234"/>
    <cellStyle name="Normal 4 20" xfId="1235"/>
    <cellStyle name="Normal 4 21" xfId="1236"/>
    <cellStyle name="Normal 4 22" xfId="1237"/>
    <cellStyle name="Normal 4 23" xfId="1238"/>
    <cellStyle name="Normal 4 24" xfId="1239"/>
    <cellStyle name="Normal 4 25" xfId="1240"/>
    <cellStyle name="Normal 4 26" xfId="1241"/>
    <cellStyle name="Normal 4 27" xfId="1242"/>
    <cellStyle name="Normal 4 28" xfId="1243"/>
    <cellStyle name="Normal 4 29" xfId="1244"/>
    <cellStyle name="Normal 4 3" xfId="94"/>
    <cellStyle name="Normal 4 3 2" xfId="1246"/>
    <cellStyle name="Normal 4 3 3" xfId="1247"/>
    <cellStyle name="Normal 4 3 4" xfId="1248"/>
    <cellStyle name="Normal 4 3 5" xfId="1249"/>
    <cellStyle name="Normal 4 3 6" xfId="1245"/>
    <cellStyle name="Normal 4 3_100 M." xfId="1250"/>
    <cellStyle name="Normal 4 30" xfId="1251"/>
    <cellStyle name="Normal 4 31" xfId="1252"/>
    <cellStyle name="Normal 4 32" xfId="1253"/>
    <cellStyle name="Normal 4 33" xfId="1254"/>
    <cellStyle name="Normal 4 34" xfId="1255"/>
    <cellStyle name="Normal 4 35" xfId="1256"/>
    <cellStyle name="Normal 4 36" xfId="1257"/>
    <cellStyle name="Normal 4 37" xfId="1258"/>
    <cellStyle name="Normal 4 38" xfId="1259"/>
    <cellStyle name="Normal 4 39" xfId="1260"/>
    <cellStyle name="Normal 4 4" xfId="1261"/>
    <cellStyle name="Normal 4 4 2" xfId="1262"/>
    <cellStyle name="Normal 4 4 3" xfId="1263"/>
    <cellStyle name="Normal 4 4 4" xfId="1264"/>
    <cellStyle name="Normal 4 4 5" xfId="1265"/>
    <cellStyle name="Normal 4 4_100 M." xfId="1266"/>
    <cellStyle name="Normal 4 40" xfId="1267"/>
    <cellStyle name="Normal 4 41" xfId="1268"/>
    <cellStyle name="Normal 4 42" xfId="1269"/>
    <cellStyle name="Normal 4 43" xfId="1270"/>
    <cellStyle name="Normal 4 44" xfId="1271"/>
    <cellStyle name="Normal 4 45" xfId="1272"/>
    <cellStyle name="Normal 4 46" xfId="1199"/>
    <cellStyle name="Normal 4 5" xfId="1273"/>
    <cellStyle name="Normal 4 5 2" xfId="1274"/>
    <cellStyle name="Normal 4 5 3" xfId="1275"/>
    <cellStyle name="Normal 4 5 4" xfId="1276"/>
    <cellStyle name="Normal 4 5 5" xfId="1277"/>
    <cellStyle name="Normal 4 5_100 M." xfId="1278"/>
    <cellStyle name="Normal 4 6" xfId="1279"/>
    <cellStyle name="Normal 4 6 2" xfId="1280"/>
    <cellStyle name="Normal 4 6 3" xfId="1281"/>
    <cellStyle name="Normal 4 6 4" xfId="1282"/>
    <cellStyle name="Normal 4 6 5" xfId="1283"/>
    <cellStyle name="Normal 4 6_100 M." xfId="1284"/>
    <cellStyle name="Normal 4 7" xfId="1285"/>
    <cellStyle name="Normal 4 7 2" xfId="1286"/>
    <cellStyle name="Normal 4 7 3" xfId="1287"/>
    <cellStyle name="Normal 4 7 4" xfId="1288"/>
    <cellStyle name="Normal 4 7 5" xfId="1289"/>
    <cellStyle name="Normal 4 7_100 M." xfId="1290"/>
    <cellStyle name="Normal 4 8" xfId="1291"/>
    <cellStyle name="Normal 4 8 2" xfId="1292"/>
    <cellStyle name="Normal 4 8 3" xfId="1293"/>
    <cellStyle name="Normal 4 8 4" xfId="1294"/>
    <cellStyle name="Normal 4 8 5" xfId="1295"/>
    <cellStyle name="Normal 4 8_100 M." xfId="1296"/>
    <cellStyle name="Normal 4 9" xfId="1297"/>
    <cellStyle name="Normal 4 9 10" xfId="1298"/>
    <cellStyle name="Normal 4 9 2" xfId="1299"/>
    <cellStyle name="Normal 4 9 2 2" xfId="1300"/>
    <cellStyle name="Normal 4 9 2 3" xfId="1301"/>
    <cellStyle name="Normal 4 9 2 4" xfId="1302"/>
    <cellStyle name="Normal 4 9 2_100 M." xfId="1303"/>
    <cellStyle name="Normal 4 9 3" xfId="1304"/>
    <cellStyle name="Normal 4 9 3 2" xfId="1305"/>
    <cellStyle name="Normal 4 9 3 3" xfId="1306"/>
    <cellStyle name="Normal 4 9 3 4" xfId="1307"/>
    <cellStyle name="Normal 4 9 3_100 M." xfId="1308"/>
    <cellStyle name="Normal 4 9 4" xfId="1309"/>
    <cellStyle name="Normal 4 9 4 2" xfId="1310"/>
    <cellStyle name="Normal 4 9 4 3" xfId="1311"/>
    <cellStyle name="Normal 4 9 4 4" xfId="1312"/>
    <cellStyle name="Normal 4 9 4_100 M." xfId="1313"/>
    <cellStyle name="Normal 4 9 5" xfId="1314"/>
    <cellStyle name="Normal 4 9 5 2" xfId="1315"/>
    <cellStyle name="Normal 4 9 5 3" xfId="1316"/>
    <cellStyle name="Normal 4 9 5 4" xfId="1317"/>
    <cellStyle name="Normal 4 9 5_100 M." xfId="1318"/>
    <cellStyle name="Normal 4 9 6" xfId="1319"/>
    <cellStyle name="Normal 4 9 6 2" xfId="1320"/>
    <cellStyle name="Normal 4 9 6 3" xfId="1321"/>
    <cellStyle name="Normal 4 9 6 4" xfId="1322"/>
    <cellStyle name="Normal 4 9 6_100 M." xfId="1323"/>
    <cellStyle name="Normal 4 9 7" xfId="1324"/>
    <cellStyle name="Normal 4 9 8" xfId="1325"/>
    <cellStyle name="Normal 4 9 9" xfId="1326"/>
    <cellStyle name="Normal 4 9_100 M." xfId="1327"/>
    <cellStyle name="Normal 4_1 užskaitos" xfId="1328"/>
    <cellStyle name="Normal 40" xfId="1329"/>
    <cellStyle name="Normal 41" xfId="1330"/>
    <cellStyle name="Normal 42" xfId="1331"/>
    <cellStyle name="Normal 43" xfId="1332"/>
    <cellStyle name="Normal 44" xfId="1333"/>
    <cellStyle name="Normal 45" xfId="1334"/>
    <cellStyle name="Normal 46" xfId="1335"/>
    <cellStyle name="Normal 46 2" xfId="1336"/>
    <cellStyle name="Normal 47" xfId="1337"/>
    <cellStyle name="Normal 48" xfId="1338"/>
    <cellStyle name="Normal 49" xfId="1339"/>
    <cellStyle name="Normal 5" xfId="1340"/>
    <cellStyle name="Normal 5 10" xfId="1341"/>
    <cellStyle name="Normal 5 11" xfId="1342"/>
    <cellStyle name="Normal 5 2" xfId="1343"/>
    <cellStyle name="Normal 5 2 10" xfId="1344"/>
    <cellStyle name="Normal 5 2 2" xfId="1345"/>
    <cellStyle name="Normal 5 2 2 2" xfId="1346"/>
    <cellStyle name="Normal 5 2 2 3" xfId="1347"/>
    <cellStyle name="Normal 5 2 2 4" xfId="1348"/>
    <cellStyle name="Normal 5 2 2_100 M." xfId="1349"/>
    <cellStyle name="Normal 5 2 3" xfId="1350"/>
    <cellStyle name="Normal 5 2 4" xfId="1351"/>
    <cellStyle name="Normal 5 2 5" xfId="1352"/>
    <cellStyle name="Normal 5 2 6" xfId="1353"/>
    <cellStyle name="Normal 5 2 7" xfId="1354"/>
    <cellStyle name="Normal 5 2 8" xfId="1355"/>
    <cellStyle name="Normal 5 2 9" xfId="1356"/>
    <cellStyle name="Normal 5 2_DALYVIAI" xfId="1357"/>
    <cellStyle name="Normal 5 3" xfId="1358"/>
    <cellStyle name="Normal 5 3 2" xfId="1359"/>
    <cellStyle name="Normal 5 3 3" xfId="1360"/>
    <cellStyle name="Normal 5 3 4" xfId="1361"/>
    <cellStyle name="Normal 5 3_DALYVIAI" xfId="1362"/>
    <cellStyle name="Normal 5 4" xfId="1363"/>
    <cellStyle name="Normal 5 5" xfId="1364"/>
    <cellStyle name="Normal 5 6" xfId="1365"/>
    <cellStyle name="Normal 5 7" xfId="1366"/>
    <cellStyle name="Normal 5 8" xfId="1367"/>
    <cellStyle name="Normal 5 9" xfId="1368"/>
    <cellStyle name="Normal 5_100 M." xfId="1369"/>
    <cellStyle name="Normal 50" xfId="1370"/>
    <cellStyle name="Normal 51" xfId="1371"/>
    <cellStyle name="Normal 52" xfId="1372"/>
    <cellStyle name="Normal 53" xfId="1373"/>
    <cellStyle name="Normal 54" xfId="1374"/>
    <cellStyle name="Normal 55" xfId="1375"/>
    <cellStyle name="Normal 56" xfId="1376"/>
    <cellStyle name="Normal 57" xfId="1377"/>
    <cellStyle name="Normal 58" xfId="1378"/>
    <cellStyle name="Normal 59" xfId="1379"/>
    <cellStyle name="Normal 6" xfId="1380"/>
    <cellStyle name="Normal 6 10" xfId="1381"/>
    <cellStyle name="Normal 6 11" xfId="1382"/>
    <cellStyle name="Normal 6 12" xfId="1383"/>
    <cellStyle name="Normal 6 2" xfId="1384"/>
    <cellStyle name="Normal 6 2 2" xfId="1385"/>
    <cellStyle name="Normal 6 2 3" xfId="1386"/>
    <cellStyle name="Normal 6 2 4" xfId="1387"/>
    <cellStyle name="Normal 6 2 5" xfId="1388"/>
    <cellStyle name="Normal 6 2_100 M." xfId="1389"/>
    <cellStyle name="Normal 6 3" xfId="1390"/>
    <cellStyle name="Normal 6 3 2" xfId="1391"/>
    <cellStyle name="Normal 6 3 3" xfId="1392"/>
    <cellStyle name="Normal 6 3 4" xfId="1393"/>
    <cellStyle name="Normal 6 3_100 M." xfId="1394"/>
    <cellStyle name="Normal 6 4" xfId="1395"/>
    <cellStyle name="Normal 6 4 2" xfId="1396"/>
    <cellStyle name="Normal 6 4 3" xfId="1397"/>
    <cellStyle name="Normal 6 4 4" xfId="1398"/>
    <cellStyle name="Normal 6 4_100 M." xfId="1399"/>
    <cellStyle name="Normal 6 5" xfId="1400"/>
    <cellStyle name="Normal 6 6" xfId="1401"/>
    <cellStyle name="Normal 6 6 2" xfId="1402"/>
    <cellStyle name="Normal 6 6 3" xfId="1403"/>
    <cellStyle name="Normal 6 6 4" xfId="1404"/>
    <cellStyle name="Normal 6 6_DALYVIAI" xfId="1405"/>
    <cellStyle name="Normal 6 7" xfId="1406"/>
    <cellStyle name="Normal 6 8" xfId="1407"/>
    <cellStyle name="Normal 6 9" xfId="1408"/>
    <cellStyle name="Normal 6_100 M." xfId="1409"/>
    <cellStyle name="Normal 60" xfId="1410"/>
    <cellStyle name="Normal 61" xfId="1411"/>
    <cellStyle name="Normal 62" xfId="1412"/>
    <cellStyle name="Normal 63" xfId="1413"/>
    <cellStyle name="Normal 64" xfId="1414"/>
    <cellStyle name="Normal 65" xfId="1415"/>
    <cellStyle name="Normal 66" xfId="1416"/>
    <cellStyle name="Normal 67" xfId="1417"/>
    <cellStyle name="Normal 68" xfId="1418"/>
    <cellStyle name="Normal 69" xfId="108"/>
    <cellStyle name="Normal 69 2" xfId="1650"/>
    <cellStyle name="Normal 7" xfId="1419"/>
    <cellStyle name="Normal 7 10" xfId="1420"/>
    <cellStyle name="Normal 7 11" xfId="1421"/>
    <cellStyle name="Normal 7 12" xfId="1422"/>
    <cellStyle name="Normal 7 2" xfId="1423"/>
    <cellStyle name="Normal 7 2 10" xfId="1424"/>
    <cellStyle name="Normal 7 2 2" xfId="1425"/>
    <cellStyle name="Normal 7 2 2 2" xfId="1426"/>
    <cellStyle name="Normal 7 2 2 3" xfId="1427"/>
    <cellStyle name="Normal 7 2 2 4" xfId="1428"/>
    <cellStyle name="Normal 7 2 2_DALYVIAI" xfId="1429"/>
    <cellStyle name="Normal 7 2 3" xfId="1430"/>
    <cellStyle name="Normal 7 2 4" xfId="1431"/>
    <cellStyle name="Normal 7 2 5" xfId="1432"/>
    <cellStyle name="Normal 7 2 6" xfId="1433"/>
    <cellStyle name="Normal 7 2 7" xfId="1434"/>
    <cellStyle name="Normal 7 2 8" xfId="1435"/>
    <cellStyle name="Normal 7 2 9" xfId="1436"/>
    <cellStyle name="Normal 7 2_100 M." xfId="1437"/>
    <cellStyle name="Normal 7 3" xfId="1438"/>
    <cellStyle name="Normal 7 4" xfId="1439"/>
    <cellStyle name="Normal 7 5" xfId="1440"/>
    <cellStyle name="Normal 7 6" xfId="1441"/>
    <cellStyle name="Normal 7 7" xfId="1442"/>
    <cellStyle name="Normal 7 8" xfId="1443"/>
    <cellStyle name="Normal 7 9" xfId="1444"/>
    <cellStyle name="Normal 7_20140201LLAFTaure" xfId="1445"/>
    <cellStyle name="Normal 70" xfId="1622"/>
    <cellStyle name="Normal 71" xfId="1649"/>
    <cellStyle name="Normal 72" xfId="1657"/>
    <cellStyle name="Normal 8" xfId="1446"/>
    <cellStyle name="Normal 8 10" xfId="1447"/>
    <cellStyle name="Normal 8 2" xfId="1448"/>
    <cellStyle name="Normal 8 2 10" xfId="1449"/>
    <cellStyle name="Normal 8 2 2" xfId="1450"/>
    <cellStyle name="Normal 8 2 2 2" xfId="1451"/>
    <cellStyle name="Normal 8 2 2 3" xfId="1452"/>
    <cellStyle name="Normal 8 2 2 4" xfId="1453"/>
    <cellStyle name="Normal 8 2 2_100 M." xfId="1454"/>
    <cellStyle name="Normal 8 2 3" xfId="1455"/>
    <cellStyle name="Normal 8 2 4" xfId="1456"/>
    <cellStyle name="Normal 8 2 5" xfId="1457"/>
    <cellStyle name="Normal 8 2 6" xfId="1458"/>
    <cellStyle name="Normal 8 2 7" xfId="1459"/>
    <cellStyle name="Normal 8 2 8" xfId="1460"/>
    <cellStyle name="Normal 8 2 9" xfId="1461"/>
    <cellStyle name="Normal 8 2_100 M." xfId="1462"/>
    <cellStyle name="Normal 8 3" xfId="1463"/>
    <cellStyle name="Normal 8 4" xfId="1464"/>
    <cellStyle name="Normal 8 4 2" xfId="1465"/>
    <cellStyle name="Normal 8 4 3" xfId="1466"/>
    <cellStyle name="Normal 8 4 4" xfId="1467"/>
    <cellStyle name="Normal 8 4_DALYVIAI" xfId="1468"/>
    <cellStyle name="Normal 8 5" xfId="1469"/>
    <cellStyle name="Normal 8 6" xfId="1470"/>
    <cellStyle name="Normal 8 7" xfId="1471"/>
    <cellStyle name="Normal 8 8" xfId="1472"/>
    <cellStyle name="Normal 8 9" xfId="1473"/>
    <cellStyle name="Normal 8_100 M." xfId="1474"/>
    <cellStyle name="Normal 81" xfId="1651"/>
    <cellStyle name="Normal 9" xfId="1475"/>
    <cellStyle name="Normal 9 10" xfId="1476"/>
    <cellStyle name="Normal 9 11" xfId="1477"/>
    <cellStyle name="Normal 9 2" xfId="1478"/>
    <cellStyle name="Normal 9 2 2" xfId="1479"/>
    <cellStyle name="Normal 9 2 3" xfId="1480"/>
    <cellStyle name="Normal 9 2 4" xfId="1481"/>
    <cellStyle name="Normal 9 2 5" xfId="1482"/>
    <cellStyle name="Normal 9 2_100 M." xfId="1483"/>
    <cellStyle name="Normal 9 3" xfId="1484"/>
    <cellStyle name="Normal 9 3 2" xfId="1485"/>
    <cellStyle name="Normal 9 3 2 2" xfId="1486"/>
    <cellStyle name="Normal 9 3 2 3" xfId="1487"/>
    <cellStyle name="Normal 9 3 2 4" xfId="1488"/>
    <cellStyle name="Normal 9 3 2_100 M." xfId="1489"/>
    <cellStyle name="Normal 9 3 3" xfId="1490"/>
    <cellStyle name="Normal 9 3 4" xfId="1491"/>
    <cellStyle name="Normal 9 3 5" xfId="1492"/>
    <cellStyle name="Normal 9 3_100 M." xfId="1493"/>
    <cellStyle name="Normal 9 4" xfId="1494"/>
    <cellStyle name="Normal 9 4 2" xfId="1495"/>
    <cellStyle name="Normal 9 4 3" xfId="1496"/>
    <cellStyle name="Normal 9 4 4" xfId="1497"/>
    <cellStyle name="Normal 9 4_100 M." xfId="1498"/>
    <cellStyle name="Normal 9 5" xfId="1499"/>
    <cellStyle name="Normal 9 5 2" xfId="1500"/>
    <cellStyle name="Normal 9 5 3" xfId="1501"/>
    <cellStyle name="Normal 9 5 4" xfId="1502"/>
    <cellStyle name="Normal 9 5_100 M." xfId="1503"/>
    <cellStyle name="Normal 9 6" xfId="1504"/>
    <cellStyle name="Normal 9 7" xfId="1505"/>
    <cellStyle name="Normal 9 7 2" xfId="1506"/>
    <cellStyle name="Normal 9 7 3" xfId="1507"/>
    <cellStyle name="Normal 9 7 4" xfId="1508"/>
    <cellStyle name="Normal 9 7_DALYVIAI" xfId="1509"/>
    <cellStyle name="Normal 9 8" xfId="1510"/>
    <cellStyle name="Normal 9 9" xfId="1511"/>
    <cellStyle name="Normal 9_100 M." xfId="1512"/>
    <cellStyle name="Normal 93" xfId="1652"/>
    <cellStyle name="Normal_kategorijos(1)" xfId="1"/>
    <cellStyle name="Normale_Foglio1" xfId="1513"/>
    <cellStyle name="Note 2" xfId="96"/>
    <cellStyle name="Note 2 2" xfId="1515"/>
    <cellStyle name="Note 2 3" xfId="1514"/>
    <cellStyle name="Note 3" xfId="97"/>
    <cellStyle name="Note 3 2" xfId="1516"/>
    <cellStyle name="Output 2" xfId="98"/>
    <cellStyle name="Output 2 2" xfId="1518"/>
    <cellStyle name="Output 2 3" xfId="1519"/>
    <cellStyle name="Output 2 4" xfId="1517"/>
    <cellStyle name="Output 3" xfId="99"/>
    <cellStyle name="Paprastas 2" xfId="7"/>
    <cellStyle name="Paprastas 2 2" xfId="1520"/>
    <cellStyle name="Paprastas 2 2 2" xfId="1521"/>
    <cellStyle name="Paprastas 2 2 2 2" xfId="1653"/>
    <cellStyle name="Paprastas 2 3" xfId="1522"/>
    <cellStyle name="Paprastas 2 4" xfId="1523"/>
    <cellStyle name="Paprastas 2 5" xfId="1524"/>
    <cellStyle name="Paprastas 2_100 M." xfId="1525"/>
    <cellStyle name="Paprastas 3" xfId="1526"/>
    <cellStyle name="Paprastas 3 2" xfId="1527"/>
    <cellStyle name="Paprastas 3_20140201LLAFTaure" xfId="1528"/>
    <cellStyle name="Paprastas_100 V" xfId="1529"/>
    <cellStyle name="Paryškinimas 1" xfId="1530"/>
    <cellStyle name="Paryškinimas 2" xfId="1531"/>
    <cellStyle name="Paryškinimas 3" xfId="1532"/>
    <cellStyle name="Paryškinimas 4" xfId="1533"/>
    <cellStyle name="Paryškinimas 5" xfId="1534"/>
    <cellStyle name="Paryškinimas 6" xfId="1535"/>
    <cellStyle name="Pastaba" xfId="1536"/>
    <cellStyle name="Pastaba 2" xfId="1537"/>
    <cellStyle name="Pastaba 3" xfId="1538"/>
    <cellStyle name="Pavadinimas" xfId="100"/>
    <cellStyle name="Pavadinimas 2" xfId="1539"/>
    <cellStyle name="Pavadinimas 3" xfId="1540"/>
    <cellStyle name="Pavadinimas 4" xfId="1541"/>
    <cellStyle name="Pavadinimas_20140201LLAFTaure" xfId="1542"/>
    <cellStyle name="Percent [0]" xfId="1543"/>
    <cellStyle name="Percent [0] 2" xfId="1544"/>
    <cellStyle name="Percent [0]_estafetes" xfId="1545"/>
    <cellStyle name="Percent [00]" xfId="1546"/>
    <cellStyle name="Percent [00] 2" xfId="1547"/>
    <cellStyle name="Percent [00]_estafetes" xfId="1548"/>
    <cellStyle name="Percent [2]" xfId="1549"/>
    <cellStyle name="Percent [2] 2" xfId="1550"/>
    <cellStyle name="Percent [2] 2 2" xfId="1551"/>
    <cellStyle name="Percent [2] 3" xfId="1552"/>
    <cellStyle name="Percent [2] 4" xfId="1553"/>
    <cellStyle name="Percent [2] 5" xfId="1554"/>
    <cellStyle name="Percent [2]_estafetes" xfId="1555"/>
    <cellStyle name="PrePop Currency (0)" xfId="1556"/>
    <cellStyle name="PrePop Currency (0) 2" xfId="1557"/>
    <cellStyle name="PrePop Currency (0)_estafetes" xfId="1558"/>
    <cellStyle name="PrePop Currency (2)" xfId="1559"/>
    <cellStyle name="PrePop Currency (2) 2" xfId="1560"/>
    <cellStyle name="PrePop Currency (2)_estafetes" xfId="1561"/>
    <cellStyle name="PrePop Units (0)" xfId="1562"/>
    <cellStyle name="PrePop Units (0) 2" xfId="1563"/>
    <cellStyle name="PrePop Units (0)_estafetes" xfId="1564"/>
    <cellStyle name="PrePop Units (1)" xfId="1565"/>
    <cellStyle name="PrePop Units (1) 2" xfId="1566"/>
    <cellStyle name="PrePop Units (1)_estafetes" xfId="1567"/>
    <cellStyle name="PrePop Units (2)" xfId="1568"/>
    <cellStyle name="PrePop Units (2) 2" xfId="1569"/>
    <cellStyle name="PrePop Units (2)_estafetes" xfId="1570"/>
    <cellStyle name="Skaičiavimas" xfId="1571"/>
    <cellStyle name="Standaard 2" xfId="1572"/>
    <cellStyle name="Style 111111" xfId="1573"/>
    <cellStyle name="Suma" xfId="101"/>
    <cellStyle name="Suma 2" xfId="1574"/>
    <cellStyle name="Suma 3" xfId="1575"/>
    <cellStyle name="Suma 4" xfId="1576"/>
    <cellStyle name="Suma_20140201LLAFTaure" xfId="1577"/>
    <cellStyle name="Susietas langelis" xfId="1578"/>
    <cellStyle name="Text Indent A" xfId="1579"/>
    <cellStyle name="Text Indent B" xfId="1580"/>
    <cellStyle name="Text Indent B 2" xfId="1581"/>
    <cellStyle name="Text Indent B_estafetes" xfId="1582"/>
    <cellStyle name="Text Indent C" xfId="1583"/>
    <cellStyle name="Text Indent C 2" xfId="1584"/>
    <cellStyle name="Text Indent C_estafetes" xfId="1585"/>
    <cellStyle name="Tikrinimo langelis" xfId="1586"/>
    <cellStyle name="Title 2" xfId="102"/>
    <cellStyle name="Title 2 2" xfId="1588"/>
    <cellStyle name="Title 2 3" xfId="1589"/>
    <cellStyle name="Title 2 4" xfId="1587"/>
    <cellStyle name="Title 3" xfId="103"/>
    <cellStyle name="Total 2" xfId="104"/>
    <cellStyle name="Total 2 2" xfId="1591"/>
    <cellStyle name="Total 2 3" xfId="1592"/>
    <cellStyle name="Total 2 4" xfId="1590"/>
    <cellStyle name="Total 3" xfId="105"/>
    <cellStyle name="Walutowy [0]_PLDT" xfId="1593"/>
    <cellStyle name="Walutowy_PLDT" xfId="1594"/>
    <cellStyle name="Warning Text 2" xfId="106"/>
    <cellStyle name="Warning Text 2 2" xfId="1596"/>
    <cellStyle name="Warning Text 2 3" xfId="1597"/>
    <cellStyle name="Warning Text 2 4" xfId="1595"/>
    <cellStyle name="Warning Text 3" xfId="107"/>
    <cellStyle name="Акцент1" xfId="1598"/>
    <cellStyle name="Акцент2" xfId="1599"/>
    <cellStyle name="Акцент3" xfId="1600"/>
    <cellStyle name="Акцент4" xfId="1601"/>
    <cellStyle name="Акцент5" xfId="1602"/>
    <cellStyle name="Акцент6" xfId="1603"/>
    <cellStyle name="Ввод " xfId="1604"/>
    <cellStyle name="Вывод" xfId="1605"/>
    <cellStyle name="Вычисление" xfId="1606"/>
    <cellStyle name="Заголовок 1" xfId="1607"/>
    <cellStyle name="Заголовок 2" xfId="1608"/>
    <cellStyle name="Заголовок 3" xfId="1609"/>
    <cellStyle name="Заголовок 4" xfId="1610"/>
    <cellStyle name="Итог" xfId="1611"/>
    <cellStyle name="Контрольная ячейка" xfId="1612"/>
    <cellStyle name="Название" xfId="1613"/>
    <cellStyle name="Нейтральный" xfId="1614"/>
    <cellStyle name="Обычный_Итоговый спартакиады 1991-92 г" xfId="1615"/>
    <cellStyle name="Плохой" xfId="1616"/>
    <cellStyle name="Пояснение" xfId="1617"/>
    <cellStyle name="Примечание" xfId="1618"/>
    <cellStyle name="Связанная ячейка" xfId="1619"/>
    <cellStyle name="Текст предупреждения" xfId="1620"/>
    <cellStyle name="Хороший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3"/>
    <pageSetUpPr fitToPage="1"/>
  </sheetPr>
  <dimension ref="A1:L40"/>
  <sheetViews>
    <sheetView tabSelected="1" workbookViewId="0"/>
  </sheetViews>
  <sheetFormatPr defaultColWidth="9.109375" defaultRowHeight="13.2"/>
  <cols>
    <col min="1" max="1" width="6.109375" style="1" customWidth="1"/>
    <col min="2" max="2" width="6.109375" style="1" hidden="1" customWidth="1"/>
    <col min="3" max="3" width="11.44140625" style="1" bestFit="1" customWidth="1"/>
    <col min="4" max="4" width="14.109375" style="1" bestFit="1" customWidth="1"/>
    <col min="5" max="5" width="10.33203125" style="1" customWidth="1"/>
    <col min="6" max="6" width="18.88671875" style="1" customWidth="1"/>
    <col min="7" max="7" width="21.88671875" style="1" bestFit="1" customWidth="1"/>
    <col min="8" max="12" width="5.6640625" style="1" customWidth="1"/>
    <col min="13" max="16384" width="9.109375" style="1"/>
  </cols>
  <sheetData>
    <row r="1" spans="1:12" ht="17.399999999999999">
      <c r="A1" s="66" t="s">
        <v>235</v>
      </c>
      <c r="B1" s="66"/>
    </row>
    <row r="2" spans="1:12">
      <c r="A2" s="1" t="s">
        <v>0</v>
      </c>
      <c r="G2" s="2">
        <v>44945</v>
      </c>
    </row>
    <row r="4" spans="1:12">
      <c r="C4" s="3" t="s">
        <v>1</v>
      </c>
      <c r="D4" s="3"/>
      <c r="E4" s="3" t="s">
        <v>132</v>
      </c>
    </row>
    <row r="5" spans="1:12" ht="13.8" thickBot="1">
      <c r="F5" s="1">
        <v>1</v>
      </c>
      <c r="G5" s="1" t="s">
        <v>3</v>
      </c>
    </row>
    <row r="6" spans="1:12" ht="13.8" thickBot="1">
      <c r="A6" s="6" t="s">
        <v>4</v>
      </c>
      <c r="B6" s="67"/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2" ht="17.25" customHeight="1">
      <c r="A7" s="12">
        <v>1</v>
      </c>
      <c r="B7" s="68"/>
      <c r="C7" s="13" t="s">
        <v>150</v>
      </c>
      <c r="D7" s="14" t="s">
        <v>151</v>
      </c>
      <c r="E7" s="15" t="s">
        <v>152</v>
      </c>
      <c r="F7" s="16" t="s">
        <v>13</v>
      </c>
      <c r="G7" s="16" t="s">
        <v>232</v>
      </c>
      <c r="H7" s="20" t="s">
        <v>531</v>
      </c>
      <c r="I7" s="59"/>
      <c r="J7" s="20"/>
      <c r="K7" s="59"/>
      <c r="L7" s="21" t="str">
        <f t="shared" ref="L7:L12" si="0">IF(ISBLANK(H7),"",IF(H7&gt;9.04,"",IF(H7&lt;=7.25,"TSM",IF(H7&lt;=7.45,"SM",IF(H7&lt;=7.7,"KSM",IF(H7&lt;=8,"I A",IF(H7&lt;=8.44,"II A",IF(H7&lt;=9.04,"III A"))))))))</f>
        <v/>
      </c>
    </row>
    <row r="8" spans="1:12" ht="17.25" customHeight="1">
      <c r="A8" s="19">
        <v>2</v>
      </c>
      <c r="B8" s="27"/>
      <c r="C8" s="13" t="s">
        <v>19</v>
      </c>
      <c r="D8" s="14" t="s">
        <v>20</v>
      </c>
      <c r="E8" s="15">
        <v>38049</v>
      </c>
      <c r="F8" s="16" t="s">
        <v>13</v>
      </c>
      <c r="G8" s="16" t="s">
        <v>189</v>
      </c>
      <c r="H8" s="20">
        <v>8.23</v>
      </c>
      <c r="I8" s="59">
        <v>0.19400000000000001</v>
      </c>
      <c r="J8" s="20"/>
      <c r="K8" s="59"/>
      <c r="L8" s="21" t="str">
        <f t="shared" si="0"/>
        <v>II A</v>
      </c>
    </row>
    <row r="9" spans="1:12" ht="17.25" customHeight="1">
      <c r="A9" s="19">
        <v>3</v>
      </c>
      <c r="B9" s="27"/>
      <c r="C9" s="13" t="s">
        <v>328</v>
      </c>
      <c r="D9" s="14" t="s">
        <v>329</v>
      </c>
      <c r="E9" s="15" t="s">
        <v>330</v>
      </c>
      <c r="F9" s="16" t="s">
        <v>335</v>
      </c>
      <c r="G9" s="16" t="s">
        <v>293</v>
      </c>
      <c r="H9" s="20" t="s">
        <v>531</v>
      </c>
      <c r="I9" s="59"/>
      <c r="J9" s="20"/>
      <c r="K9" s="59"/>
      <c r="L9" s="21" t="str">
        <f t="shared" si="0"/>
        <v/>
      </c>
    </row>
    <row r="10" spans="1:12" ht="17.25" customHeight="1">
      <c r="A10" s="19">
        <v>4</v>
      </c>
      <c r="B10" s="27"/>
      <c r="C10" s="13" t="s">
        <v>87</v>
      </c>
      <c r="D10" s="14" t="s">
        <v>88</v>
      </c>
      <c r="E10" s="15">
        <v>37928</v>
      </c>
      <c r="F10" s="16" t="s">
        <v>13</v>
      </c>
      <c r="G10" s="16" t="s">
        <v>54</v>
      </c>
      <c r="H10" s="20" t="s">
        <v>531</v>
      </c>
      <c r="I10" s="59"/>
      <c r="J10" s="20"/>
      <c r="K10" s="59"/>
      <c r="L10" s="21" t="str">
        <f t="shared" si="0"/>
        <v/>
      </c>
    </row>
    <row r="11" spans="1:12" ht="17.25" customHeight="1">
      <c r="A11" s="19">
        <v>5</v>
      </c>
      <c r="B11" s="27"/>
      <c r="C11" s="13" t="s">
        <v>357</v>
      </c>
      <c r="D11" s="14" t="s">
        <v>358</v>
      </c>
      <c r="E11" s="15" t="s">
        <v>359</v>
      </c>
      <c r="F11" s="16" t="s">
        <v>226</v>
      </c>
      <c r="G11" s="16"/>
      <c r="H11" s="20">
        <v>8.4</v>
      </c>
      <c r="I11" s="59">
        <v>0.16700000000000001</v>
      </c>
      <c r="J11" s="20"/>
      <c r="K11" s="59"/>
      <c r="L11" s="21" t="str">
        <f t="shared" si="0"/>
        <v>II A</v>
      </c>
    </row>
    <row r="12" spans="1:12" ht="17.25" customHeight="1">
      <c r="A12" s="19">
        <v>6</v>
      </c>
      <c r="B12" s="27"/>
      <c r="C12" s="13"/>
      <c r="D12" s="14"/>
      <c r="E12" s="15"/>
      <c r="F12" s="16"/>
      <c r="G12" s="16"/>
      <c r="H12" s="20"/>
      <c r="I12" s="59"/>
      <c r="J12" s="20"/>
      <c r="K12" s="59"/>
      <c r="L12" s="21" t="str">
        <f t="shared" si="0"/>
        <v/>
      </c>
    </row>
    <row r="13" spans="1:12" s="22" customFormat="1" ht="15.6">
      <c r="F13" s="1">
        <v>2</v>
      </c>
      <c r="G13" s="1" t="s">
        <v>3</v>
      </c>
    </row>
    <row r="14" spans="1:12" ht="17.25" customHeight="1">
      <c r="A14" s="19">
        <v>1</v>
      </c>
      <c r="B14" s="27"/>
      <c r="C14" s="13" t="s">
        <v>26</v>
      </c>
      <c r="D14" s="14" t="s">
        <v>504</v>
      </c>
      <c r="E14" s="15">
        <v>38728</v>
      </c>
      <c r="F14" s="16" t="s">
        <v>13</v>
      </c>
      <c r="G14" s="16" t="s">
        <v>31</v>
      </c>
      <c r="H14" s="20" t="s">
        <v>531</v>
      </c>
      <c r="I14" s="59"/>
      <c r="J14" s="20"/>
      <c r="K14" s="59"/>
      <c r="L14" s="21" t="str">
        <f t="shared" ref="L14:L19" si="1">IF(ISBLANK(H14),"",IF(H14&gt;9.04,"",IF(H14&lt;=7.25,"TSM",IF(H14&lt;=7.45,"SM",IF(H14&lt;=7.7,"KSM",IF(H14&lt;=8,"I A",IF(H14&lt;=8.44,"II A",IF(H14&lt;=9.04,"III A"))))))))</f>
        <v/>
      </c>
    </row>
    <row r="15" spans="1:12" ht="17.25" customHeight="1">
      <c r="A15" s="19">
        <v>2</v>
      </c>
      <c r="B15" s="27"/>
      <c r="C15" s="13" t="s">
        <v>187</v>
      </c>
      <c r="D15" s="14" t="s">
        <v>188</v>
      </c>
      <c r="E15" s="15">
        <v>37044</v>
      </c>
      <c r="F15" s="16" t="s">
        <v>13</v>
      </c>
      <c r="G15" s="16" t="s">
        <v>477</v>
      </c>
      <c r="H15" s="20">
        <v>8.1199999999999992</v>
      </c>
      <c r="I15" s="59">
        <v>0.16</v>
      </c>
      <c r="J15" s="20" t="s">
        <v>129</v>
      </c>
      <c r="K15" s="59"/>
      <c r="L15" s="21" t="str">
        <f t="shared" si="1"/>
        <v>II A</v>
      </c>
    </row>
    <row r="16" spans="1:12" ht="17.25" customHeight="1">
      <c r="A16" s="19">
        <v>3</v>
      </c>
      <c r="B16" s="27"/>
      <c r="C16" s="13" t="s">
        <v>408</v>
      </c>
      <c r="D16" s="14" t="s">
        <v>409</v>
      </c>
      <c r="E16" s="15" t="s">
        <v>410</v>
      </c>
      <c r="F16" s="16" t="s">
        <v>414</v>
      </c>
      <c r="G16" s="16" t="s">
        <v>411</v>
      </c>
      <c r="H16" s="20">
        <v>7.74</v>
      </c>
      <c r="I16" s="59">
        <v>0.14299999999999999</v>
      </c>
      <c r="J16" s="20"/>
      <c r="K16" s="59"/>
      <c r="L16" s="21" t="str">
        <f t="shared" si="1"/>
        <v>I A</v>
      </c>
    </row>
    <row r="17" spans="1:12" ht="17.25" customHeight="1">
      <c r="A17" s="19">
        <v>4</v>
      </c>
      <c r="B17" s="27"/>
      <c r="C17" s="13" t="s">
        <v>67</v>
      </c>
      <c r="D17" s="14" t="s">
        <v>503</v>
      </c>
      <c r="E17" s="15">
        <v>38869</v>
      </c>
      <c r="F17" s="16" t="s">
        <v>13</v>
      </c>
      <c r="G17" s="16" t="s">
        <v>31</v>
      </c>
      <c r="H17" s="20">
        <v>8.49</v>
      </c>
      <c r="I17" s="59">
        <v>0.13300000000000001</v>
      </c>
      <c r="J17" s="20"/>
      <c r="K17" s="59"/>
      <c r="L17" s="21" t="str">
        <f t="shared" si="1"/>
        <v>III A</v>
      </c>
    </row>
    <row r="18" spans="1:12" ht="17.25" customHeight="1">
      <c r="A18" s="19">
        <v>5</v>
      </c>
      <c r="B18" s="27"/>
      <c r="C18" s="13" t="s">
        <v>342</v>
      </c>
      <c r="D18" s="14" t="s">
        <v>343</v>
      </c>
      <c r="E18" s="15" t="s">
        <v>344</v>
      </c>
      <c r="F18" s="16" t="s">
        <v>341</v>
      </c>
      <c r="G18" s="16" t="s">
        <v>352</v>
      </c>
      <c r="H18" s="20">
        <v>8.25</v>
      </c>
      <c r="I18" s="59">
        <v>0.16</v>
      </c>
      <c r="J18" s="20"/>
      <c r="K18" s="59"/>
      <c r="L18" s="21" t="str">
        <f t="shared" si="1"/>
        <v>II A</v>
      </c>
    </row>
    <row r="19" spans="1:12" ht="17.25" customHeight="1">
      <c r="A19" s="19">
        <v>6</v>
      </c>
      <c r="B19" s="27"/>
      <c r="C19" s="13"/>
      <c r="D19" s="14"/>
      <c r="E19" s="15"/>
      <c r="F19" s="16"/>
      <c r="G19" s="16"/>
      <c r="H19" s="20"/>
      <c r="I19" s="59"/>
      <c r="J19" s="20"/>
      <c r="K19" s="59"/>
      <c r="L19" s="21" t="str">
        <f t="shared" si="1"/>
        <v/>
      </c>
    </row>
    <row r="20" spans="1:12">
      <c r="F20" s="1">
        <v>3</v>
      </c>
      <c r="G20" s="1" t="s">
        <v>3</v>
      </c>
    </row>
    <row r="21" spans="1:12" ht="17.25" customHeight="1">
      <c r="A21" s="19">
        <v>1</v>
      </c>
      <c r="B21" s="27"/>
      <c r="C21" s="13" t="s">
        <v>36</v>
      </c>
      <c r="D21" s="14" t="s">
        <v>353</v>
      </c>
      <c r="E21" s="15">
        <v>38958</v>
      </c>
      <c r="F21" s="16" t="s">
        <v>13</v>
      </c>
      <c r="G21" s="16" t="s">
        <v>47</v>
      </c>
      <c r="H21" s="20">
        <v>8.3800000000000008</v>
      </c>
      <c r="I21" s="59">
        <v>0.192</v>
      </c>
      <c r="J21" s="20"/>
      <c r="K21" s="59"/>
      <c r="L21" s="21" t="str">
        <f t="shared" ref="L21:L26" si="2">IF(ISBLANK(H21),"",IF(H21&gt;9.04,"",IF(H21&lt;=7.25,"TSM",IF(H21&lt;=7.45,"SM",IF(H21&lt;=7.7,"KSM",IF(H21&lt;=8,"I A",IF(H21&lt;=8.44,"II A",IF(H21&lt;=9.04,"III A"))))))))</f>
        <v>II A</v>
      </c>
    </row>
    <row r="22" spans="1:12" ht="17.25" customHeight="1">
      <c r="A22" s="19">
        <v>2</v>
      </c>
      <c r="B22" s="27"/>
      <c r="C22" s="13" t="s">
        <v>38</v>
      </c>
      <c r="D22" s="14" t="s">
        <v>472</v>
      </c>
      <c r="E22" s="15">
        <v>39210</v>
      </c>
      <c r="F22" s="16" t="s">
        <v>13</v>
      </c>
      <c r="G22" s="16" t="s">
        <v>189</v>
      </c>
      <c r="H22" s="20">
        <v>8.25</v>
      </c>
      <c r="I22" s="59">
        <v>0.14299999999999999</v>
      </c>
      <c r="J22" s="20"/>
      <c r="K22" s="59"/>
      <c r="L22" s="21" t="str">
        <f t="shared" si="2"/>
        <v>II A</v>
      </c>
    </row>
    <row r="23" spans="1:12" ht="17.25" customHeight="1">
      <c r="A23" s="19">
        <v>3</v>
      </c>
      <c r="B23" s="27"/>
      <c r="C23" s="13" t="s">
        <v>474</v>
      </c>
      <c r="D23" s="14" t="s">
        <v>475</v>
      </c>
      <c r="E23" s="15">
        <v>37798</v>
      </c>
      <c r="F23" s="16" t="s">
        <v>13</v>
      </c>
      <c r="G23" s="16" t="s">
        <v>476</v>
      </c>
      <c r="H23" s="20">
        <v>8.18</v>
      </c>
      <c r="I23" s="59">
        <v>0.21</v>
      </c>
      <c r="J23" s="20"/>
      <c r="K23" s="59"/>
      <c r="L23" s="21" t="str">
        <f t="shared" si="2"/>
        <v>II A</v>
      </c>
    </row>
    <row r="24" spans="1:12" ht="17.25" customHeight="1">
      <c r="A24" s="19">
        <v>4</v>
      </c>
      <c r="B24" s="27"/>
      <c r="C24" s="13" t="s">
        <v>408</v>
      </c>
      <c r="D24" s="14" t="s">
        <v>458</v>
      </c>
      <c r="E24" s="15" t="s">
        <v>459</v>
      </c>
      <c r="F24" s="16" t="s">
        <v>13</v>
      </c>
      <c r="G24" s="16" t="s">
        <v>460</v>
      </c>
      <c r="H24" s="20">
        <v>7.64</v>
      </c>
      <c r="I24" s="59">
        <v>0.129</v>
      </c>
      <c r="J24" s="20"/>
      <c r="K24" s="59"/>
      <c r="L24" s="21" t="str">
        <f t="shared" si="2"/>
        <v>KSM</v>
      </c>
    </row>
    <row r="25" spans="1:12" ht="17.25" customHeight="1">
      <c r="A25" s="19">
        <v>5</v>
      </c>
      <c r="B25" s="27"/>
      <c r="C25" s="13" t="s">
        <v>33</v>
      </c>
      <c r="D25" s="14" t="s">
        <v>180</v>
      </c>
      <c r="E25" s="15" t="s">
        <v>181</v>
      </c>
      <c r="F25" s="16" t="s">
        <v>13</v>
      </c>
      <c r="G25" s="16" t="s">
        <v>32</v>
      </c>
      <c r="H25" s="20">
        <v>9.4</v>
      </c>
      <c r="I25" s="59">
        <v>0.182</v>
      </c>
      <c r="J25" s="20"/>
      <c r="K25" s="59"/>
      <c r="L25" s="21" t="str">
        <f t="shared" si="2"/>
        <v/>
      </c>
    </row>
    <row r="26" spans="1:12" ht="17.25" customHeight="1">
      <c r="A26" s="19">
        <v>6</v>
      </c>
      <c r="B26" s="27"/>
      <c r="C26" s="13"/>
      <c r="D26" s="14"/>
      <c r="E26" s="15"/>
      <c r="F26" s="16"/>
      <c r="G26" s="16"/>
      <c r="H26" s="20"/>
      <c r="I26" s="59"/>
      <c r="J26" s="20"/>
      <c r="K26" s="59"/>
      <c r="L26" s="21" t="str">
        <f t="shared" si="2"/>
        <v/>
      </c>
    </row>
    <row r="27" spans="1:12" s="22" customFormat="1" ht="15.6">
      <c r="F27" s="1">
        <v>4</v>
      </c>
      <c r="G27" s="1" t="s">
        <v>3</v>
      </c>
    </row>
    <row r="28" spans="1:12" ht="17.25" customHeight="1">
      <c r="A28" s="19">
        <v>1</v>
      </c>
      <c r="B28" s="27"/>
      <c r="C28" s="13" t="s">
        <v>19</v>
      </c>
      <c r="D28" s="14" t="s">
        <v>178</v>
      </c>
      <c r="E28" s="15" t="s">
        <v>179</v>
      </c>
      <c r="F28" s="16" t="s">
        <v>13</v>
      </c>
      <c r="G28" s="16" t="s">
        <v>32</v>
      </c>
      <c r="H28" s="20">
        <v>8.77</v>
      </c>
      <c r="I28" s="59">
        <v>0.56899999999999995</v>
      </c>
      <c r="J28" s="20"/>
      <c r="K28" s="59"/>
      <c r="L28" s="21" t="str">
        <f t="shared" ref="L28:L33" si="3">IF(ISBLANK(H28),"",IF(H28&gt;9.04,"",IF(H28&lt;=7.25,"TSM",IF(H28&lt;=7.45,"SM",IF(H28&lt;=7.7,"KSM",IF(H28&lt;=8,"I A",IF(H28&lt;=8.44,"II A",IF(H28&lt;=9.04,"III A"))))))))</f>
        <v>III A</v>
      </c>
    </row>
    <row r="29" spans="1:12" ht="17.25" customHeight="1">
      <c r="A29" s="19">
        <v>2</v>
      </c>
      <c r="B29" s="27"/>
      <c r="C29" s="13" t="s">
        <v>33</v>
      </c>
      <c r="D29" s="14" t="s">
        <v>454</v>
      </c>
      <c r="E29" s="15" t="s">
        <v>455</v>
      </c>
      <c r="F29" s="16" t="s">
        <v>461</v>
      </c>
      <c r="G29" s="16" t="s">
        <v>233</v>
      </c>
      <c r="H29" s="20">
        <v>7.99</v>
      </c>
      <c r="I29" s="59">
        <v>0.14299999999999999</v>
      </c>
      <c r="J29" s="20"/>
      <c r="K29" s="59"/>
      <c r="L29" s="21" t="str">
        <f t="shared" si="3"/>
        <v>I A</v>
      </c>
    </row>
    <row r="30" spans="1:12" ht="17.25" customHeight="1">
      <c r="A30" s="19">
        <v>3</v>
      </c>
      <c r="B30" s="27"/>
      <c r="C30" s="13" t="s">
        <v>26</v>
      </c>
      <c r="D30" s="14" t="s">
        <v>27</v>
      </c>
      <c r="E30" s="15" t="s">
        <v>28</v>
      </c>
      <c r="F30" s="16" t="s">
        <v>13</v>
      </c>
      <c r="G30" s="16" t="s">
        <v>232</v>
      </c>
      <c r="H30" s="20">
        <v>8.25</v>
      </c>
      <c r="I30" s="59">
        <v>0.16800000000000001</v>
      </c>
      <c r="J30" s="20"/>
      <c r="K30" s="59"/>
      <c r="L30" s="21" t="str">
        <f t="shared" si="3"/>
        <v>II A</v>
      </c>
    </row>
    <row r="31" spans="1:12" ht="17.25" customHeight="1">
      <c r="A31" s="19">
        <v>4</v>
      </c>
      <c r="B31" s="27"/>
      <c r="C31" s="13" t="s">
        <v>22</v>
      </c>
      <c r="D31" s="14" t="s">
        <v>23</v>
      </c>
      <c r="E31" s="15" t="s">
        <v>24</v>
      </c>
      <c r="F31" s="16" t="s">
        <v>13</v>
      </c>
      <c r="G31" s="16" t="s">
        <v>232</v>
      </c>
      <c r="H31" s="20">
        <v>8.73</v>
      </c>
      <c r="I31" s="59">
        <v>0.23899999999999999</v>
      </c>
      <c r="J31" s="20"/>
      <c r="K31" s="59"/>
      <c r="L31" s="21" t="str">
        <f t="shared" si="3"/>
        <v>III A</v>
      </c>
    </row>
    <row r="32" spans="1:12" ht="17.25" customHeight="1">
      <c r="A32" s="19">
        <v>5</v>
      </c>
      <c r="B32" s="27"/>
      <c r="C32" s="13" t="s">
        <v>247</v>
      </c>
      <c r="D32" s="14" t="s">
        <v>275</v>
      </c>
      <c r="E32" s="15">
        <v>37797</v>
      </c>
      <c r="F32" s="16" t="s">
        <v>0</v>
      </c>
      <c r="G32" s="16" t="s">
        <v>55</v>
      </c>
      <c r="H32" s="20">
        <v>8.2200000000000006</v>
      </c>
      <c r="I32" s="59">
        <v>0.13300000000000001</v>
      </c>
      <c r="J32" s="20"/>
      <c r="K32" s="59"/>
      <c r="L32" s="21" t="str">
        <f t="shared" si="3"/>
        <v>II A</v>
      </c>
    </row>
    <row r="33" spans="1:12" ht="17.25" customHeight="1">
      <c r="A33" s="19">
        <v>6</v>
      </c>
      <c r="B33" s="27"/>
      <c r="C33" s="13" t="s">
        <v>86</v>
      </c>
      <c r="D33" s="14" t="s">
        <v>326</v>
      </c>
      <c r="E33" s="15" t="s">
        <v>327</v>
      </c>
      <c r="F33" s="16" t="s">
        <v>335</v>
      </c>
      <c r="G33" s="16" t="s">
        <v>293</v>
      </c>
      <c r="H33" s="20">
        <v>9.0399999999999991</v>
      </c>
      <c r="I33" s="59">
        <v>0.13700000000000001</v>
      </c>
      <c r="J33" s="20"/>
      <c r="K33" s="59"/>
      <c r="L33" s="21" t="str">
        <f t="shared" si="3"/>
        <v>III A</v>
      </c>
    </row>
    <row r="34" spans="1:12" s="22" customFormat="1" ht="15.6">
      <c r="F34" s="1">
        <v>5</v>
      </c>
      <c r="G34" s="1" t="s">
        <v>3</v>
      </c>
    </row>
    <row r="35" spans="1:12" ht="17.25" customHeight="1">
      <c r="A35" s="19">
        <v>1</v>
      </c>
      <c r="B35" s="27"/>
      <c r="C35" s="13" t="s">
        <v>29</v>
      </c>
      <c r="D35" s="14" t="s">
        <v>30</v>
      </c>
      <c r="E35" s="15">
        <v>38486</v>
      </c>
      <c r="F35" s="16" t="s">
        <v>13</v>
      </c>
      <c r="G35" s="16" t="s">
        <v>31</v>
      </c>
      <c r="H35" s="20">
        <v>8.74</v>
      </c>
      <c r="I35" s="59">
        <v>0.218</v>
      </c>
      <c r="J35" s="20"/>
      <c r="K35" s="59"/>
      <c r="L35" s="21" t="str">
        <f t="shared" ref="L35:L40" si="4">IF(ISBLANK(H35),"",IF(H35&gt;9.04,"",IF(H35&lt;=7.25,"TSM",IF(H35&lt;=7.45,"SM",IF(H35&lt;=7.7,"KSM",IF(H35&lt;=8,"I A",IF(H35&lt;=8.44,"II A",IF(H35&lt;=9.04,"III A"))))))))</f>
        <v>III A</v>
      </c>
    </row>
    <row r="36" spans="1:12" ht="17.25" customHeight="1">
      <c r="A36" s="19">
        <v>2</v>
      </c>
      <c r="B36" s="27"/>
      <c r="C36" s="13" t="s">
        <v>211</v>
      </c>
      <c r="D36" s="14" t="s">
        <v>297</v>
      </c>
      <c r="E36" s="15" t="s">
        <v>298</v>
      </c>
      <c r="F36" s="16" t="s">
        <v>335</v>
      </c>
      <c r="G36" s="16" t="s">
        <v>293</v>
      </c>
      <c r="H36" s="20">
        <v>8.0299999999999994</v>
      </c>
      <c r="I36" s="59">
        <v>0.23100000000000001</v>
      </c>
      <c r="J36" s="20"/>
      <c r="K36" s="59"/>
      <c r="L36" s="21" t="str">
        <f t="shared" si="4"/>
        <v>II A</v>
      </c>
    </row>
    <row r="37" spans="1:12" ht="17.25" customHeight="1">
      <c r="A37" s="19">
        <v>3</v>
      </c>
      <c r="B37" s="27"/>
      <c r="C37" s="13" t="s">
        <v>15</v>
      </c>
      <c r="D37" s="14" t="s">
        <v>16</v>
      </c>
      <c r="E37" s="15">
        <v>37910</v>
      </c>
      <c r="F37" s="16" t="s">
        <v>13</v>
      </c>
      <c r="G37" s="16" t="s">
        <v>189</v>
      </c>
      <c r="H37" s="20">
        <v>8.2200000000000006</v>
      </c>
      <c r="I37" s="59">
        <v>0.14000000000000001</v>
      </c>
      <c r="J37" s="20"/>
      <c r="K37" s="59"/>
      <c r="L37" s="21" t="str">
        <f t="shared" si="4"/>
        <v>II A</v>
      </c>
    </row>
    <row r="38" spans="1:12" ht="17.25" customHeight="1">
      <c r="A38" s="19">
        <v>4</v>
      </c>
      <c r="B38" s="27"/>
      <c r="C38" s="13" t="s">
        <v>135</v>
      </c>
      <c r="D38" s="14" t="s">
        <v>200</v>
      </c>
      <c r="E38" s="15" t="s">
        <v>201</v>
      </c>
      <c r="F38" s="16" t="s">
        <v>13</v>
      </c>
      <c r="G38" s="16" t="s">
        <v>55</v>
      </c>
      <c r="H38" s="20">
        <v>7.9</v>
      </c>
      <c r="I38" s="59">
        <v>0.54600000000000004</v>
      </c>
      <c r="J38" s="20"/>
      <c r="K38" s="59"/>
      <c r="L38" s="21" t="str">
        <f t="shared" si="4"/>
        <v>I A</v>
      </c>
    </row>
    <row r="39" spans="1:12" ht="17.25" customHeight="1">
      <c r="A39" s="19">
        <v>5</v>
      </c>
      <c r="B39" s="27"/>
      <c r="C39" s="13" t="s">
        <v>311</v>
      </c>
      <c r="D39" s="14" t="s">
        <v>312</v>
      </c>
      <c r="E39" s="15" t="s">
        <v>313</v>
      </c>
      <c r="F39" s="16" t="s">
        <v>335</v>
      </c>
      <c r="G39" s="16" t="s">
        <v>307</v>
      </c>
      <c r="H39" s="20">
        <v>8.73</v>
      </c>
      <c r="I39" s="59">
        <v>0.11799999999999999</v>
      </c>
      <c r="J39" s="20"/>
      <c r="K39" s="59"/>
      <c r="L39" s="21" t="str">
        <f t="shared" si="4"/>
        <v>III A</v>
      </c>
    </row>
    <row r="40" spans="1:12" ht="17.25" customHeight="1">
      <c r="A40" s="19">
        <v>6</v>
      </c>
      <c r="B40" s="27"/>
      <c r="C40" s="13" t="s">
        <v>29</v>
      </c>
      <c r="D40" s="14" t="s">
        <v>37</v>
      </c>
      <c r="E40" s="15" t="s">
        <v>182</v>
      </c>
      <c r="F40" s="16" t="s">
        <v>13</v>
      </c>
      <c r="G40" s="16" t="s">
        <v>32</v>
      </c>
      <c r="H40" s="20">
        <v>9.15</v>
      </c>
      <c r="I40" s="59">
        <v>0.27100000000000002</v>
      </c>
      <c r="J40" s="20"/>
      <c r="K40" s="59"/>
      <c r="L40" s="21" t="str">
        <f t="shared" si="4"/>
        <v/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scale="82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13"/>
  <sheetViews>
    <sheetView workbookViewId="0"/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3.5546875" customWidth="1"/>
    <col min="7" max="7" width="20.109375" bestFit="1" customWidth="1"/>
    <col min="8" max="8" width="7.5546875" customWidth="1"/>
    <col min="9" max="9" width="6.109375" customWidth="1"/>
    <col min="10" max="10" width="4.109375" bestFit="1" customWidth="1"/>
  </cols>
  <sheetData>
    <row r="1" spans="1:9" ht="17.399999999999999">
      <c r="A1" s="66" t="s">
        <v>235</v>
      </c>
      <c r="B1" s="1"/>
      <c r="C1" s="1"/>
      <c r="D1" s="1"/>
      <c r="E1" s="1"/>
      <c r="F1" s="1"/>
      <c r="G1" s="1"/>
      <c r="H1" s="1"/>
    </row>
    <row r="2" spans="1:9">
      <c r="A2" s="1" t="s">
        <v>0</v>
      </c>
      <c r="B2" s="1"/>
      <c r="C2" s="1"/>
      <c r="D2" s="1"/>
      <c r="E2" s="1"/>
      <c r="F2" s="1"/>
      <c r="G2" s="2">
        <v>44946</v>
      </c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3" t="s">
        <v>192</v>
      </c>
      <c r="D4" s="3"/>
      <c r="E4" s="3" t="s">
        <v>133</v>
      </c>
      <c r="H4" s="1"/>
    </row>
    <row r="5" spans="1:9" ht="17.25" customHeight="1" thickBot="1">
      <c r="A5" s="1"/>
      <c r="B5" s="1"/>
      <c r="C5" s="1"/>
      <c r="D5" s="1"/>
      <c r="E5" s="1"/>
      <c r="F5" s="4">
        <v>1</v>
      </c>
      <c r="G5" s="5" t="s">
        <v>3</v>
      </c>
      <c r="H5" s="1"/>
    </row>
    <row r="6" spans="1:9" ht="17.25" customHeight="1" thickBot="1">
      <c r="A6" s="6" t="s">
        <v>534</v>
      </c>
      <c r="B6" s="24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25" t="s">
        <v>58</v>
      </c>
    </row>
    <row r="7" spans="1:9" ht="17.25" customHeight="1">
      <c r="A7" s="19">
        <v>1</v>
      </c>
      <c r="B7" s="27">
        <v>1</v>
      </c>
      <c r="C7" s="47" t="s">
        <v>229</v>
      </c>
      <c r="D7" s="48" t="s">
        <v>230</v>
      </c>
      <c r="E7" s="58">
        <v>38448</v>
      </c>
      <c r="F7" s="46" t="s">
        <v>13</v>
      </c>
      <c r="G7" s="49" t="s">
        <v>231</v>
      </c>
      <c r="H7" s="50">
        <v>23.62</v>
      </c>
      <c r="I7" s="26" t="str">
        <f t="shared" ref="I7:I13" si="0">IF(ISBLANK(H7),"",IF(H7&gt;28.04,"",IF(H7&lt;=0,"TSM",IF(H7&lt;=0,"SM",IF(H7&lt;=22.75,"KSM",IF(H7&lt;=23.7,"I A",IF(H7&lt;=25.24,"II A",IF(H7&lt;=28.044,"III A"))))))))</f>
        <v>I A</v>
      </c>
    </row>
    <row r="8" spans="1:9" ht="17.25" customHeight="1">
      <c r="A8" s="19">
        <v>2</v>
      </c>
      <c r="B8" s="19">
        <v>2</v>
      </c>
      <c r="C8" s="47" t="s">
        <v>109</v>
      </c>
      <c r="D8" s="48" t="s">
        <v>110</v>
      </c>
      <c r="E8" s="58" t="s">
        <v>111</v>
      </c>
      <c r="F8" s="46" t="s">
        <v>13</v>
      </c>
      <c r="G8" s="49" t="s">
        <v>32</v>
      </c>
      <c r="H8" s="50">
        <v>24.92</v>
      </c>
      <c r="I8" s="26" t="str">
        <f t="shared" si="0"/>
        <v>II A</v>
      </c>
    </row>
    <row r="9" spans="1:9" ht="17.25" customHeight="1">
      <c r="A9" s="19">
        <v>3</v>
      </c>
      <c r="B9" s="19">
        <v>3</v>
      </c>
      <c r="C9" s="47" t="s">
        <v>173</v>
      </c>
      <c r="D9" s="48" t="s">
        <v>190</v>
      </c>
      <c r="E9" s="58">
        <v>38575</v>
      </c>
      <c r="F9" s="46" t="s">
        <v>13</v>
      </c>
      <c r="G9" s="49" t="s">
        <v>31</v>
      </c>
      <c r="H9" s="50">
        <v>25.39</v>
      </c>
      <c r="I9" s="26" t="str">
        <f t="shared" si="0"/>
        <v>III A</v>
      </c>
    </row>
    <row r="10" spans="1:9" ht="17.25" customHeight="1">
      <c r="A10" s="19">
        <v>4</v>
      </c>
      <c r="B10" s="19"/>
      <c r="C10" s="47" t="s">
        <v>395</v>
      </c>
      <c r="D10" s="48" t="s">
        <v>480</v>
      </c>
      <c r="E10" s="58" t="s">
        <v>481</v>
      </c>
      <c r="F10" s="46" t="s">
        <v>13</v>
      </c>
      <c r="G10" s="49" t="s">
        <v>482</v>
      </c>
      <c r="H10" s="50">
        <v>25.79</v>
      </c>
      <c r="I10" s="26" t="str">
        <f t="shared" si="0"/>
        <v>III A</v>
      </c>
    </row>
    <row r="11" spans="1:9" ht="17.25" customHeight="1">
      <c r="A11" s="19" t="s">
        <v>129</v>
      </c>
      <c r="B11" s="27"/>
      <c r="C11" s="47" t="s">
        <v>173</v>
      </c>
      <c r="D11" s="48" t="s">
        <v>174</v>
      </c>
      <c r="E11" s="58" t="s">
        <v>175</v>
      </c>
      <c r="F11" s="46" t="s">
        <v>13</v>
      </c>
      <c r="G11" s="49" t="s">
        <v>32</v>
      </c>
      <c r="H11" s="50">
        <v>22.83</v>
      </c>
      <c r="I11" s="26" t="str">
        <f t="shared" si="0"/>
        <v>I A</v>
      </c>
    </row>
    <row r="12" spans="1:9" ht="17.25" customHeight="1">
      <c r="A12" s="19" t="s">
        <v>129</v>
      </c>
      <c r="B12" s="19"/>
      <c r="C12" s="47" t="s">
        <v>202</v>
      </c>
      <c r="D12" s="48" t="s">
        <v>203</v>
      </c>
      <c r="E12" s="58">
        <v>37071</v>
      </c>
      <c r="F12" s="46" t="s">
        <v>13</v>
      </c>
      <c r="G12" s="49" t="s">
        <v>55</v>
      </c>
      <c r="H12" s="50">
        <v>24.1</v>
      </c>
      <c r="I12" s="26" t="str">
        <f t="shared" si="0"/>
        <v>II A</v>
      </c>
    </row>
    <row r="13" spans="1:9" ht="17.25" customHeight="1">
      <c r="A13" s="19"/>
      <c r="B13" s="19"/>
      <c r="C13" s="47" t="s">
        <v>308</v>
      </c>
      <c r="D13" s="48" t="s">
        <v>374</v>
      </c>
      <c r="E13" s="58" t="s">
        <v>375</v>
      </c>
      <c r="F13" s="46" t="s">
        <v>13</v>
      </c>
      <c r="G13" s="49" t="s">
        <v>372</v>
      </c>
      <c r="H13" s="50" t="s">
        <v>531</v>
      </c>
      <c r="I13" s="26" t="str">
        <f t="shared" si="0"/>
        <v/>
      </c>
    </row>
  </sheetData>
  <sortState ref="A7:J13">
    <sortCondition ref="H7:H13"/>
  </sortState>
  <printOptions horizontalCentered="1"/>
  <pageMargins left="0.39370078740157483" right="0.39370078740157483" top="0.78740157480314965" bottom="0.39370078740157483" header="0.39370078740157483" footer="0.39370078740157483"/>
  <pageSetup paperSize="9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0"/>
  <sheetViews>
    <sheetView workbookViewId="0">
      <selection activeCell="M16" sqref="M16"/>
    </sheetView>
  </sheetViews>
  <sheetFormatPr defaultRowHeight="13.2"/>
  <cols>
    <col min="1" max="1" width="6.109375" customWidth="1"/>
    <col min="2" max="2" width="6.109375" hidden="1" customWidth="1"/>
    <col min="3" max="3" width="4.6640625" customWidth="1"/>
    <col min="4" max="4" width="9.44140625" customWidth="1"/>
    <col min="5" max="5" width="12.88671875" bestFit="1" customWidth="1"/>
    <col min="6" max="6" width="10.33203125" customWidth="1"/>
    <col min="7" max="7" width="16.5546875" bestFit="1" customWidth="1"/>
    <col min="8" max="8" width="25.109375" customWidth="1"/>
    <col min="9" max="9" width="9.33203125" customWidth="1"/>
    <col min="10" max="10" width="7.664062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44945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56</v>
      </c>
      <c r="E4" s="3"/>
      <c r="F4" s="3" t="s">
        <v>132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3">
        <v>1</v>
      </c>
      <c r="H5" s="3" t="s">
        <v>3</v>
      </c>
      <c r="I5" s="1"/>
    </row>
    <row r="6" spans="1:10" ht="13.8" thickBot="1">
      <c r="A6" s="29" t="s">
        <v>4</v>
      </c>
      <c r="B6" s="69"/>
      <c r="C6" s="30" t="s">
        <v>57</v>
      </c>
      <c r="D6" s="31" t="s">
        <v>5</v>
      </c>
      <c r="E6" s="32" t="s">
        <v>6</v>
      </c>
      <c r="F6" s="29" t="s">
        <v>7</v>
      </c>
      <c r="G6" s="29" t="s">
        <v>8</v>
      </c>
      <c r="H6" s="29" t="s">
        <v>9</v>
      </c>
      <c r="I6" s="9" t="s">
        <v>10</v>
      </c>
      <c r="J6" s="25" t="s">
        <v>58</v>
      </c>
    </row>
    <row r="7" spans="1:10" ht="17.25" customHeight="1">
      <c r="A7" s="19">
        <v>1</v>
      </c>
      <c r="B7" s="19"/>
      <c r="C7" s="19"/>
      <c r="D7" s="13"/>
      <c r="E7" s="14"/>
      <c r="F7" s="15"/>
      <c r="G7" s="16"/>
      <c r="H7" s="16"/>
      <c r="I7" s="28"/>
      <c r="J7" s="26" t="str">
        <f>IF(ISBLANK(I7),"",IF(I7&gt;0.00082337962962963,"",IF(I7&lt;=0.000616898148148148,"TSM",IF(I7&lt;=0.000638310185185185,"SM",IF(I7&lt;=0.000671296296296296,"KSM",IF(I7&lt;=0.000707175925925926,"I A",IF(I7&lt;=0.000753935185185185,"II A",IF(I7&lt;=0.00082337962962963,"III A"))))))))</f>
        <v/>
      </c>
    </row>
    <row r="8" spans="1:10" ht="17.25" customHeight="1">
      <c r="A8" s="19">
        <v>2</v>
      </c>
      <c r="B8" s="19"/>
      <c r="C8" s="73">
        <v>22</v>
      </c>
      <c r="D8" s="13" t="s">
        <v>287</v>
      </c>
      <c r="E8" s="14" t="s">
        <v>288</v>
      </c>
      <c r="F8" s="15">
        <v>39178</v>
      </c>
      <c r="G8" s="16" t="s">
        <v>13</v>
      </c>
      <c r="H8" s="16" t="s">
        <v>54</v>
      </c>
      <c r="I8" s="28" t="s">
        <v>531</v>
      </c>
      <c r="J8" s="26" t="str">
        <f>IF(ISBLANK(I8),"",IF(I8&gt;0.00082337962962963,"",IF(I8&lt;=0.000616898148148148,"TSM",IF(I8&lt;=0.000638310185185185,"SM",IF(I8&lt;=0.000671296296296296,"KSM",IF(I8&lt;=0.000707175925925926,"I A",IF(I8&lt;=0.000753935185185185,"II A",IF(I8&lt;=0.00082337962962963,"III A"))))))))</f>
        <v/>
      </c>
    </row>
    <row r="9" spans="1:10" ht="17.25" customHeight="1">
      <c r="A9" s="19">
        <v>3</v>
      </c>
      <c r="B9" s="19"/>
      <c r="C9" s="73"/>
      <c r="D9" s="13"/>
      <c r="E9" s="14"/>
      <c r="F9" s="15"/>
      <c r="G9" s="16"/>
      <c r="H9" s="16"/>
      <c r="I9" s="28"/>
      <c r="J9" s="26" t="str">
        <f>IF(ISBLANK(I9),"",IF(I9&gt;0.00082337962962963,"",IF(I9&lt;=0.000616898148148148,"TSM",IF(I9&lt;=0.000638310185185185,"SM",IF(I9&lt;=0.000671296296296296,"KSM",IF(I9&lt;=0.000707175925925926,"I A",IF(I9&lt;=0.000753935185185185,"II A",IF(I9&lt;=0.00082337962962963,"III A"))))))))</f>
        <v/>
      </c>
    </row>
    <row r="10" spans="1:10" ht="17.25" customHeight="1">
      <c r="A10" s="19">
        <v>4</v>
      </c>
      <c r="B10" s="19"/>
      <c r="C10" s="73">
        <v>4</v>
      </c>
      <c r="D10" s="13" t="s">
        <v>19</v>
      </c>
      <c r="E10" s="14" t="s">
        <v>221</v>
      </c>
      <c r="F10" s="15" t="s">
        <v>345</v>
      </c>
      <c r="G10" s="16" t="s">
        <v>423</v>
      </c>
      <c r="H10" s="16" t="s">
        <v>424</v>
      </c>
      <c r="I10" s="28" t="s">
        <v>531</v>
      </c>
      <c r="J10" s="26" t="str">
        <f>IF(ISBLANK(I10),"",IF(I10&gt;0.00082337962962963,"",IF(I10&lt;=0.000616898148148148,"TSM",IF(I10&lt;=0.000638310185185185,"SM",IF(I10&lt;=0.000671296296296296,"KSM",IF(I10&lt;=0.000707175925925926,"I A",IF(I10&lt;=0.000753935185185185,"II A",IF(I10&lt;=0.00082337962962963,"III A"))))))))</f>
        <v/>
      </c>
    </row>
    <row r="11" spans="1:10">
      <c r="A11" s="1"/>
      <c r="B11" s="1"/>
      <c r="C11" s="1"/>
      <c r="D11" s="1"/>
      <c r="E11" s="1"/>
      <c r="F11" s="1"/>
      <c r="G11" s="3">
        <v>2</v>
      </c>
      <c r="H11" s="3" t="s">
        <v>3</v>
      </c>
      <c r="I11" s="1"/>
    </row>
    <row r="12" spans="1:10" ht="17.25" customHeight="1">
      <c r="A12" s="19">
        <v>1</v>
      </c>
      <c r="B12" s="27"/>
      <c r="C12" s="73">
        <v>3</v>
      </c>
      <c r="D12" s="13" t="s">
        <v>338</v>
      </c>
      <c r="E12" s="14" t="s">
        <v>339</v>
      </c>
      <c r="F12" s="15" t="s">
        <v>340</v>
      </c>
      <c r="G12" s="16" t="s">
        <v>341</v>
      </c>
      <c r="H12" s="16" t="s">
        <v>352</v>
      </c>
      <c r="I12" s="28">
        <v>7.1122685185185189E-4</v>
      </c>
      <c r="J12" s="26" t="str">
        <f>IF(ISBLANK(I12),"",IF(I12&gt;0.00082337962962963,"",IF(I12&lt;=0.000616898148148148,"TSM",IF(I12&lt;=0.000638310185185185,"SM",IF(I12&lt;=0.000671296296296296,"KSM",IF(I12&lt;=0.000707175925925926,"I A",IF(I12&lt;=0.000753935185185185,"II A",IF(I12&lt;=0.00082337962962963,"III A"))))))))</f>
        <v>II A</v>
      </c>
    </row>
    <row r="13" spans="1:10" ht="17.25" customHeight="1">
      <c r="A13" s="19">
        <v>2</v>
      </c>
      <c r="B13" s="19"/>
      <c r="C13" s="73">
        <v>71</v>
      </c>
      <c r="D13" s="13" t="s">
        <v>22</v>
      </c>
      <c r="E13" s="14" t="s">
        <v>467</v>
      </c>
      <c r="F13" s="15" t="s">
        <v>100</v>
      </c>
      <c r="G13" s="16" t="s">
        <v>468</v>
      </c>
      <c r="H13" s="16" t="s">
        <v>469</v>
      </c>
      <c r="I13" s="28">
        <v>7.8784722222222233E-4</v>
      </c>
      <c r="J13" s="26" t="str">
        <f>IF(ISBLANK(I13),"",IF(I13&gt;0.00082337962962963,"",IF(I13&lt;=0.000616898148148148,"TSM",IF(I13&lt;=0.000638310185185185,"SM",IF(I13&lt;=0.000671296296296296,"KSM",IF(I13&lt;=0.000707175925925926,"I A",IF(I13&lt;=0.000753935185185185,"II A",IF(I13&lt;=0.00082337962962963,"III A"))))))))</f>
        <v>III A</v>
      </c>
    </row>
    <row r="14" spans="1:10" ht="17.25" customHeight="1">
      <c r="A14" s="19">
        <v>3</v>
      </c>
      <c r="B14" s="19"/>
      <c r="C14" s="73">
        <v>20</v>
      </c>
      <c r="D14" s="13" t="s">
        <v>147</v>
      </c>
      <c r="E14" s="14" t="s">
        <v>148</v>
      </c>
      <c r="F14" s="15" t="s">
        <v>149</v>
      </c>
      <c r="G14" s="16" t="s">
        <v>13</v>
      </c>
      <c r="H14" s="16" t="s">
        <v>232</v>
      </c>
      <c r="I14" s="28">
        <v>7.3298611111111123E-4</v>
      </c>
      <c r="J14" s="26" t="str">
        <f>IF(ISBLANK(I14),"",IF(I14&gt;0.00082337962962963,"",IF(I14&lt;=0.000616898148148148,"TSM",IF(I14&lt;=0.000638310185185185,"SM",IF(I14&lt;=0.000671296296296296,"KSM",IF(I14&lt;=0.000707175925925926,"I A",IF(I14&lt;=0.000753935185185185,"II A",IF(I14&lt;=0.00082337962962963,"III A"))))))))</f>
        <v>II A</v>
      </c>
    </row>
    <row r="15" spans="1:10" ht="17.25" customHeight="1">
      <c r="A15" s="19">
        <v>4</v>
      </c>
      <c r="B15" s="19"/>
      <c r="C15" s="73">
        <v>112</v>
      </c>
      <c r="D15" s="13" t="s">
        <v>59</v>
      </c>
      <c r="E15" s="14" t="s">
        <v>60</v>
      </c>
      <c r="F15" s="15">
        <v>38903</v>
      </c>
      <c r="G15" s="16" t="s">
        <v>13</v>
      </c>
      <c r="H15" s="16" t="s">
        <v>31</v>
      </c>
      <c r="I15" s="28">
        <v>7.5462962962962973E-4</v>
      </c>
      <c r="J15" s="26" t="str">
        <f>IF(ISBLANK(I15),"",IF(I15&gt;0.00082337962962963,"",IF(I15&lt;=0.000616898148148148,"TSM",IF(I15&lt;=0.000638310185185185,"SM",IF(I15&lt;=0.000671296296296296,"KSM",IF(I15&lt;=0.000707175925925926,"I A",IF(I15&lt;=0.000753935185185185,"II A",IF(I15&lt;=0.00082337962962963,"III A"))))))))</f>
        <v>III A</v>
      </c>
    </row>
    <row r="16" spans="1:10">
      <c r="A16" s="1"/>
      <c r="B16" s="1"/>
      <c r="C16" s="1"/>
      <c r="D16" s="1"/>
      <c r="E16" s="1"/>
      <c r="F16" s="1"/>
      <c r="G16" s="3">
        <v>3</v>
      </c>
      <c r="H16" s="3" t="s">
        <v>3</v>
      </c>
      <c r="I16" s="1"/>
    </row>
    <row r="17" spans="1:10" ht="17.25" customHeight="1">
      <c r="A17" s="19">
        <v>1</v>
      </c>
      <c r="B17" s="19"/>
      <c r="C17" s="73">
        <v>26</v>
      </c>
      <c r="D17" s="13" t="s">
        <v>112</v>
      </c>
      <c r="E17" s="14" t="s">
        <v>113</v>
      </c>
      <c r="F17" s="15" t="s">
        <v>114</v>
      </c>
      <c r="G17" s="16" t="s">
        <v>13</v>
      </c>
      <c r="H17" s="16" t="s">
        <v>336</v>
      </c>
      <c r="I17" s="28">
        <v>7.5115740740740742E-4</v>
      </c>
      <c r="J17" s="26" t="str">
        <f>IF(ISBLANK(I17),"",IF(I17&gt;0.00082337962962963,"",IF(I17&lt;=0.000616898148148148,"TSM",IF(I17&lt;=0.000638310185185185,"SM",IF(I17&lt;=0.000671296296296296,"KSM",IF(I17&lt;=0.000707175925925926,"I A",IF(I17&lt;=0.000753935185185185,"II A",IF(I17&lt;=0.00082337962962963,"III A"))))))))</f>
        <v>II A</v>
      </c>
    </row>
    <row r="18" spans="1:10" ht="17.25" customHeight="1">
      <c r="A18" s="19">
        <v>2</v>
      </c>
      <c r="B18" s="19"/>
      <c r="C18" s="73">
        <v>29</v>
      </c>
      <c r="D18" s="13" t="s">
        <v>26</v>
      </c>
      <c r="E18" s="14" t="s">
        <v>188</v>
      </c>
      <c r="F18" s="15">
        <v>37044</v>
      </c>
      <c r="G18" s="16" t="s">
        <v>13</v>
      </c>
      <c r="H18" s="16" t="s">
        <v>477</v>
      </c>
      <c r="I18" s="28">
        <v>7.2615740740740746E-4</v>
      </c>
      <c r="J18" s="26" t="str">
        <f>IF(ISBLANK(I18),"",IF(I18&gt;0.00082337962962963,"",IF(I18&lt;=0.000616898148148148,"TSM",IF(I18&lt;=0.000638310185185185,"SM",IF(I18&lt;=0.000671296296296296,"KSM",IF(I18&lt;=0.000707175925925926,"I A",IF(I18&lt;=0.000753935185185185,"II A",IF(I18&lt;=0.00082337962962963,"III A"))))))))</f>
        <v>II A</v>
      </c>
    </row>
    <row r="19" spans="1:10" ht="17.25" customHeight="1">
      <c r="A19" s="19">
        <v>3</v>
      </c>
      <c r="B19" s="19"/>
      <c r="C19" s="73">
        <v>28</v>
      </c>
      <c r="D19" s="13" t="s">
        <v>187</v>
      </c>
      <c r="E19" s="14" t="s">
        <v>188</v>
      </c>
      <c r="F19" s="15">
        <v>37044</v>
      </c>
      <c r="G19" s="16" t="s">
        <v>13</v>
      </c>
      <c r="H19" s="16" t="s">
        <v>477</v>
      </c>
      <c r="I19" s="28">
        <v>6.8460648148148146E-4</v>
      </c>
      <c r="J19" s="26" t="str">
        <f>IF(ISBLANK(I19),"",IF(I19&gt;0.00082337962962963,"",IF(I19&lt;=0.000616898148148148,"TSM",IF(I19&lt;=0.000638310185185185,"SM",IF(I19&lt;=0.000671296296296296,"KSM",IF(I19&lt;=0.000707175925925926,"I A",IF(I19&lt;=0.000753935185185185,"II A",IF(I19&lt;=0.00082337962962963,"III A"))))))))</f>
        <v>I A</v>
      </c>
    </row>
    <row r="20" spans="1:10" ht="17.25" customHeight="1">
      <c r="A20" s="19">
        <v>4</v>
      </c>
      <c r="B20" s="19"/>
      <c r="C20" s="73">
        <v>5</v>
      </c>
      <c r="D20" s="13" t="s">
        <v>420</v>
      </c>
      <c r="E20" s="14" t="s">
        <v>421</v>
      </c>
      <c r="F20" s="15" t="s">
        <v>422</v>
      </c>
      <c r="G20" s="16" t="s">
        <v>423</v>
      </c>
      <c r="H20" s="16" t="s">
        <v>424</v>
      </c>
      <c r="I20" s="28">
        <v>6.8067129629629641E-4</v>
      </c>
      <c r="J20" s="26" t="str">
        <f>IF(ISBLANK(I20),"",IF(I20&gt;0.00082337962962963,"",IF(I20&lt;=0.000616898148148148,"TSM",IF(I20&lt;=0.000638310185185185,"SM",IF(I20&lt;=0.000671296296296296,"KSM",IF(I20&lt;=0.000707175925925926,"I A",IF(I20&lt;=0.000753935185185185,"II A",IF(I20&lt;=0.00082337962962963,"III A"))))))))</f>
        <v>I A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6"/>
  <sheetViews>
    <sheetView workbookViewId="0"/>
  </sheetViews>
  <sheetFormatPr defaultRowHeight="13.2"/>
  <cols>
    <col min="1" max="2" width="6.109375" customWidth="1"/>
    <col min="3" max="3" width="4.6640625" customWidth="1"/>
    <col min="4" max="4" width="9.44140625" customWidth="1"/>
    <col min="5" max="5" width="12.88671875" bestFit="1" customWidth="1"/>
    <col min="6" max="6" width="10.33203125" customWidth="1"/>
    <col min="7" max="7" width="16.5546875" bestFit="1" customWidth="1"/>
    <col min="8" max="8" width="25.109375" customWidth="1"/>
    <col min="9" max="9" width="9.33203125" customWidth="1"/>
    <col min="10" max="10" width="7.664062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44945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56</v>
      </c>
      <c r="E4" s="3"/>
      <c r="F4" s="3" t="s">
        <v>132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3"/>
      <c r="H5" s="3"/>
      <c r="I5" s="1"/>
    </row>
    <row r="6" spans="1:10" ht="13.8" thickBot="1">
      <c r="A6" s="29" t="s">
        <v>534</v>
      </c>
      <c r="B6" s="69" t="s">
        <v>520</v>
      </c>
      <c r="C6" s="30" t="s">
        <v>57</v>
      </c>
      <c r="D6" s="31" t="s">
        <v>5</v>
      </c>
      <c r="E6" s="32" t="s">
        <v>6</v>
      </c>
      <c r="F6" s="29" t="s">
        <v>7</v>
      </c>
      <c r="G6" s="29" t="s">
        <v>8</v>
      </c>
      <c r="H6" s="29" t="s">
        <v>9</v>
      </c>
      <c r="I6" s="9" t="s">
        <v>10</v>
      </c>
      <c r="J6" s="25" t="s">
        <v>58</v>
      </c>
    </row>
    <row r="7" spans="1:10" ht="17.25" customHeight="1">
      <c r="A7" s="19">
        <v>1</v>
      </c>
      <c r="B7" s="19">
        <v>1</v>
      </c>
      <c r="C7" s="73">
        <v>5</v>
      </c>
      <c r="D7" s="13" t="s">
        <v>420</v>
      </c>
      <c r="E7" s="14" t="s">
        <v>421</v>
      </c>
      <c r="F7" s="15" t="s">
        <v>422</v>
      </c>
      <c r="G7" s="16" t="s">
        <v>423</v>
      </c>
      <c r="H7" s="16" t="s">
        <v>424</v>
      </c>
      <c r="I7" s="28">
        <v>6.8067129629629641E-4</v>
      </c>
      <c r="J7" s="26" t="str">
        <f t="shared" ref="J7:J16" si="0">IF(ISBLANK(I7),"",IF(I7&gt;0.00082337962962963,"",IF(I7&lt;=0.000616898148148148,"TSM",IF(I7&lt;=0.000638310185185185,"SM",IF(I7&lt;=0.000671296296296296,"KSM",IF(I7&lt;=0.000707175925925926,"I A",IF(I7&lt;=0.000753935185185185,"II A",IF(I7&lt;=0.00082337962962963,"III A"))))))))</f>
        <v>I A</v>
      </c>
    </row>
    <row r="8" spans="1:10" ht="17.25" customHeight="1">
      <c r="A8" s="19">
        <v>2</v>
      </c>
      <c r="B8" s="19"/>
      <c r="C8" s="73">
        <v>28</v>
      </c>
      <c r="D8" s="13" t="s">
        <v>187</v>
      </c>
      <c r="E8" s="14" t="s">
        <v>188</v>
      </c>
      <c r="F8" s="15">
        <v>37044</v>
      </c>
      <c r="G8" s="16" t="s">
        <v>13</v>
      </c>
      <c r="H8" s="16" t="s">
        <v>477</v>
      </c>
      <c r="I8" s="28">
        <v>6.8460648148148146E-4</v>
      </c>
      <c r="J8" s="26" t="str">
        <f t="shared" si="0"/>
        <v>I A</v>
      </c>
    </row>
    <row r="9" spans="1:10" ht="17.25" customHeight="1">
      <c r="A9" s="19">
        <v>3</v>
      </c>
      <c r="B9" s="27">
        <v>2</v>
      </c>
      <c r="C9" s="73">
        <v>3</v>
      </c>
      <c r="D9" s="13" t="s">
        <v>338</v>
      </c>
      <c r="E9" s="14" t="s">
        <v>339</v>
      </c>
      <c r="F9" s="15" t="s">
        <v>340</v>
      </c>
      <c r="G9" s="16" t="s">
        <v>341</v>
      </c>
      <c r="H9" s="16" t="s">
        <v>352</v>
      </c>
      <c r="I9" s="28">
        <v>7.1122685185185189E-4</v>
      </c>
      <c r="J9" s="26" t="str">
        <f t="shared" si="0"/>
        <v>II A</v>
      </c>
    </row>
    <row r="10" spans="1:10" ht="17.25" customHeight="1">
      <c r="A10" s="19">
        <v>4</v>
      </c>
      <c r="B10" s="19"/>
      <c r="C10" s="73">
        <v>29</v>
      </c>
      <c r="D10" s="13" t="s">
        <v>26</v>
      </c>
      <c r="E10" s="14" t="s">
        <v>188</v>
      </c>
      <c r="F10" s="15">
        <v>37044</v>
      </c>
      <c r="G10" s="16" t="s">
        <v>13</v>
      </c>
      <c r="H10" s="16" t="s">
        <v>477</v>
      </c>
      <c r="I10" s="28">
        <v>7.2615740740740746E-4</v>
      </c>
      <c r="J10" s="26" t="str">
        <f t="shared" si="0"/>
        <v>II A</v>
      </c>
    </row>
    <row r="11" spans="1:10" ht="17.25" customHeight="1">
      <c r="A11" s="19">
        <v>5</v>
      </c>
      <c r="B11" s="19">
        <v>3</v>
      </c>
      <c r="C11" s="73">
        <v>20</v>
      </c>
      <c r="D11" s="13" t="s">
        <v>147</v>
      </c>
      <c r="E11" s="14" t="s">
        <v>148</v>
      </c>
      <c r="F11" s="15" t="s">
        <v>149</v>
      </c>
      <c r="G11" s="16" t="s">
        <v>13</v>
      </c>
      <c r="H11" s="16" t="s">
        <v>232</v>
      </c>
      <c r="I11" s="28">
        <v>7.3298611111111123E-4</v>
      </c>
      <c r="J11" s="26" t="str">
        <f t="shared" si="0"/>
        <v>II A</v>
      </c>
    </row>
    <row r="12" spans="1:10" ht="17.25" customHeight="1">
      <c r="A12" s="19">
        <v>6</v>
      </c>
      <c r="B12" s="19">
        <v>4</v>
      </c>
      <c r="C12" s="73">
        <v>26</v>
      </c>
      <c r="D12" s="13" t="s">
        <v>112</v>
      </c>
      <c r="E12" s="14" t="s">
        <v>113</v>
      </c>
      <c r="F12" s="15" t="s">
        <v>114</v>
      </c>
      <c r="G12" s="16" t="s">
        <v>13</v>
      </c>
      <c r="H12" s="16" t="s">
        <v>336</v>
      </c>
      <c r="I12" s="28">
        <v>7.5115740740740742E-4</v>
      </c>
      <c r="J12" s="26" t="str">
        <f t="shared" si="0"/>
        <v>II A</v>
      </c>
    </row>
    <row r="13" spans="1:10" ht="17.25" customHeight="1">
      <c r="A13" s="19">
        <v>7</v>
      </c>
      <c r="B13" s="19">
        <v>5</v>
      </c>
      <c r="C13" s="73">
        <v>112</v>
      </c>
      <c r="D13" s="13" t="s">
        <v>59</v>
      </c>
      <c r="E13" s="14" t="s">
        <v>60</v>
      </c>
      <c r="F13" s="15">
        <v>38903</v>
      </c>
      <c r="G13" s="16" t="s">
        <v>13</v>
      </c>
      <c r="H13" s="16" t="s">
        <v>31</v>
      </c>
      <c r="I13" s="28">
        <v>7.5462962962962973E-4</v>
      </c>
      <c r="J13" s="26" t="str">
        <f t="shared" si="0"/>
        <v>III A</v>
      </c>
    </row>
    <row r="14" spans="1:10" ht="17.25" customHeight="1">
      <c r="A14" s="19">
        <v>8</v>
      </c>
      <c r="B14" s="19">
        <v>6</v>
      </c>
      <c r="C14" s="73">
        <v>71</v>
      </c>
      <c r="D14" s="13" t="s">
        <v>22</v>
      </c>
      <c r="E14" s="14" t="s">
        <v>467</v>
      </c>
      <c r="F14" s="15" t="s">
        <v>100</v>
      </c>
      <c r="G14" s="16" t="s">
        <v>468</v>
      </c>
      <c r="H14" s="16" t="s">
        <v>469</v>
      </c>
      <c r="I14" s="28">
        <v>7.8784722222222233E-4</v>
      </c>
      <c r="J14" s="26" t="str">
        <f t="shared" si="0"/>
        <v>III A</v>
      </c>
    </row>
    <row r="15" spans="1:10" ht="17.25" customHeight="1">
      <c r="A15" s="19"/>
      <c r="B15" s="19"/>
      <c r="C15" s="73">
        <v>22</v>
      </c>
      <c r="D15" s="13" t="s">
        <v>287</v>
      </c>
      <c r="E15" s="14" t="s">
        <v>288</v>
      </c>
      <c r="F15" s="15">
        <v>39178</v>
      </c>
      <c r="G15" s="16" t="s">
        <v>13</v>
      </c>
      <c r="H15" s="16" t="s">
        <v>54</v>
      </c>
      <c r="I15" s="28" t="s">
        <v>531</v>
      </c>
      <c r="J15" s="26" t="str">
        <f t="shared" si="0"/>
        <v/>
      </c>
    </row>
    <row r="16" spans="1:10" ht="17.25" customHeight="1">
      <c r="A16" s="19"/>
      <c r="B16" s="19"/>
      <c r="C16" s="73">
        <v>4</v>
      </c>
      <c r="D16" s="13" t="s">
        <v>19</v>
      </c>
      <c r="E16" s="14" t="s">
        <v>221</v>
      </c>
      <c r="F16" s="15" t="s">
        <v>345</v>
      </c>
      <c r="G16" s="16" t="s">
        <v>423</v>
      </c>
      <c r="H16" s="16" t="s">
        <v>424</v>
      </c>
      <c r="I16" s="28" t="s">
        <v>531</v>
      </c>
      <c r="J16" s="26" t="str">
        <f t="shared" si="0"/>
        <v/>
      </c>
    </row>
  </sheetData>
  <sortState ref="A7:J16">
    <sortCondition ref="I7:I16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A1:J25"/>
  <sheetViews>
    <sheetView zoomScale="110" zoomScaleNormal="110" workbookViewId="0">
      <selection activeCell="M10" sqref="M10"/>
    </sheetView>
  </sheetViews>
  <sheetFormatPr defaultRowHeight="13.2"/>
  <cols>
    <col min="1" max="1" width="6.109375" customWidth="1"/>
    <col min="2" max="2" width="6.109375" hidden="1" customWidth="1"/>
    <col min="3" max="3" width="4.6640625" customWidth="1"/>
    <col min="4" max="4" width="11.33203125" bestFit="1" customWidth="1"/>
    <col min="5" max="5" width="11.88671875" bestFit="1" customWidth="1"/>
    <col min="6" max="6" width="10.33203125" customWidth="1"/>
    <col min="7" max="7" width="15.6640625" customWidth="1"/>
    <col min="8" max="8" width="21" bestFit="1" customWidth="1"/>
    <col min="9" max="10" width="7.664062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44945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56</v>
      </c>
      <c r="E4" s="3"/>
      <c r="F4" s="3" t="s">
        <v>133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3">
        <v>1</v>
      </c>
      <c r="H5" s="3" t="s">
        <v>3</v>
      </c>
      <c r="I5" s="1"/>
    </row>
    <row r="6" spans="1:10" ht="13.8" thickBot="1">
      <c r="A6" s="29" t="s">
        <v>4</v>
      </c>
      <c r="B6" s="69"/>
      <c r="C6" s="30" t="s">
        <v>57</v>
      </c>
      <c r="D6" s="31" t="s">
        <v>5</v>
      </c>
      <c r="E6" s="32" t="s">
        <v>6</v>
      </c>
      <c r="F6" s="29" t="s">
        <v>7</v>
      </c>
      <c r="G6" s="29" t="s">
        <v>8</v>
      </c>
      <c r="H6" s="29" t="s">
        <v>9</v>
      </c>
      <c r="I6" s="9" t="s">
        <v>10</v>
      </c>
      <c r="J6" s="25" t="s">
        <v>58</v>
      </c>
    </row>
    <row r="7" spans="1:10" ht="17.25" customHeight="1">
      <c r="A7" s="19">
        <v>1</v>
      </c>
      <c r="B7" s="27"/>
      <c r="C7" s="27"/>
      <c r="D7" s="13"/>
      <c r="E7" s="14"/>
      <c r="F7" s="15"/>
      <c r="G7" s="16"/>
      <c r="H7" s="16"/>
      <c r="I7" s="33"/>
      <c r="J7" s="34" t="str">
        <f>IF(ISBLANK(I7),"",IF(I7&gt;63.14,"",IF(I7&lt;=46.8,"TSM",IF(I7&lt;=48.5,"SM",IF(I7&lt;=50.2,"KSM",IF(I7&lt;=52.5,"I A",IF(I7&lt;=57.14,"II A",IF(I7&lt;=63.14,"III A"))))))))</f>
        <v/>
      </c>
    </row>
    <row r="8" spans="1:10" ht="17.25" customHeight="1">
      <c r="A8" s="19">
        <v>2</v>
      </c>
      <c r="B8" s="19"/>
      <c r="C8" s="73">
        <v>114</v>
      </c>
      <c r="D8" s="13" t="s">
        <v>229</v>
      </c>
      <c r="E8" s="14" t="s">
        <v>230</v>
      </c>
      <c r="F8" s="15">
        <v>38448</v>
      </c>
      <c r="G8" s="16" t="s">
        <v>13</v>
      </c>
      <c r="H8" s="16" t="s">
        <v>231</v>
      </c>
      <c r="I8" s="33">
        <v>52.02</v>
      </c>
      <c r="J8" s="34" t="str">
        <f>IF(ISBLANK(I8),"",IF(I8&gt;63.14,"",IF(I8&lt;=46.8,"TSM",IF(I8&lt;=48.5,"SM",IF(I8&lt;=50.2,"KSM",IF(I8&lt;=52.5,"I A",IF(I8&lt;=57.14,"II A",IF(I8&lt;=63.14,"III A"))))))))</f>
        <v>I A</v>
      </c>
    </row>
    <row r="9" spans="1:10" ht="17.25" customHeight="1">
      <c r="A9" s="19">
        <v>3</v>
      </c>
      <c r="B9" s="19"/>
      <c r="C9" s="73">
        <v>31</v>
      </c>
      <c r="D9" s="13" t="s">
        <v>354</v>
      </c>
      <c r="E9" s="14" t="s">
        <v>355</v>
      </c>
      <c r="F9" s="15">
        <v>37952</v>
      </c>
      <c r="G9" s="16" t="s">
        <v>226</v>
      </c>
      <c r="H9" s="16" t="s">
        <v>215</v>
      </c>
      <c r="I9" s="33">
        <v>55.7</v>
      </c>
      <c r="J9" s="34" t="str">
        <f>IF(ISBLANK(I9),"",IF(I9&gt;63.14,"",IF(I9&lt;=46.8,"TSM",IF(I9&lt;=48.5,"SM",IF(I9&lt;=50.2,"KSM",IF(I9&lt;=52.5,"I A",IF(I9&lt;=57.14,"II A",IF(I9&lt;=63.14,"III A"))))))))</f>
        <v>II A</v>
      </c>
    </row>
    <row r="10" spans="1:10" ht="17.25" customHeight="1">
      <c r="A10" s="19">
        <v>4</v>
      </c>
      <c r="B10" s="19"/>
      <c r="C10" s="73">
        <v>164</v>
      </c>
      <c r="D10" s="13" t="s">
        <v>518</v>
      </c>
      <c r="E10" s="14" t="s">
        <v>519</v>
      </c>
      <c r="F10" s="15">
        <v>37306</v>
      </c>
      <c r="G10" s="16" t="s">
        <v>0</v>
      </c>
      <c r="H10" s="16" t="s">
        <v>517</v>
      </c>
      <c r="I10" s="33">
        <v>56.91</v>
      </c>
      <c r="J10" s="34" t="str">
        <f>IF(ISBLANK(I10),"",IF(I10&gt;63.14,"",IF(I10&lt;=46.8,"TSM",IF(I10&lt;=48.5,"SM",IF(I10&lt;=50.2,"KSM",IF(I10&lt;=52.5,"I A",IF(I10&lt;=57.14,"II A",IF(I10&lt;=63.14,"III A"))))))))</f>
        <v>II A</v>
      </c>
    </row>
    <row r="11" spans="1:10">
      <c r="A11" s="1"/>
      <c r="B11" s="1"/>
      <c r="C11" s="1"/>
      <c r="D11" s="1"/>
      <c r="E11" s="1"/>
      <c r="F11" s="1"/>
      <c r="G11" s="3">
        <v>2</v>
      </c>
      <c r="H11" s="3" t="s">
        <v>3</v>
      </c>
      <c r="I11" s="1"/>
    </row>
    <row r="12" spans="1:10" ht="17.25" customHeight="1">
      <c r="A12" s="19">
        <v>1</v>
      </c>
      <c r="B12" s="27"/>
      <c r="C12" s="27"/>
      <c r="D12" s="13"/>
      <c r="E12" s="14"/>
      <c r="F12" s="15"/>
      <c r="G12" s="16"/>
      <c r="H12" s="16"/>
      <c r="I12" s="33"/>
      <c r="J12" s="26" t="str">
        <f>IF(ISBLANK(I12),"",IF(I12&gt;63.14,"",IF(I12&lt;=46.8,"TSM",IF(I12&lt;=48.5,"SM",IF(I12&lt;=50.2,"KSM",IF(I12&lt;=52.5,"I A",IF(I12&lt;=57.14,"II A",IF(I12&lt;=63.14,"III A"))))))))</f>
        <v/>
      </c>
    </row>
    <row r="13" spans="1:10" ht="17.25" customHeight="1">
      <c r="A13" s="19">
        <v>2</v>
      </c>
      <c r="B13" s="27"/>
      <c r="C13" s="27">
        <v>110</v>
      </c>
      <c r="D13" s="13" t="s">
        <v>515</v>
      </c>
      <c r="E13" s="14" t="s">
        <v>516</v>
      </c>
      <c r="F13" s="15">
        <v>37279</v>
      </c>
      <c r="G13" s="16" t="s">
        <v>0</v>
      </c>
      <c r="H13" s="16" t="s">
        <v>517</v>
      </c>
      <c r="I13" s="33">
        <v>55.39</v>
      </c>
      <c r="J13" s="26" t="str">
        <f>IF(ISBLANK(I13),"",IF(I13&gt;63.14,"",IF(I13&lt;=46.8,"TSM",IF(I13&lt;=48.5,"SM",IF(I13&lt;=50.2,"KSM",IF(I13&lt;=52.5,"I A",IF(I13&lt;=57.14,"II A",IF(I13&lt;=63.14,"III A"))))))))</f>
        <v>II A</v>
      </c>
    </row>
    <row r="14" spans="1:10" ht="17.25" customHeight="1">
      <c r="A14" s="19">
        <v>3</v>
      </c>
      <c r="B14" s="19"/>
      <c r="C14" s="73">
        <v>6</v>
      </c>
      <c r="D14" s="13" t="s">
        <v>425</v>
      </c>
      <c r="E14" s="14" t="s">
        <v>426</v>
      </c>
      <c r="F14" s="15" t="s">
        <v>427</v>
      </c>
      <c r="G14" s="16" t="s">
        <v>423</v>
      </c>
      <c r="H14" s="16" t="s">
        <v>424</v>
      </c>
      <c r="I14" s="33">
        <v>56.2</v>
      </c>
      <c r="J14" s="34" t="str">
        <f>IF(ISBLANK(I14),"",IF(I14&gt;63.14,"",IF(I14&lt;=46.8,"TSM",IF(I14&lt;=48.5,"SM",IF(I14&lt;=50.2,"KSM",IF(I14&lt;=52.5,"I A",IF(I14&lt;=57.14,"II A",IF(I14&lt;=63.14,"III A"))))))))</f>
        <v>II A</v>
      </c>
    </row>
    <row r="15" spans="1:10" ht="17.25" customHeight="1">
      <c r="A15" s="19">
        <v>4</v>
      </c>
      <c r="B15" s="19"/>
      <c r="C15" s="73">
        <v>30</v>
      </c>
      <c r="D15" s="13" t="s">
        <v>48</v>
      </c>
      <c r="E15" s="14" t="s">
        <v>392</v>
      </c>
      <c r="F15" s="15">
        <v>37853</v>
      </c>
      <c r="G15" s="16" t="s">
        <v>13</v>
      </c>
      <c r="H15" s="16" t="s">
        <v>393</v>
      </c>
      <c r="I15" s="33">
        <v>56.58</v>
      </c>
      <c r="J15" s="34" t="str">
        <f>IF(ISBLANK(I15),"",IF(I15&gt;63.14,"",IF(I15&lt;=46.8,"TSM",IF(I15&lt;=48.5,"SM",IF(I15&lt;=50.2,"KSM",IF(I15&lt;=52.5,"I A",IF(I15&lt;=57.14,"II A",IF(I15&lt;=63.14,"III A"))))))))</f>
        <v>II A</v>
      </c>
    </row>
    <row r="16" spans="1:10">
      <c r="A16" s="1"/>
      <c r="B16" s="1"/>
      <c r="C16" s="1"/>
      <c r="D16" s="1"/>
      <c r="E16" s="1"/>
      <c r="F16" s="1"/>
      <c r="G16" s="3">
        <v>3</v>
      </c>
      <c r="H16" s="3" t="s">
        <v>3</v>
      </c>
      <c r="I16" s="1"/>
    </row>
    <row r="17" spans="1:10" ht="17.25" customHeight="1">
      <c r="A17" s="19">
        <v>1</v>
      </c>
      <c r="B17" s="27"/>
      <c r="C17" s="27"/>
      <c r="D17" s="13"/>
      <c r="E17" s="14"/>
      <c r="F17" s="15"/>
      <c r="G17" s="16"/>
      <c r="H17" s="16"/>
      <c r="I17" s="33"/>
      <c r="J17" s="26" t="str">
        <f>IF(ISBLANK(I17),"",IF(I17&gt;63.14,"",IF(I17&lt;=46.8,"TSM",IF(I17&lt;=48.5,"SM",IF(I17&lt;=50.2,"KSM",IF(I17&lt;=52.5,"I A",IF(I17&lt;=57.14,"II A",IF(I17&lt;=63.14,"III A"))))))))</f>
        <v/>
      </c>
    </row>
    <row r="18" spans="1:10" ht="17.25" customHeight="1">
      <c r="A18" s="19">
        <v>2</v>
      </c>
      <c r="B18" s="19"/>
      <c r="C18" s="73">
        <v>16</v>
      </c>
      <c r="D18" s="13" t="s">
        <v>65</v>
      </c>
      <c r="E18" s="14" t="s">
        <v>456</v>
      </c>
      <c r="F18" s="15" t="s">
        <v>457</v>
      </c>
      <c r="G18" s="16" t="s">
        <v>461</v>
      </c>
      <c r="H18" s="16" t="s">
        <v>451</v>
      </c>
      <c r="I18" s="33">
        <v>56.99</v>
      </c>
      <c r="J18" s="26" t="str">
        <f t="shared" ref="J18:J20" si="0">IF(ISBLANK(I18),"",IF(I18&gt;63.14,"",IF(I18&lt;=46.8,"TSM",IF(I18&lt;=48.5,"SM",IF(I18&lt;=50.2,"KSM",IF(I18&lt;=52.5,"I A",IF(I18&lt;=57.14,"II A",IF(I18&lt;=63.14,"III A"))))))))</f>
        <v>II A</v>
      </c>
    </row>
    <row r="19" spans="1:10" ht="17.25" customHeight="1">
      <c r="A19" s="19">
        <v>3</v>
      </c>
      <c r="B19" s="19"/>
      <c r="C19" s="73">
        <v>12</v>
      </c>
      <c r="D19" s="13" t="s">
        <v>209</v>
      </c>
      <c r="E19" s="14" t="s">
        <v>478</v>
      </c>
      <c r="F19" s="15">
        <v>35513</v>
      </c>
      <c r="G19" s="16" t="s">
        <v>479</v>
      </c>
      <c r="H19" s="16" t="s">
        <v>477</v>
      </c>
      <c r="I19" s="33">
        <v>52.68</v>
      </c>
      <c r="J19" s="26" t="str">
        <f t="shared" si="0"/>
        <v>II A</v>
      </c>
    </row>
    <row r="20" spans="1:10" ht="17.25" customHeight="1">
      <c r="A20" s="19">
        <v>4</v>
      </c>
      <c r="B20" s="19"/>
      <c r="C20" s="73">
        <v>17</v>
      </c>
      <c r="D20" s="13" t="s">
        <v>62</v>
      </c>
      <c r="E20" s="14" t="s">
        <v>63</v>
      </c>
      <c r="F20" s="15" t="s">
        <v>337</v>
      </c>
      <c r="G20" s="16" t="s">
        <v>13</v>
      </c>
      <c r="H20" s="16" t="s">
        <v>336</v>
      </c>
      <c r="I20" s="33">
        <v>52.96</v>
      </c>
      <c r="J20" s="26" t="str">
        <f t="shared" si="0"/>
        <v>II A</v>
      </c>
    </row>
    <row r="21" spans="1:10">
      <c r="A21" s="1"/>
      <c r="B21" s="1"/>
      <c r="C21" s="1"/>
      <c r="D21" s="1"/>
      <c r="E21" s="1"/>
      <c r="F21" s="1"/>
      <c r="G21" s="3">
        <v>4</v>
      </c>
      <c r="H21" s="3" t="s">
        <v>3</v>
      </c>
      <c r="I21" s="1"/>
    </row>
    <row r="22" spans="1:10" ht="17.25" customHeight="1">
      <c r="A22" s="19">
        <v>1</v>
      </c>
      <c r="B22" s="27"/>
      <c r="C22" s="27"/>
      <c r="D22" s="13"/>
      <c r="E22" s="14"/>
      <c r="F22" s="15"/>
      <c r="G22" s="16"/>
      <c r="H22" s="16"/>
      <c r="I22" s="33"/>
      <c r="J22" s="26" t="str">
        <f>IF(ISBLANK(I22),"",IF(I22&gt;63.14,"",IF(I22&lt;=46.8,"TSM",IF(I22&lt;=48.5,"SM",IF(I22&lt;=50.2,"KSM",IF(I22&lt;=52.5,"I A",IF(I22&lt;=57.14,"II A",IF(I22&lt;=63.14,"III A"))))))))</f>
        <v/>
      </c>
    </row>
    <row r="23" spans="1:10" ht="17.25" customHeight="1">
      <c r="A23" s="19">
        <v>2</v>
      </c>
      <c r="B23" s="19"/>
      <c r="C23" s="73">
        <v>32</v>
      </c>
      <c r="D23" s="13" t="s">
        <v>212</v>
      </c>
      <c r="E23" s="14" t="s">
        <v>213</v>
      </c>
      <c r="F23" s="15" t="s">
        <v>214</v>
      </c>
      <c r="G23" s="16" t="s">
        <v>226</v>
      </c>
      <c r="H23" s="16" t="s">
        <v>215</v>
      </c>
      <c r="I23" s="33">
        <v>55.65</v>
      </c>
      <c r="J23" s="26" t="str">
        <f t="shared" ref="J23:J25" si="1">IF(ISBLANK(I23),"",IF(I23&gt;63.14,"",IF(I23&lt;=46.8,"TSM",IF(I23&lt;=48.5,"SM",IF(I23&lt;=50.2,"KSM",IF(I23&lt;=52.5,"I A",IF(I23&lt;=57.14,"II A",IF(I23&lt;=63.14,"III A"))))))))</f>
        <v>II A</v>
      </c>
    </row>
    <row r="24" spans="1:10" ht="17.25" customHeight="1">
      <c r="A24" s="19">
        <v>3</v>
      </c>
      <c r="B24" s="19"/>
      <c r="C24" s="73">
        <v>15</v>
      </c>
      <c r="D24" s="13" t="s">
        <v>185</v>
      </c>
      <c r="E24" s="14" t="s">
        <v>186</v>
      </c>
      <c r="F24" s="15">
        <v>36930</v>
      </c>
      <c r="G24" s="16" t="s">
        <v>13</v>
      </c>
      <c r="H24" s="16" t="s">
        <v>477</v>
      </c>
      <c r="I24" s="33" t="s">
        <v>535</v>
      </c>
      <c r="J24" s="26" t="str">
        <f t="shared" si="1"/>
        <v/>
      </c>
    </row>
    <row r="25" spans="1:10" ht="17.25" customHeight="1">
      <c r="A25" s="19">
        <v>4</v>
      </c>
      <c r="B25" s="19"/>
      <c r="C25" s="73">
        <v>11</v>
      </c>
      <c r="D25" s="13" t="s">
        <v>202</v>
      </c>
      <c r="E25" s="14" t="s">
        <v>203</v>
      </c>
      <c r="F25" s="15">
        <v>37071</v>
      </c>
      <c r="G25" s="16" t="s">
        <v>13</v>
      </c>
      <c r="H25" s="16" t="s">
        <v>55</v>
      </c>
      <c r="I25" s="33">
        <v>53.7</v>
      </c>
      <c r="J25" s="26" t="str">
        <f t="shared" si="1"/>
        <v>II A</v>
      </c>
    </row>
  </sheetData>
  <sortState ref="A27:K28">
    <sortCondition ref="E27:E28"/>
  </sortState>
  <phoneticPr fontId="39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8"/>
  <sheetViews>
    <sheetView zoomScale="110" zoomScaleNormal="110" workbookViewId="0"/>
  </sheetViews>
  <sheetFormatPr defaultRowHeight="13.2"/>
  <cols>
    <col min="1" max="1" width="6.109375" customWidth="1"/>
    <col min="2" max="2" width="5.44140625" customWidth="1"/>
    <col min="3" max="3" width="4.6640625" customWidth="1"/>
    <col min="4" max="4" width="11.33203125" bestFit="1" customWidth="1"/>
    <col min="5" max="5" width="11.88671875" bestFit="1" customWidth="1"/>
    <col min="6" max="6" width="10.33203125" customWidth="1"/>
    <col min="7" max="7" width="15.6640625" customWidth="1"/>
    <col min="8" max="8" width="21" bestFit="1" customWidth="1"/>
    <col min="9" max="10" width="7.664062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44945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56</v>
      </c>
      <c r="E4" s="3"/>
      <c r="F4" s="3" t="s">
        <v>133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3"/>
      <c r="H5" s="3"/>
      <c r="I5" s="1"/>
    </row>
    <row r="6" spans="1:10" ht="13.8" thickBot="1">
      <c r="A6" s="29" t="s">
        <v>534</v>
      </c>
      <c r="B6" s="69" t="s">
        <v>520</v>
      </c>
      <c r="C6" s="30" t="s">
        <v>57</v>
      </c>
      <c r="D6" s="31" t="s">
        <v>5</v>
      </c>
      <c r="E6" s="32" t="s">
        <v>6</v>
      </c>
      <c r="F6" s="29" t="s">
        <v>7</v>
      </c>
      <c r="G6" s="29" t="s">
        <v>8</v>
      </c>
      <c r="H6" s="29" t="s">
        <v>9</v>
      </c>
      <c r="I6" s="9" t="s">
        <v>10</v>
      </c>
      <c r="J6" s="25" t="s">
        <v>58</v>
      </c>
    </row>
    <row r="7" spans="1:10" ht="17.25" customHeight="1">
      <c r="A7" s="19">
        <v>1</v>
      </c>
      <c r="B7" s="19">
        <v>1</v>
      </c>
      <c r="C7" s="73">
        <v>114</v>
      </c>
      <c r="D7" s="13" t="s">
        <v>229</v>
      </c>
      <c r="E7" s="14" t="s">
        <v>230</v>
      </c>
      <c r="F7" s="15">
        <v>38448</v>
      </c>
      <c r="G7" s="16" t="s">
        <v>13</v>
      </c>
      <c r="H7" s="16" t="s">
        <v>231</v>
      </c>
      <c r="I7" s="33">
        <v>52.02</v>
      </c>
      <c r="J7" s="34" t="str">
        <f t="shared" ref="J7:J18" si="0">IF(ISBLANK(I7),"",IF(I7&gt;63.14,"",IF(I7&lt;=46.8,"TSM",IF(I7&lt;=48.5,"SM",IF(I7&lt;=50.2,"KSM",IF(I7&lt;=52.5,"I A",IF(I7&lt;=57.14,"II A",IF(I7&lt;=63.14,"III A"))))))))</f>
        <v>I A</v>
      </c>
    </row>
    <row r="8" spans="1:10" ht="17.25" customHeight="1">
      <c r="A8" s="19">
        <v>2</v>
      </c>
      <c r="B8" s="19"/>
      <c r="C8" s="73">
        <v>12</v>
      </c>
      <c r="D8" s="13" t="s">
        <v>209</v>
      </c>
      <c r="E8" s="14" t="s">
        <v>478</v>
      </c>
      <c r="F8" s="15">
        <v>35513</v>
      </c>
      <c r="G8" s="16" t="s">
        <v>479</v>
      </c>
      <c r="H8" s="16" t="s">
        <v>477</v>
      </c>
      <c r="I8" s="33">
        <v>52.68</v>
      </c>
      <c r="J8" s="34" t="str">
        <f t="shared" si="0"/>
        <v>II A</v>
      </c>
    </row>
    <row r="9" spans="1:10" ht="17.25" customHeight="1">
      <c r="A9" s="19">
        <v>3</v>
      </c>
      <c r="B9" s="19">
        <v>2</v>
      </c>
      <c r="C9" s="73">
        <v>17</v>
      </c>
      <c r="D9" s="13" t="s">
        <v>62</v>
      </c>
      <c r="E9" s="14" t="s">
        <v>63</v>
      </c>
      <c r="F9" s="15" t="s">
        <v>337</v>
      </c>
      <c r="G9" s="16" t="s">
        <v>13</v>
      </c>
      <c r="H9" s="16" t="s">
        <v>336</v>
      </c>
      <c r="I9" s="33">
        <v>52.96</v>
      </c>
      <c r="J9" s="34" t="str">
        <f t="shared" si="0"/>
        <v>II A</v>
      </c>
    </row>
    <row r="10" spans="1:10" ht="17.25" customHeight="1">
      <c r="A10" s="19">
        <v>4</v>
      </c>
      <c r="B10" s="27"/>
      <c r="C10" s="76">
        <v>11</v>
      </c>
      <c r="D10" s="13" t="s">
        <v>202</v>
      </c>
      <c r="E10" s="14" t="s">
        <v>203</v>
      </c>
      <c r="F10" s="15">
        <v>37071</v>
      </c>
      <c r="G10" s="16" t="s">
        <v>13</v>
      </c>
      <c r="H10" s="16" t="s">
        <v>55</v>
      </c>
      <c r="I10" s="33">
        <v>53.7</v>
      </c>
      <c r="J10" s="26" t="str">
        <f t="shared" si="0"/>
        <v>II A</v>
      </c>
    </row>
    <row r="11" spans="1:10" ht="17.25" customHeight="1">
      <c r="A11" s="19">
        <v>5</v>
      </c>
      <c r="B11" s="19"/>
      <c r="C11" s="19">
        <v>110</v>
      </c>
      <c r="D11" s="13" t="s">
        <v>515</v>
      </c>
      <c r="E11" s="14" t="s">
        <v>516</v>
      </c>
      <c r="F11" s="15">
        <v>37279</v>
      </c>
      <c r="G11" s="16" t="s">
        <v>0</v>
      </c>
      <c r="H11" s="16" t="s">
        <v>517</v>
      </c>
      <c r="I11" s="33">
        <v>55.39</v>
      </c>
      <c r="J11" s="34" t="str">
        <f t="shared" si="0"/>
        <v>II A</v>
      </c>
    </row>
    <row r="12" spans="1:10" ht="17.25" customHeight="1">
      <c r="A12" s="19">
        <v>6</v>
      </c>
      <c r="B12" s="19"/>
      <c r="C12" s="73">
        <v>32</v>
      </c>
      <c r="D12" s="13" t="s">
        <v>212</v>
      </c>
      <c r="E12" s="14" t="s">
        <v>213</v>
      </c>
      <c r="F12" s="15" t="s">
        <v>214</v>
      </c>
      <c r="G12" s="16" t="s">
        <v>226</v>
      </c>
      <c r="H12" s="16" t="s">
        <v>215</v>
      </c>
      <c r="I12" s="33">
        <v>55.65</v>
      </c>
      <c r="J12" s="34" t="str">
        <f t="shared" si="0"/>
        <v>II A</v>
      </c>
    </row>
    <row r="13" spans="1:10" ht="17.25" customHeight="1">
      <c r="A13" s="19">
        <v>7</v>
      </c>
      <c r="B13" s="19"/>
      <c r="C13" s="73">
        <v>31</v>
      </c>
      <c r="D13" s="13" t="s">
        <v>354</v>
      </c>
      <c r="E13" s="14" t="s">
        <v>355</v>
      </c>
      <c r="F13" s="15">
        <v>37952</v>
      </c>
      <c r="G13" s="16" t="s">
        <v>226</v>
      </c>
      <c r="H13" s="16" t="s">
        <v>215</v>
      </c>
      <c r="I13" s="33">
        <v>55.7</v>
      </c>
      <c r="J13" s="26" t="str">
        <f t="shared" si="0"/>
        <v>II A</v>
      </c>
    </row>
    <row r="14" spans="1:10" ht="17.25" customHeight="1">
      <c r="A14" s="19">
        <v>8</v>
      </c>
      <c r="B14" s="19">
        <v>3</v>
      </c>
      <c r="C14" s="73">
        <v>6</v>
      </c>
      <c r="D14" s="13" t="s">
        <v>425</v>
      </c>
      <c r="E14" s="14" t="s">
        <v>426</v>
      </c>
      <c r="F14" s="15" t="s">
        <v>427</v>
      </c>
      <c r="G14" s="16" t="s">
        <v>423</v>
      </c>
      <c r="H14" s="16" t="s">
        <v>424</v>
      </c>
      <c r="I14" s="33">
        <v>56.2</v>
      </c>
      <c r="J14" s="26" t="str">
        <f t="shared" si="0"/>
        <v>II A</v>
      </c>
    </row>
    <row r="15" spans="1:10" ht="17.25" customHeight="1">
      <c r="A15" s="19">
        <v>9</v>
      </c>
      <c r="B15" s="19"/>
      <c r="C15" s="73">
        <v>30</v>
      </c>
      <c r="D15" s="13" t="s">
        <v>48</v>
      </c>
      <c r="E15" s="14" t="s">
        <v>392</v>
      </c>
      <c r="F15" s="15">
        <v>37853</v>
      </c>
      <c r="G15" s="16" t="s">
        <v>13</v>
      </c>
      <c r="H15" s="16" t="s">
        <v>393</v>
      </c>
      <c r="I15" s="33">
        <v>56.58</v>
      </c>
      <c r="J15" s="26" t="str">
        <f t="shared" si="0"/>
        <v>II A</v>
      </c>
    </row>
    <row r="16" spans="1:10" ht="17.25" customHeight="1">
      <c r="A16" s="19">
        <v>10</v>
      </c>
      <c r="B16" s="19"/>
      <c r="C16" s="73">
        <v>164</v>
      </c>
      <c r="D16" s="13" t="s">
        <v>518</v>
      </c>
      <c r="E16" s="14" t="s">
        <v>519</v>
      </c>
      <c r="F16" s="15">
        <v>37306</v>
      </c>
      <c r="G16" s="16" t="s">
        <v>0</v>
      </c>
      <c r="H16" s="16" t="s">
        <v>517</v>
      </c>
      <c r="I16" s="33">
        <v>56.91</v>
      </c>
      <c r="J16" s="26" t="str">
        <f t="shared" si="0"/>
        <v>II A</v>
      </c>
    </row>
    <row r="17" spans="1:10" ht="17.25" customHeight="1">
      <c r="A17" s="19">
        <v>11</v>
      </c>
      <c r="B17" s="19"/>
      <c r="C17" s="73">
        <v>16</v>
      </c>
      <c r="D17" s="13" t="s">
        <v>65</v>
      </c>
      <c r="E17" s="14" t="s">
        <v>456</v>
      </c>
      <c r="F17" s="15" t="s">
        <v>457</v>
      </c>
      <c r="G17" s="16" t="s">
        <v>461</v>
      </c>
      <c r="H17" s="16" t="s">
        <v>451</v>
      </c>
      <c r="I17" s="33">
        <v>56.99</v>
      </c>
      <c r="J17" s="26" t="str">
        <f t="shared" si="0"/>
        <v>II A</v>
      </c>
    </row>
    <row r="18" spans="1:10" ht="17.25" customHeight="1">
      <c r="A18" s="19"/>
      <c r="B18" s="19"/>
      <c r="C18" s="73">
        <v>15</v>
      </c>
      <c r="D18" s="13" t="s">
        <v>185</v>
      </c>
      <c r="E18" s="14" t="s">
        <v>186</v>
      </c>
      <c r="F18" s="15">
        <v>36930</v>
      </c>
      <c r="G18" s="16" t="s">
        <v>13</v>
      </c>
      <c r="H18" s="16" t="s">
        <v>477</v>
      </c>
      <c r="I18" s="33" t="s">
        <v>535</v>
      </c>
      <c r="J18" s="26" t="str">
        <f t="shared" si="0"/>
        <v/>
      </c>
    </row>
  </sheetData>
  <sortState ref="A7:J18">
    <sortCondition ref="I7:I1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3"/>
  </sheetPr>
  <dimension ref="A1:J11"/>
  <sheetViews>
    <sheetView workbookViewId="0">
      <selection activeCell="B1" sqref="B1"/>
    </sheetView>
  </sheetViews>
  <sheetFormatPr defaultRowHeight="13.2"/>
  <cols>
    <col min="1" max="1" width="6.109375" customWidth="1"/>
    <col min="2" max="2" width="3.6640625" bestFit="1" customWidth="1"/>
    <col min="3" max="3" width="5.33203125" customWidth="1"/>
    <col min="4" max="4" width="9.109375" customWidth="1"/>
    <col min="5" max="5" width="13.44140625" customWidth="1"/>
    <col min="6" max="6" width="10.33203125" customWidth="1"/>
    <col min="7" max="7" width="14" customWidth="1"/>
    <col min="8" max="8" width="26" bestFit="1" customWidth="1"/>
    <col min="9" max="9" width="9" bestFit="1" customWidth="1"/>
    <col min="10" max="10" width="4.88671875" bestFit="1" customWidth="1"/>
    <col min="11" max="11" width="4.10937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44946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131</v>
      </c>
      <c r="E4" s="3"/>
      <c r="F4" s="3" t="s">
        <v>132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1"/>
      <c r="H5" s="1"/>
      <c r="I5" s="1"/>
    </row>
    <row r="6" spans="1:10" ht="13.8" thickBot="1">
      <c r="A6" s="63" t="s">
        <v>534</v>
      </c>
      <c r="B6" s="70" t="s">
        <v>545</v>
      </c>
      <c r="C6" s="24" t="s">
        <v>57</v>
      </c>
      <c r="D6" s="24" t="s">
        <v>5</v>
      </c>
      <c r="E6" s="64" t="s">
        <v>6</v>
      </c>
      <c r="F6" s="65" t="s">
        <v>7</v>
      </c>
      <c r="G6" s="65" t="s">
        <v>8</v>
      </c>
      <c r="H6" s="65" t="s">
        <v>9</v>
      </c>
      <c r="I6" s="65" t="s">
        <v>10</v>
      </c>
      <c r="J6" s="25" t="s">
        <v>58</v>
      </c>
    </row>
    <row r="7" spans="1:10" ht="17.25" customHeight="1">
      <c r="A7" s="19">
        <v>1</v>
      </c>
      <c r="B7" s="27"/>
      <c r="C7" s="73">
        <v>29</v>
      </c>
      <c r="D7" s="13" t="s">
        <v>26</v>
      </c>
      <c r="E7" s="14" t="s">
        <v>188</v>
      </c>
      <c r="F7" s="15">
        <v>37044</v>
      </c>
      <c r="G7" s="16" t="s">
        <v>13</v>
      </c>
      <c r="H7" s="16" t="s">
        <v>477</v>
      </c>
      <c r="I7" s="28">
        <v>1.6667824074074076E-3</v>
      </c>
      <c r="J7" s="34" t="str">
        <f>IF(ISBLANK(I7),"",IF(I7&gt;0.00202546296296296,"",IF(I7&lt;=0.00143518518518519,"TSM",IF(I7&lt;=0.00148148148148148,"SM",IF(I7&lt;=0.0015625,"KSM",IF(I7&lt;=0.00166666666666667,"I A",IF(I7&lt;=0.00181712962962963,"II A",IF(I7&lt;=0.00202546296296296,"III A"))))))))</f>
        <v>II A</v>
      </c>
    </row>
    <row r="8" spans="1:10" ht="17.25" customHeight="1">
      <c r="A8" s="19">
        <v>2</v>
      </c>
      <c r="B8" s="27"/>
      <c r="C8" s="73">
        <v>1</v>
      </c>
      <c r="D8" s="13" t="s">
        <v>303</v>
      </c>
      <c r="E8" s="14" t="s">
        <v>304</v>
      </c>
      <c r="F8" s="15" t="s">
        <v>305</v>
      </c>
      <c r="G8" s="16" t="s">
        <v>335</v>
      </c>
      <c r="H8" s="16" t="s">
        <v>302</v>
      </c>
      <c r="I8" s="28">
        <v>1.6880787037037036E-3</v>
      </c>
      <c r="J8" s="34" t="str">
        <f>IF(ISBLANK(I8),"",IF(I8&gt;0.00202546296296296,"",IF(I8&lt;=0.00143518518518519,"TSM",IF(I8&lt;=0.00148148148148148,"SM",IF(I8&lt;=0.0015625,"KSM",IF(I8&lt;=0.00166666666666667,"I A",IF(I8&lt;=0.00181712962962963,"II A",IF(I8&lt;=0.00202546296296296,"III A"))))))))</f>
        <v>II A</v>
      </c>
    </row>
    <row r="9" spans="1:10" ht="17.25" customHeight="1">
      <c r="A9" s="19">
        <v>3</v>
      </c>
      <c r="B9" s="27">
        <v>1</v>
      </c>
      <c r="C9" s="73">
        <v>20</v>
      </c>
      <c r="D9" s="13" t="s">
        <v>147</v>
      </c>
      <c r="E9" s="14" t="s">
        <v>148</v>
      </c>
      <c r="F9" s="15" t="s">
        <v>149</v>
      </c>
      <c r="G9" s="16" t="s">
        <v>13</v>
      </c>
      <c r="H9" s="16" t="s">
        <v>232</v>
      </c>
      <c r="I9" s="28">
        <v>1.7064814814814816E-3</v>
      </c>
      <c r="J9" s="34" t="str">
        <f>IF(ISBLANK(I9),"",IF(I9&gt;0.00202546296296296,"",IF(I9&lt;=0.00143518518518519,"TSM",IF(I9&lt;=0.00148148148148148,"SM",IF(I9&lt;=0.0015625,"KSM",IF(I9&lt;=0.00166666666666667,"I A",IF(I9&lt;=0.00181712962962963,"II A",IF(I9&lt;=0.00202546296296296,"III A"))))))))</f>
        <v>II A</v>
      </c>
    </row>
    <row r="10" spans="1:10" ht="17.25" customHeight="1">
      <c r="A10" s="19">
        <v>4</v>
      </c>
      <c r="B10" s="27">
        <v>2</v>
      </c>
      <c r="C10" s="73">
        <v>27</v>
      </c>
      <c r="D10" s="13" t="s">
        <v>470</v>
      </c>
      <c r="E10" s="14" t="s">
        <v>471</v>
      </c>
      <c r="F10" s="15">
        <v>38431</v>
      </c>
      <c r="G10" s="16" t="s">
        <v>13</v>
      </c>
      <c r="H10" s="16" t="s">
        <v>189</v>
      </c>
      <c r="I10" s="28">
        <v>1.745949074074074E-3</v>
      </c>
      <c r="J10" s="34" t="str">
        <f>IF(ISBLANK(I10),"",IF(I10&gt;0.00202546296296296,"",IF(I10&lt;=0.00143518518518519,"TSM",IF(I10&lt;=0.00148148148148148,"SM",IF(I10&lt;=0.0015625,"KSM",IF(I10&lt;=0.00166666666666667,"I A",IF(I10&lt;=0.00181712962962963,"II A",IF(I10&lt;=0.00202546296296296,"III A"))))))))</f>
        <v>II A</v>
      </c>
    </row>
    <row r="11" spans="1:10" ht="17.25" customHeight="1">
      <c r="A11" s="19">
        <v>5</v>
      </c>
      <c r="B11" s="27">
        <v>3</v>
      </c>
      <c r="C11" s="73">
        <v>2</v>
      </c>
      <c r="D11" s="13" t="s">
        <v>299</v>
      </c>
      <c r="E11" s="14" t="s">
        <v>300</v>
      </c>
      <c r="F11" s="15" t="s">
        <v>301</v>
      </c>
      <c r="G11" s="16" t="s">
        <v>335</v>
      </c>
      <c r="H11" s="16" t="s">
        <v>302</v>
      </c>
      <c r="I11" s="28">
        <v>2.0745370370370371E-3</v>
      </c>
      <c r="J11" s="34" t="str">
        <f>IF(ISBLANK(I11),"",IF(I11&gt;0.00202546296296296,"",IF(I11&lt;=0.00143518518518519,"TSM",IF(I11&lt;=0.00148148148148148,"SM",IF(I11&lt;=0.0015625,"KSM",IF(I11&lt;=0.00166666666666667,"I A",IF(I11&lt;=0.00181712962962963,"II A",IF(I11&lt;=0.00202546296296296,"III A"))))))))</f>
        <v/>
      </c>
    </row>
  </sheetData>
  <sortState ref="A7:J11">
    <sortCondition ref="A7:A11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5"/>
  <sheetViews>
    <sheetView workbookViewId="0"/>
  </sheetViews>
  <sheetFormatPr defaultRowHeight="13.2"/>
  <cols>
    <col min="1" max="1" width="6.109375" customWidth="1"/>
    <col min="2" max="2" width="3.6640625" bestFit="1" customWidth="1"/>
    <col min="3" max="3" width="5.33203125" customWidth="1"/>
    <col min="4" max="4" width="9.109375" customWidth="1"/>
    <col min="5" max="5" width="12.44140625" bestFit="1" customWidth="1"/>
    <col min="6" max="6" width="10.33203125" customWidth="1"/>
    <col min="7" max="7" width="18.33203125" bestFit="1" customWidth="1"/>
    <col min="8" max="8" width="20.33203125" bestFit="1" customWidth="1"/>
    <col min="9" max="9" width="9" bestFit="1" customWidth="1"/>
    <col min="10" max="10" width="4.88671875" bestFit="1" customWidth="1"/>
    <col min="11" max="11" width="4.10937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44946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131</v>
      </c>
      <c r="E4" s="3"/>
      <c r="F4" s="3" t="s">
        <v>133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1"/>
      <c r="H5" s="1"/>
      <c r="I5" s="1"/>
    </row>
    <row r="6" spans="1:10" ht="13.8" thickBot="1">
      <c r="A6" s="63" t="s">
        <v>534</v>
      </c>
      <c r="B6" s="70" t="s">
        <v>545</v>
      </c>
      <c r="C6" s="24" t="s">
        <v>57</v>
      </c>
      <c r="D6" s="24" t="s">
        <v>5</v>
      </c>
      <c r="E6" s="64" t="s">
        <v>6</v>
      </c>
      <c r="F6" s="65" t="s">
        <v>7</v>
      </c>
      <c r="G6" s="65" t="s">
        <v>8</v>
      </c>
      <c r="H6" s="65" t="s">
        <v>9</v>
      </c>
      <c r="I6" s="65" t="s">
        <v>10</v>
      </c>
      <c r="J6" s="25" t="s">
        <v>58</v>
      </c>
    </row>
    <row r="7" spans="1:10" ht="16.5" customHeight="1">
      <c r="A7" s="19">
        <v>1</v>
      </c>
      <c r="B7" s="27"/>
      <c r="C7" s="73">
        <v>12</v>
      </c>
      <c r="D7" s="13" t="s">
        <v>209</v>
      </c>
      <c r="E7" s="14" t="s">
        <v>478</v>
      </c>
      <c r="F7" s="15">
        <v>35513</v>
      </c>
      <c r="G7" s="16" t="s">
        <v>479</v>
      </c>
      <c r="H7" s="16" t="s">
        <v>477</v>
      </c>
      <c r="I7" s="28">
        <v>1.4082175925925926E-3</v>
      </c>
      <c r="J7" s="34" t="str">
        <f t="shared" ref="J7:J15" si="0">IF(ISBLANK(I7),"",IF(I7&gt;0.00173611111111111,"",IF(I7&lt;=0.00125694444444444,"TSM",IF(I7&lt;=0.00129050925925926,"SM",IF(I7&lt;=0.00134259259259259,"KSM",IF(I7&lt;=0.00142361111111111,"I A",IF(I7&lt;=0.00155092592592593,"II A",IF(I7&lt;=0.00173611111111111,"III A"))))))))</f>
        <v>I A</v>
      </c>
    </row>
    <row r="8" spans="1:10" ht="16.5" customHeight="1">
      <c r="A8" s="19">
        <v>2</v>
      </c>
      <c r="B8" s="27">
        <v>1</v>
      </c>
      <c r="C8" s="73">
        <v>13</v>
      </c>
      <c r="D8" s="13" t="s">
        <v>487</v>
      </c>
      <c r="E8" s="14" t="s">
        <v>488</v>
      </c>
      <c r="F8" s="15">
        <v>38531</v>
      </c>
      <c r="G8" s="16" t="s">
        <v>13</v>
      </c>
      <c r="H8" s="16" t="s">
        <v>489</v>
      </c>
      <c r="I8" s="28">
        <v>1.439236111111111E-3</v>
      </c>
      <c r="J8" s="34" t="str">
        <f t="shared" si="0"/>
        <v>II A</v>
      </c>
    </row>
    <row r="9" spans="1:10" ht="16.5" customHeight="1">
      <c r="A9" s="19">
        <v>3</v>
      </c>
      <c r="B9" s="27"/>
      <c r="C9" s="73">
        <v>30</v>
      </c>
      <c r="D9" s="13" t="s">
        <v>48</v>
      </c>
      <c r="E9" s="14" t="s">
        <v>392</v>
      </c>
      <c r="F9" s="15">
        <v>37853</v>
      </c>
      <c r="G9" s="16" t="s">
        <v>13</v>
      </c>
      <c r="H9" s="16" t="s">
        <v>393</v>
      </c>
      <c r="I9" s="28">
        <v>1.4465277777777777E-3</v>
      </c>
      <c r="J9" s="34" t="str">
        <f t="shared" si="0"/>
        <v>II A</v>
      </c>
    </row>
    <row r="10" spans="1:10" ht="16.5" customHeight="1">
      <c r="A10" s="19">
        <v>4</v>
      </c>
      <c r="B10" s="27"/>
      <c r="C10" s="73">
        <v>14</v>
      </c>
      <c r="D10" s="13" t="s">
        <v>395</v>
      </c>
      <c r="E10" s="14" t="s">
        <v>396</v>
      </c>
      <c r="F10" s="15">
        <v>33877</v>
      </c>
      <c r="G10" s="16" t="s">
        <v>0</v>
      </c>
      <c r="H10" s="16" t="s">
        <v>397</v>
      </c>
      <c r="I10" s="28">
        <v>1.4868055555555554E-3</v>
      </c>
      <c r="J10" s="34" t="str">
        <f t="shared" si="0"/>
        <v>II A</v>
      </c>
    </row>
    <row r="11" spans="1:10" ht="16.5" customHeight="1">
      <c r="A11" s="19">
        <v>5</v>
      </c>
      <c r="B11" s="27"/>
      <c r="C11" s="73">
        <v>175</v>
      </c>
      <c r="D11" s="13" t="s">
        <v>395</v>
      </c>
      <c r="E11" s="14" t="s">
        <v>550</v>
      </c>
      <c r="F11" s="15">
        <v>33207</v>
      </c>
      <c r="G11" s="16" t="s">
        <v>551</v>
      </c>
      <c r="H11" s="16"/>
      <c r="I11" s="28">
        <v>1.5111111111111113E-3</v>
      </c>
      <c r="J11" s="34" t="str">
        <f t="shared" si="0"/>
        <v>II A</v>
      </c>
    </row>
    <row r="12" spans="1:10" ht="16.5" customHeight="1">
      <c r="A12" s="19">
        <v>6</v>
      </c>
      <c r="B12" s="27">
        <v>2</v>
      </c>
      <c r="C12" s="73">
        <v>25</v>
      </c>
      <c r="D12" s="13" t="s">
        <v>492</v>
      </c>
      <c r="E12" s="14" t="s">
        <v>493</v>
      </c>
      <c r="F12" s="15">
        <v>38788</v>
      </c>
      <c r="G12" s="16" t="s">
        <v>13</v>
      </c>
      <c r="H12" s="16" t="s">
        <v>489</v>
      </c>
      <c r="I12" s="28">
        <v>1.5395833333333336E-3</v>
      </c>
      <c r="J12" s="34" t="str">
        <f t="shared" si="0"/>
        <v>II A</v>
      </c>
    </row>
    <row r="13" spans="1:10" ht="16.5" customHeight="1">
      <c r="A13" s="19">
        <v>7</v>
      </c>
      <c r="B13" s="27"/>
      <c r="C13" s="73">
        <v>164</v>
      </c>
      <c r="D13" s="13" t="s">
        <v>518</v>
      </c>
      <c r="E13" s="14" t="s">
        <v>519</v>
      </c>
      <c r="F13" s="15">
        <v>37306</v>
      </c>
      <c r="G13" s="16" t="s">
        <v>0</v>
      </c>
      <c r="H13" s="16" t="s">
        <v>517</v>
      </c>
      <c r="I13" s="28">
        <v>1.5539351851851851E-3</v>
      </c>
      <c r="J13" s="34" t="str">
        <f t="shared" si="0"/>
        <v>III A</v>
      </c>
    </row>
    <row r="14" spans="1:10" ht="16.5" customHeight="1">
      <c r="A14" s="19">
        <v>8</v>
      </c>
      <c r="B14" s="27"/>
      <c r="C14" s="73">
        <v>9</v>
      </c>
      <c r="D14" s="13" t="s">
        <v>222</v>
      </c>
      <c r="E14" s="14" t="s">
        <v>223</v>
      </c>
      <c r="F14" s="15" t="s">
        <v>224</v>
      </c>
      <c r="G14" s="16" t="s">
        <v>240</v>
      </c>
      <c r="H14" s="16" t="s">
        <v>225</v>
      </c>
      <c r="I14" s="28">
        <v>1.5841435185185186E-3</v>
      </c>
      <c r="J14" s="34" t="str">
        <f t="shared" si="0"/>
        <v>III A</v>
      </c>
    </row>
    <row r="15" spans="1:10" ht="16.5" customHeight="1">
      <c r="A15" s="19"/>
      <c r="B15" s="27"/>
      <c r="C15" s="73">
        <v>88</v>
      </c>
      <c r="D15" s="13" t="s">
        <v>462</v>
      </c>
      <c r="E15" s="14" t="s">
        <v>463</v>
      </c>
      <c r="F15" s="15">
        <v>35263</v>
      </c>
      <c r="G15" s="16" t="s">
        <v>468</v>
      </c>
      <c r="H15" s="16" t="s">
        <v>464</v>
      </c>
      <c r="I15" s="28" t="s">
        <v>531</v>
      </c>
      <c r="J15" s="34" t="str">
        <f t="shared" si="0"/>
        <v/>
      </c>
    </row>
  </sheetData>
  <sortState ref="A7:J15">
    <sortCondition ref="A7:A15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J13"/>
  <sheetViews>
    <sheetView workbookViewId="0"/>
  </sheetViews>
  <sheetFormatPr defaultRowHeight="13.2"/>
  <cols>
    <col min="1" max="2" width="5.88671875" customWidth="1"/>
    <col min="3" max="3" width="5.33203125" customWidth="1"/>
    <col min="4" max="4" width="9.88671875" customWidth="1"/>
    <col min="5" max="5" width="14.109375" customWidth="1"/>
    <col min="6" max="6" width="10.33203125" customWidth="1"/>
    <col min="7" max="7" width="14" customWidth="1"/>
    <col min="8" max="8" width="20.33203125" bestFit="1" customWidth="1"/>
    <col min="9" max="9" width="10.109375" customWidth="1"/>
    <col min="10" max="10" width="5" customWidth="1"/>
    <col min="11" max="11" width="3.88671875" customWidth="1"/>
  </cols>
  <sheetData>
    <row r="1" spans="1:1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</row>
    <row r="2" spans="1:10">
      <c r="A2" s="1" t="s">
        <v>0</v>
      </c>
      <c r="B2" s="1"/>
      <c r="C2" s="1"/>
      <c r="D2" s="1"/>
      <c r="E2" s="1"/>
      <c r="F2" s="1"/>
      <c r="G2" s="1"/>
      <c r="H2" s="2">
        <v>44945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3" t="s">
        <v>236</v>
      </c>
      <c r="E4" s="3"/>
      <c r="F4" s="3" t="s">
        <v>133</v>
      </c>
      <c r="G4" s="4"/>
      <c r="H4" s="5"/>
      <c r="I4" s="1"/>
    </row>
    <row r="5" spans="1:10" ht="13.8" thickBot="1">
      <c r="A5" s="1"/>
      <c r="B5" s="1"/>
      <c r="C5" s="1"/>
      <c r="D5" s="1"/>
      <c r="E5" s="1"/>
      <c r="F5" s="1"/>
      <c r="G5" s="1"/>
      <c r="H5" s="1"/>
      <c r="I5" s="1"/>
    </row>
    <row r="6" spans="1:10" ht="13.8" thickBot="1">
      <c r="A6" s="63" t="s">
        <v>534</v>
      </c>
      <c r="B6" s="70" t="s">
        <v>520</v>
      </c>
      <c r="C6" s="24" t="s">
        <v>57</v>
      </c>
      <c r="D6" s="24" t="s">
        <v>5</v>
      </c>
      <c r="E6" s="64" t="s">
        <v>6</v>
      </c>
      <c r="F6" s="65" t="s">
        <v>7</v>
      </c>
      <c r="G6" s="65" t="s">
        <v>8</v>
      </c>
      <c r="H6" s="65" t="s">
        <v>9</v>
      </c>
      <c r="I6" s="65" t="s">
        <v>10</v>
      </c>
      <c r="J6" s="25" t="s">
        <v>58</v>
      </c>
    </row>
    <row r="7" spans="1:10" ht="17.25" customHeight="1">
      <c r="A7" s="12">
        <v>1</v>
      </c>
      <c r="B7" s="68"/>
      <c r="C7" s="73">
        <v>88</v>
      </c>
      <c r="D7" s="13" t="s">
        <v>462</v>
      </c>
      <c r="E7" s="14" t="s">
        <v>463</v>
      </c>
      <c r="F7" s="15">
        <v>35263</v>
      </c>
      <c r="G7" s="16" t="s">
        <v>468</v>
      </c>
      <c r="H7" s="16" t="s">
        <v>464</v>
      </c>
      <c r="I7" s="62">
        <v>3.0043981481481484E-3</v>
      </c>
      <c r="J7" s="34" t="str">
        <f t="shared" ref="J7:J13" si="0">IF(ISBLANK(I7),"",IF(I7&gt;0.00355324074074074,"",IF(I7&lt;=0.00257523148148148,"TSM",IF(I7&lt;=0.00263888888888889,"SM",IF(I7&lt;=0.00275462962962963,"KSM",IF(I7&lt;=0.00291666666666667,"I A",IF(I7&lt;=0.00320601851851852,"II A",IF(I7&lt;=0.00355324074074074,"III A"))))))))</f>
        <v>II A</v>
      </c>
    </row>
    <row r="8" spans="1:10" ht="17.25" customHeight="1">
      <c r="A8" s="19">
        <v>2</v>
      </c>
      <c r="B8" s="27"/>
      <c r="C8" s="73">
        <v>14</v>
      </c>
      <c r="D8" s="13" t="s">
        <v>395</v>
      </c>
      <c r="E8" s="14" t="s">
        <v>396</v>
      </c>
      <c r="F8" s="15">
        <v>33877</v>
      </c>
      <c r="G8" s="16" t="s">
        <v>0</v>
      </c>
      <c r="H8" s="16" t="s">
        <v>397</v>
      </c>
      <c r="I8" s="62">
        <v>3.0146990740740742E-3</v>
      </c>
      <c r="J8" s="34" t="str">
        <f t="shared" si="0"/>
        <v>II A</v>
      </c>
    </row>
    <row r="9" spans="1:10" ht="17.25" customHeight="1">
      <c r="A9" s="12">
        <v>3</v>
      </c>
      <c r="B9" s="27">
        <v>1</v>
      </c>
      <c r="C9" s="73">
        <v>19</v>
      </c>
      <c r="D9" s="13" t="s">
        <v>490</v>
      </c>
      <c r="E9" s="14" t="s">
        <v>491</v>
      </c>
      <c r="F9" s="15">
        <v>39237</v>
      </c>
      <c r="G9" s="16" t="s">
        <v>13</v>
      </c>
      <c r="H9" s="16" t="s">
        <v>489</v>
      </c>
      <c r="I9" s="62">
        <v>3.0923611111111113E-3</v>
      </c>
      <c r="J9" s="34" t="str">
        <f t="shared" si="0"/>
        <v>II A</v>
      </c>
    </row>
    <row r="10" spans="1:10" ht="17.25" customHeight="1">
      <c r="A10" s="19">
        <v>4</v>
      </c>
      <c r="B10" s="27">
        <v>2</v>
      </c>
      <c r="C10" s="73">
        <v>13</v>
      </c>
      <c r="D10" s="13" t="s">
        <v>487</v>
      </c>
      <c r="E10" s="14" t="s">
        <v>488</v>
      </c>
      <c r="F10" s="15">
        <v>38531</v>
      </c>
      <c r="G10" s="16" t="s">
        <v>13</v>
      </c>
      <c r="H10" s="16" t="s">
        <v>489</v>
      </c>
      <c r="I10" s="62">
        <v>3.0928240740740742E-3</v>
      </c>
      <c r="J10" s="34" t="str">
        <f t="shared" si="0"/>
        <v>II A</v>
      </c>
    </row>
    <row r="11" spans="1:10" ht="17.25" customHeight="1">
      <c r="A11" s="12">
        <v>5</v>
      </c>
      <c r="B11" s="27">
        <v>3</v>
      </c>
      <c r="C11" s="73">
        <v>21</v>
      </c>
      <c r="D11" s="13" t="s">
        <v>241</v>
      </c>
      <c r="E11" s="14" t="s">
        <v>242</v>
      </c>
      <c r="F11" s="15" t="s">
        <v>243</v>
      </c>
      <c r="G11" s="16" t="s">
        <v>0</v>
      </c>
      <c r="H11" s="16"/>
      <c r="I11" s="62">
        <v>3.181712962962963E-3</v>
      </c>
      <c r="J11" s="34" t="str">
        <f t="shared" si="0"/>
        <v>II A</v>
      </c>
    </row>
    <row r="12" spans="1:10" ht="17.25" customHeight="1">
      <c r="A12" s="19">
        <v>6</v>
      </c>
      <c r="B12" s="27">
        <v>4</v>
      </c>
      <c r="C12" s="73">
        <v>18</v>
      </c>
      <c r="D12" s="13" t="s">
        <v>483</v>
      </c>
      <c r="E12" s="14" t="s">
        <v>484</v>
      </c>
      <c r="F12" s="15">
        <v>39057</v>
      </c>
      <c r="G12" s="16" t="s">
        <v>13</v>
      </c>
      <c r="H12" s="16" t="s">
        <v>43</v>
      </c>
      <c r="I12" s="62">
        <v>3.4317129629629628E-3</v>
      </c>
      <c r="J12" s="34" t="str">
        <f t="shared" si="0"/>
        <v>III A</v>
      </c>
    </row>
    <row r="13" spans="1:10" ht="17.25" customHeight="1">
      <c r="A13" s="12"/>
      <c r="B13" s="27"/>
      <c r="C13" s="73">
        <v>94</v>
      </c>
      <c r="D13" s="13" t="s">
        <v>465</v>
      </c>
      <c r="E13" s="14" t="s">
        <v>466</v>
      </c>
      <c r="F13" s="15">
        <v>37190</v>
      </c>
      <c r="G13" s="16" t="s">
        <v>468</v>
      </c>
      <c r="H13" s="16" t="s">
        <v>464</v>
      </c>
      <c r="I13" s="62" t="s">
        <v>531</v>
      </c>
      <c r="J13" s="34" t="str">
        <f t="shared" si="0"/>
        <v/>
      </c>
    </row>
  </sheetData>
  <sortState ref="A7:J12">
    <sortCondition ref="I7:I12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J11"/>
  <sheetViews>
    <sheetView workbookViewId="0"/>
  </sheetViews>
  <sheetFormatPr defaultColWidth="9.109375" defaultRowHeight="13.2"/>
  <cols>
    <col min="1" max="1" width="6.109375" style="1" customWidth="1"/>
    <col min="2" max="2" width="3.6640625" style="1" bestFit="1" customWidth="1"/>
    <col min="3" max="3" width="11.44140625" style="1" bestFit="1" customWidth="1"/>
    <col min="4" max="4" width="14.109375" style="1" bestFit="1" customWidth="1"/>
    <col min="5" max="5" width="10.33203125" style="1" customWidth="1"/>
    <col min="6" max="6" width="13.6640625" style="1" bestFit="1" customWidth="1"/>
    <col min="7" max="7" width="23.88671875" style="1" bestFit="1" customWidth="1"/>
    <col min="8" max="10" width="5.6640625" style="1" customWidth="1"/>
    <col min="11" max="16384" width="9.109375" style="1"/>
  </cols>
  <sheetData>
    <row r="1" spans="1:10" ht="17.399999999999999">
      <c r="A1" s="66" t="s">
        <v>235</v>
      </c>
      <c r="B1" s="66"/>
    </row>
    <row r="2" spans="1:10">
      <c r="A2" s="1" t="s">
        <v>0</v>
      </c>
      <c r="G2" s="2">
        <v>44946</v>
      </c>
    </row>
    <row r="4" spans="1:10">
      <c r="C4" s="3" t="s">
        <v>66</v>
      </c>
      <c r="D4" s="3"/>
      <c r="E4" s="3" t="s">
        <v>132</v>
      </c>
      <c r="F4" s="4"/>
      <c r="G4" s="5"/>
    </row>
    <row r="5" spans="1:10" ht="13.8" thickBot="1">
      <c r="F5" s="3"/>
      <c r="G5" s="3"/>
    </row>
    <row r="6" spans="1:10" ht="13.8" thickBot="1">
      <c r="A6" s="63" t="s">
        <v>534</v>
      </c>
      <c r="B6" s="67" t="s">
        <v>545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24" t="s">
        <v>130</v>
      </c>
      <c r="J6" s="11" t="s">
        <v>12</v>
      </c>
    </row>
    <row r="7" spans="1:10" ht="17.25" customHeight="1">
      <c r="A7" s="19">
        <v>1</v>
      </c>
      <c r="B7" s="27">
        <v>1</v>
      </c>
      <c r="C7" s="13" t="s">
        <v>169</v>
      </c>
      <c r="D7" s="14" t="s">
        <v>540</v>
      </c>
      <c r="E7" s="15">
        <v>38287</v>
      </c>
      <c r="F7" s="16" t="s">
        <v>406</v>
      </c>
      <c r="G7" s="16" t="s">
        <v>541</v>
      </c>
      <c r="H7" s="17">
        <v>8.77</v>
      </c>
      <c r="I7" s="59">
        <v>0.51200000000000001</v>
      </c>
      <c r="J7" s="18" t="str">
        <f>IF(ISBLANK(H7),"",IF(H7&gt;11.24,"",IF(H7&lt;=8.18,"TSM",IF(H7&lt;=8.5,"SM",IF(H7&lt;=8.9,"KSM",IF(H7&lt;=9.5,"I A",IF(H7&lt;=10.24,"II A",IF(H7&lt;=11.24,"III A"))))))))</f>
        <v>KSM</v>
      </c>
    </row>
    <row r="8" spans="1:10" ht="17.25" customHeight="1">
      <c r="A8" s="19">
        <v>2</v>
      </c>
      <c r="B8" s="27"/>
      <c r="C8" s="13" t="s">
        <v>135</v>
      </c>
      <c r="D8" s="14" t="s">
        <v>200</v>
      </c>
      <c r="E8" s="15" t="s">
        <v>201</v>
      </c>
      <c r="F8" s="16" t="s">
        <v>13</v>
      </c>
      <c r="G8" s="16" t="s">
        <v>55</v>
      </c>
      <c r="H8" s="17">
        <v>9.06</v>
      </c>
      <c r="I8" s="59">
        <v>0.253</v>
      </c>
      <c r="J8" s="18" t="str">
        <f>IF(ISBLANK(H8),"",IF(H8&gt;11.24,"",IF(H8&lt;=8.18,"TSM",IF(H8&lt;=8.5,"SM",IF(H8&lt;=8.9,"KSM",IF(H8&lt;=9.5,"I A",IF(H8&lt;=10.24,"II A",IF(H8&lt;=11.24,"III A"))))))))</f>
        <v>I A</v>
      </c>
    </row>
    <row r="9" spans="1:10" ht="17.25" customHeight="1">
      <c r="A9" s="19">
        <v>3</v>
      </c>
      <c r="B9" s="27"/>
      <c r="C9" s="13" t="s">
        <v>474</v>
      </c>
      <c r="D9" s="14" t="s">
        <v>475</v>
      </c>
      <c r="E9" s="15">
        <v>37798</v>
      </c>
      <c r="F9" s="16" t="s">
        <v>13</v>
      </c>
      <c r="G9" s="16" t="s">
        <v>476</v>
      </c>
      <c r="H9" s="17">
        <v>9.2899999999999991</v>
      </c>
      <c r="I9" s="59">
        <v>0.23400000000000001</v>
      </c>
      <c r="J9" s="18" t="str">
        <f>IF(ISBLANK(H9),"",IF(H9&gt;11.24,"",IF(H9&lt;=8.18,"TSM",IF(H9&lt;=8.5,"SM",IF(H9&lt;=8.9,"KSM",IF(H9&lt;=9.5,"I A",IF(H9&lt;=10.24,"II A",IF(H9&lt;=11.24,"III A"))))))))</f>
        <v>I A</v>
      </c>
    </row>
    <row r="10" spans="1:10" ht="17.25" customHeight="1">
      <c r="A10" s="19">
        <v>4</v>
      </c>
      <c r="B10" s="27">
        <v>2</v>
      </c>
      <c r="C10" s="13" t="s">
        <v>383</v>
      </c>
      <c r="D10" s="14" t="s">
        <v>384</v>
      </c>
      <c r="E10" s="15" t="s">
        <v>385</v>
      </c>
      <c r="F10" s="16" t="s">
        <v>13</v>
      </c>
      <c r="G10" s="16" t="s">
        <v>195</v>
      </c>
      <c r="H10" s="17">
        <v>10.14</v>
      </c>
      <c r="I10" s="59">
        <v>0.30399999999999999</v>
      </c>
      <c r="J10" s="18" t="str">
        <f>IF(ISBLANK(H10),"",IF(H10&gt;11.24,"",IF(H10&lt;=8.18,"TSM",IF(H10&lt;=8.5,"SM",IF(H10&lt;=8.9,"KSM",IF(H10&lt;=9.5,"I A",IF(H10&lt;=10.24,"II A",IF(H10&lt;=11.24,"III A"))))))))</f>
        <v>II A</v>
      </c>
    </row>
    <row r="11" spans="1:10" ht="17.25" customHeight="1">
      <c r="A11" s="19"/>
      <c r="B11" s="27"/>
      <c r="C11" s="13" t="s">
        <v>103</v>
      </c>
      <c r="D11" s="14" t="s">
        <v>104</v>
      </c>
      <c r="E11" s="15" t="s">
        <v>105</v>
      </c>
      <c r="F11" s="16" t="s">
        <v>13</v>
      </c>
      <c r="G11" s="16" t="s">
        <v>232</v>
      </c>
      <c r="H11" s="17" t="s">
        <v>531</v>
      </c>
      <c r="I11" s="59"/>
      <c r="J11" s="18" t="str">
        <f>IF(ISBLANK(H11),"",IF(H11&gt;11.24,"",IF(H11&lt;=8.18,"TSM",IF(H11&lt;=8.5,"SM",IF(H11&lt;=8.9,"KSM",IF(H11&lt;=9.5,"I A",IF(H11&lt;=10.24,"II A",IF(H11&lt;=11.24,"III A"))))))))</f>
        <v/>
      </c>
    </row>
  </sheetData>
  <sortState ref="A7:J11">
    <sortCondition ref="A7:A11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3"/>
  </sheetPr>
  <dimension ref="A1:I17"/>
  <sheetViews>
    <sheetView workbookViewId="0"/>
  </sheetViews>
  <sheetFormatPr defaultColWidth="9.109375" defaultRowHeight="13.2"/>
  <cols>
    <col min="1" max="1" width="6.109375" style="1" customWidth="1"/>
    <col min="2" max="2" width="8.33203125" style="1" customWidth="1"/>
    <col min="3" max="3" width="12" style="1" bestFit="1" customWidth="1"/>
    <col min="4" max="4" width="10.33203125" style="1" customWidth="1"/>
    <col min="5" max="5" width="14.44140625" style="1" customWidth="1"/>
    <col min="6" max="6" width="24.6640625" style="1" bestFit="1" customWidth="1"/>
    <col min="7" max="10" width="5.6640625" style="1" customWidth="1"/>
    <col min="11" max="11" width="3.6640625" style="1" bestFit="1" customWidth="1"/>
    <col min="12" max="16384" width="9.109375" style="1"/>
  </cols>
  <sheetData>
    <row r="1" spans="1:9" ht="17.399999999999999">
      <c r="A1" s="66" t="s">
        <v>235</v>
      </c>
    </row>
    <row r="2" spans="1:9">
      <c r="A2" s="1" t="s">
        <v>0</v>
      </c>
      <c r="F2" s="2">
        <v>44946</v>
      </c>
    </row>
    <row r="4" spans="1:9">
      <c r="B4" s="3" t="s">
        <v>66</v>
      </c>
      <c r="C4" s="53"/>
      <c r="D4" s="3" t="s">
        <v>133</v>
      </c>
      <c r="E4" s="4"/>
      <c r="F4" s="5"/>
    </row>
    <row r="5" spans="1:9" ht="13.8" thickBot="1"/>
    <row r="6" spans="1:9" ht="13.8" thickBot="1">
      <c r="A6" s="63" t="s">
        <v>534</v>
      </c>
      <c r="B6" s="7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24" t="s">
        <v>130</v>
      </c>
      <c r="I6" s="11" t="s">
        <v>12</v>
      </c>
    </row>
    <row r="7" spans="1:9" ht="17.25" customHeight="1">
      <c r="A7" s="12">
        <v>1</v>
      </c>
      <c r="B7" s="13" t="s">
        <v>194</v>
      </c>
      <c r="C7" s="14" t="s">
        <v>227</v>
      </c>
      <c r="D7" s="15" t="s">
        <v>193</v>
      </c>
      <c r="E7" s="16" t="s">
        <v>13</v>
      </c>
      <c r="F7" s="16" t="s">
        <v>195</v>
      </c>
      <c r="G7" s="17">
        <v>7.96</v>
      </c>
      <c r="H7" s="59">
        <v>0.14599999999999999</v>
      </c>
      <c r="I7" s="18" t="str">
        <f>IF(ISBLANK(G7),"",IF(G7&gt;10.74,"",IF(G7&lt;=7.74,"TSM",IF(G7&lt;=8.1,"SM",IF(G7&lt;=8.55,"KSM",IF(G7&lt;=9.1,"I A",IF(G7&lt;=9.84,"II A",IF(G7&lt;=10.74,"III A"))))))))</f>
        <v>SM</v>
      </c>
    </row>
    <row r="8" spans="1:9" ht="17.25" customHeight="1">
      <c r="A8" s="12">
        <v>2</v>
      </c>
      <c r="B8" s="13" t="s">
        <v>204</v>
      </c>
      <c r="C8" s="14" t="s">
        <v>205</v>
      </c>
      <c r="D8" s="15" t="s">
        <v>356</v>
      </c>
      <c r="E8" s="16" t="s">
        <v>13</v>
      </c>
      <c r="F8" s="16" t="s">
        <v>55</v>
      </c>
      <c r="G8" s="17">
        <v>8.0399999999999991</v>
      </c>
      <c r="H8" s="59">
        <v>0.11899999999999999</v>
      </c>
      <c r="I8" s="18" t="str">
        <f>IF(ISBLANK(G8),"",IF(G8&gt;10.74,"",IF(G8&lt;=7.74,"TSM",IF(G8&lt;=8.1,"SM",IF(G8&lt;=8.55,"KSM",IF(G8&lt;=9.1,"I A",IF(G8&lt;=9.84,"II A",IF(G8&lt;=10.74,"III A"))))))))</f>
        <v>SM</v>
      </c>
    </row>
    <row r="9" spans="1:9" ht="17.25" customHeight="1">
      <c r="A9" s="12">
        <v>3</v>
      </c>
      <c r="B9" s="13" t="s">
        <v>173</v>
      </c>
      <c r="C9" s="14" t="s">
        <v>174</v>
      </c>
      <c r="D9" s="15" t="s">
        <v>175</v>
      </c>
      <c r="E9" s="16" t="s">
        <v>13</v>
      </c>
      <c r="F9" s="16" t="s">
        <v>32</v>
      </c>
      <c r="G9" s="17">
        <v>8.82</v>
      </c>
      <c r="H9" s="59">
        <v>0.20100000000000001</v>
      </c>
      <c r="I9" s="18" t="str">
        <f>IF(ISBLANK(G9),"",IF(G9&gt;10.74,"",IF(G9&lt;=7.74,"TSM",IF(G9&lt;=8.1,"SM",IF(G9&lt;=8.55,"KSM",IF(G9&lt;=9.1,"I A",IF(G9&lt;=9.84,"II A",IF(G9&lt;=10.74,"III A"))))))))</f>
        <v>I A</v>
      </c>
    </row>
    <row r="11" spans="1:9">
      <c r="B11" s="3" t="s">
        <v>66</v>
      </c>
      <c r="C11" s="53"/>
      <c r="D11" s="3" t="s">
        <v>237</v>
      </c>
      <c r="E11" s="71" t="s">
        <v>238</v>
      </c>
      <c r="F11" s="5"/>
    </row>
    <row r="12" spans="1:9" ht="13.8" thickBot="1"/>
    <row r="13" spans="1:9" ht="13.8" thickBot="1">
      <c r="A13" s="63" t="s">
        <v>534</v>
      </c>
      <c r="B13" s="7" t="s">
        <v>5</v>
      </c>
      <c r="C13" s="8" t="s">
        <v>6</v>
      </c>
      <c r="D13" s="9" t="s">
        <v>7</v>
      </c>
      <c r="E13" s="9" t="s">
        <v>8</v>
      </c>
      <c r="F13" s="9" t="s">
        <v>9</v>
      </c>
      <c r="G13" s="10" t="s">
        <v>10</v>
      </c>
      <c r="H13" s="24" t="s">
        <v>130</v>
      </c>
      <c r="I13" s="11" t="s">
        <v>12</v>
      </c>
    </row>
    <row r="14" spans="1:9" ht="17.25" customHeight="1">
      <c r="A14" s="12">
        <v>1</v>
      </c>
      <c r="B14" s="13" t="s">
        <v>106</v>
      </c>
      <c r="C14" s="14" t="s">
        <v>107</v>
      </c>
      <c r="D14" s="15" t="s">
        <v>108</v>
      </c>
      <c r="E14" s="16" t="s">
        <v>13</v>
      </c>
      <c r="F14" s="16" t="s">
        <v>232</v>
      </c>
      <c r="G14" s="17">
        <v>8.4700000000000006</v>
      </c>
      <c r="H14" s="59">
        <v>0.14399999999999999</v>
      </c>
      <c r="I14" s="18" t="str">
        <f>IF(ISBLANK(G14),"",IF(G14&gt;10.54,"",IF(G14&lt;=0,"TSM",IF(G14&lt;=0,"SM",IF(G14&lt;=8.35,"KSM",IF(G14&lt;=8.9,"I A",IF(G14&lt;=9.64,"II A",IF(G14&lt;=10.54,"III A"))))))))</f>
        <v>I A</v>
      </c>
    </row>
    <row r="15" spans="1:9" ht="17.25" customHeight="1">
      <c r="A15" s="12">
        <v>2</v>
      </c>
      <c r="B15" s="13" t="s">
        <v>49</v>
      </c>
      <c r="C15" s="14" t="s">
        <v>50</v>
      </c>
      <c r="D15" s="15">
        <v>38378</v>
      </c>
      <c r="E15" s="16" t="s">
        <v>13</v>
      </c>
      <c r="F15" s="16" t="s">
        <v>473</v>
      </c>
      <c r="G15" s="17">
        <v>8.51</v>
      </c>
      <c r="H15" s="59">
        <v>0.16200000000000001</v>
      </c>
      <c r="I15" s="18" t="str">
        <f t="shared" ref="I15:I17" si="0">IF(ISBLANK(G15),"",IF(G15&gt;10.54,"",IF(G15&lt;=0,"TSM",IF(G15&lt;=0,"SM",IF(G15&lt;=8.35,"KSM",IF(G15&lt;=8.9,"I A",IF(G15&lt;=9.64,"II A",IF(G15&lt;=10.54,"III A"))))))))</f>
        <v>I A</v>
      </c>
    </row>
    <row r="16" spans="1:9" ht="17.25" customHeight="1">
      <c r="A16" s="12">
        <v>3</v>
      </c>
      <c r="B16" s="13" t="s">
        <v>68</v>
      </c>
      <c r="C16" s="14" t="s">
        <v>69</v>
      </c>
      <c r="D16" s="15">
        <v>38104</v>
      </c>
      <c r="E16" s="16" t="s">
        <v>13</v>
      </c>
      <c r="F16" s="16" t="s">
        <v>55</v>
      </c>
      <c r="G16" s="17">
        <v>8.52</v>
      </c>
      <c r="H16" s="59">
        <v>0.14399999999999999</v>
      </c>
      <c r="I16" s="18" t="str">
        <f t="shared" si="0"/>
        <v>I A</v>
      </c>
    </row>
    <row r="17" spans="1:9" ht="17.25" customHeight="1">
      <c r="A17" s="12">
        <v>4</v>
      </c>
      <c r="B17" s="13" t="s">
        <v>123</v>
      </c>
      <c r="C17" s="14" t="s">
        <v>379</v>
      </c>
      <c r="D17" s="15" t="s">
        <v>196</v>
      </c>
      <c r="E17" s="16" t="s">
        <v>13</v>
      </c>
      <c r="F17" s="16" t="s">
        <v>380</v>
      </c>
      <c r="G17" s="17">
        <v>9.3800000000000008</v>
      </c>
      <c r="H17" s="59">
        <v>0.24399999999999999</v>
      </c>
      <c r="I17" s="18" t="str">
        <f t="shared" si="0"/>
        <v>II A</v>
      </c>
    </row>
  </sheetData>
  <sortState ref="A7:I9">
    <sortCondition ref="G7:G9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36"/>
  <sheetViews>
    <sheetView workbookViewId="0"/>
  </sheetViews>
  <sheetFormatPr defaultColWidth="9.109375" defaultRowHeight="13.2"/>
  <cols>
    <col min="1" max="1" width="6.109375" style="1" customWidth="1"/>
    <col min="2" max="2" width="6.109375" style="1" hidden="1" customWidth="1"/>
    <col min="3" max="3" width="11.44140625" style="1" bestFit="1" customWidth="1"/>
    <col min="4" max="4" width="14.109375" style="1" bestFit="1" customWidth="1"/>
    <col min="5" max="5" width="10.33203125" style="1" customWidth="1"/>
    <col min="6" max="6" width="18.88671875" style="1" customWidth="1"/>
    <col min="7" max="7" width="21.88671875" style="1" bestFit="1" customWidth="1"/>
    <col min="8" max="12" width="5.6640625" style="1" customWidth="1"/>
    <col min="13" max="13" width="2.77734375" style="1" bestFit="1" customWidth="1"/>
    <col min="14" max="16384" width="9.109375" style="1"/>
  </cols>
  <sheetData>
    <row r="1" spans="1:13" ht="17.399999999999999">
      <c r="A1" s="66" t="s">
        <v>235</v>
      </c>
      <c r="B1" s="66"/>
    </row>
    <row r="2" spans="1:13">
      <c r="A2" s="1" t="s">
        <v>0</v>
      </c>
      <c r="G2" s="2">
        <v>44945</v>
      </c>
    </row>
    <row r="4" spans="1:13">
      <c r="C4" s="3" t="s">
        <v>1</v>
      </c>
      <c r="D4" s="3"/>
      <c r="E4" s="3" t="s">
        <v>132</v>
      </c>
    </row>
    <row r="5" spans="1:13" ht="13.8" thickBot="1">
      <c r="F5" s="1" t="s">
        <v>532</v>
      </c>
    </row>
    <row r="6" spans="1:13" ht="13.8" thickBot="1">
      <c r="A6" s="6" t="s">
        <v>4</v>
      </c>
      <c r="B6" s="67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3" ht="17.25" customHeight="1">
      <c r="A7" s="12">
        <v>1</v>
      </c>
      <c r="B7" s="68"/>
      <c r="C7" s="13" t="s">
        <v>211</v>
      </c>
      <c r="D7" s="14" t="s">
        <v>297</v>
      </c>
      <c r="E7" s="15" t="s">
        <v>298</v>
      </c>
      <c r="F7" s="16" t="s">
        <v>335</v>
      </c>
      <c r="G7" s="16" t="s">
        <v>293</v>
      </c>
      <c r="H7" s="20">
        <v>8.0299999999999994</v>
      </c>
      <c r="I7" s="59">
        <v>0.23100000000000001</v>
      </c>
      <c r="J7" s="20">
        <v>7.99</v>
      </c>
      <c r="K7" s="59">
        <v>0.26100000000000001</v>
      </c>
      <c r="L7" s="21" t="str">
        <f>IF(ISBLANK(H7),"",IF(H7&gt;9.04,"",IF(H7&lt;=7.25,"TSM",IF(H7&lt;=7.45,"SM",IF(H7&lt;=7.7,"KSM",IF(H7&lt;=8,"I A",IF(H7&lt;=8.44,"II A",IF(H7&lt;=9.04,"III A"))))))))</f>
        <v>II A</v>
      </c>
    </row>
    <row r="8" spans="1:13" ht="17.25" customHeight="1">
      <c r="A8" s="19">
        <v>2</v>
      </c>
      <c r="B8" s="27"/>
      <c r="C8" s="13" t="s">
        <v>135</v>
      </c>
      <c r="D8" s="14" t="s">
        <v>200</v>
      </c>
      <c r="E8" s="15" t="s">
        <v>201</v>
      </c>
      <c r="F8" s="16" t="s">
        <v>13</v>
      </c>
      <c r="G8" s="16" t="s">
        <v>55</v>
      </c>
      <c r="H8" s="20">
        <v>7.9</v>
      </c>
      <c r="I8" s="59">
        <v>0.54600000000000004</v>
      </c>
      <c r="J8" s="20">
        <v>7.91</v>
      </c>
      <c r="K8" s="59">
        <v>0.183</v>
      </c>
      <c r="L8" s="21" t="str">
        <f>IF(ISBLANK(H8),"",IF(H8&gt;9.04,"",IF(H8&lt;=7.25,"TSM",IF(H8&lt;=7.45,"SM",IF(H8&lt;=7.7,"KSM",IF(H8&lt;=8,"I A",IF(H8&lt;=8.44,"II A",IF(H8&lt;=9.04,"III A"))))))))</f>
        <v>I A</v>
      </c>
    </row>
    <row r="9" spans="1:13" ht="17.25" customHeight="1">
      <c r="A9" s="19">
        <v>3</v>
      </c>
      <c r="B9" s="27"/>
      <c r="C9" s="13" t="s">
        <v>408</v>
      </c>
      <c r="D9" s="14" t="s">
        <v>458</v>
      </c>
      <c r="E9" s="15" t="s">
        <v>459</v>
      </c>
      <c r="F9" s="16" t="s">
        <v>13</v>
      </c>
      <c r="G9" s="16" t="s">
        <v>460</v>
      </c>
      <c r="H9" s="20">
        <v>7.64</v>
      </c>
      <c r="I9" s="59">
        <v>0.129</v>
      </c>
      <c r="J9" s="20">
        <v>7.67</v>
      </c>
      <c r="K9" s="59">
        <v>0.11700000000000001</v>
      </c>
      <c r="L9" s="21" t="str">
        <f>IF(ISBLANK(H9),"",IF(H9&gt;9.04,"",IF(H9&lt;=7.25,"TSM",IF(H9&lt;=7.45,"SM",IF(H9&lt;=7.7,"KSM",IF(H9&lt;=8,"I A",IF(H9&lt;=8.44,"II A",IF(H9&lt;=9.04,"III A"))))))))</f>
        <v>KSM</v>
      </c>
    </row>
    <row r="10" spans="1:13" ht="17.25" customHeight="1">
      <c r="A10" s="19">
        <v>4</v>
      </c>
      <c r="B10" s="27"/>
      <c r="C10" s="13" t="s">
        <v>408</v>
      </c>
      <c r="D10" s="14" t="s">
        <v>409</v>
      </c>
      <c r="E10" s="15" t="s">
        <v>410</v>
      </c>
      <c r="F10" s="16" t="s">
        <v>414</v>
      </c>
      <c r="G10" s="16" t="s">
        <v>411</v>
      </c>
      <c r="H10" s="20">
        <v>7.74</v>
      </c>
      <c r="I10" s="59">
        <v>0.14299999999999999</v>
      </c>
      <c r="J10" s="20">
        <v>7.68</v>
      </c>
      <c r="K10" s="59">
        <v>0.13900000000000001</v>
      </c>
      <c r="L10" s="21" t="s">
        <v>539</v>
      </c>
    </row>
    <row r="11" spans="1:13" ht="17.25" customHeight="1">
      <c r="A11" s="19">
        <v>5</v>
      </c>
      <c r="B11" s="27"/>
      <c r="C11" s="13" t="s">
        <v>33</v>
      </c>
      <c r="D11" s="14" t="s">
        <v>454</v>
      </c>
      <c r="E11" s="15" t="s">
        <v>455</v>
      </c>
      <c r="F11" s="16" t="s">
        <v>461</v>
      </c>
      <c r="G11" s="16" t="s">
        <v>233</v>
      </c>
      <c r="H11" s="20">
        <v>7.99</v>
      </c>
      <c r="I11" s="59">
        <v>0.14299999999999999</v>
      </c>
      <c r="J11" s="20">
        <v>7.85</v>
      </c>
      <c r="K11" s="59">
        <v>0.161</v>
      </c>
      <c r="L11" s="21" t="str">
        <f>IF(ISBLANK(H11),"",IF(H11&gt;9.04,"",IF(H11&lt;=7.25,"TSM",IF(H11&lt;=7.45,"SM",IF(H11&lt;=7.7,"KSM",IF(H11&lt;=8,"I A",IF(H11&lt;=8.44,"II A",IF(H11&lt;=9.04,"III A"))))))))</f>
        <v>I A</v>
      </c>
    </row>
    <row r="12" spans="1:13" ht="17.25" customHeight="1">
      <c r="A12" s="19">
        <v>6</v>
      </c>
      <c r="B12" s="27"/>
      <c r="C12" s="13" t="s">
        <v>474</v>
      </c>
      <c r="D12" s="14" t="s">
        <v>475</v>
      </c>
      <c r="E12" s="15">
        <v>37798</v>
      </c>
      <c r="F12" s="16" t="s">
        <v>13</v>
      </c>
      <c r="G12" s="16" t="s">
        <v>476</v>
      </c>
      <c r="H12" s="20">
        <v>8.18</v>
      </c>
      <c r="I12" s="59">
        <v>0.21</v>
      </c>
      <c r="J12" s="20" t="s">
        <v>531</v>
      </c>
      <c r="K12" s="59"/>
      <c r="L12" s="21" t="str">
        <f>IF(ISBLANK(H12),"",IF(H12&gt;9.04,"",IF(H12&lt;=7.25,"TSM",IF(H12&lt;=7.45,"SM",IF(H12&lt;=7.7,"KSM",IF(H12&lt;=8,"I A",IF(H12&lt;=8.44,"II A",IF(H12&lt;=9.04,"III A"))))))))</f>
        <v>II A</v>
      </c>
    </row>
    <row r="13" spans="1:13" ht="13.8" thickBot="1">
      <c r="F13" s="1" t="s">
        <v>533</v>
      </c>
    </row>
    <row r="14" spans="1:13" ht="13.8" thickBot="1">
      <c r="A14" s="6" t="s">
        <v>4</v>
      </c>
      <c r="B14" s="67"/>
      <c r="C14" s="7" t="s">
        <v>5</v>
      </c>
      <c r="D14" s="8" t="s">
        <v>6</v>
      </c>
      <c r="E14" s="9" t="s">
        <v>7</v>
      </c>
      <c r="F14" s="9" t="s">
        <v>8</v>
      </c>
      <c r="G14" s="9" t="s">
        <v>9</v>
      </c>
      <c r="H14" s="10" t="s">
        <v>10</v>
      </c>
      <c r="I14" s="10" t="s">
        <v>130</v>
      </c>
      <c r="J14" s="10" t="s">
        <v>11</v>
      </c>
      <c r="K14" s="10" t="s">
        <v>130</v>
      </c>
      <c r="L14" s="11" t="s">
        <v>12</v>
      </c>
    </row>
    <row r="15" spans="1:13" ht="17.25" customHeight="1">
      <c r="A15" s="12">
        <v>1</v>
      </c>
      <c r="B15" s="27"/>
      <c r="C15" s="13" t="s">
        <v>38</v>
      </c>
      <c r="D15" s="14" t="s">
        <v>472</v>
      </c>
      <c r="E15" s="15">
        <v>39210</v>
      </c>
      <c r="F15" s="16" t="s">
        <v>13</v>
      </c>
      <c r="G15" s="16" t="s">
        <v>189</v>
      </c>
      <c r="H15" s="20">
        <v>8.25</v>
      </c>
      <c r="I15" s="59">
        <v>0.14299999999999999</v>
      </c>
      <c r="J15" s="20">
        <v>8.24</v>
      </c>
      <c r="K15" s="59">
        <v>0.153</v>
      </c>
      <c r="L15" s="21" t="str">
        <f>IF(ISBLANK(H15),"",IF(H15&gt;9.04,"",IF(H15&lt;=7.25,"TSM",IF(H15&lt;=7.45,"SM",IF(H15&lt;=7.7,"KSM",IF(H15&lt;=8,"I A",IF(H15&lt;=8.44,"II A",IF(H15&lt;=9.04,"III A"))))))))</f>
        <v>II A</v>
      </c>
      <c r="M15" s="1" t="s">
        <v>537</v>
      </c>
    </row>
    <row r="16" spans="1:13" ht="17.25" customHeight="1">
      <c r="A16" s="19">
        <v>2</v>
      </c>
      <c r="B16" s="27"/>
      <c r="C16" s="13" t="s">
        <v>19</v>
      </c>
      <c r="D16" s="14" t="s">
        <v>20</v>
      </c>
      <c r="E16" s="15">
        <v>38049</v>
      </c>
      <c r="F16" s="16" t="s">
        <v>13</v>
      </c>
      <c r="G16" s="16" t="s">
        <v>189</v>
      </c>
      <c r="H16" s="20">
        <v>8.23</v>
      </c>
      <c r="I16" s="59">
        <v>0.19400000000000001</v>
      </c>
      <c r="J16" s="20">
        <v>8.1199999999999992</v>
      </c>
      <c r="K16" s="59">
        <v>0.502</v>
      </c>
      <c r="L16" s="21" t="str">
        <f>IF(ISBLANK(H16),"",IF(H16&gt;9.04,"",IF(H16&lt;=7.25,"TSM",IF(H16&lt;=7.45,"SM",IF(H16&lt;=7.7,"KSM",IF(H16&lt;=8,"I A",IF(H16&lt;=8.44,"II A",IF(H16&lt;=9.04,"III A"))))))))</f>
        <v>II A</v>
      </c>
    </row>
    <row r="17" spans="1:13" ht="17.25" customHeight="1">
      <c r="A17" s="19">
        <v>3</v>
      </c>
      <c r="B17" s="27"/>
      <c r="C17" s="13" t="s">
        <v>247</v>
      </c>
      <c r="D17" s="14" t="s">
        <v>275</v>
      </c>
      <c r="E17" s="15">
        <v>37797</v>
      </c>
      <c r="F17" s="16" t="s">
        <v>0</v>
      </c>
      <c r="G17" s="16" t="s">
        <v>55</v>
      </c>
      <c r="H17" s="20">
        <v>8.2200000000000006</v>
      </c>
      <c r="I17" s="59">
        <v>0.13300000000000001</v>
      </c>
      <c r="J17" s="20">
        <v>8.11</v>
      </c>
      <c r="K17" s="59">
        <v>0.13600000000000001</v>
      </c>
      <c r="L17" s="21" t="str">
        <f>IF(ISBLANK(H17),"",IF(H17&gt;9.04,"",IF(H17&lt;=7.25,"TSM",IF(H17&lt;=7.45,"SM",IF(H17&lt;=7.7,"KSM",IF(H17&lt;=8,"I A",IF(H17&lt;=8.44,"II A",IF(H17&lt;=9.04,"III A"))))))))</f>
        <v>II A</v>
      </c>
    </row>
    <row r="18" spans="1:13" ht="17.25" customHeight="1">
      <c r="A18" s="19">
        <v>4</v>
      </c>
      <c r="B18" s="27"/>
      <c r="C18" s="13" t="s">
        <v>15</v>
      </c>
      <c r="D18" s="14" t="s">
        <v>16</v>
      </c>
      <c r="E18" s="15">
        <v>37910</v>
      </c>
      <c r="F18" s="16" t="s">
        <v>13</v>
      </c>
      <c r="G18" s="16" t="s">
        <v>189</v>
      </c>
      <c r="H18" s="20">
        <v>8.2200000000000006</v>
      </c>
      <c r="I18" s="59">
        <v>0.14000000000000001</v>
      </c>
      <c r="J18" s="20">
        <v>8.24</v>
      </c>
      <c r="K18" s="59">
        <v>0.16900000000000001</v>
      </c>
      <c r="L18" s="21" t="str">
        <f>IF(ISBLANK(H18),"",IF(H18&gt;9.04,"",IF(H18&lt;=7.25,"TSM",IF(H18&lt;=7.45,"SM",IF(H18&lt;=7.7,"KSM",IF(H18&lt;=8,"I A",IF(H18&lt;=8.44,"II A",IF(H18&lt;=9.04,"III A"))))))))</f>
        <v>II A</v>
      </c>
      <c r="M18" s="1" t="s">
        <v>536</v>
      </c>
    </row>
    <row r="19" spans="1:13" ht="17.25" customHeight="1">
      <c r="A19" s="19">
        <v>5</v>
      </c>
      <c r="B19" s="27"/>
      <c r="C19" s="13" t="s">
        <v>342</v>
      </c>
      <c r="D19" s="14" t="s">
        <v>343</v>
      </c>
      <c r="E19" s="15" t="s">
        <v>344</v>
      </c>
      <c r="F19" s="16" t="s">
        <v>341</v>
      </c>
      <c r="G19" s="16" t="s">
        <v>352</v>
      </c>
      <c r="H19" s="20">
        <v>8.25</v>
      </c>
      <c r="I19" s="59">
        <v>0.16</v>
      </c>
      <c r="J19" s="20">
        <v>8.2799999999999994</v>
      </c>
      <c r="K19" s="59">
        <v>0.16900000000000001</v>
      </c>
      <c r="L19" s="21" t="str">
        <f>IF(ISBLANK(H19),"",IF(H19&gt;9.04,"",IF(H19&lt;=7.25,"TSM",IF(H19&lt;=7.45,"SM",IF(H19&lt;=7.7,"KSM",IF(H19&lt;=8,"I A",IF(H19&lt;=8.44,"II A",IF(H19&lt;=9.04,"III A"))))))))</f>
        <v>II A</v>
      </c>
    </row>
    <row r="20" spans="1:13" ht="17.25" customHeight="1" thickBot="1">
      <c r="A20" s="19">
        <v>6</v>
      </c>
      <c r="B20" s="27"/>
      <c r="C20" s="13" t="s">
        <v>26</v>
      </c>
      <c r="D20" s="14" t="s">
        <v>27</v>
      </c>
      <c r="E20" s="15" t="s">
        <v>28</v>
      </c>
      <c r="F20" s="16" t="s">
        <v>13</v>
      </c>
      <c r="G20" s="16" t="s">
        <v>232</v>
      </c>
      <c r="H20" s="20">
        <v>8.25</v>
      </c>
      <c r="I20" s="59">
        <v>0.16800000000000001</v>
      </c>
      <c r="J20" s="20">
        <v>8.09</v>
      </c>
      <c r="K20" s="59">
        <v>0.15</v>
      </c>
      <c r="L20" s="21" t="s">
        <v>538</v>
      </c>
    </row>
    <row r="21" spans="1:13" ht="13.8" thickBot="1">
      <c r="A21" s="6" t="s">
        <v>534</v>
      </c>
      <c r="B21" s="67"/>
      <c r="C21" s="7" t="s">
        <v>5</v>
      </c>
      <c r="D21" s="8" t="s">
        <v>6</v>
      </c>
      <c r="E21" s="9" t="s">
        <v>7</v>
      </c>
      <c r="F21" s="9" t="s">
        <v>8</v>
      </c>
      <c r="G21" s="9" t="s">
        <v>9</v>
      </c>
      <c r="H21" s="10" t="s">
        <v>10</v>
      </c>
      <c r="I21" s="10" t="s">
        <v>130</v>
      </c>
      <c r="J21" s="10" t="s">
        <v>11</v>
      </c>
      <c r="K21" s="10" t="s">
        <v>130</v>
      </c>
      <c r="L21" s="11" t="s">
        <v>12</v>
      </c>
    </row>
    <row r="22" spans="1:13" ht="17.25" customHeight="1">
      <c r="A22" s="19">
        <v>13</v>
      </c>
      <c r="B22" s="27">
        <v>6</v>
      </c>
      <c r="C22" s="13" t="s">
        <v>36</v>
      </c>
      <c r="D22" s="14" t="s">
        <v>353</v>
      </c>
      <c r="E22" s="15">
        <v>38958</v>
      </c>
      <c r="F22" s="16" t="s">
        <v>13</v>
      </c>
      <c r="G22" s="16" t="s">
        <v>47</v>
      </c>
      <c r="H22" s="20">
        <v>8.3800000000000008</v>
      </c>
      <c r="I22" s="59">
        <v>0.192</v>
      </c>
      <c r="J22" s="20"/>
      <c r="K22" s="59"/>
      <c r="L22" s="21" t="str">
        <f t="shared" ref="L22:L36" si="0">IF(ISBLANK(H22),"",IF(H22&gt;9.04,"",IF(H22&lt;=7.25,"TSM",IF(H22&lt;=7.45,"SM",IF(H22&lt;=7.7,"KSM",IF(H22&lt;=8,"I A",IF(H22&lt;=8.44,"II A",IF(H22&lt;=9.04,"III A"))))))))</f>
        <v>II A</v>
      </c>
    </row>
    <row r="23" spans="1:13" ht="17.25" customHeight="1">
      <c r="A23" s="19">
        <v>14</v>
      </c>
      <c r="B23" s="27"/>
      <c r="C23" s="13" t="s">
        <v>357</v>
      </c>
      <c r="D23" s="14" t="s">
        <v>358</v>
      </c>
      <c r="E23" s="15" t="s">
        <v>359</v>
      </c>
      <c r="F23" s="16" t="s">
        <v>226</v>
      </c>
      <c r="G23" s="16"/>
      <c r="H23" s="20">
        <v>8.4</v>
      </c>
      <c r="I23" s="59">
        <v>0.16700000000000001</v>
      </c>
      <c r="J23" s="20"/>
      <c r="K23" s="59"/>
      <c r="L23" s="21" t="str">
        <f t="shared" si="0"/>
        <v>II A</v>
      </c>
    </row>
    <row r="24" spans="1:13" ht="17.25" customHeight="1">
      <c r="A24" s="19">
        <v>15</v>
      </c>
      <c r="B24" s="27">
        <v>7</v>
      </c>
      <c r="C24" s="13" t="s">
        <v>67</v>
      </c>
      <c r="D24" s="14" t="s">
        <v>503</v>
      </c>
      <c r="E24" s="15">
        <v>38869</v>
      </c>
      <c r="F24" s="16" t="s">
        <v>13</v>
      </c>
      <c r="G24" s="16" t="s">
        <v>31</v>
      </c>
      <c r="H24" s="20">
        <v>8.49</v>
      </c>
      <c r="I24" s="59">
        <v>0.13300000000000001</v>
      </c>
      <c r="J24" s="20"/>
      <c r="K24" s="59"/>
      <c r="L24" s="21" t="str">
        <f t="shared" si="0"/>
        <v>III A</v>
      </c>
    </row>
    <row r="25" spans="1:13" ht="17.25" customHeight="1">
      <c r="A25" s="19">
        <v>16</v>
      </c>
      <c r="B25" s="27">
        <v>8</v>
      </c>
      <c r="C25" s="13" t="s">
        <v>22</v>
      </c>
      <c r="D25" s="14" t="s">
        <v>23</v>
      </c>
      <c r="E25" s="15" t="s">
        <v>24</v>
      </c>
      <c r="F25" s="16" t="s">
        <v>13</v>
      </c>
      <c r="G25" s="16" t="s">
        <v>232</v>
      </c>
      <c r="H25" s="20">
        <v>8.73</v>
      </c>
      <c r="I25" s="59">
        <v>0.23899999999999999</v>
      </c>
      <c r="J25" s="20"/>
      <c r="K25" s="59"/>
      <c r="L25" s="21" t="str">
        <f t="shared" si="0"/>
        <v>III A</v>
      </c>
    </row>
    <row r="26" spans="1:13" ht="17.25" customHeight="1">
      <c r="A26" s="19">
        <v>17</v>
      </c>
      <c r="B26" s="27">
        <v>9</v>
      </c>
      <c r="C26" s="13" t="s">
        <v>311</v>
      </c>
      <c r="D26" s="14" t="s">
        <v>312</v>
      </c>
      <c r="E26" s="15" t="s">
        <v>313</v>
      </c>
      <c r="F26" s="16" t="s">
        <v>335</v>
      </c>
      <c r="G26" s="16" t="s">
        <v>307</v>
      </c>
      <c r="H26" s="20">
        <v>8.73</v>
      </c>
      <c r="I26" s="59">
        <v>0.11799999999999999</v>
      </c>
      <c r="J26" s="20"/>
      <c r="K26" s="59"/>
      <c r="L26" s="21" t="str">
        <f t="shared" si="0"/>
        <v>III A</v>
      </c>
    </row>
    <row r="27" spans="1:13" ht="17.25" customHeight="1">
      <c r="A27" s="19">
        <v>18</v>
      </c>
      <c r="B27" s="27">
        <v>10</v>
      </c>
      <c r="C27" s="13" t="s">
        <v>29</v>
      </c>
      <c r="D27" s="14" t="s">
        <v>30</v>
      </c>
      <c r="E27" s="15">
        <v>38486</v>
      </c>
      <c r="F27" s="16" t="s">
        <v>13</v>
      </c>
      <c r="G27" s="16" t="s">
        <v>31</v>
      </c>
      <c r="H27" s="20">
        <v>8.74</v>
      </c>
      <c r="I27" s="59">
        <v>0.218</v>
      </c>
      <c r="J27" s="20"/>
      <c r="K27" s="59"/>
      <c r="L27" s="21" t="str">
        <f t="shared" si="0"/>
        <v>III A</v>
      </c>
    </row>
    <row r="28" spans="1:13" ht="17.25" customHeight="1">
      <c r="A28" s="19">
        <v>19</v>
      </c>
      <c r="B28" s="27"/>
      <c r="C28" s="13" t="s">
        <v>19</v>
      </c>
      <c r="D28" s="14" t="s">
        <v>178</v>
      </c>
      <c r="E28" s="15" t="s">
        <v>179</v>
      </c>
      <c r="F28" s="16" t="s">
        <v>13</v>
      </c>
      <c r="G28" s="16" t="s">
        <v>32</v>
      </c>
      <c r="H28" s="20">
        <v>8.77</v>
      </c>
      <c r="I28" s="59">
        <v>0.56899999999999995</v>
      </c>
      <c r="J28" s="20"/>
      <c r="K28" s="59"/>
      <c r="L28" s="21" t="str">
        <f t="shared" si="0"/>
        <v>III A</v>
      </c>
    </row>
    <row r="29" spans="1:13" ht="17.25" customHeight="1">
      <c r="A29" s="19">
        <v>20</v>
      </c>
      <c r="B29" s="27">
        <v>11</v>
      </c>
      <c r="C29" s="13" t="s">
        <v>86</v>
      </c>
      <c r="D29" s="14" t="s">
        <v>326</v>
      </c>
      <c r="E29" s="15" t="s">
        <v>327</v>
      </c>
      <c r="F29" s="16" t="s">
        <v>335</v>
      </c>
      <c r="G29" s="16" t="s">
        <v>293</v>
      </c>
      <c r="H29" s="20">
        <v>9.0399999999999991</v>
      </c>
      <c r="I29" s="59">
        <v>0.13700000000000001</v>
      </c>
      <c r="J29" s="20"/>
      <c r="K29" s="59"/>
      <c r="L29" s="21" t="str">
        <f t="shared" si="0"/>
        <v>III A</v>
      </c>
    </row>
    <row r="30" spans="1:13" ht="17.25" customHeight="1">
      <c r="A30" s="19">
        <v>21</v>
      </c>
      <c r="B30" s="27">
        <v>12</v>
      </c>
      <c r="C30" s="13" t="s">
        <v>29</v>
      </c>
      <c r="D30" s="14" t="s">
        <v>37</v>
      </c>
      <c r="E30" s="15" t="s">
        <v>182</v>
      </c>
      <c r="F30" s="16" t="s">
        <v>13</v>
      </c>
      <c r="G30" s="16" t="s">
        <v>32</v>
      </c>
      <c r="H30" s="20">
        <v>9.15</v>
      </c>
      <c r="I30" s="59">
        <v>0.27100000000000002</v>
      </c>
      <c r="J30" s="20"/>
      <c r="K30" s="59"/>
      <c r="L30" s="21" t="str">
        <f t="shared" si="0"/>
        <v/>
      </c>
    </row>
    <row r="31" spans="1:13" ht="17.25" customHeight="1">
      <c r="A31" s="19">
        <v>22</v>
      </c>
      <c r="B31" s="27">
        <v>13</v>
      </c>
      <c r="C31" s="13" t="s">
        <v>33</v>
      </c>
      <c r="D31" s="14" t="s">
        <v>180</v>
      </c>
      <c r="E31" s="15" t="s">
        <v>181</v>
      </c>
      <c r="F31" s="16" t="s">
        <v>13</v>
      </c>
      <c r="G31" s="16" t="s">
        <v>32</v>
      </c>
      <c r="H31" s="20">
        <v>9.4</v>
      </c>
      <c r="I31" s="59">
        <v>0.182</v>
      </c>
      <c r="J31" s="20"/>
      <c r="K31" s="59"/>
      <c r="L31" s="21" t="str">
        <f t="shared" si="0"/>
        <v/>
      </c>
    </row>
    <row r="32" spans="1:13" ht="17.25" customHeight="1">
      <c r="A32" s="19" t="s">
        <v>129</v>
      </c>
      <c r="B32" s="27"/>
      <c r="C32" s="13" t="s">
        <v>187</v>
      </c>
      <c r="D32" s="14" t="s">
        <v>188</v>
      </c>
      <c r="E32" s="15">
        <v>37044</v>
      </c>
      <c r="F32" s="16" t="s">
        <v>13</v>
      </c>
      <c r="G32" s="16" t="s">
        <v>477</v>
      </c>
      <c r="H32" s="20">
        <v>8.1199999999999992</v>
      </c>
      <c r="I32" s="59">
        <v>0.16</v>
      </c>
      <c r="J32" s="20" t="s">
        <v>129</v>
      </c>
      <c r="K32" s="59"/>
      <c r="L32" s="21" t="str">
        <f t="shared" si="0"/>
        <v>II A</v>
      </c>
    </row>
    <row r="33" spans="1:12" ht="17.25" customHeight="1">
      <c r="A33" s="19"/>
      <c r="B33" s="27"/>
      <c r="C33" s="13" t="s">
        <v>150</v>
      </c>
      <c r="D33" s="14" t="s">
        <v>151</v>
      </c>
      <c r="E33" s="15" t="s">
        <v>152</v>
      </c>
      <c r="F33" s="16" t="s">
        <v>13</v>
      </c>
      <c r="G33" s="16" t="s">
        <v>232</v>
      </c>
      <c r="H33" s="20" t="s">
        <v>531</v>
      </c>
      <c r="I33" s="59"/>
      <c r="J33" s="20"/>
      <c r="K33" s="59"/>
      <c r="L33" s="21" t="str">
        <f t="shared" si="0"/>
        <v/>
      </c>
    </row>
    <row r="34" spans="1:12" ht="17.25" customHeight="1">
      <c r="A34" s="19"/>
      <c r="B34" s="27"/>
      <c r="C34" s="13" t="s">
        <v>328</v>
      </c>
      <c r="D34" s="14" t="s">
        <v>329</v>
      </c>
      <c r="E34" s="15" t="s">
        <v>330</v>
      </c>
      <c r="F34" s="16" t="s">
        <v>335</v>
      </c>
      <c r="G34" s="16" t="s">
        <v>293</v>
      </c>
      <c r="H34" s="20" t="s">
        <v>531</v>
      </c>
      <c r="I34" s="59"/>
      <c r="J34" s="20"/>
      <c r="K34" s="59"/>
      <c r="L34" s="21" t="str">
        <f t="shared" si="0"/>
        <v/>
      </c>
    </row>
    <row r="35" spans="1:12" ht="17.25" customHeight="1">
      <c r="A35" s="19"/>
      <c r="B35" s="27"/>
      <c r="C35" s="13" t="s">
        <v>87</v>
      </c>
      <c r="D35" s="14" t="s">
        <v>88</v>
      </c>
      <c r="E35" s="15">
        <v>37928</v>
      </c>
      <c r="F35" s="16" t="s">
        <v>13</v>
      </c>
      <c r="G35" s="16" t="s">
        <v>54</v>
      </c>
      <c r="H35" s="20" t="s">
        <v>531</v>
      </c>
      <c r="I35" s="59"/>
      <c r="J35" s="20"/>
      <c r="K35" s="59"/>
      <c r="L35" s="21" t="str">
        <f t="shared" si="0"/>
        <v/>
      </c>
    </row>
    <row r="36" spans="1:12" ht="17.25" customHeight="1">
      <c r="A36" s="19"/>
      <c r="B36" s="27"/>
      <c r="C36" s="13" t="s">
        <v>26</v>
      </c>
      <c r="D36" s="14" t="s">
        <v>504</v>
      </c>
      <c r="E36" s="15">
        <v>38728</v>
      </c>
      <c r="F36" s="16" t="s">
        <v>13</v>
      </c>
      <c r="G36" s="16" t="s">
        <v>31</v>
      </c>
      <c r="H36" s="20" t="s">
        <v>531</v>
      </c>
      <c r="I36" s="59"/>
      <c r="J36" s="20"/>
      <c r="K36" s="59"/>
      <c r="L36" s="21" t="str">
        <f t="shared" si="0"/>
        <v/>
      </c>
    </row>
  </sheetData>
  <sortState ref="A7:L12">
    <sortCondition ref="A7:A12"/>
  </sortState>
  <printOptions horizontalCentered="1"/>
  <pageMargins left="0.39370078740157483" right="0.39370078740157483" top="0.78740157480314965" bottom="0.39370078740157483" header="0.39370078740157483" footer="0.39370078740157483"/>
  <pageSetup paperSize="9" scale="92" fitToWidth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</sheetPr>
  <dimension ref="A1:X11"/>
  <sheetViews>
    <sheetView workbookViewId="0">
      <selection activeCell="B3" sqref="B3"/>
    </sheetView>
  </sheetViews>
  <sheetFormatPr defaultColWidth="9.109375" defaultRowHeight="13.2"/>
  <cols>
    <col min="1" max="2" width="5.44140625" style="1" customWidth="1"/>
    <col min="3" max="3" width="7.6640625" style="1" customWidth="1"/>
    <col min="4" max="4" width="12.44140625" style="1" customWidth="1"/>
    <col min="5" max="5" width="11.88671875" style="1" customWidth="1"/>
    <col min="6" max="6" width="13.6640625" style="1" customWidth="1"/>
    <col min="7" max="7" width="25.5546875" style="1" bestFit="1" customWidth="1"/>
    <col min="8" max="12" width="4.5546875" style="1" customWidth="1"/>
    <col min="13" max="22" width="4.5546875" style="1" hidden="1" customWidth="1"/>
    <col min="23" max="23" width="6.5546875" style="1" customWidth="1"/>
    <col min="24" max="24" width="5.6640625" style="1" customWidth="1"/>
    <col min="25" max="16384" width="9.109375" style="1"/>
  </cols>
  <sheetData>
    <row r="1" spans="1:24" ht="17.399999999999999">
      <c r="A1" s="66" t="s">
        <v>235</v>
      </c>
      <c r="B1" s="66"/>
    </row>
    <row r="2" spans="1:24">
      <c r="A2" s="1" t="s">
        <v>0</v>
      </c>
      <c r="G2" s="2">
        <v>44946</v>
      </c>
    </row>
    <row r="3" spans="1:24">
      <c r="D3" s="3" t="s">
        <v>70</v>
      </c>
      <c r="E3" s="3"/>
      <c r="F3" s="3" t="s">
        <v>132</v>
      </c>
    </row>
    <row r="4" spans="1:24" ht="13.8" thickBot="1"/>
    <row r="5" spans="1:24" ht="13.8" thickBot="1">
      <c r="A5" s="63" t="s">
        <v>534</v>
      </c>
      <c r="B5" s="74" t="s">
        <v>552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60">
        <v>140</v>
      </c>
      <c r="I5" s="60">
        <v>145</v>
      </c>
      <c r="J5" s="60">
        <v>160</v>
      </c>
      <c r="K5" s="60">
        <v>165</v>
      </c>
      <c r="L5" s="60">
        <v>170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29" t="s">
        <v>71</v>
      </c>
      <c r="X5" s="29" t="s">
        <v>58</v>
      </c>
    </row>
    <row r="6" spans="1:24" ht="17.25" customHeight="1">
      <c r="A6" s="19">
        <v>1</v>
      </c>
      <c r="B6" s="27">
        <v>1</v>
      </c>
      <c r="C6" s="13" t="s">
        <v>244</v>
      </c>
      <c r="D6" s="14" t="s">
        <v>245</v>
      </c>
      <c r="E6" s="15" t="s">
        <v>72</v>
      </c>
      <c r="F6" s="16" t="s">
        <v>13</v>
      </c>
      <c r="G6" s="16" t="s">
        <v>246</v>
      </c>
      <c r="H6" s="46"/>
      <c r="I6" s="46"/>
      <c r="J6" s="46">
        <v>0</v>
      </c>
      <c r="K6" s="46">
        <v>0</v>
      </c>
      <c r="L6" s="46" t="s">
        <v>543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33">
        <v>1.65</v>
      </c>
      <c r="X6" s="35" t="str">
        <f>IF(ISBLANK(W6),"",IF(W6&gt;=1.75,"KSM",IF(W6&gt;=1.65,"I A",IF(W6&gt;=1.5,"II A",IF(W6&gt;=1.39,"III A",IF(W6&gt;=1.3,"I JA",IF(W6&gt;=1.22,"II JA",IF(W6&gt;=1.15,"III JA"))))))))</f>
        <v>I A</v>
      </c>
    </row>
    <row r="7" spans="1:24" ht="17.25" customHeight="1">
      <c r="A7" s="19">
        <v>2</v>
      </c>
      <c r="B7" s="27"/>
      <c r="C7" s="13" t="s">
        <v>247</v>
      </c>
      <c r="D7" s="14" t="s">
        <v>248</v>
      </c>
      <c r="E7" s="15" t="s">
        <v>249</v>
      </c>
      <c r="F7" s="16" t="s">
        <v>13</v>
      </c>
      <c r="G7" s="16" t="s">
        <v>250</v>
      </c>
      <c r="H7" s="46"/>
      <c r="I7" s="46"/>
      <c r="J7" s="46">
        <v>0</v>
      </c>
      <c r="K7" s="46" t="s">
        <v>544</v>
      </c>
      <c r="L7" s="46" t="s">
        <v>543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33">
        <v>1.65</v>
      </c>
      <c r="X7" s="35" t="str">
        <f>IF(ISBLANK(W7),"",IF(W7&gt;=1.75,"KSM",IF(W7&gt;=1.65,"I A",IF(W7&gt;=1.5,"II A",IF(W7&gt;=1.39,"III A",IF(W7&gt;=1.3,"I JA",IF(W7&gt;=1.22,"II JA",IF(W7&gt;=1.15,"III JA"))))))))</f>
        <v>I A</v>
      </c>
    </row>
    <row r="8" spans="1:24" ht="17.25" customHeight="1">
      <c r="A8" s="19">
        <v>3</v>
      </c>
      <c r="B8" s="27">
        <v>2</v>
      </c>
      <c r="C8" s="13" t="s">
        <v>514</v>
      </c>
      <c r="D8" s="14" t="s">
        <v>167</v>
      </c>
      <c r="E8" s="15">
        <v>38295</v>
      </c>
      <c r="F8" s="16" t="s">
        <v>0</v>
      </c>
      <c r="G8" s="16" t="s">
        <v>336</v>
      </c>
      <c r="H8" s="46">
        <v>0</v>
      </c>
      <c r="I8" s="46" t="s">
        <v>543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3">
        <v>1.4</v>
      </c>
      <c r="X8" s="35" t="str">
        <f>IF(ISBLANK(W8),"",IF(W8&gt;=1.75,"KSM",IF(W8&gt;=1.65,"I A",IF(W8&gt;=1.5,"II A",IF(W8&gt;=1.39,"III A",IF(W8&gt;=1.3,"I JA",IF(W8&gt;=1.22,"II JA",IF(W8&gt;=1.15,"III JA"))))))))</f>
        <v>III A</v>
      </c>
    </row>
    <row r="9" spans="1:24" ht="17.25" customHeight="1">
      <c r="A9" s="19"/>
      <c r="B9" s="27"/>
      <c r="C9" s="13" t="s">
        <v>169</v>
      </c>
      <c r="D9" s="14" t="s">
        <v>314</v>
      </c>
      <c r="E9" s="15" t="s">
        <v>315</v>
      </c>
      <c r="F9" s="16" t="s">
        <v>335</v>
      </c>
      <c r="G9" s="16" t="s">
        <v>307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33" t="s">
        <v>531</v>
      </c>
      <c r="X9" s="35"/>
    </row>
    <row r="10" spans="1:24" ht="17.25" customHeight="1">
      <c r="A10" s="19"/>
      <c r="B10" s="27"/>
      <c r="C10" s="13" t="s">
        <v>29</v>
      </c>
      <c r="D10" s="14" t="s">
        <v>228</v>
      </c>
      <c r="E10" s="15">
        <v>38892</v>
      </c>
      <c r="F10" s="16" t="s">
        <v>13</v>
      </c>
      <c r="G10" s="16" t="s">
        <v>189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33" t="s">
        <v>531</v>
      </c>
      <c r="X10" s="35"/>
    </row>
    <row r="11" spans="1:24" ht="17.25" customHeight="1">
      <c r="A11" s="19"/>
      <c r="B11" s="27"/>
      <c r="C11" s="13" t="s">
        <v>389</v>
      </c>
      <c r="D11" s="14" t="s">
        <v>390</v>
      </c>
      <c r="E11" s="15">
        <v>35785</v>
      </c>
      <c r="F11" s="16" t="s">
        <v>0</v>
      </c>
      <c r="G11" s="16" t="s">
        <v>391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33" t="s">
        <v>531</v>
      </c>
      <c r="X11" s="35"/>
    </row>
  </sheetData>
  <sortState ref="A6:X11">
    <sortCondition descending="1" ref="W6:W11"/>
  </sortState>
  <pageMargins left="0.25" right="0.25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3"/>
  </sheetPr>
  <dimension ref="A1:X9"/>
  <sheetViews>
    <sheetView workbookViewId="0">
      <selection activeCell="G18" sqref="G18"/>
    </sheetView>
  </sheetViews>
  <sheetFormatPr defaultColWidth="9.109375" defaultRowHeight="13.2"/>
  <cols>
    <col min="1" max="2" width="4.33203125" style="1" customWidth="1"/>
    <col min="3" max="3" width="9" style="1" bestFit="1" customWidth="1"/>
    <col min="4" max="4" width="12.44140625" style="1" bestFit="1" customWidth="1"/>
    <col min="5" max="5" width="10.33203125" style="1" customWidth="1"/>
    <col min="6" max="6" width="13.6640625" style="1" customWidth="1"/>
    <col min="7" max="7" width="13.109375" style="1" bestFit="1" customWidth="1"/>
    <col min="8" max="9" width="4.5546875" style="1" customWidth="1"/>
    <col min="10" max="10" width="5" style="1" customWidth="1"/>
    <col min="11" max="17" width="4.5546875" style="1" customWidth="1"/>
    <col min="18" max="22" width="4.5546875" style="1" hidden="1" customWidth="1"/>
    <col min="23" max="23" width="6.5546875" style="1" customWidth="1"/>
    <col min="24" max="24" width="5.6640625" style="1" customWidth="1"/>
    <col min="25" max="16384" width="9.109375" style="1"/>
  </cols>
  <sheetData>
    <row r="1" spans="1:24" ht="17.399999999999999">
      <c r="A1" s="66" t="s">
        <v>235</v>
      </c>
      <c r="B1" s="66"/>
    </row>
    <row r="2" spans="1:24">
      <c r="A2" s="1" t="s">
        <v>0</v>
      </c>
      <c r="G2" s="2">
        <v>44946</v>
      </c>
    </row>
    <row r="3" spans="1:24">
      <c r="D3" s="3" t="s">
        <v>70</v>
      </c>
      <c r="E3" s="3"/>
      <c r="F3" s="3" t="s">
        <v>133</v>
      </c>
    </row>
    <row r="4" spans="1:24" ht="13.8" thickBot="1"/>
    <row r="5" spans="1:24" ht="13.8" thickBot="1">
      <c r="A5" s="63" t="s">
        <v>534</v>
      </c>
      <c r="B5" s="74" t="s">
        <v>552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60">
        <v>145</v>
      </c>
      <c r="I5" s="60">
        <v>150</v>
      </c>
      <c r="J5" s="60">
        <v>155</v>
      </c>
      <c r="K5" s="60">
        <v>160</v>
      </c>
      <c r="L5" s="60">
        <v>165</v>
      </c>
      <c r="M5" s="60">
        <v>170</v>
      </c>
      <c r="N5" s="60">
        <v>175</v>
      </c>
      <c r="O5" s="60">
        <v>180</v>
      </c>
      <c r="P5" s="60">
        <v>185</v>
      </c>
      <c r="Q5" s="60">
        <v>190</v>
      </c>
      <c r="R5" s="60"/>
      <c r="S5" s="60"/>
      <c r="T5" s="60"/>
      <c r="U5" s="60"/>
      <c r="V5" s="60"/>
      <c r="W5" s="29" t="s">
        <v>71</v>
      </c>
      <c r="X5" s="29" t="s">
        <v>58</v>
      </c>
    </row>
    <row r="6" spans="1:24" ht="17.25" customHeight="1">
      <c r="A6" s="19">
        <v>1</v>
      </c>
      <c r="B6" s="27">
        <v>1</v>
      </c>
      <c r="C6" s="13" t="s">
        <v>268</v>
      </c>
      <c r="D6" s="14" t="s">
        <v>269</v>
      </c>
      <c r="E6" s="15" t="s">
        <v>270</v>
      </c>
      <c r="F6" s="16" t="s">
        <v>13</v>
      </c>
      <c r="G6" s="16" t="s">
        <v>246</v>
      </c>
      <c r="H6" s="46"/>
      <c r="I6" s="46"/>
      <c r="J6" s="46"/>
      <c r="K6" s="46"/>
      <c r="L6" s="46"/>
      <c r="M6" s="46">
        <v>0</v>
      </c>
      <c r="N6" s="46">
        <v>0</v>
      </c>
      <c r="O6" s="46">
        <v>0</v>
      </c>
      <c r="P6" s="46" t="s">
        <v>542</v>
      </c>
      <c r="Q6" s="46" t="s">
        <v>543</v>
      </c>
      <c r="R6" s="46"/>
      <c r="S6" s="46"/>
      <c r="T6" s="46"/>
      <c r="U6" s="46"/>
      <c r="V6" s="46"/>
      <c r="W6" s="33">
        <v>1.85</v>
      </c>
      <c r="X6" s="35" t="str">
        <f>IF(ISBLANK(W6),"",IF(W6&lt;1.6,"",IF(W6&gt;=2.28,"TSM",IF(W6&gt;=2.15,"SM",IF(W6&gt;=2.03,"KSM",IF(W6&gt;=1.9,"I A",IF(W6&gt;=1.75,"II A",IF(W6&gt;=1.6,"III A"))))))))</f>
        <v>II A</v>
      </c>
    </row>
    <row r="7" spans="1:24" ht="17.25" customHeight="1">
      <c r="A7" s="19">
        <v>2</v>
      </c>
      <c r="B7" s="27">
        <v>2</v>
      </c>
      <c r="C7" s="13" t="s">
        <v>271</v>
      </c>
      <c r="D7" s="14" t="s">
        <v>272</v>
      </c>
      <c r="E7" s="15" t="s">
        <v>273</v>
      </c>
      <c r="F7" s="16" t="s">
        <v>0</v>
      </c>
      <c r="G7" s="16" t="s">
        <v>246</v>
      </c>
      <c r="H7" s="46">
        <v>0</v>
      </c>
      <c r="I7" s="46">
        <v>0</v>
      </c>
      <c r="J7" s="46">
        <v>0</v>
      </c>
      <c r="K7" s="46">
        <v>0</v>
      </c>
      <c r="L7" s="46" t="s">
        <v>542</v>
      </c>
      <c r="M7" s="46" t="s">
        <v>543</v>
      </c>
      <c r="N7" s="46"/>
      <c r="O7" s="46"/>
      <c r="P7" s="46"/>
      <c r="Q7" s="46"/>
      <c r="R7" s="46"/>
      <c r="S7" s="46"/>
      <c r="T7" s="46"/>
      <c r="U7" s="46"/>
      <c r="V7" s="46"/>
      <c r="W7" s="33">
        <v>1.65</v>
      </c>
      <c r="X7" s="35" t="str">
        <f>IF(ISBLANK(W7),"",IF(W7&lt;1.6,"",IF(W7&gt;=2.28,"TSM",IF(W7&gt;=2.15,"SM",IF(W7&gt;=2.03,"KSM",IF(W7&gt;=1.9,"I A",IF(W7&gt;=1.75,"II A",IF(W7&gt;=1.6,"III A"))))))))</f>
        <v>III A</v>
      </c>
    </row>
    <row r="8" spans="1:24" ht="17.25" customHeight="1">
      <c r="A8" s="19">
        <v>3</v>
      </c>
      <c r="B8" s="27">
        <v>3</v>
      </c>
      <c r="C8" s="13" t="s">
        <v>369</v>
      </c>
      <c r="D8" s="14" t="s">
        <v>116</v>
      </c>
      <c r="E8" s="15" t="s">
        <v>370</v>
      </c>
      <c r="F8" s="16" t="s">
        <v>13</v>
      </c>
      <c r="G8" s="16" t="s">
        <v>368</v>
      </c>
      <c r="H8" s="46">
        <v>0</v>
      </c>
      <c r="I8" s="46">
        <v>0</v>
      </c>
      <c r="J8" s="46" t="s">
        <v>542</v>
      </c>
      <c r="K8" s="46">
        <v>0</v>
      </c>
      <c r="L8" s="46" t="s">
        <v>544</v>
      </c>
      <c r="M8" s="46" t="s">
        <v>543</v>
      </c>
      <c r="N8" s="46"/>
      <c r="O8" s="46"/>
      <c r="P8" s="46"/>
      <c r="Q8" s="46"/>
      <c r="R8" s="46"/>
      <c r="S8" s="46"/>
      <c r="T8" s="46"/>
      <c r="U8" s="46"/>
      <c r="V8" s="46"/>
      <c r="W8" s="33">
        <v>1.65</v>
      </c>
      <c r="X8" s="35" t="str">
        <f>IF(ISBLANK(W8),"",IF(W8&lt;1.6,"",IF(W8&gt;=2.28,"TSM",IF(W8&gt;=2.15,"SM",IF(W8&gt;=2.03,"KSM",IF(W8&gt;=1.9,"I A",IF(W8&gt;=1.75,"II A",IF(W8&gt;=1.6,"III A"))))))))</f>
        <v>III A</v>
      </c>
    </row>
    <row r="9" spans="1:24" ht="17.25" customHeight="1">
      <c r="A9" s="19"/>
      <c r="B9" s="27"/>
      <c r="C9" s="13" t="s">
        <v>206</v>
      </c>
      <c r="D9" s="14" t="s">
        <v>265</v>
      </c>
      <c r="E9" s="15" t="s">
        <v>266</v>
      </c>
      <c r="F9" s="16" t="s">
        <v>13</v>
      </c>
      <c r="G9" s="16" t="s">
        <v>267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33" t="s">
        <v>531</v>
      </c>
      <c r="X9" s="35"/>
    </row>
  </sheetData>
  <sortState ref="A6:X9">
    <sortCondition descending="1" ref="W6:W9"/>
  </sortState>
  <pageMargins left="0.25" right="0.25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13"/>
  </sheetPr>
  <dimension ref="A1:Y13"/>
  <sheetViews>
    <sheetView zoomScaleNormal="100" workbookViewId="0">
      <selection activeCell="AA17" sqref="AA17"/>
    </sheetView>
  </sheetViews>
  <sheetFormatPr defaultColWidth="9.109375" defaultRowHeight="13.2"/>
  <cols>
    <col min="1" max="1" width="5.33203125" style="1" customWidth="1"/>
    <col min="2" max="2" width="3.6640625" style="1" bestFit="1" customWidth="1"/>
    <col min="3" max="3" width="7.88671875" style="1" customWidth="1"/>
    <col min="4" max="4" width="11.44140625" style="1" customWidth="1"/>
    <col min="5" max="5" width="9.6640625" style="1" bestFit="1" customWidth="1"/>
    <col min="6" max="6" width="13.6640625" style="1" customWidth="1"/>
    <col min="7" max="7" width="9.6640625" style="1" bestFit="1" customWidth="1"/>
    <col min="8" max="23" width="4.21875" style="1" customWidth="1"/>
    <col min="24" max="24" width="6.5546875" style="1" customWidth="1"/>
    <col min="25" max="25" width="4.77734375" style="1" bestFit="1" customWidth="1"/>
    <col min="26" max="16384" width="9.109375" style="1"/>
  </cols>
  <sheetData>
    <row r="1" spans="1:25" ht="17.399999999999999">
      <c r="A1" s="66" t="s">
        <v>235</v>
      </c>
      <c r="B1" s="66"/>
    </row>
    <row r="2" spans="1:25">
      <c r="A2" s="1" t="s">
        <v>0</v>
      </c>
      <c r="G2" s="2">
        <v>44945</v>
      </c>
    </row>
    <row r="3" spans="1:25">
      <c r="D3" s="3" t="s">
        <v>84</v>
      </c>
      <c r="E3" s="3"/>
      <c r="F3" s="3" t="s">
        <v>132</v>
      </c>
    </row>
    <row r="4" spans="1:25" ht="13.8" thickBot="1"/>
    <row r="5" spans="1:25" ht="13.8" thickBot="1">
      <c r="A5" s="63" t="s">
        <v>534</v>
      </c>
      <c r="B5" s="74" t="s">
        <v>545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60">
        <v>220</v>
      </c>
      <c r="I5" s="60">
        <v>235</v>
      </c>
      <c r="J5" s="60">
        <v>250</v>
      </c>
      <c r="K5" s="60">
        <v>265</v>
      </c>
      <c r="L5" s="60">
        <v>275</v>
      </c>
      <c r="M5" s="60">
        <v>285</v>
      </c>
      <c r="N5" s="60">
        <v>295</v>
      </c>
      <c r="O5" s="60">
        <v>305</v>
      </c>
      <c r="P5" s="60">
        <v>315</v>
      </c>
      <c r="Q5" s="60">
        <v>325</v>
      </c>
      <c r="R5" s="60">
        <v>345</v>
      </c>
      <c r="S5" s="60">
        <v>355</v>
      </c>
      <c r="T5" s="60">
        <v>375</v>
      </c>
      <c r="U5" s="60">
        <v>390</v>
      </c>
      <c r="V5" s="60">
        <v>400</v>
      </c>
      <c r="W5" s="60">
        <v>405</v>
      </c>
      <c r="X5" s="29" t="s">
        <v>71</v>
      </c>
      <c r="Y5" s="29" t="s">
        <v>58</v>
      </c>
    </row>
    <row r="6" spans="1:25" ht="17.25" customHeight="1">
      <c r="A6" s="19">
        <v>1</v>
      </c>
      <c r="B6" s="19">
        <v>1</v>
      </c>
      <c r="C6" s="47" t="s">
        <v>34</v>
      </c>
      <c r="D6" s="48" t="s">
        <v>35</v>
      </c>
      <c r="E6" s="58">
        <v>38476</v>
      </c>
      <c r="F6" s="46" t="s">
        <v>13</v>
      </c>
      <c r="G6" s="49" t="s">
        <v>31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 t="s">
        <v>542</v>
      </c>
      <c r="U6" s="46">
        <v>0</v>
      </c>
      <c r="V6" s="46" t="s">
        <v>544</v>
      </c>
      <c r="W6" s="46" t="s">
        <v>543</v>
      </c>
      <c r="X6" s="33">
        <v>4</v>
      </c>
      <c r="Y6" s="35" t="str">
        <f t="shared" ref="Y6:Y11" si="0">IF(ISBLANK(X6),"",IF(X6&lt;2.4,"",IF(X6&gt;=4.1,"TSM",IF(X6&gt;=3.82,"SM",IF(X6&gt;=3.48,"KSM",IF(X6&gt;=3.1,"I A",IF(X6&gt;=2.7,"II A",IF(X6&gt;=2.4,"III A"))))))))</f>
        <v>SM</v>
      </c>
    </row>
    <row r="7" spans="1:25" ht="17.25" customHeight="1">
      <c r="A7" s="19">
        <v>2</v>
      </c>
      <c r="B7" s="19">
        <v>2</v>
      </c>
      <c r="C7" s="47" t="s">
        <v>38</v>
      </c>
      <c r="D7" s="48" t="s">
        <v>91</v>
      </c>
      <c r="E7" s="58">
        <v>38988</v>
      </c>
      <c r="F7" s="46" t="s">
        <v>13</v>
      </c>
      <c r="G7" s="49" t="s">
        <v>31</v>
      </c>
      <c r="H7" s="46"/>
      <c r="I7" s="46"/>
      <c r="J7" s="46"/>
      <c r="K7" s="46"/>
      <c r="L7" s="46"/>
      <c r="M7" s="46"/>
      <c r="N7" s="46"/>
      <c r="O7" s="46"/>
      <c r="P7" s="46"/>
      <c r="Q7" s="46" t="s">
        <v>544</v>
      </c>
      <c r="R7" s="46" t="s">
        <v>542</v>
      </c>
      <c r="S7" s="46" t="s">
        <v>543</v>
      </c>
      <c r="T7" s="46"/>
      <c r="U7" s="46"/>
      <c r="V7" s="46"/>
      <c r="W7" s="46"/>
      <c r="X7" s="33">
        <v>3.45</v>
      </c>
      <c r="Y7" s="35" t="str">
        <f t="shared" si="0"/>
        <v>I A</v>
      </c>
    </row>
    <row r="8" spans="1:25" ht="17.25" customHeight="1">
      <c r="A8" s="19">
        <v>3</v>
      </c>
      <c r="B8" s="19">
        <v>3</v>
      </c>
      <c r="C8" s="47" t="s">
        <v>96</v>
      </c>
      <c r="D8" s="48" t="s">
        <v>97</v>
      </c>
      <c r="E8" s="58">
        <v>39035</v>
      </c>
      <c r="F8" s="46" t="s">
        <v>13</v>
      </c>
      <c r="G8" s="49" t="s">
        <v>31</v>
      </c>
      <c r="H8" s="46"/>
      <c r="I8" s="46">
        <v>0</v>
      </c>
      <c r="J8" s="46">
        <v>0</v>
      </c>
      <c r="K8" s="46">
        <v>0</v>
      </c>
      <c r="L8" s="46" t="s">
        <v>544</v>
      </c>
      <c r="M8" s="46">
        <v>0</v>
      </c>
      <c r="N8" s="46">
        <v>0</v>
      </c>
      <c r="O8" s="46">
        <v>0</v>
      </c>
      <c r="P8" s="46" t="s">
        <v>543</v>
      </c>
      <c r="Q8" s="46"/>
      <c r="R8" s="46"/>
      <c r="S8" s="46"/>
      <c r="T8" s="46"/>
      <c r="U8" s="46"/>
      <c r="V8" s="46"/>
      <c r="W8" s="46"/>
      <c r="X8" s="33">
        <v>3.05</v>
      </c>
      <c r="Y8" s="35" t="str">
        <f t="shared" si="0"/>
        <v>II A</v>
      </c>
    </row>
    <row r="9" spans="1:25" ht="17.25" customHeight="1">
      <c r="A9" s="19">
        <v>4</v>
      </c>
      <c r="B9" s="19">
        <v>4</v>
      </c>
      <c r="C9" s="47" t="s">
        <v>92</v>
      </c>
      <c r="D9" s="48" t="s">
        <v>93</v>
      </c>
      <c r="E9" s="58">
        <v>38378</v>
      </c>
      <c r="F9" s="46" t="s">
        <v>13</v>
      </c>
      <c r="G9" s="49" t="s">
        <v>31</v>
      </c>
      <c r="H9" s="46"/>
      <c r="I9" s="46">
        <v>0</v>
      </c>
      <c r="J9" s="46">
        <v>0</v>
      </c>
      <c r="K9" s="46">
        <v>0</v>
      </c>
      <c r="L9" s="46">
        <v>0</v>
      </c>
      <c r="M9" s="46" t="s">
        <v>544</v>
      </c>
      <c r="N9" s="46" t="s">
        <v>543</v>
      </c>
      <c r="O9" s="46"/>
      <c r="P9" s="46"/>
      <c r="Q9" s="46"/>
      <c r="R9" s="46"/>
      <c r="S9" s="46"/>
      <c r="T9" s="46"/>
      <c r="U9" s="46"/>
      <c r="V9" s="46"/>
      <c r="W9" s="46"/>
      <c r="X9" s="33">
        <v>2.85</v>
      </c>
      <c r="Y9" s="35" t="str">
        <f t="shared" si="0"/>
        <v>II A</v>
      </c>
    </row>
    <row r="10" spans="1:25" ht="17.25" customHeight="1">
      <c r="A10" s="19">
        <v>5</v>
      </c>
      <c r="B10" s="19">
        <v>5</v>
      </c>
      <c r="C10" s="47" t="s">
        <v>94</v>
      </c>
      <c r="D10" s="48" t="s">
        <v>95</v>
      </c>
      <c r="E10" s="58">
        <v>38966</v>
      </c>
      <c r="F10" s="46" t="s">
        <v>13</v>
      </c>
      <c r="G10" s="49" t="s">
        <v>31</v>
      </c>
      <c r="H10" s="46" t="s">
        <v>542</v>
      </c>
      <c r="I10" s="46">
        <v>0</v>
      </c>
      <c r="J10" s="46" t="s">
        <v>543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33">
        <v>2.35</v>
      </c>
      <c r="Y10" s="35" t="str">
        <f t="shared" si="0"/>
        <v/>
      </c>
    </row>
    <row r="11" spans="1:25" ht="17.25" customHeight="1">
      <c r="A11" s="19">
        <v>6</v>
      </c>
      <c r="B11" s="19">
        <v>6</v>
      </c>
      <c r="C11" s="47" t="s">
        <v>119</v>
      </c>
      <c r="D11" s="48" t="s">
        <v>120</v>
      </c>
      <c r="E11" s="58">
        <v>38687</v>
      </c>
      <c r="F11" s="46" t="s">
        <v>0</v>
      </c>
      <c r="G11" s="49" t="s">
        <v>217</v>
      </c>
      <c r="H11" s="46" t="s">
        <v>542</v>
      </c>
      <c r="I11" s="46" t="s">
        <v>544</v>
      </c>
      <c r="J11" s="46" t="s">
        <v>543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33">
        <v>2.35</v>
      </c>
      <c r="Y11" s="35" t="str">
        <f t="shared" si="0"/>
        <v/>
      </c>
    </row>
    <row r="12" spans="1:25" ht="17.25" customHeight="1">
      <c r="A12" s="19"/>
      <c r="B12" s="27"/>
      <c r="C12" s="47" t="s">
        <v>117</v>
      </c>
      <c r="D12" s="48" t="s">
        <v>118</v>
      </c>
      <c r="E12" s="58">
        <v>38881</v>
      </c>
      <c r="F12" s="46" t="s">
        <v>13</v>
      </c>
      <c r="G12" s="49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33" t="s">
        <v>531</v>
      </c>
      <c r="Y12" s="35"/>
    </row>
    <row r="13" spans="1:25" ht="17.25" customHeight="1">
      <c r="C13" s="22"/>
      <c r="D13" s="22"/>
      <c r="E13" s="22"/>
      <c r="F13" s="22"/>
      <c r="G13" s="22"/>
      <c r="H13" s="22"/>
    </row>
  </sheetData>
  <sortState ref="A6:Y12">
    <sortCondition descending="1" ref="X6:X12"/>
  </sortState>
  <pageMargins left="0.25" right="0.25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13"/>
  </sheetPr>
  <dimension ref="A1:AA13"/>
  <sheetViews>
    <sheetView workbookViewId="0">
      <selection activeCell="Z19" sqref="Z19"/>
    </sheetView>
  </sheetViews>
  <sheetFormatPr defaultColWidth="9.109375" defaultRowHeight="13.2"/>
  <cols>
    <col min="1" max="2" width="4.33203125" style="1" customWidth="1"/>
    <col min="3" max="3" width="8.5546875" style="1" customWidth="1"/>
    <col min="4" max="4" width="13" style="1" customWidth="1"/>
    <col min="5" max="5" width="10.33203125" style="1" bestFit="1" customWidth="1"/>
    <col min="6" max="6" width="13" style="1" customWidth="1"/>
    <col min="7" max="7" width="17.6640625" style="1" bestFit="1" customWidth="1"/>
    <col min="8" max="25" width="3.88671875" style="1" customWidth="1"/>
    <col min="26" max="26" width="5.77734375" style="1" customWidth="1"/>
    <col min="27" max="27" width="4.77734375" style="1" bestFit="1" customWidth="1"/>
    <col min="28" max="16384" width="9.109375" style="1"/>
  </cols>
  <sheetData>
    <row r="1" spans="1:27" ht="17.399999999999999">
      <c r="A1" s="66" t="s">
        <v>235</v>
      </c>
      <c r="B1" s="66"/>
    </row>
    <row r="2" spans="1:27">
      <c r="A2" s="1" t="s">
        <v>0</v>
      </c>
      <c r="G2" s="2">
        <v>44945</v>
      </c>
    </row>
    <row r="3" spans="1:27">
      <c r="D3" s="3" t="s">
        <v>84</v>
      </c>
      <c r="E3" s="3"/>
      <c r="F3" s="3" t="s">
        <v>133</v>
      </c>
    </row>
    <row r="4" spans="1:27" ht="13.8" thickBot="1"/>
    <row r="5" spans="1:27" ht="13.8" thickBot="1">
      <c r="A5" s="63" t="s">
        <v>534</v>
      </c>
      <c r="B5" s="74" t="s">
        <v>545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60">
        <v>240</v>
      </c>
      <c r="I5" s="60">
        <v>260</v>
      </c>
      <c r="J5" s="60">
        <v>280</v>
      </c>
      <c r="K5" s="60">
        <v>300</v>
      </c>
      <c r="L5" s="60">
        <v>320</v>
      </c>
      <c r="M5" s="60">
        <v>340</v>
      </c>
      <c r="N5" s="60">
        <v>350</v>
      </c>
      <c r="O5" s="60">
        <v>360</v>
      </c>
      <c r="P5" s="60">
        <v>370</v>
      </c>
      <c r="Q5" s="60">
        <v>380</v>
      </c>
      <c r="R5" s="60">
        <v>390</v>
      </c>
      <c r="S5" s="60">
        <v>400</v>
      </c>
      <c r="T5" s="60">
        <v>410</v>
      </c>
      <c r="U5" s="60">
        <v>420</v>
      </c>
      <c r="V5" s="60">
        <v>430</v>
      </c>
      <c r="W5" s="60">
        <v>440</v>
      </c>
      <c r="X5" s="60">
        <v>450</v>
      </c>
      <c r="Y5" s="60">
        <v>475</v>
      </c>
      <c r="Z5" s="29" t="s">
        <v>71</v>
      </c>
      <c r="AA5" s="29" t="s">
        <v>58</v>
      </c>
    </row>
    <row r="6" spans="1:27" ht="17.25" customHeight="1">
      <c r="A6" s="19">
        <v>1</v>
      </c>
      <c r="B6" s="27"/>
      <c r="C6" s="13" t="s">
        <v>194</v>
      </c>
      <c r="D6" s="14" t="s">
        <v>227</v>
      </c>
      <c r="E6" s="15" t="s">
        <v>193</v>
      </c>
      <c r="F6" s="16" t="s">
        <v>13</v>
      </c>
      <c r="G6" s="16" t="s">
        <v>195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>
        <v>0</v>
      </c>
      <c r="U6" s="46" t="s">
        <v>546</v>
      </c>
      <c r="V6" s="46">
        <v>0</v>
      </c>
      <c r="W6" s="46" t="s">
        <v>546</v>
      </c>
      <c r="X6" s="46">
        <v>0</v>
      </c>
      <c r="Y6" s="46" t="s">
        <v>543</v>
      </c>
      <c r="Z6" s="33">
        <v>4.5</v>
      </c>
      <c r="AA6" s="35" t="str">
        <f t="shared" ref="AA6:AA12" si="0">IF(ISBLANK(Z6),"",IF(Z6&lt;3.05,"",IF(Z6&gt;=5.55,"TSM",IF(Z6&gt;=5.1,"SM",IF(Z6&gt;=4.6,"KSM",IF(Z6&gt;=4.1,"I A",IF(Z6&gt;=3.5,"II A",IF(Z6&gt;=3.05,"III A"))))))))</f>
        <v>I A</v>
      </c>
    </row>
    <row r="7" spans="1:27" ht="17.25" customHeight="1">
      <c r="A7" s="19">
        <v>2</v>
      </c>
      <c r="B7" s="27"/>
      <c r="C7" s="13" t="s">
        <v>41</v>
      </c>
      <c r="D7" s="14" t="s">
        <v>42</v>
      </c>
      <c r="E7" s="15">
        <v>37885</v>
      </c>
      <c r="F7" s="16" t="s">
        <v>13</v>
      </c>
      <c r="G7" s="16" t="s">
        <v>43</v>
      </c>
      <c r="H7" s="46"/>
      <c r="I7" s="46"/>
      <c r="J7" s="46"/>
      <c r="K7" s="46"/>
      <c r="L7" s="46"/>
      <c r="M7" s="46"/>
      <c r="N7" s="46"/>
      <c r="O7" s="46"/>
      <c r="P7" s="46"/>
      <c r="Q7" s="46" t="s">
        <v>542</v>
      </c>
      <c r="R7" s="46" t="s">
        <v>546</v>
      </c>
      <c r="S7" s="46">
        <v>0</v>
      </c>
      <c r="T7" s="46">
        <v>0</v>
      </c>
      <c r="U7" s="46">
        <v>0</v>
      </c>
      <c r="V7" s="46">
        <v>0</v>
      </c>
      <c r="W7" s="46" t="s">
        <v>543</v>
      </c>
      <c r="X7" s="46"/>
      <c r="Y7" s="46"/>
      <c r="Z7" s="33">
        <v>4.3</v>
      </c>
      <c r="AA7" s="35" t="str">
        <f t="shared" si="0"/>
        <v>I A</v>
      </c>
    </row>
    <row r="8" spans="1:27" ht="17.25" customHeight="1">
      <c r="A8" s="19">
        <v>3</v>
      </c>
      <c r="B8" s="27">
        <v>1</v>
      </c>
      <c r="C8" s="13" t="s">
        <v>241</v>
      </c>
      <c r="D8" s="14" t="s">
        <v>81</v>
      </c>
      <c r="E8" s="15">
        <v>39296</v>
      </c>
      <c r="F8" s="16" t="s">
        <v>13</v>
      </c>
      <c r="G8" s="16" t="s">
        <v>31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>
        <v>0</v>
      </c>
      <c r="T8" s="46">
        <v>0</v>
      </c>
      <c r="U8" s="46">
        <v>0</v>
      </c>
      <c r="V8" s="46" t="s">
        <v>544</v>
      </c>
      <c r="W8" s="46" t="s">
        <v>543</v>
      </c>
      <c r="X8" s="46"/>
      <c r="Y8" s="46"/>
      <c r="Z8" s="33">
        <v>4.3</v>
      </c>
      <c r="AA8" s="35" t="str">
        <f t="shared" si="0"/>
        <v>I A</v>
      </c>
    </row>
    <row r="9" spans="1:27" ht="17.25" customHeight="1">
      <c r="A9" s="19">
        <v>4</v>
      </c>
      <c r="B9" s="27">
        <v>2</v>
      </c>
      <c r="C9" s="13" t="s">
        <v>123</v>
      </c>
      <c r="D9" s="14" t="s">
        <v>379</v>
      </c>
      <c r="E9" s="15" t="s">
        <v>196</v>
      </c>
      <c r="F9" s="16" t="s">
        <v>13</v>
      </c>
      <c r="G9" s="77" t="s">
        <v>380</v>
      </c>
      <c r="H9" s="46"/>
      <c r="I9" s="46"/>
      <c r="J9" s="46"/>
      <c r="K9" s="46"/>
      <c r="L9" s="46"/>
      <c r="M9" s="46"/>
      <c r="N9" s="46">
        <v>0</v>
      </c>
      <c r="O9" s="46">
        <v>0</v>
      </c>
      <c r="P9" s="46">
        <v>0</v>
      </c>
      <c r="Q9" s="46" t="s">
        <v>542</v>
      </c>
      <c r="R9" s="46" t="s">
        <v>542</v>
      </c>
      <c r="S9" s="46" t="s">
        <v>543</v>
      </c>
      <c r="T9" s="46"/>
      <c r="U9" s="46"/>
      <c r="V9" s="46"/>
      <c r="W9" s="46"/>
      <c r="X9" s="46"/>
      <c r="Y9" s="46"/>
      <c r="Z9" s="33">
        <v>3.9</v>
      </c>
      <c r="AA9" s="35" t="str">
        <f t="shared" si="0"/>
        <v>II A</v>
      </c>
    </row>
    <row r="10" spans="1:27" ht="17.25" customHeight="1">
      <c r="A10" s="19">
        <v>5</v>
      </c>
      <c r="B10" s="27">
        <v>3</v>
      </c>
      <c r="C10" s="13" t="s">
        <v>354</v>
      </c>
      <c r="D10" s="14" t="s">
        <v>506</v>
      </c>
      <c r="E10" s="15">
        <v>38387</v>
      </c>
      <c r="F10" s="16" t="s">
        <v>13</v>
      </c>
      <c r="G10" s="16" t="s">
        <v>31</v>
      </c>
      <c r="H10" s="46"/>
      <c r="I10" s="46"/>
      <c r="J10" s="46"/>
      <c r="K10" s="46"/>
      <c r="L10" s="46"/>
      <c r="M10" s="46">
        <v>0</v>
      </c>
      <c r="N10" s="46" t="s">
        <v>546</v>
      </c>
      <c r="O10" s="46" t="s">
        <v>544</v>
      </c>
      <c r="P10" s="46">
        <v>0</v>
      </c>
      <c r="Q10" s="46" t="s">
        <v>543</v>
      </c>
      <c r="R10" s="46"/>
      <c r="S10" s="46"/>
      <c r="T10" s="46"/>
      <c r="U10" s="46"/>
      <c r="V10" s="46"/>
      <c r="W10" s="46"/>
      <c r="X10" s="46"/>
      <c r="Y10" s="46"/>
      <c r="Z10" s="33">
        <v>3.7</v>
      </c>
      <c r="AA10" s="35" t="str">
        <f t="shared" si="0"/>
        <v>II A</v>
      </c>
    </row>
    <row r="11" spans="1:27" ht="17.25" customHeight="1">
      <c r="A11" s="19">
        <v>6</v>
      </c>
      <c r="B11" s="27">
        <v>4</v>
      </c>
      <c r="C11" s="13" t="s">
        <v>173</v>
      </c>
      <c r="D11" s="14" t="s">
        <v>190</v>
      </c>
      <c r="E11" s="15">
        <v>38575</v>
      </c>
      <c r="F11" s="16" t="s">
        <v>13</v>
      </c>
      <c r="G11" s="16" t="s">
        <v>31</v>
      </c>
      <c r="H11" s="46"/>
      <c r="I11" s="46"/>
      <c r="J11" s="46">
        <v>0</v>
      </c>
      <c r="K11" s="46">
        <v>0</v>
      </c>
      <c r="L11" s="46">
        <v>0</v>
      </c>
      <c r="M11" s="46" t="s">
        <v>543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33">
        <v>3.2</v>
      </c>
      <c r="AA11" s="35" t="str">
        <f t="shared" si="0"/>
        <v>III A</v>
      </c>
    </row>
    <row r="12" spans="1:27" ht="17.25" customHeight="1">
      <c r="A12" s="19">
        <v>7</v>
      </c>
      <c r="B12" s="27">
        <v>5</v>
      </c>
      <c r="C12" s="13" t="s">
        <v>98</v>
      </c>
      <c r="D12" s="14" t="s">
        <v>99</v>
      </c>
      <c r="E12" s="15">
        <v>38769</v>
      </c>
      <c r="F12" s="16" t="s">
        <v>13</v>
      </c>
      <c r="G12" s="16" t="s">
        <v>31</v>
      </c>
      <c r="H12" s="46">
        <v>0</v>
      </c>
      <c r="I12" s="46">
        <v>0</v>
      </c>
      <c r="J12" s="46" t="s">
        <v>543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33">
        <v>2.6</v>
      </c>
      <c r="AA12" s="35" t="str">
        <f t="shared" si="0"/>
        <v/>
      </c>
    </row>
    <row r="13" spans="1:27" ht="17.25" customHeight="1">
      <c r="A13" s="19"/>
      <c r="B13" s="27"/>
      <c r="C13" s="13" t="s">
        <v>115</v>
      </c>
      <c r="D13" s="14" t="s">
        <v>116</v>
      </c>
      <c r="E13" s="15">
        <v>38682</v>
      </c>
      <c r="F13" s="16" t="s">
        <v>13</v>
      </c>
      <c r="G13" s="16" t="s">
        <v>43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33" t="s">
        <v>531</v>
      </c>
      <c r="AA13" s="35"/>
    </row>
  </sheetData>
  <sortState ref="A6:AB13">
    <sortCondition descending="1" ref="Z6:Z13"/>
  </sortState>
  <pageMargins left="0.25" right="0.25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3"/>
  </sheetPr>
  <dimension ref="A1:Z16"/>
  <sheetViews>
    <sheetView zoomScaleNormal="100" workbookViewId="0"/>
  </sheetViews>
  <sheetFormatPr defaultRowHeight="13.2"/>
  <cols>
    <col min="1" max="2" width="4.44140625" customWidth="1"/>
    <col min="3" max="3" width="8.5546875" customWidth="1"/>
    <col min="4" max="4" width="14" customWidth="1"/>
    <col min="5" max="5" width="10.88671875" customWidth="1"/>
    <col min="6" max="6" width="13.6640625" bestFit="1" customWidth="1"/>
    <col min="7" max="7" width="24" bestFit="1" customWidth="1"/>
    <col min="8" max="10" width="6.109375" customWidth="1"/>
    <col min="11" max="11" width="4" hidden="1" customWidth="1"/>
    <col min="12" max="14" width="6.109375" customWidth="1"/>
    <col min="15" max="15" width="6.5546875" customWidth="1"/>
    <col min="16" max="16" width="7" bestFit="1" customWidth="1"/>
  </cols>
  <sheetData>
    <row r="1" spans="1:26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0</v>
      </c>
      <c r="B2" s="1"/>
      <c r="C2" s="1"/>
      <c r="D2" s="1"/>
      <c r="E2" s="1"/>
      <c r="F2" s="1"/>
      <c r="G2" s="2">
        <v>44945</v>
      </c>
      <c r="H2" s="1"/>
      <c r="I2" s="1"/>
      <c r="J2" s="1"/>
      <c r="K2" s="1"/>
      <c r="L2" s="1"/>
      <c r="M2" s="1"/>
      <c r="N2" s="1"/>
      <c r="O2" s="23"/>
      <c r="P2" s="1"/>
      <c r="Q2" s="1"/>
      <c r="R2" s="1"/>
      <c r="S2" s="1"/>
      <c r="T2" s="1"/>
      <c r="U2" s="1"/>
      <c r="V2" s="1"/>
      <c r="W2" s="1"/>
      <c r="X2" s="1"/>
      <c r="Z2" s="1"/>
    </row>
    <row r="3" spans="1:26" s="1" customFormat="1">
      <c r="D3" s="3" t="s">
        <v>73</v>
      </c>
      <c r="E3" s="3"/>
      <c r="F3" s="3"/>
      <c r="G3" s="3" t="s">
        <v>132</v>
      </c>
    </row>
    <row r="4" spans="1:26" s="1" customFormat="1" ht="13.8" thickBot="1">
      <c r="H4" s="36"/>
      <c r="I4" s="37"/>
      <c r="J4" s="37" t="s">
        <v>74</v>
      </c>
      <c r="K4" s="37"/>
      <c r="L4" s="37"/>
      <c r="M4" s="37"/>
      <c r="N4" s="38"/>
    </row>
    <row r="5" spans="1:26" ht="13.8" thickBot="1">
      <c r="A5" s="63" t="s">
        <v>534</v>
      </c>
      <c r="B5" s="74" t="s">
        <v>545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39" t="s">
        <v>2</v>
      </c>
      <c r="I5" s="39" t="s">
        <v>14</v>
      </c>
      <c r="J5" s="39" t="s">
        <v>17</v>
      </c>
      <c r="K5" s="40" t="s">
        <v>64</v>
      </c>
      <c r="L5" s="39" t="s">
        <v>18</v>
      </c>
      <c r="M5" s="39" t="s">
        <v>21</v>
      </c>
      <c r="N5" s="39" t="s">
        <v>25</v>
      </c>
      <c r="O5" s="61" t="s">
        <v>71</v>
      </c>
      <c r="P5" s="29" t="s">
        <v>58</v>
      </c>
    </row>
    <row r="6" spans="1:26" ht="16.5" customHeight="1">
      <c r="A6" s="41">
        <v>1</v>
      </c>
      <c r="B6" s="72">
        <v>1</v>
      </c>
      <c r="C6" s="13" t="s">
        <v>124</v>
      </c>
      <c r="D6" s="14" t="s">
        <v>125</v>
      </c>
      <c r="E6" s="15" t="s">
        <v>371</v>
      </c>
      <c r="F6" s="16" t="s">
        <v>13</v>
      </c>
      <c r="G6" s="16" t="s">
        <v>372</v>
      </c>
      <c r="H6" s="42">
        <v>5.59</v>
      </c>
      <c r="I6" s="42">
        <v>5.59</v>
      </c>
      <c r="J6" s="42">
        <v>5.63</v>
      </c>
      <c r="K6" s="43"/>
      <c r="L6" s="42">
        <v>5.67</v>
      </c>
      <c r="M6" s="42">
        <v>5.49</v>
      </c>
      <c r="N6" s="42">
        <v>5.78</v>
      </c>
      <c r="O6" s="61">
        <f t="shared" ref="O6:O12" si="0">MAX(H6:J6,L6:N6)</f>
        <v>5.78</v>
      </c>
      <c r="P6" s="44" t="str">
        <f t="shared" ref="P6:P12" si="1">IF(ISBLANK(O6),"",IF(O6&lt;4.6,"",IF(O6&gt;=6.62,"TSM",IF(O6&gt;=6.3,"SM",IF(O6&gt;=6,"KSM",IF(O6&gt;=5.6,"I A",IF(O6&gt;=5.15,"II A",IF(O6&gt;=4.6,"III A"))))))))</f>
        <v>I A</v>
      </c>
    </row>
    <row r="7" spans="1:26" ht="16.5" customHeight="1">
      <c r="A7" s="41">
        <v>2</v>
      </c>
      <c r="B7" s="72"/>
      <c r="C7" s="13" t="s">
        <v>158</v>
      </c>
      <c r="D7" s="14" t="s">
        <v>159</v>
      </c>
      <c r="E7" s="15" t="s">
        <v>160</v>
      </c>
      <c r="F7" s="16" t="s">
        <v>13</v>
      </c>
      <c r="G7" s="16" t="s">
        <v>450</v>
      </c>
      <c r="H7" s="42" t="s">
        <v>547</v>
      </c>
      <c r="I7" s="42">
        <v>5.6</v>
      </c>
      <c r="J7" s="42">
        <v>5.67</v>
      </c>
      <c r="K7" s="43"/>
      <c r="L7" s="42">
        <v>5.75</v>
      </c>
      <c r="M7" s="42" t="s">
        <v>547</v>
      </c>
      <c r="N7" s="42" t="s">
        <v>547</v>
      </c>
      <c r="O7" s="61">
        <f t="shared" si="0"/>
        <v>5.75</v>
      </c>
      <c r="P7" s="44" t="str">
        <f t="shared" si="1"/>
        <v>I A</v>
      </c>
    </row>
    <row r="8" spans="1:26" ht="16.5" customHeight="1">
      <c r="A8" s="41">
        <v>3</v>
      </c>
      <c r="B8" s="72">
        <v>2</v>
      </c>
      <c r="C8" s="13" t="s">
        <v>365</v>
      </c>
      <c r="D8" s="14" t="s">
        <v>366</v>
      </c>
      <c r="E8" s="15" t="s">
        <v>367</v>
      </c>
      <c r="F8" s="16" t="s">
        <v>13</v>
      </c>
      <c r="G8" s="16" t="s">
        <v>368</v>
      </c>
      <c r="H8" s="42">
        <v>5.47</v>
      </c>
      <c r="I8" s="42">
        <v>5.6</v>
      </c>
      <c r="J8" s="42">
        <v>5.52</v>
      </c>
      <c r="K8" s="43"/>
      <c r="L8" s="42" t="s">
        <v>547</v>
      </c>
      <c r="M8" s="42">
        <v>5.56</v>
      </c>
      <c r="N8" s="42">
        <v>5.68</v>
      </c>
      <c r="O8" s="61">
        <f t="shared" si="0"/>
        <v>5.68</v>
      </c>
      <c r="P8" s="44" t="str">
        <f t="shared" si="1"/>
        <v>I A</v>
      </c>
    </row>
    <row r="9" spans="1:26" ht="16.5" customHeight="1">
      <c r="A9" s="41">
        <v>4</v>
      </c>
      <c r="B9" s="72"/>
      <c r="C9" s="13" t="s">
        <v>153</v>
      </c>
      <c r="D9" s="14" t="s">
        <v>154</v>
      </c>
      <c r="E9" s="15" t="s">
        <v>155</v>
      </c>
      <c r="F9" s="16" t="s">
        <v>13</v>
      </c>
      <c r="G9" s="16" t="s">
        <v>233</v>
      </c>
      <c r="H9" s="42" t="s">
        <v>547</v>
      </c>
      <c r="I9" s="42">
        <v>5.32</v>
      </c>
      <c r="J9" s="42" t="s">
        <v>547</v>
      </c>
      <c r="K9" s="43"/>
      <c r="L9" s="42">
        <v>5.41</v>
      </c>
      <c r="M9" s="42">
        <v>5.33</v>
      </c>
      <c r="N9" s="42">
        <v>5.52</v>
      </c>
      <c r="O9" s="61">
        <f t="shared" si="0"/>
        <v>5.52</v>
      </c>
      <c r="P9" s="44" t="str">
        <f t="shared" si="1"/>
        <v>II A</v>
      </c>
    </row>
    <row r="10" spans="1:26" ht="16.5" customHeight="1">
      <c r="A10" s="41">
        <v>5</v>
      </c>
      <c r="B10" s="72"/>
      <c r="C10" s="13" t="s">
        <v>142</v>
      </c>
      <c r="D10" s="14" t="s">
        <v>143</v>
      </c>
      <c r="E10" s="15" t="s">
        <v>281</v>
      </c>
      <c r="F10" s="16" t="s">
        <v>13</v>
      </c>
      <c r="G10" s="16" t="s">
        <v>282</v>
      </c>
      <c r="H10" s="42">
        <v>5.18</v>
      </c>
      <c r="I10" s="42">
        <v>5.08</v>
      </c>
      <c r="J10" s="42" t="s">
        <v>546</v>
      </c>
      <c r="K10" s="43"/>
      <c r="L10" s="42" t="s">
        <v>547</v>
      </c>
      <c r="M10" s="42" t="s">
        <v>547</v>
      </c>
      <c r="N10" s="42">
        <v>5.36</v>
      </c>
      <c r="O10" s="61">
        <f t="shared" si="0"/>
        <v>5.36</v>
      </c>
      <c r="P10" s="44" t="str">
        <f t="shared" si="1"/>
        <v>II A</v>
      </c>
    </row>
    <row r="11" spans="1:26" ht="16.5" customHeight="1">
      <c r="A11" s="41">
        <v>6</v>
      </c>
      <c r="B11" s="72">
        <v>3</v>
      </c>
      <c r="C11" s="13" t="s">
        <v>128</v>
      </c>
      <c r="D11" s="14" t="s">
        <v>127</v>
      </c>
      <c r="E11" s="15" t="s">
        <v>373</v>
      </c>
      <c r="F11" s="16" t="s">
        <v>13</v>
      </c>
      <c r="G11" s="16" t="s">
        <v>372</v>
      </c>
      <c r="H11" s="42">
        <v>5</v>
      </c>
      <c r="I11" s="42">
        <v>5.25</v>
      </c>
      <c r="J11" s="42">
        <v>5.2</v>
      </c>
      <c r="K11" s="43"/>
      <c r="L11" s="42" t="s">
        <v>547</v>
      </c>
      <c r="M11" s="42">
        <v>4.87</v>
      </c>
      <c r="N11" s="42" t="s">
        <v>547</v>
      </c>
      <c r="O11" s="61">
        <f t="shared" si="0"/>
        <v>5.25</v>
      </c>
      <c r="P11" s="44" t="str">
        <f t="shared" si="1"/>
        <v>II A</v>
      </c>
    </row>
    <row r="12" spans="1:26" ht="16.5" customHeight="1">
      <c r="A12" s="41">
        <v>7</v>
      </c>
      <c r="B12" s="72">
        <v>4</v>
      </c>
      <c r="C12" s="13" t="s">
        <v>126</v>
      </c>
      <c r="D12" s="14" t="s">
        <v>127</v>
      </c>
      <c r="E12" s="15" t="s">
        <v>373</v>
      </c>
      <c r="F12" s="16" t="s">
        <v>13</v>
      </c>
      <c r="G12" s="16" t="s">
        <v>378</v>
      </c>
      <c r="H12" s="42">
        <v>5.24</v>
      </c>
      <c r="I12" s="42" t="s">
        <v>547</v>
      </c>
      <c r="J12" s="42">
        <v>5.0199999999999996</v>
      </c>
      <c r="K12" s="43"/>
      <c r="L12" s="42">
        <v>5.03</v>
      </c>
      <c r="M12" s="42">
        <v>5.0599999999999996</v>
      </c>
      <c r="N12" s="42" t="s">
        <v>547</v>
      </c>
      <c r="O12" s="61">
        <f t="shared" si="0"/>
        <v>5.24</v>
      </c>
      <c r="P12" s="44" t="str">
        <f t="shared" si="1"/>
        <v>II A</v>
      </c>
    </row>
    <row r="13" spans="1:26" ht="18" customHeight="1">
      <c r="A13" s="41"/>
      <c r="B13" s="72"/>
      <c r="C13" s="13" t="s">
        <v>103</v>
      </c>
      <c r="D13" s="14" t="s">
        <v>104</v>
      </c>
      <c r="E13" s="15" t="s">
        <v>105</v>
      </c>
      <c r="F13" s="16" t="s">
        <v>13</v>
      </c>
      <c r="G13" s="16" t="s">
        <v>232</v>
      </c>
      <c r="H13" s="42"/>
      <c r="I13" s="42"/>
      <c r="J13" s="42"/>
      <c r="K13" s="43"/>
      <c r="L13" s="42"/>
      <c r="M13" s="42"/>
      <c r="N13" s="42"/>
      <c r="O13" s="61" t="s">
        <v>531</v>
      </c>
      <c r="P13" s="44"/>
    </row>
    <row r="14" spans="1:26" ht="18" customHeight="1">
      <c r="A14" s="41"/>
      <c r="B14" s="72"/>
      <c r="C14" s="13" t="s">
        <v>87</v>
      </c>
      <c r="D14" s="14" t="s">
        <v>88</v>
      </c>
      <c r="E14" s="15">
        <v>37928</v>
      </c>
      <c r="F14" s="16" t="s">
        <v>13</v>
      </c>
      <c r="G14" s="16" t="s">
        <v>54</v>
      </c>
      <c r="H14" s="42"/>
      <c r="I14" s="42"/>
      <c r="J14" s="42"/>
      <c r="K14" s="43"/>
      <c r="L14" s="42"/>
      <c r="M14" s="42"/>
      <c r="N14" s="42"/>
      <c r="O14" s="61" t="s">
        <v>531</v>
      </c>
      <c r="P14" s="44"/>
    </row>
    <row r="15" spans="1:26" ht="16.5" customHeight="1">
      <c r="A15" s="41"/>
      <c r="B15" s="72"/>
      <c r="C15" s="13" t="s">
        <v>19</v>
      </c>
      <c r="D15" s="14" t="s">
        <v>381</v>
      </c>
      <c r="E15" s="15" t="s">
        <v>197</v>
      </c>
      <c r="F15" s="16" t="s">
        <v>13</v>
      </c>
      <c r="G15" s="16" t="s">
        <v>382</v>
      </c>
      <c r="H15" s="42"/>
      <c r="I15" s="42"/>
      <c r="J15" s="42"/>
      <c r="K15" s="43"/>
      <c r="L15" s="42"/>
      <c r="M15" s="42"/>
      <c r="N15" s="42"/>
      <c r="O15" s="61" t="s">
        <v>531</v>
      </c>
      <c r="P15" s="44"/>
    </row>
    <row r="16" spans="1:26" ht="16.5" customHeight="1">
      <c r="A16" s="41"/>
      <c r="B16" s="72"/>
      <c r="C16" s="13" t="s">
        <v>258</v>
      </c>
      <c r="D16" s="14" t="s">
        <v>259</v>
      </c>
      <c r="E16" s="15" t="s">
        <v>102</v>
      </c>
      <c r="F16" s="16" t="s">
        <v>13</v>
      </c>
      <c r="G16" s="16" t="s">
        <v>246</v>
      </c>
      <c r="H16" s="42"/>
      <c r="I16" s="42"/>
      <c r="J16" s="42"/>
      <c r="K16" s="43"/>
      <c r="L16" s="42"/>
      <c r="M16" s="42"/>
      <c r="N16" s="42"/>
      <c r="O16" s="61" t="s">
        <v>531</v>
      </c>
      <c r="P16" s="44"/>
    </row>
  </sheetData>
  <sortState ref="A6:Z16">
    <sortCondition descending="1" ref="O6:O16"/>
  </sortState>
  <pageMargins left="0.69" right="0.75" top="1" bottom="0.81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3"/>
  </sheetPr>
  <dimension ref="A1:T21"/>
  <sheetViews>
    <sheetView zoomScaleNormal="100" workbookViewId="0"/>
  </sheetViews>
  <sheetFormatPr defaultRowHeight="13.2"/>
  <cols>
    <col min="1" max="2" width="4.44140625" customWidth="1"/>
    <col min="3" max="3" width="9.88671875" customWidth="1"/>
    <col min="4" max="4" width="11.88671875" customWidth="1"/>
    <col min="5" max="5" width="11.109375" customWidth="1"/>
    <col min="6" max="6" width="16.5546875" bestFit="1" customWidth="1"/>
    <col min="7" max="7" width="22.5546875" bestFit="1" customWidth="1"/>
    <col min="8" max="10" width="6.109375" customWidth="1"/>
    <col min="11" max="11" width="4" hidden="1" customWidth="1"/>
    <col min="12" max="14" width="6.109375" customWidth="1"/>
    <col min="15" max="15" width="6.5546875" customWidth="1"/>
    <col min="16" max="16" width="7" bestFit="1" customWidth="1"/>
  </cols>
  <sheetData>
    <row r="1" spans="1:20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>
      <c r="A2" s="1" t="s">
        <v>0</v>
      </c>
      <c r="B2" s="1"/>
      <c r="C2" s="1"/>
      <c r="D2" s="1"/>
      <c r="E2" s="1"/>
      <c r="F2" s="1"/>
      <c r="G2" s="2">
        <v>44945</v>
      </c>
      <c r="H2" s="1"/>
      <c r="I2" s="1"/>
      <c r="J2" s="1"/>
      <c r="K2" s="1"/>
      <c r="L2" s="1"/>
      <c r="M2" s="1"/>
      <c r="N2" s="1"/>
      <c r="O2" s="23"/>
    </row>
    <row r="3" spans="1:20">
      <c r="A3" s="1"/>
      <c r="B3" s="1"/>
      <c r="C3" s="1"/>
      <c r="D3" s="3" t="s">
        <v>73</v>
      </c>
      <c r="E3" s="3"/>
      <c r="F3" s="3"/>
      <c r="G3" s="3" t="s">
        <v>133</v>
      </c>
      <c r="H3" s="1"/>
      <c r="I3" s="1"/>
      <c r="J3" s="1"/>
      <c r="K3" s="1"/>
      <c r="L3" s="1"/>
      <c r="M3" s="1"/>
      <c r="N3" s="1"/>
      <c r="O3" s="1"/>
    </row>
    <row r="4" spans="1:20" ht="13.8" thickBot="1">
      <c r="A4" s="1"/>
      <c r="B4" s="1"/>
      <c r="C4" s="1"/>
      <c r="D4" s="1"/>
      <c r="E4" s="1"/>
      <c r="F4" s="1"/>
      <c r="G4" s="1"/>
      <c r="H4" s="36"/>
      <c r="I4" s="37"/>
      <c r="J4" s="37" t="s">
        <v>74</v>
      </c>
      <c r="K4" s="37"/>
      <c r="L4" s="37"/>
      <c r="M4" s="37"/>
      <c r="N4" s="38"/>
      <c r="O4" s="1"/>
      <c r="T4" s="45"/>
    </row>
    <row r="5" spans="1:20" ht="13.8" thickBot="1">
      <c r="A5" s="63" t="s">
        <v>534</v>
      </c>
      <c r="B5" s="74" t="s">
        <v>545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39" t="s">
        <v>2</v>
      </c>
      <c r="I5" s="39" t="s">
        <v>14</v>
      </c>
      <c r="J5" s="39" t="s">
        <v>17</v>
      </c>
      <c r="K5" s="40" t="s">
        <v>64</v>
      </c>
      <c r="L5" s="39" t="s">
        <v>18</v>
      </c>
      <c r="M5" s="39" t="s">
        <v>21</v>
      </c>
      <c r="N5" s="39" t="s">
        <v>25</v>
      </c>
      <c r="O5" s="40" t="s">
        <v>71</v>
      </c>
      <c r="P5" s="29" t="s">
        <v>58</v>
      </c>
      <c r="T5" s="45"/>
    </row>
    <row r="6" spans="1:20" ht="16.5" customHeight="1">
      <c r="A6" s="41">
        <v>1</v>
      </c>
      <c r="B6" s="72"/>
      <c r="C6" s="13" t="s">
        <v>138</v>
      </c>
      <c r="D6" s="14" t="s">
        <v>139</v>
      </c>
      <c r="E6" s="15" t="s">
        <v>276</v>
      </c>
      <c r="F6" s="16" t="s">
        <v>13</v>
      </c>
      <c r="G6" s="16" t="s">
        <v>277</v>
      </c>
      <c r="H6" s="42" t="s">
        <v>547</v>
      </c>
      <c r="I6" s="42" t="s">
        <v>547</v>
      </c>
      <c r="J6" s="42">
        <v>6.8</v>
      </c>
      <c r="K6" s="43"/>
      <c r="L6" s="42" t="s">
        <v>546</v>
      </c>
      <c r="M6" s="42">
        <v>6.96</v>
      </c>
      <c r="N6" s="42" t="s">
        <v>547</v>
      </c>
      <c r="O6" s="61">
        <f t="shared" ref="O6:O21" si="0">MAX(H6:J6,L6:N6)</f>
        <v>6.96</v>
      </c>
      <c r="P6" s="44" t="str">
        <f t="shared" ref="P6:P21" si="1">IF(ISBLANK(O6),"",IF(O6&lt;5.6,"",IF(O6&gt;=8.05,"TSM",IF(O6&gt;=7.65,"SM",IF(O6&gt;=7.2,"KSM",IF(O6&gt;=6.7,"I A",IF(O6&gt;=6.2,"II A",IF(O6&gt;=5.6,"III A"))))))))</f>
        <v>I A</v>
      </c>
    </row>
    <row r="7" spans="1:20" ht="16.5" customHeight="1">
      <c r="A7" s="41">
        <v>2</v>
      </c>
      <c r="B7" s="72"/>
      <c r="C7" s="13" t="s">
        <v>369</v>
      </c>
      <c r="D7" s="14" t="s">
        <v>452</v>
      </c>
      <c r="E7" s="15" t="s">
        <v>453</v>
      </c>
      <c r="F7" s="16" t="s">
        <v>13</v>
      </c>
      <c r="G7" s="16" t="s">
        <v>451</v>
      </c>
      <c r="H7" s="42">
        <v>6.69</v>
      </c>
      <c r="I7" s="42">
        <v>6.76</v>
      </c>
      <c r="J7" s="42">
        <v>6.76</v>
      </c>
      <c r="K7" s="43"/>
      <c r="L7" s="42">
        <v>6.69</v>
      </c>
      <c r="M7" s="42" t="s">
        <v>547</v>
      </c>
      <c r="N7" s="42" t="s">
        <v>547</v>
      </c>
      <c r="O7" s="61">
        <f t="shared" si="0"/>
        <v>6.76</v>
      </c>
      <c r="P7" s="44" t="str">
        <f t="shared" si="1"/>
        <v>I A</v>
      </c>
    </row>
    <row r="8" spans="1:20" ht="16.5" customHeight="1">
      <c r="A8" s="41">
        <v>3</v>
      </c>
      <c r="B8" s="72"/>
      <c r="C8" s="13" t="s">
        <v>162</v>
      </c>
      <c r="D8" s="14" t="s">
        <v>163</v>
      </c>
      <c r="E8" s="15" t="s">
        <v>164</v>
      </c>
      <c r="F8" s="16" t="s">
        <v>13</v>
      </c>
      <c r="G8" s="16" t="s">
        <v>450</v>
      </c>
      <c r="H8" s="42">
        <v>6.64</v>
      </c>
      <c r="I8" s="42">
        <v>6.33</v>
      </c>
      <c r="J8" s="42">
        <v>6.58</v>
      </c>
      <c r="K8" s="42"/>
      <c r="L8" s="42">
        <v>6.31</v>
      </c>
      <c r="M8" s="42">
        <v>6.36</v>
      </c>
      <c r="N8" s="42">
        <v>6.62</v>
      </c>
      <c r="O8" s="61">
        <f t="shared" si="0"/>
        <v>6.64</v>
      </c>
      <c r="P8" s="44" t="str">
        <f t="shared" si="1"/>
        <v>II A</v>
      </c>
    </row>
    <row r="9" spans="1:20" ht="16.5" customHeight="1">
      <c r="A9" s="41">
        <v>4</v>
      </c>
      <c r="B9" s="72">
        <v>1</v>
      </c>
      <c r="C9" s="13" t="s">
        <v>106</v>
      </c>
      <c r="D9" s="14" t="s">
        <v>107</v>
      </c>
      <c r="E9" s="15" t="s">
        <v>108</v>
      </c>
      <c r="F9" s="16" t="s">
        <v>13</v>
      </c>
      <c r="G9" s="16" t="s">
        <v>232</v>
      </c>
      <c r="H9" s="42">
        <v>6.62</v>
      </c>
      <c r="I9" s="42" t="s">
        <v>547</v>
      </c>
      <c r="J9" s="42" t="s">
        <v>547</v>
      </c>
      <c r="K9" s="42"/>
      <c r="L9" s="42" t="s">
        <v>547</v>
      </c>
      <c r="M9" s="42">
        <v>6.61</v>
      </c>
      <c r="N9" s="42">
        <v>6.51</v>
      </c>
      <c r="O9" s="61">
        <f t="shared" si="0"/>
        <v>6.62</v>
      </c>
      <c r="P9" s="44" t="str">
        <f t="shared" si="1"/>
        <v>II A</v>
      </c>
    </row>
    <row r="10" spans="1:20" ht="16.5" customHeight="1">
      <c r="A10" s="41">
        <v>5</v>
      </c>
      <c r="B10" s="72"/>
      <c r="C10" s="13" t="s">
        <v>140</v>
      </c>
      <c r="D10" s="14" t="s">
        <v>278</v>
      </c>
      <c r="E10" s="15" t="s">
        <v>279</v>
      </c>
      <c r="F10" s="16" t="s">
        <v>13</v>
      </c>
      <c r="G10" s="16" t="s">
        <v>280</v>
      </c>
      <c r="H10" s="42">
        <v>6.18</v>
      </c>
      <c r="I10" s="42" t="s">
        <v>547</v>
      </c>
      <c r="J10" s="42" t="s">
        <v>547</v>
      </c>
      <c r="K10" s="42"/>
      <c r="L10" s="42" t="s">
        <v>546</v>
      </c>
      <c r="M10" s="42">
        <v>6.5</v>
      </c>
      <c r="N10" s="42" t="s">
        <v>546</v>
      </c>
      <c r="O10" s="61">
        <f t="shared" si="0"/>
        <v>6.5</v>
      </c>
      <c r="P10" s="44" t="str">
        <f t="shared" si="1"/>
        <v>II A</v>
      </c>
    </row>
    <row r="11" spans="1:20" ht="16.5" customHeight="1">
      <c r="A11" s="41">
        <v>6</v>
      </c>
      <c r="B11" s="72">
        <v>2</v>
      </c>
      <c r="C11" s="13" t="s">
        <v>78</v>
      </c>
      <c r="D11" s="14" t="s">
        <v>79</v>
      </c>
      <c r="E11" s="15" t="s">
        <v>80</v>
      </c>
      <c r="F11" s="16" t="s">
        <v>13</v>
      </c>
      <c r="G11" s="16" t="s">
        <v>32</v>
      </c>
      <c r="H11" s="42">
        <v>6.36</v>
      </c>
      <c r="I11" s="42">
        <v>6.45</v>
      </c>
      <c r="J11" s="42">
        <v>6.39</v>
      </c>
      <c r="K11" s="43"/>
      <c r="L11" s="42">
        <v>6.27</v>
      </c>
      <c r="M11" s="42" t="s">
        <v>547</v>
      </c>
      <c r="N11" s="42" t="s">
        <v>547</v>
      </c>
      <c r="O11" s="61">
        <f t="shared" si="0"/>
        <v>6.45</v>
      </c>
      <c r="P11" s="44" t="str">
        <f t="shared" si="1"/>
        <v>II A</v>
      </c>
    </row>
    <row r="12" spans="1:20" ht="16.5" customHeight="1">
      <c r="A12" s="41">
        <v>7</v>
      </c>
      <c r="B12" s="72"/>
      <c r="C12" s="13" t="s">
        <v>39</v>
      </c>
      <c r="D12" s="14" t="s">
        <v>40</v>
      </c>
      <c r="E12" s="15">
        <v>37910</v>
      </c>
      <c r="F12" s="16" t="s">
        <v>13</v>
      </c>
      <c r="G12" s="16" t="s">
        <v>189</v>
      </c>
      <c r="H12" s="42">
        <v>6.07</v>
      </c>
      <c r="I12" s="42">
        <v>6.36</v>
      </c>
      <c r="J12" s="42">
        <v>6.25</v>
      </c>
      <c r="K12" s="42"/>
      <c r="L12" s="42">
        <v>6.31</v>
      </c>
      <c r="M12" s="42">
        <v>6.19</v>
      </c>
      <c r="N12" s="42" t="s">
        <v>546</v>
      </c>
      <c r="O12" s="61">
        <f t="shared" si="0"/>
        <v>6.36</v>
      </c>
      <c r="P12" s="44" t="str">
        <f t="shared" si="1"/>
        <v>II A</v>
      </c>
    </row>
    <row r="13" spans="1:20" ht="16.5" customHeight="1">
      <c r="A13" s="41">
        <v>8</v>
      </c>
      <c r="B13" s="72"/>
      <c r="C13" s="13" t="s">
        <v>140</v>
      </c>
      <c r="D13" s="14" t="s">
        <v>141</v>
      </c>
      <c r="E13" s="15" t="s">
        <v>283</v>
      </c>
      <c r="F13" s="16" t="s">
        <v>13</v>
      </c>
      <c r="G13" s="16" t="s">
        <v>284</v>
      </c>
      <c r="H13" s="42">
        <v>6.26</v>
      </c>
      <c r="I13" s="42">
        <v>5.79</v>
      </c>
      <c r="J13" s="42">
        <v>6.14</v>
      </c>
      <c r="K13" s="43"/>
      <c r="L13" s="42" t="s">
        <v>546</v>
      </c>
      <c r="M13" s="42">
        <v>6.15</v>
      </c>
      <c r="N13" s="42" t="s">
        <v>546</v>
      </c>
      <c r="O13" s="61">
        <f t="shared" si="0"/>
        <v>6.26</v>
      </c>
      <c r="P13" s="44" t="str">
        <f t="shared" si="1"/>
        <v>II A</v>
      </c>
    </row>
    <row r="14" spans="1:20" ht="16.5" customHeight="1">
      <c r="A14" s="41">
        <v>9</v>
      </c>
      <c r="B14" s="72">
        <v>3</v>
      </c>
      <c r="C14" s="13" t="s">
        <v>121</v>
      </c>
      <c r="D14" s="14" t="s">
        <v>508</v>
      </c>
      <c r="E14" s="15">
        <v>39127</v>
      </c>
      <c r="F14" s="16" t="s">
        <v>13</v>
      </c>
      <c r="G14" s="16" t="s">
        <v>31</v>
      </c>
      <c r="H14" s="42">
        <v>6.08</v>
      </c>
      <c r="I14" s="42">
        <v>5.97</v>
      </c>
      <c r="J14" s="42">
        <v>5.91</v>
      </c>
      <c r="K14" s="42"/>
      <c r="L14" s="42"/>
      <c r="M14" s="42"/>
      <c r="N14" s="42"/>
      <c r="O14" s="61">
        <f t="shared" si="0"/>
        <v>6.08</v>
      </c>
      <c r="P14" s="44" t="str">
        <f t="shared" si="1"/>
        <v>III A</v>
      </c>
    </row>
    <row r="15" spans="1:20" ht="16.5" customHeight="1">
      <c r="A15" s="41">
        <v>10</v>
      </c>
      <c r="B15" s="72">
        <v>4</v>
      </c>
      <c r="C15" s="13" t="s">
        <v>75</v>
      </c>
      <c r="D15" s="14" t="s">
        <v>76</v>
      </c>
      <c r="E15" s="15">
        <v>38853</v>
      </c>
      <c r="F15" s="16" t="s">
        <v>13</v>
      </c>
      <c r="G15" s="16" t="s">
        <v>47</v>
      </c>
      <c r="H15" s="42" t="s">
        <v>547</v>
      </c>
      <c r="I15" s="42">
        <v>5.87</v>
      </c>
      <c r="J15" s="42">
        <v>5.68</v>
      </c>
      <c r="K15" s="42"/>
      <c r="L15" s="42"/>
      <c r="M15" s="42"/>
      <c r="N15" s="42"/>
      <c r="O15" s="61">
        <f t="shared" si="0"/>
        <v>5.87</v>
      </c>
      <c r="P15" s="44" t="str">
        <f t="shared" si="1"/>
        <v>III A</v>
      </c>
    </row>
    <row r="16" spans="1:20" ht="16.5" customHeight="1">
      <c r="A16" s="41">
        <v>11</v>
      </c>
      <c r="B16" s="72">
        <v>5</v>
      </c>
      <c r="C16" s="13" t="s">
        <v>166</v>
      </c>
      <c r="D16" s="14" t="s">
        <v>376</v>
      </c>
      <c r="E16" s="15" t="s">
        <v>377</v>
      </c>
      <c r="F16" s="16" t="s">
        <v>13</v>
      </c>
      <c r="G16" s="16" t="s">
        <v>372</v>
      </c>
      <c r="H16" s="42">
        <v>5.23</v>
      </c>
      <c r="I16" s="42">
        <v>5.5890000000000004</v>
      </c>
      <c r="J16" s="42">
        <v>5.77</v>
      </c>
      <c r="K16" s="43"/>
      <c r="L16" s="42"/>
      <c r="M16" s="42"/>
      <c r="N16" s="42"/>
      <c r="O16" s="61">
        <f t="shared" si="0"/>
        <v>5.77</v>
      </c>
      <c r="P16" s="44" t="str">
        <f t="shared" si="1"/>
        <v>III A</v>
      </c>
    </row>
    <row r="17" spans="1:16" ht="16.5" customHeight="1">
      <c r="A17" s="41">
        <v>12</v>
      </c>
      <c r="B17" s="72">
        <v>6</v>
      </c>
      <c r="C17" s="13" t="s">
        <v>308</v>
      </c>
      <c r="D17" s="14" t="s">
        <v>309</v>
      </c>
      <c r="E17" s="15" t="s">
        <v>310</v>
      </c>
      <c r="F17" s="16" t="s">
        <v>335</v>
      </c>
      <c r="G17" s="16" t="s">
        <v>307</v>
      </c>
      <c r="H17" s="42">
        <v>5.76</v>
      </c>
      <c r="I17" s="42" t="s">
        <v>547</v>
      </c>
      <c r="J17" s="42">
        <v>4.09</v>
      </c>
      <c r="K17" s="43"/>
      <c r="L17" s="42"/>
      <c r="M17" s="42"/>
      <c r="N17" s="42"/>
      <c r="O17" s="61">
        <f t="shared" si="0"/>
        <v>5.76</v>
      </c>
      <c r="P17" s="44" t="str">
        <f t="shared" si="1"/>
        <v>III A</v>
      </c>
    </row>
    <row r="18" spans="1:16" ht="16.5" customHeight="1">
      <c r="A18" s="41">
        <v>13</v>
      </c>
      <c r="B18" s="72"/>
      <c r="C18" s="13" t="s">
        <v>165</v>
      </c>
      <c r="D18" s="14" t="s">
        <v>398</v>
      </c>
      <c r="E18" s="15">
        <v>37691</v>
      </c>
      <c r="F18" s="16" t="s">
        <v>0</v>
      </c>
      <c r="G18" s="16" t="s">
        <v>234</v>
      </c>
      <c r="H18" s="42">
        <v>5.73</v>
      </c>
      <c r="I18" s="42">
        <v>5.72</v>
      </c>
      <c r="J18" s="42">
        <v>5.57</v>
      </c>
      <c r="K18" s="43"/>
      <c r="L18" s="42"/>
      <c r="M18" s="42"/>
      <c r="N18" s="42"/>
      <c r="O18" s="61">
        <f t="shared" si="0"/>
        <v>5.73</v>
      </c>
      <c r="P18" s="44" t="str">
        <f t="shared" si="1"/>
        <v>III A</v>
      </c>
    </row>
    <row r="19" spans="1:16" ht="16.5" customHeight="1">
      <c r="A19" s="41">
        <v>14</v>
      </c>
      <c r="B19" s="72">
        <v>7</v>
      </c>
      <c r="C19" s="13" t="s">
        <v>207</v>
      </c>
      <c r="D19" s="14" t="s">
        <v>394</v>
      </c>
      <c r="E19" s="15">
        <v>39367</v>
      </c>
      <c r="F19" s="16" t="s">
        <v>13</v>
      </c>
      <c r="G19" s="16" t="s">
        <v>234</v>
      </c>
      <c r="H19" s="42">
        <v>5.67</v>
      </c>
      <c r="I19" s="42" t="s">
        <v>547</v>
      </c>
      <c r="J19" s="42" t="s">
        <v>547</v>
      </c>
      <c r="K19" s="42"/>
      <c r="L19" s="42"/>
      <c r="M19" s="42"/>
      <c r="N19" s="42"/>
      <c r="O19" s="61">
        <f t="shared" si="0"/>
        <v>5.67</v>
      </c>
      <c r="P19" s="44" t="str">
        <f t="shared" si="1"/>
        <v>III A</v>
      </c>
    </row>
    <row r="20" spans="1:16" ht="16.5" customHeight="1">
      <c r="A20" s="41">
        <v>15</v>
      </c>
      <c r="B20" s="72">
        <v>8</v>
      </c>
      <c r="C20" s="13" t="s">
        <v>77</v>
      </c>
      <c r="D20" s="14" t="s">
        <v>76</v>
      </c>
      <c r="E20" s="15">
        <v>38853</v>
      </c>
      <c r="F20" s="16" t="s">
        <v>13</v>
      </c>
      <c r="G20" s="16" t="s">
        <v>47</v>
      </c>
      <c r="H20" s="42">
        <v>5.56</v>
      </c>
      <c r="I20" s="42">
        <v>5.64</v>
      </c>
      <c r="J20" s="42">
        <v>5.48</v>
      </c>
      <c r="K20" s="43"/>
      <c r="L20" s="42"/>
      <c r="M20" s="42"/>
      <c r="N20" s="42"/>
      <c r="O20" s="61">
        <f t="shared" si="0"/>
        <v>5.64</v>
      </c>
      <c r="P20" s="44" t="str">
        <f t="shared" si="1"/>
        <v>III A</v>
      </c>
    </row>
    <row r="21" spans="1:16" ht="16.5" customHeight="1">
      <c r="A21" s="41">
        <v>16</v>
      </c>
      <c r="B21" s="72"/>
      <c r="C21" s="13" t="s">
        <v>170</v>
      </c>
      <c r="D21" s="14" t="s">
        <v>171</v>
      </c>
      <c r="E21" s="15" t="s">
        <v>172</v>
      </c>
      <c r="F21" s="16" t="s">
        <v>13</v>
      </c>
      <c r="G21" s="16" t="s">
        <v>32</v>
      </c>
      <c r="H21" s="42">
        <v>5.52</v>
      </c>
      <c r="I21" s="42" t="s">
        <v>547</v>
      </c>
      <c r="J21" s="42" t="s">
        <v>547</v>
      </c>
      <c r="K21" s="42"/>
      <c r="L21" s="42"/>
      <c r="M21" s="42"/>
      <c r="N21" s="42"/>
      <c r="O21" s="61">
        <f t="shared" si="0"/>
        <v>5.52</v>
      </c>
      <c r="P21" s="44" t="str">
        <f t="shared" si="1"/>
        <v/>
      </c>
    </row>
  </sheetData>
  <sortState ref="A6:T21">
    <sortCondition descending="1" ref="O6:O21"/>
  </sortState>
  <pageMargins left="0.69" right="0.75" top="1" bottom="0.8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13"/>
  </sheetPr>
  <dimension ref="A1:Z20"/>
  <sheetViews>
    <sheetView zoomScaleNormal="100" workbookViewId="0"/>
  </sheetViews>
  <sheetFormatPr defaultRowHeight="13.2"/>
  <cols>
    <col min="1" max="2" width="4.44140625" customWidth="1"/>
    <col min="3" max="3" width="9.33203125" customWidth="1"/>
    <col min="4" max="4" width="12.77734375" bestFit="1" customWidth="1"/>
    <col min="5" max="5" width="11.5546875" customWidth="1"/>
    <col min="6" max="6" width="13.6640625" bestFit="1" customWidth="1"/>
    <col min="7" max="7" width="23.44140625" bestFit="1" customWidth="1"/>
    <col min="8" max="10" width="6.109375" customWidth="1"/>
    <col min="11" max="11" width="5.44140625" hidden="1" customWidth="1"/>
    <col min="12" max="14" width="6.109375" customWidth="1"/>
    <col min="15" max="15" width="6.5546875" style="83" customWidth="1"/>
    <col min="16" max="16" width="7" bestFit="1" customWidth="1"/>
  </cols>
  <sheetData>
    <row r="1" spans="1:26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0</v>
      </c>
      <c r="B2" s="1"/>
      <c r="C2" s="1"/>
      <c r="D2" s="1"/>
      <c r="E2" s="1"/>
      <c r="F2" s="1"/>
      <c r="G2" s="2">
        <v>44946</v>
      </c>
      <c r="H2" s="1"/>
      <c r="I2" s="1"/>
      <c r="J2" s="1"/>
      <c r="K2" s="1"/>
      <c r="L2" s="1"/>
      <c r="M2" s="1"/>
      <c r="N2" s="1"/>
      <c r="O2" s="79"/>
      <c r="P2" s="1"/>
      <c r="Q2" s="1"/>
      <c r="R2" s="1"/>
      <c r="S2" s="1"/>
      <c r="T2" s="1"/>
      <c r="U2" s="1"/>
      <c r="V2" s="1"/>
      <c r="W2" s="1"/>
      <c r="X2" s="1"/>
      <c r="Z2" s="1"/>
    </row>
    <row r="3" spans="1:26" s="1" customFormat="1">
      <c r="D3" s="3" t="s">
        <v>85</v>
      </c>
      <c r="E3" s="3"/>
      <c r="F3" s="3"/>
      <c r="G3" s="3" t="s">
        <v>132</v>
      </c>
      <c r="O3" s="78"/>
    </row>
    <row r="4" spans="1:26" s="1" customFormat="1" ht="13.8" thickBot="1">
      <c r="H4" s="36"/>
      <c r="I4" s="37"/>
      <c r="J4" s="37" t="s">
        <v>74</v>
      </c>
      <c r="K4" s="37"/>
      <c r="L4" s="37"/>
      <c r="M4" s="37"/>
      <c r="N4" s="38"/>
      <c r="O4" s="78"/>
    </row>
    <row r="5" spans="1:26" ht="13.8" thickBot="1">
      <c r="A5" s="63" t="s">
        <v>534</v>
      </c>
      <c r="B5" s="74" t="s">
        <v>552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39" t="s">
        <v>2</v>
      </c>
      <c r="I5" s="39" t="s">
        <v>14</v>
      </c>
      <c r="J5" s="39" t="s">
        <v>17</v>
      </c>
      <c r="K5" s="40" t="s">
        <v>64</v>
      </c>
      <c r="L5" s="39" t="s">
        <v>18</v>
      </c>
      <c r="M5" s="39" t="s">
        <v>21</v>
      </c>
      <c r="N5" s="39" t="s">
        <v>25</v>
      </c>
      <c r="O5" s="80" t="s">
        <v>71</v>
      </c>
      <c r="P5" s="29" t="s">
        <v>58</v>
      </c>
    </row>
    <row r="6" spans="1:26" ht="16.5" customHeight="1">
      <c r="A6" s="41">
        <v>1</v>
      </c>
      <c r="B6" s="72"/>
      <c r="C6" s="13" t="s">
        <v>251</v>
      </c>
      <c r="D6" s="14" t="s">
        <v>252</v>
      </c>
      <c r="E6" s="15" t="s">
        <v>253</v>
      </c>
      <c r="F6" s="16" t="s">
        <v>13</v>
      </c>
      <c r="G6" s="16" t="s">
        <v>254</v>
      </c>
      <c r="H6" s="42" t="s">
        <v>547</v>
      </c>
      <c r="I6" s="42">
        <v>11.99</v>
      </c>
      <c r="J6" s="42">
        <v>12.39</v>
      </c>
      <c r="K6" s="43"/>
      <c r="L6" s="42">
        <v>12.24</v>
      </c>
      <c r="M6" s="42">
        <v>12.27</v>
      </c>
      <c r="N6" s="42">
        <v>12.55</v>
      </c>
      <c r="O6" s="81">
        <f>MAX(H6:J6,L6:N6)</f>
        <v>12.55</v>
      </c>
      <c r="P6" s="44" t="str">
        <f>IF(ISBLANK(O6),"",IF(O6&lt;10.4,"",IF(O6&gt;=14,"TSM",IF(O6&gt;=13.45,"SM",IF(O6&gt;=12.8,"KSM",IF(O6&gt;=12,"I A",IF(O6&gt;=11.2,"II A",IF(O6&gt;=10.4,"III A"))))))))</f>
        <v>I A</v>
      </c>
    </row>
    <row r="7" spans="1:26" ht="16.5" customHeight="1">
      <c r="A7" s="41">
        <v>2</v>
      </c>
      <c r="B7" s="72">
        <v>1</v>
      </c>
      <c r="C7" s="13" t="s">
        <v>255</v>
      </c>
      <c r="D7" s="14" t="s">
        <v>256</v>
      </c>
      <c r="E7" s="15" t="s">
        <v>257</v>
      </c>
      <c r="F7" s="16" t="s">
        <v>13</v>
      </c>
      <c r="G7" s="16" t="s">
        <v>246</v>
      </c>
      <c r="H7" s="42">
        <v>11.18</v>
      </c>
      <c r="I7" s="42" t="s">
        <v>547</v>
      </c>
      <c r="J7" s="42">
        <v>10.9</v>
      </c>
      <c r="K7" s="43"/>
      <c r="L7" s="42">
        <v>11.3</v>
      </c>
      <c r="M7" s="42">
        <v>11.27</v>
      </c>
      <c r="N7" s="42" t="s">
        <v>547</v>
      </c>
      <c r="O7" s="81">
        <f>MAX(H7:J7,L7:N7)</f>
        <v>11.3</v>
      </c>
      <c r="P7" s="44" t="str">
        <f>IF(ISBLANK(O7),"",IF(O7&lt;10.4,"",IF(O7&gt;=14,"TSM",IF(O7&gt;=13.45,"SM",IF(O7&gt;=12.8,"KSM",IF(O7&gt;=12,"I A",IF(O7&gt;=11.2,"II A",IF(O7&gt;=10.4,"III A"))))))))</f>
        <v>II A</v>
      </c>
    </row>
    <row r="8" spans="1:26" ht="16.5" customHeight="1">
      <c r="A8" s="41">
        <v>3</v>
      </c>
      <c r="B8" s="72">
        <v>2</v>
      </c>
      <c r="C8" s="13" t="s">
        <v>126</v>
      </c>
      <c r="D8" s="14" t="s">
        <v>127</v>
      </c>
      <c r="E8" s="15" t="s">
        <v>373</v>
      </c>
      <c r="F8" s="16" t="s">
        <v>13</v>
      </c>
      <c r="G8" s="16" t="s">
        <v>378</v>
      </c>
      <c r="H8" s="42">
        <v>10.7</v>
      </c>
      <c r="I8" s="42" t="s">
        <v>547</v>
      </c>
      <c r="J8" s="42" t="s">
        <v>547</v>
      </c>
      <c r="K8" s="43"/>
      <c r="L8" s="42">
        <v>10.99</v>
      </c>
      <c r="M8" s="42">
        <v>10.76</v>
      </c>
      <c r="N8" s="42">
        <v>11.18</v>
      </c>
      <c r="O8" s="81">
        <f>MAX(H8:J8,L8:N8)</f>
        <v>11.18</v>
      </c>
      <c r="P8" s="44" t="str">
        <f>IF(ISBLANK(O8),"",IF(O8&lt;10.4,"",IF(O8&gt;=14,"TSM",IF(O8&gt;=13.45,"SM",IF(O8&gt;=12.8,"KSM",IF(O8&gt;=12,"I A",IF(O8&gt;=11.2,"II A",IF(O8&gt;=10.4,"III A"))))))))</f>
        <v>III A</v>
      </c>
    </row>
    <row r="9" spans="1:26" ht="16.5" customHeight="1">
      <c r="A9" s="41">
        <v>4</v>
      </c>
      <c r="B9" s="72">
        <v>3</v>
      </c>
      <c r="C9" s="13" t="s">
        <v>258</v>
      </c>
      <c r="D9" s="14" t="s">
        <v>259</v>
      </c>
      <c r="E9" s="15" t="s">
        <v>102</v>
      </c>
      <c r="F9" s="16" t="s">
        <v>13</v>
      </c>
      <c r="G9" s="16" t="s">
        <v>246</v>
      </c>
      <c r="H9" s="42" t="s">
        <v>547</v>
      </c>
      <c r="I9" s="42">
        <v>10.97</v>
      </c>
      <c r="J9" s="42">
        <v>11.18</v>
      </c>
      <c r="K9" s="43"/>
      <c r="L9" s="42" t="s">
        <v>547</v>
      </c>
      <c r="M9" s="42">
        <v>10.82</v>
      </c>
      <c r="N9" s="42" t="s">
        <v>547</v>
      </c>
      <c r="O9" s="81">
        <f>MAX(H9:J9,L9:N9)</f>
        <v>11.18</v>
      </c>
      <c r="P9" s="44" t="str">
        <f>IF(ISBLANK(O9),"",IF(O9&lt;10.4,"",IF(O9&gt;=14,"TSM",IF(O9&gt;=13.45,"SM",IF(O9&gt;=12.8,"KSM",IF(O9&gt;=12,"I A",IF(O9&gt;=11.2,"II A",IF(O9&gt;=10.4,"III A"))))))))</f>
        <v>III A</v>
      </c>
    </row>
    <row r="10" spans="1:26" ht="16.5" customHeight="1">
      <c r="A10" s="41"/>
      <c r="B10" s="72"/>
      <c r="C10" s="13" t="s">
        <v>142</v>
      </c>
      <c r="D10" s="14" t="s">
        <v>143</v>
      </c>
      <c r="E10" s="15" t="s">
        <v>281</v>
      </c>
      <c r="F10" s="16" t="s">
        <v>13</v>
      </c>
      <c r="G10" s="16" t="s">
        <v>282</v>
      </c>
      <c r="H10" s="42" t="s">
        <v>547</v>
      </c>
      <c r="I10" s="42" t="s">
        <v>547</v>
      </c>
      <c r="J10" s="42" t="s">
        <v>547</v>
      </c>
      <c r="K10" s="43"/>
      <c r="L10" s="42" t="s">
        <v>547</v>
      </c>
      <c r="M10" s="42" t="s">
        <v>547</v>
      </c>
      <c r="N10" s="42" t="s">
        <v>547</v>
      </c>
      <c r="O10" s="81" t="s">
        <v>553</v>
      </c>
      <c r="P10" s="44"/>
    </row>
    <row r="11" spans="1:26" ht="16.5" customHeight="1">
      <c r="A11" s="41"/>
      <c r="B11" s="72"/>
      <c r="C11" s="13" t="s">
        <v>439</v>
      </c>
      <c r="D11" s="14" t="s">
        <v>440</v>
      </c>
      <c r="E11" s="15" t="s">
        <v>441</v>
      </c>
      <c r="F11" s="16" t="s">
        <v>13</v>
      </c>
      <c r="G11" s="16" t="s">
        <v>442</v>
      </c>
      <c r="H11" s="42" t="s">
        <v>547</v>
      </c>
      <c r="I11" s="42" t="s">
        <v>547</v>
      </c>
      <c r="J11" s="42" t="s">
        <v>547</v>
      </c>
      <c r="K11" s="43"/>
      <c r="L11" s="42" t="s">
        <v>547</v>
      </c>
      <c r="M11" s="42" t="s">
        <v>547</v>
      </c>
      <c r="N11" s="42" t="s">
        <v>547</v>
      </c>
      <c r="O11" s="81" t="s">
        <v>553</v>
      </c>
      <c r="P11" s="44"/>
    </row>
    <row r="12" spans="1:26" ht="16.5" customHeight="1">
      <c r="A12" s="54"/>
      <c r="B12" s="54"/>
      <c r="C12" s="23"/>
      <c r="D12" s="5"/>
      <c r="E12" s="51"/>
      <c r="F12" s="52"/>
      <c r="G12" s="52"/>
      <c r="H12" s="55"/>
      <c r="I12" s="55"/>
      <c r="J12" s="55"/>
      <c r="K12" s="56"/>
      <c r="L12" s="55"/>
      <c r="M12" s="55"/>
      <c r="N12" s="55"/>
      <c r="O12" s="82"/>
      <c r="P12" s="57"/>
    </row>
    <row r="13" spans="1:26" s="1" customFormat="1">
      <c r="D13" s="3" t="s">
        <v>85</v>
      </c>
      <c r="E13" s="3"/>
      <c r="F13" s="3"/>
      <c r="G13" s="3" t="s">
        <v>133</v>
      </c>
      <c r="O13" s="78"/>
    </row>
    <row r="14" spans="1:26" s="1" customFormat="1" ht="13.8" thickBot="1">
      <c r="H14" s="36"/>
      <c r="I14" s="37"/>
      <c r="J14" s="37" t="s">
        <v>74</v>
      </c>
      <c r="K14" s="37"/>
      <c r="L14" s="37"/>
      <c r="M14" s="37"/>
      <c r="N14" s="38"/>
      <c r="O14" s="78"/>
    </row>
    <row r="15" spans="1:26" ht="13.8" thickBot="1">
      <c r="A15" s="63" t="s">
        <v>534</v>
      </c>
      <c r="B15" s="74" t="s">
        <v>552</v>
      </c>
      <c r="C15" s="31" t="s">
        <v>5</v>
      </c>
      <c r="D15" s="32" t="s">
        <v>6</v>
      </c>
      <c r="E15" s="29" t="s">
        <v>7</v>
      </c>
      <c r="F15" s="29" t="s">
        <v>8</v>
      </c>
      <c r="G15" s="29" t="s">
        <v>9</v>
      </c>
      <c r="H15" s="39" t="s">
        <v>2</v>
      </c>
      <c r="I15" s="39" t="s">
        <v>14</v>
      </c>
      <c r="J15" s="39" t="s">
        <v>17</v>
      </c>
      <c r="K15" s="40" t="s">
        <v>64</v>
      </c>
      <c r="L15" s="39" t="s">
        <v>18</v>
      </c>
      <c r="M15" s="39" t="s">
        <v>21</v>
      </c>
      <c r="N15" s="39" t="s">
        <v>25</v>
      </c>
      <c r="O15" s="80" t="s">
        <v>71</v>
      </c>
      <c r="P15" s="29" t="s">
        <v>58</v>
      </c>
    </row>
    <row r="16" spans="1:26" ht="16.5" customHeight="1">
      <c r="A16" s="41">
        <v>1</v>
      </c>
      <c r="B16" s="72"/>
      <c r="C16" s="13" t="s">
        <v>260</v>
      </c>
      <c r="D16" s="14" t="s">
        <v>261</v>
      </c>
      <c r="E16" s="15" t="s">
        <v>134</v>
      </c>
      <c r="F16" s="16" t="s">
        <v>13</v>
      </c>
      <c r="G16" s="16" t="s">
        <v>246</v>
      </c>
      <c r="H16" s="42">
        <v>13.49</v>
      </c>
      <c r="I16" s="42">
        <v>13.98</v>
      </c>
      <c r="J16" s="42" t="s">
        <v>547</v>
      </c>
      <c r="K16" s="43"/>
      <c r="L16" s="42" t="s">
        <v>547</v>
      </c>
      <c r="M16" s="42">
        <v>14.2</v>
      </c>
      <c r="N16" s="42">
        <v>14.19</v>
      </c>
      <c r="O16" s="81">
        <f>MAX(H16:J16,L16:N16)</f>
        <v>14.2</v>
      </c>
      <c r="P16" s="44" t="str">
        <f>IF(ISBLANK(O16),"",IF(O16&lt;12.2,"",IF(O16&gt;=16.65,"TSM",IF(O16&gt;=16.1,"SM",IF(O16&gt;=15.2,"KSM",IF(O16&gt;=14.2,"I A",IF(O16&gt;=13.2,"II A",IF(O16&gt;=12.2,"III A"))))))))</f>
        <v>I A</v>
      </c>
    </row>
    <row r="17" spans="1:16" ht="16.5" customHeight="1">
      <c r="A17" s="41">
        <v>2</v>
      </c>
      <c r="B17" s="72"/>
      <c r="C17" s="13" t="s">
        <v>360</v>
      </c>
      <c r="D17" s="14" t="s">
        <v>361</v>
      </c>
      <c r="E17" s="15" t="s">
        <v>362</v>
      </c>
      <c r="F17" s="16" t="s">
        <v>363</v>
      </c>
      <c r="G17" s="16" t="s">
        <v>364</v>
      </c>
      <c r="H17" s="42">
        <v>13.59</v>
      </c>
      <c r="I17" s="42">
        <v>13.71</v>
      </c>
      <c r="J17" s="42">
        <v>13.41</v>
      </c>
      <c r="K17" s="43"/>
      <c r="L17" s="42">
        <v>13.76</v>
      </c>
      <c r="M17" s="42">
        <v>14.02</v>
      </c>
      <c r="N17" s="42" t="s">
        <v>547</v>
      </c>
      <c r="O17" s="81">
        <f>MAX(H17:J17,L17:N17)</f>
        <v>14.02</v>
      </c>
      <c r="P17" s="44" t="str">
        <f>IF(ISBLANK(O17),"",IF(O17&lt;12.2,"",IF(O17&gt;=16.65,"TSM",IF(O17&gt;=16.1,"SM",IF(O17&gt;=15.2,"KSM",IF(O17&gt;=14.2,"I A",IF(O17&gt;=13.2,"II A",IF(O17&gt;=12.2,"III A"))))))))</f>
        <v>II A</v>
      </c>
    </row>
    <row r="18" spans="1:16" ht="16.5" customHeight="1">
      <c r="A18" s="41">
        <v>3</v>
      </c>
      <c r="B18" s="72"/>
      <c r="C18" s="13" t="s">
        <v>140</v>
      </c>
      <c r="D18" s="14" t="s">
        <v>278</v>
      </c>
      <c r="E18" s="15" t="s">
        <v>279</v>
      </c>
      <c r="F18" s="16" t="s">
        <v>13</v>
      </c>
      <c r="G18" s="16" t="s">
        <v>280</v>
      </c>
      <c r="H18" s="42" t="s">
        <v>547</v>
      </c>
      <c r="I18" s="42" t="s">
        <v>547</v>
      </c>
      <c r="J18" s="42">
        <v>13.64</v>
      </c>
      <c r="K18" s="43"/>
      <c r="L18" s="42">
        <v>13.67</v>
      </c>
      <c r="M18" s="42">
        <v>13.57</v>
      </c>
      <c r="N18" s="42">
        <v>13.59</v>
      </c>
      <c r="O18" s="81">
        <f>MAX(H18:J18,L18:N18)</f>
        <v>13.67</v>
      </c>
      <c r="P18" s="44" t="str">
        <f>IF(ISBLANK(O18),"",IF(O18&lt;12.2,"",IF(O18&gt;=16.65,"TSM",IF(O18&gt;=16.1,"SM",IF(O18&gt;=15.2,"KSM",IF(O18&gt;=14.2,"I A",IF(O18&gt;=13.2,"II A",IF(O18&gt;=12.2,"III A"))))))))</f>
        <v>II A</v>
      </c>
    </row>
    <row r="19" spans="1:16" ht="16.5" customHeight="1">
      <c r="A19" s="41">
        <v>4</v>
      </c>
      <c r="B19" s="72"/>
      <c r="C19" s="13" t="s">
        <v>140</v>
      </c>
      <c r="D19" s="14" t="s">
        <v>141</v>
      </c>
      <c r="E19" s="15" t="s">
        <v>283</v>
      </c>
      <c r="F19" s="16" t="s">
        <v>13</v>
      </c>
      <c r="G19" s="16" t="s">
        <v>284</v>
      </c>
      <c r="H19" s="42">
        <v>12.78</v>
      </c>
      <c r="I19" s="42">
        <v>12.94</v>
      </c>
      <c r="J19" s="42">
        <v>13.21</v>
      </c>
      <c r="K19" s="43"/>
      <c r="L19" s="42">
        <v>13.04</v>
      </c>
      <c r="M19" s="42">
        <v>13.11</v>
      </c>
      <c r="N19" s="42" t="s">
        <v>547</v>
      </c>
      <c r="O19" s="81">
        <f>MAX(H19:J19,L19:N19)</f>
        <v>13.21</v>
      </c>
      <c r="P19" s="44" t="str">
        <f>IF(ISBLANK(O19),"",IF(O19&lt;12.2,"",IF(O19&gt;=16.65,"TSM",IF(O19&gt;=16.1,"SM",IF(O19&gt;=15.2,"KSM",IF(O19&gt;=14.2,"I A",IF(O19&gt;=13.2,"II A",IF(O19&gt;=12.2,"III A"))))))))</f>
        <v>II A</v>
      </c>
    </row>
    <row r="20" spans="1:16" ht="16.5" customHeight="1">
      <c r="A20" s="41">
        <v>5</v>
      </c>
      <c r="B20" s="72"/>
      <c r="C20" s="13" t="s">
        <v>170</v>
      </c>
      <c r="D20" s="14" t="s">
        <v>171</v>
      </c>
      <c r="E20" s="15" t="s">
        <v>172</v>
      </c>
      <c r="F20" s="16" t="s">
        <v>13</v>
      </c>
      <c r="G20" s="16" t="s">
        <v>32</v>
      </c>
      <c r="H20" s="42">
        <v>12.31</v>
      </c>
      <c r="I20" s="42">
        <v>12.52</v>
      </c>
      <c r="J20" s="42" t="s">
        <v>547</v>
      </c>
      <c r="K20" s="43"/>
      <c r="L20" s="42" t="s">
        <v>547</v>
      </c>
      <c r="M20" s="42" t="s">
        <v>547</v>
      </c>
      <c r="N20" s="42" t="s">
        <v>547</v>
      </c>
      <c r="O20" s="81">
        <f>MAX(H20:J20,L20:N20)</f>
        <v>12.52</v>
      </c>
      <c r="P20" s="44" t="str">
        <f>IF(ISBLANK(O20),"",IF(O20&lt;12.2,"",IF(O20&gt;=16.65,"TSM",IF(O20&gt;=16.1,"SM",IF(O20&gt;=15.2,"KSM",IF(O20&gt;=14.2,"I A",IF(O20&gt;=13.2,"II A",IF(O20&gt;=12.2,"III A"))))))))</f>
        <v>III A</v>
      </c>
    </row>
  </sheetData>
  <sortState ref="A16:Z20">
    <sortCondition descending="1" ref="O16:O20"/>
  </sortState>
  <pageMargins left="0.69" right="0.75" top="1" bottom="0.81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13"/>
  </sheetPr>
  <dimension ref="A1:P17"/>
  <sheetViews>
    <sheetView zoomScaleNormal="100" workbookViewId="0"/>
  </sheetViews>
  <sheetFormatPr defaultRowHeight="13.2"/>
  <cols>
    <col min="1" max="2" width="5" customWidth="1"/>
    <col min="3" max="3" width="9.88671875" customWidth="1"/>
    <col min="4" max="4" width="15.77734375" bestFit="1" customWidth="1"/>
    <col min="5" max="5" width="10.6640625" customWidth="1"/>
    <col min="6" max="6" width="14.88671875" customWidth="1"/>
    <col min="7" max="7" width="23.5546875" bestFit="1" customWidth="1"/>
    <col min="8" max="10" width="6.109375" customWidth="1"/>
    <col min="11" max="11" width="4" hidden="1" customWidth="1"/>
    <col min="12" max="14" width="6.109375" customWidth="1"/>
    <col min="15" max="15" width="6.5546875" customWidth="1"/>
    <col min="16" max="16" width="6.44140625" customWidth="1"/>
  </cols>
  <sheetData>
    <row r="1" spans="1:16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>
      <c r="A2" s="1" t="s">
        <v>0</v>
      </c>
      <c r="B2" s="1"/>
      <c r="C2" s="1"/>
      <c r="D2" s="1"/>
      <c r="E2" s="1"/>
      <c r="F2" s="1"/>
      <c r="G2" s="2">
        <v>44945</v>
      </c>
      <c r="H2" s="1"/>
      <c r="I2" s="1"/>
      <c r="J2" s="1"/>
      <c r="K2" s="1"/>
      <c r="L2" s="1"/>
      <c r="M2" s="1"/>
      <c r="N2" s="1"/>
      <c r="O2" s="23"/>
    </row>
    <row r="3" spans="1:16">
      <c r="A3" s="1"/>
      <c r="B3" s="1"/>
      <c r="C3" s="1"/>
      <c r="D3" s="3" t="s">
        <v>82</v>
      </c>
      <c r="E3" s="3"/>
      <c r="F3" s="53"/>
      <c r="G3" s="3" t="s">
        <v>132</v>
      </c>
      <c r="H3" s="1"/>
      <c r="I3" s="1"/>
      <c r="J3" s="1"/>
      <c r="K3" s="1"/>
      <c r="L3" s="1"/>
      <c r="M3" s="1"/>
      <c r="N3" s="1"/>
      <c r="O3" s="1"/>
    </row>
    <row r="4" spans="1:16" ht="13.8" thickBot="1">
      <c r="A4" s="1"/>
      <c r="B4" s="1"/>
      <c r="C4" s="1"/>
      <c r="D4" s="1"/>
      <c r="E4" s="1"/>
      <c r="F4" s="1"/>
      <c r="G4" s="1"/>
      <c r="H4" s="36"/>
      <c r="I4" s="37"/>
      <c r="J4" s="37" t="s">
        <v>74</v>
      </c>
      <c r="K4" s="37"/>
      <c r="L4" s="37"/>
      <c r="M4" s="37"/>
      <c r="N4" s="38"/>
      <c r="O4" s="1"/>
    </row>
    <row r="5" spans="1:16" ht="13.8" thickBot="1">
      <c r="A5" s="63" t="s">
        <v>534</v>
      </c>
      <c r="B5" s="74" t="s">
        <v>545</v>
      </c>
      <c r="C5" s="31" t="s">
        <v>5</v>
      </c>
      <c r="D5" s="32" t="s">
        <v>6</v>
      </c>
      <c r="E5" s="29" t="s">
        <v>7</v>
      </c>
      <c r="F5" s="29" t="s">
        <v>8</v>
      </c>
      <c r="G5" s="29" t="s">
        <v>9</v>
      </c>
      <c r="H5" s="39" t="s">
        <v>2</v>
      </c>
      <c r="I5" s="39" t="s">
        <v>14</v>
      </c>
      <c r="J5" s="39" t="s">
        <v>17</v>
      </c>
      <c r="K5" s="40" t="s">
        <v>64</v>
      </c>
      <c r="L5" s="39" t="s">
        <v>18</v>
      </c>
      <c r="M5" s="39" t="s">
        <v>21</v>
      </c>
      <c r="N5" s="39" t="s">
        <v>25</v>
      </c>
      <c r="O5" s="40" t="s">
        <v>71</v>
      </c>
      <c r="P5" s="29" t="s">
        <v>58</v>
      </c>
    </row>
    <row r="6" spans="1:16" ht="16.5" customHeight="1">
      <c r="A6" s="41">
        <v>1</v>
      </c>
      <c r="B6" s="72">
        <v>1</v>
      </c>
      <c r="C6" s="13" t="s">
        <v>507</v>
      </c>
      <c r="D6" s="14" t="s">
        <v>530</v>
      </c>
      <c r="E6" s="15">
        <v>38394</v>
      </c>
      <c r="F6" s="16" t="s">
        <v>13</v>
      </c>
      <c r="G6" s="16" t="s">
        <v>83</v>
      </c>
      <c r="H6" s="42">
        <v>11.62</v>
      </c>
      <c r="I6" s="42">
        <v>11.52</v>
      </c>
      <c r="J6" s="42">
        <v>12.16</v>
      </c>
      <c r="K6" s="43"/>
      <c r="L6" s="42">
        <v>12.35</v>
      </c>
      <c r="M6" s="42" t="s">
        <v>547</v>
      </c>
      <c r="N6" s="42">
        <v>12.51</v>
      </c>
      <c r="O6" s="61">
        <f t="shared" ref="O6:O13" si="0">MAX(H6:J6,L6:N6)</f>
        <v>12.51</v>
      </c>
      <c r="P6" s="44" t="str">
        <f t="shared" ref="P6:P13" si="1">IF(ISBLANK(O6),"",IF(O6&lt;8.5,"",IF(O6&gt;=17.2,"TSM",IF(O6&gt;=15.8,"SM",IF(O6&gt;=14,"KSM",IF(O6&gt;=12,"I A",IF(O6&gt;=10,"II A",IF(O6&gt;=8.5,"III A"))))))))</f>
        <v>I A</v>
      </c>
    </row>
    <row r="7" spans="1:16" ht="16.5" customHeight="1">
      <c r="A7" s="41">
        <v>2</v>
      </c>
      <c r="B7" s="72">
        <v>2</v>
      </c>
      <c r="C7" s="13" t="s">
        <v>346</v>
      </c>
      <c r="D7" s="14" t="s">
        <v>347</v>
      </c>
      <c r="E7" s="15" t="s">
        <v>348</v>
      </c>
      <c r="F7" s="16" t="s">
        <v>341</v>
      </c>
      <c r="G7" s="16" t="s">
        <v>352</v>
      </c>
      <c r="H7" s="42">
        <v>11.48</v>
      </c>
      <c r="I7" s="42" t="s">
        <v>547</v>
      </c>
      <c r="J7" s="42" t="s">
        <v>547</v>
      </c>
      <c r="K7" s="43"/>
      <c r="L7" s="42" t="s">
        <v>547</v>
      </c>
      <c r="M7" s="42" t="s">
        <v>547</v>
      </c>
      <c r="N7" s="42">
        <v>11.35</v>
      </c>
      <c r="O7" s="61">
        <f t="shared" si="0"/>
        <v>11.48</v>
      </c>
      <c r="P7" s="44" t="str">
        <f t="shared" si="1"/>
        <v>II A</v>
      </c>
    </row>
    <row r="8" spans="1:16" ht="16.5" customHeight="1">
      <c r="A8" s="41">
        <v>3</v>
      </c>
      <c r="B8" s="72"/>
      <c r="C8" s="13" t="s">
        <v>19</v>
      </c>
      <c r="D8" s="14" t="s">
        <v>381</v>
      </c>
      <c r="E8" s="15" t="s">
        <v>197</v>
      </c>
      <c r="F8" s="16" t="s">
        <v>13</v>
      </c>
      <c r="G8" s="16" t="s">
        <v>382</v>
      </c>
      <c r="H8" s="42">
        <v>9.84</v>
      </c>
      <c r="I8" s="42">
        <v>10.23</v>
      </c>
      <c r="J8" s="42">
        <v>10.61</v>
      </c>
      <c r="K8" s="43"/>
      <c r="L8" s="42">
        <v>10.210000000000001</v>
      </c>
      <c r="M8" s="42">
        <v>10.85</v>
      </c>
      <c r="N8" s="42">
        <v>10.55</v>
      </c>
      <c r="O8" s="61">
        <f t="shared" si="0"/>
        <v>10.85</v>
      </c>
      <c r="P8" s="44" t="str">
        <f t="shared" si="1"/>
        <v>II A</v>
      </c>
    </row>
    <row r="9" spans="1:16" ht="16.5" customHeight="1">
      <c r="A9" s="41">
        <v>4</v>
      </c>
      <c r="B9" s="72"/>
      <c r="C9" s="13" t="s">
        <v>67</v>
      </c>
      <c r="D9" s="14" t="s">
        <v>208</v>
      </c>
      <c r="E9" s="15">
        <v>37025</v>
      </c>
      <c r="F9" s="16" t="s">
        <v>13</v>
      </c>
      <c r="G9" s="16" t="s">
        <v>54</v>
      </c>
      <c r="H9" s="42">
        <v>9.23</v>
      </c>
      <c r="I9" s="42">
        <v>9.3000000000000007</v>
      </c>
      <c r="J9" s="42">
        <v>9.58</v>
      </c>
      <c r="K9" s="43"/>
      <c r="L9" s="42">
        <v>9.3699999999999992</v>
      </c>
      <c r="M9" s="42">
        <v>10.24</v>
      </c>
      <c r="N9" s="42">
        <v>10.33</v>
      </c>
      <c r="O9" s="61">
        <f t="shared" si="0"/>
        <v>10.33</v>
      </c>
      <c r="P9" s="44" t="str">
        <f t="shared" si="1"/>
        <v>II A</v>
      </c>
    </row>
    <row r="10" spans="1:16" ht="16.5" customHeight="1">
      <c r="A10" s="41">
        <v>5</v>
      </c>
      <c r="B10" s="72">
        <v>3</v>
      </c>
      <c r="C10" s="13" t="s">
        <v>548</v>
      </c>
      <c r="D10" s="14" t="s">
        <v>549</v>
      </c>
      <c r="E10" s="15">
        <v>38737</v>
      </c>
      <c r="F10" s="16" t="s">
        <v>13</v>
      </c>
      <c r="G10" s="16" t="s">
        <v>83</v>
      </c>
      <c r="H10" s="42">
        <v>8.8800000000000008</v>
      </c>
      <c r="I10" s="42">
        <v>10.210000000000001</v>
      </c>
      <c r="J10" s="42">
        <v>9.83</v>
      </c>
      <c r="K10" s="43"/>
      <c r="L10" s="42">
        <v>9.3699999999999992</v>
      </c>
      <c r="M10" s="42" t="s">
        <v>547</v>
      </c>
      <c r="N10" s="42">
        <v>9.58</v>
      </c>
      <c r="O10" s="61">
        <f t="shared" si="0"/>
        <v>10.210000000000001</v>
      </c>
      <c r="P10" s="44" t="str">
        <f t="shared" si="1"/>
        <v>II A</v>
      </c>
    </row>
    <row r="11" spans="1:16" ht="16.5" customHeight="1">
      <c r="A11" s="41">
        <v>6</v>
      </c>
      <c r="B11" s="72">
        <v>4</v>
      </c>
      <c r="C11" s="13" t="s">
        <v>26</v>
      </c>
      <c r="D11" s="14" t="s">
        <v>494</v>
      </c>
      <c r="E11" s="15" t="s">
        <v>495</v>
      </c>
      <c r="F11" s="16" t="s">
        <v>13</v>
      </c>
      <c r="G11" s="16" t="s">
        <v>496</v>
      </c>
      <c r="H11" s="42">
        <v>9</v>
      </c>
      <c r="I11" s="42">
        <v>9.39</v>
      </c>
      <c r="J11" s="42">
        <v>9.36</v>
      </c>
      <c r="K11" s="43"/>
      <c r="L11" s="42">
        <v>9.4700000000000006</v>
      </c>
      <c r="M11" s="42">
        <v>9.8699999999999992</v>
      </c>
      <c r="N11" s="42">
        <v>9.1300000000000008</v>
      </c>
      <c r="O11" s="61">
        <f t="shared" si="0"/>
        <v>9.8699999999999992</v>
      </c>
      <c r="P11" s="44" t="str">
        <f t="shared" si="1"/>
        <v>III A</v>
      </c>
    </row>
    <row r="12" spans="1:16" ht="16.5" customHeight="1">
      <c r="A12" s="41">
        <v>7</v>
      </c>
      <c r="B12" s="72">
        <v>5</v>
      </c>
      <c r="C12" s="13" t="s">
        <v>428</v>
      </c>
      <c r="D12" s="14" t="s">
        <v>429</v>
      </c>
      <c r="E12" s="15" t="s">
        <v>430</v>
      </c>
      <c r="F12" s="16" t="s">
        <v>423</v>
      </c>
      <c r="G12" s="16" t="s">
        <v>424</v>
      </c>
      <c r="H12" s="42">
        <v>8.4700000000000006</v>
      </c>
      <c r="I12" s="42">
        <v>8.44</v>
      </c>
      <c r="J12" s="42">
        <v>8.5</v>
      </c>
      <c r="K12" s="43"/>
      <c r="L12" s="42">
        <v>8.34</v>
      </c>
      <c r="M12" s="42">
        <v>9.09</v>
      </c>
      <c r="N12" s="42">
        <v>8.16</v>
      </c>
      <c r="O12" s="61">
        <f t="shared" si="0"/>
        <v>9.09</v>
      </c>
      <c r="P12" s="44" t="str">
        <f t="shared" si="1"/>
        <v>III A</v>
      </c>
    </row>
    <row r="13" spans="1:16" ht="16.5" customHeight="1">
      <c r="A13" s="41">
        <v>8</v>
      </c>
      <c r="B13" s="72">
        <v>6</v>
      </c>
      <c r="C13" s="13" t="s">
        <v>33</v>
      </c>
      <c r="D13" s="14" t="s">
        <v>436</v>
      </c>
      <c r="E13" s="15" t="s">
        <v>437</v>
      </c>
      <c r="F13" s="16" t="s">
        <v>423</v>
      </c>
      <c r="G13" s="16" t="s">
        <v>438</v>
      </c>
      <c r="H13" s="42">
        <v>6.29</v>
      </c>
      <c r="I13" s="42">
        <v>6.83</v>
      </c>
      <c r="J13" s="42">
        <v>6.67</v>
      </c>
      <c r="K13" s="43"/>
      <c r="L13" s="42">
        <v>6.85</v>
      </c>
      <c r="M13" s="42">
        <v>7.18</v>
      </c>
      <c r="N13" s="42">
        <v>7.47</v>
      </c>
      <c r="O13" s="61">
        <f t="shared" si="0"/>
        <v>7.47</v>
      </c>
      <c r="P13" s="44" t="str">
        <f t="shared" si="1"/>
        <v/>
      </c>
    </row>
    <row r="14" spans="1:16" ht="16.5" customHeight="1">
      <c r="A14" s="41"/>
      <c r="B14" s="72"/>
      <c r="C14" s="13" t="s">
        <v>101</v>
      </c>
      <c r="D14" s="14" t="s">
        <v>402</v>
      </c>
      <c r="E14" s="15">
        <v>38297</v>
      </c>
      <c r="F14" s="16" t="s">
        <v>412</v>
      </c>
      <c r="G14" s="16" t="s">
        <v>401</v>
      </c>
      <c r="H14" s="42"/>
      <c r="I14" s="42"/>
      <c r="J14" s="42"/>
      <c r="K14" s="43"/>
      <c r="L14" s="42"/>
      <c r="M14" s="42"/>
      <c r="N14" s="42"/>
      <c r="O14" s="61" t="s">
        <v>531</v>
      </c>
      <c r="P14" s="44"/>
    </row>
    <row r="15" spans="1:16" ht="16.5" customHeight="1">
      <c r="A15" s="41"/>
      <c r="B15" s="72"/>
      <c r="C15" s="13" t="s">
        <v>497</v>
      </c>
      <c r="D15" s="14" t="s">
        <v>498</v>
      </c>
      <c r="E15" s="15" t="s">
        <v>499</v>
      </c>
      <c r="F15" s="16" t="s">
        <v>0</v>
      </c>
      <c r="G15" s="16" t="s">
        <v>496</v>
      </c>
      <c r="H15" s="42"/>
      <c r="I15" s="42"/>
      <c r="J15" s="42"/>
      <c r="K15" s="43"/>
      <c r="L15" s="42"/>
      <c r="M15" s="42"/>
      <c r="N15" s="42"/>
      <c r="O15" s="61" t="s">
        <v>531</v>
      </c>
      <c r="P15" s="44"/>
    </row>
    <row r="16" spans="1:16" ht="16.5" customHeight="1">
      <c r="A16" s="41"/>
      <c r="B16" s="72"/>
      <c r="C16" s="13" t="s">
        <v>399</v>
      </c>
      <c r="D16" s="14" t="s">
        <v>400</v>
      </c>
      <c r="E16" s="15">
        <v>36936</v>
      </c>
      <c r="F16" s="16" t="s">
        <v>412</v>
      </c>
      <c r="G16" s="16" t="s">
        <v>401</v>
      </c>
      <c r="H16" s="42"/>
      <c r="I16" s="42"/>
      <c r="J16" s="42"/>
      <c r="K16" s="43"/>
      <c r="L16" s="42"/>
      <c r="M16" s="42"/>
      <c r="N16" s="42"/>
      <c r="O16" s="61" t="s">
        <v>531</v>
      </c>
      <c r="P16" s="44"/>
    </row>
    <row r="17" spans="1:16" ht="16.5" customHeight="1">
      <c r="A17" s="41"/>
      <c r="B17" s="72"/>
      <c r="C17" s="13" t="s">
        <v>29</v>
      </c>
      <c r="D17" s="14" t="s">
        <v>405</v>
      </c>
      <c r="E17" s="15">
        <v>38628</v>
      </c>
      <c r="F17" s="16" t="s">
        <v>412</v>
      </c>
      <c r="G17" s="16" t="s">
        <v>407</v>
      </c>
      <c r="H17" s="42"/>
      <c r="I17" s="42"/>
      <c r="J17" s="42"/>
      <c r="K17" s="43"/>
      <c r="L17" s="42"/>
      <c r="M17" s="42"/>
      <c r="N17" s="42"/>
      <c r="O17" s="61" t="s">
        <v>531</v>
      </c>
      <c r="P17" s="44"/>
    </row>
  </sheetData>
  <sortState ref="A6:P17">
    <sortCondition descending="1" ref="O6:O17"/>
  </sortState>
  <pageMargins left="0.69" right="0.75" top="1" bottom="0.8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3"/>
  </sheetPr>
  <dimension ref="A1:O28"/>
  <sheetViews>
    <sheetView zoomScaleNormal="100" workbookViewId="0"/>
  </sheetViews>
  <sheetFormatPr defaultRowHeight="13.2"/>
  <cols>
    <col min="1" max="1" width="4.44140625" customWidth="1"/>
    <col min="2" max="2" width="9.88671875" customWidth="1"/>
    <col min="3" max="4" width="10.88671875" customWidth="1"/>
    <col min="5" max="5" width="14.88671875" customWidth="1"/>
    <col min="6" max="6" width="20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44140625" customWidth="1"/>
  </cols>
  <sheetData>
    <row r="1" spans="1:15" ht="17.399999999999999">
      <c r="A1" s="66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" t="s">
        <v>0</v>
      </c>
      <c r="B2" s="1"/>
      <c r="C2" s="1"/>
      <c r="D2" s="1"/>
      <c r="E2" s="1"/>
      <c r="F2" s="2">
        <v>44945</v>
      </c>
      <c r="G2" s="1"/>
      <c r="H2" s="1"/>
      <c r="I2" s="1"/>
      <c r="J2" s="1"/>
      <c r="K2" s="1"/>
      <c r="L2" s="1"/>
      <c r="M2" s="1"/>
      <c r="N2" s="23"/>
    </row>
    <row r="3" spans="1:15" hidden="1">
      <c r="A3" s="1"/>
      <c r="B3" s="1"/>
      <c r="C3" s="3" t="s">
        <v>82</v>
      </c>
      <c r="D3" s="3"/>
      <c r="E3" s="53"/>
      <c r="F3" s="3" t="s">
        <v>133</v>
      </c>
      <c r="G3" s="1"/>
      <c r="H3" s="1"/>
      <c r="I3" s="1"/>
      <c r="J3" s="1"/>
      <c r="K3" s="1"/>
      <c r="L3" s="1"/>
      <c r="M3" s="1"/>
      <c r="N3" s="1"/>
    </row>
    <row r="4" spans="1:15" ht="13.8" hidden="1" thickBot="1">
      <c r="A4" s="1"/>
      <c r="B4" s="1"/>
      <c r="C4" s="1"/>
      <c r="D4" s="1"/>
      <c r="E4" s="1"/>
      <c r="F4" s="1"/>
      <c r="G4" s="36"/>
      <c r="H4" s="37"/>
      <c r="I4" s="37" t="s">
        <v>74</v>
      </c>
      <c r="J4" s="37"/>
      <c r="K4" s="37"/>
      <c r="L4" s="37"/>
      <c r="M4" s="38"/>
      <c r="N4" s="1"/>
    </row>
    <row r="5" spans="1:15" ht="13.8" hidden="1" thickBot="1">
      <c r="A5" s="63" t="s">
        <v>64</v>
      </c>
      <c r="B5" s="31" t="s">
        <v>5</v>
      </c>
      <c r="C5" s="32" t="s">
        <v>6</v>
      </c>
      <c r="D5" s="29" t="s">
        <v>7</v>
      </c>
      <c r="E5" s="29" t="s">
        <v>8</v>
      </c>
      <c r="F5" s="29" t="s">
        <v>9</v>
      </c>
      <c r="G5" s="39" t="s">
        <v>2</v>
      </c>
      <c r="H5" s="39" t="s">
        <v>14</v>
      </c>
      <c r="I5" s="39" t="s">
        <v>17</v>
      </c>
      <c r="J5" s="40" t="s">
        <v>64</v>
      </c>
      <c r="K5" s="39" t="s">
        <v>18</v>
      </c>
      <c r="L5" s="39" t="s">
        <v>21</v>
      </c>
      <c r="M5" s="39" t="s">
        <v>25</v>
      </c>
      <c r="N5" s="40" t="s">
        <v>71</v>
      </c>
      <c r="O5" s="29" t="s">
        <v>58</v>
      </c>
    </row>
    <row r="6" spans="1:15" ht="16.5" hidden="1" customHeight="1">
      <c r="A6" s="41">
        <v>1</v>
      </c>
      <c r="B6" s="13"/>
      <c r="C6" s="14"/>
      <c r="D6" s="15"/>
      <c r="E6" s="16"/>
      <c r="F6" s="16"/>
      <c r="G6" s="42"/>
      <c r="H6" s="42"/>
      <c r="I6" s="42"/>
      <c r="J6" s="43"/>
      <c r="K6" s="42"/>
      <c r="L6" s="42"/>
      <c r="M6" s="42"/>
      <c r="N6" s="75">
        <f>MAX(G6:I6,K6:M6)</f>
        <v>0</v>
      </c>
      <c r="O6" s="44" t="str">
        <f>IF(ISBLANK(N6),"",IF(N6&lt;10.2,"",IF(N6&gt;=15.6,"KSM",IF(N6&gt;=13.8,"I A",IF(N6&gt;=12,"II A",IF(N6&gt;=10.2,"III A"))))))</f>
        <v/>
      </c>
    </row>
    <row r="7" spans="1:15" ht="16.5" hidden="1" customHeight="1">
      <c r="A7" s="41">
        <v>2</v>
      </c>
      <c r="B7" s="13"/>
      <c r="C7" s="14"/>
      <c r="D7" s="15"/>
      <c r="E7" s="16"/>
      <c r="F7" s="16"/>
      <c r="G7" s="42"/>
      <c r="H7" s="42"/>
      <c r="I7" s="42"/>
      <c r="J7" s="43"/>
      <c r="K7" s="42"/>
      <c r="L7" s="42"/>
      <c r="M7" s="42"/>
      <c r="N7" s="75">
        <f>MAX(G7:I7,K7:M7)</f>
        <v>0</v>
      </c>
      <c r="O7" s="44" t="str">
        <f>IF(ISBLANK(N7),"",IF(N7&lt;10.2,"",IF(N7&gt;=15.6,"KSM",IF(N7&gt;=13.8,"I A",IF(N7&gt;=12,"II A",IF(N7&gt;=10.2,"III A"))))))</f>
        <v/>
      </c>
    </row>
    <row r="8" spans="1:15" ht="16.5" hidden="1" customHeight="1">
      <c r="A8" s="41">
        <v>3</v>
      </c>
      <c r="B8" s="13"/>
      <c r="C8" s="14"/>
      <c r="D8" s="15"/>
      <c r="E8" s="16"/>
      <c r="F8" s="16"/>
      <c r="G8" s="42"/>
      <c r="H8" s="42"/>
      <c r="I8" s="42"/>
      <c r="J8" s="43"/>
      <c r="K8" s="42"/>
      <c r="L8" s="42"/>
      <c r="M8" s="42"/>
      <c r="N8" s="75">
        <f>MAX(G8:I8,K8:M8)</f>
        <v>0</v>
      </c>
      <c r="O8" s="44" t="str">
        <f>IF(ISBLANK(N8),"",IF(N8&lt;10.2,"",IF(N8&gt;=15.6,"KSM",IF(N8&gt;=13.8,"I A",IF(N8&gt;=12,"II A",IF(N8&gt;=10.2,"III A"))))))</f>
        <v/>
      </c>
    </row>
    <row r="9" spans="1:15" ht="16.5" hidden="1" customHeight="1">
      <c r="A9" s="41">
        <v>4</v>
      </c>
      <c r="B9" s="13"/>
      <c r="C9" s="14"/>
      <c r="D9" s="15"/>
      <c r="E9" s="16"/>
      <c r="F9" s="16"/>
      <c r="G9" s="42"/>
      <c r="H9" s="42"/>
      <c r="I9" s="42"/>
      <c r="J9" s="43"/>
      <c r="K9" s="42"/>
      <c r="L9" s="42"/>
      <c r="M9" s="42"/>
      <c r="N9" s="75">
        <f>MAX(G9:I9,K9:M9)</f>
        <v>0</v>
      </c>
      <c r="O9" s="44" t="str">
        <f>IF(ISBLANK(N9),"",IF(N9&lt;10.2,"",IF(N9&gt;=15.6,"KSM",IF(N9&gt;=13.8,"I A",IF(N9&gt;=12,"II A",IF(N9&gt;=10.2,"III A"))))))</f>
        <v/>
      </c>
    </row>
    <row r="10" spans="1:15" ht="16.5" hidden="1" customHeight="1">
      <c r="A10" s="41">
        <v>5</v>
      </c>
      <c r="B10" s="13"/>
      <c r="C10" s="14"/>
      <c r="D10" s="15"/>
      <c r="E10" s="16"/>
      <c r="F10" s="16"/>
      <c r="G10" s="42"/>
      <c r="H10" s="42"/>
      <c r="I10" s="42"/>
      <c r="J10" s="43"/>
      <c r="K10" s="42"/>
      <c r="L10" s="42"/>
      <c r="M10" s="42"/>
      <c r="N10" s="75">
        <f t="shared" ref="N10:N13" si="0">MAX(G10:I10,K10:M10)</f>
        <v>0</v>
      </c>
      <c r="O10" s="44" t="str">
        <f t="shared" ref="O10:O13" si="1">IF(ISBLANK(N10),"",IF(N10&lt;10.2,"",IF(N10&gt;=15.6,"KSM",IF(N10&gt;=13.8,"I A",IF(N10&gt;=12,"II A",IF(N10&gt;=10.2,"III A"))))))</f>
        <v/>
      </c>
    </row>
    <row r="11" spans="1:15" ht="16.5" hidden="1" customHeight="1">
      <c r="A11" s="41">
        <v>6</v>
      </c>
      <c r="B11" s="13"/>
      <c r="C11" s="14"/>
      <c r="D11" s="15"/>
      <c r="E11" s="16"/>
      <c r="F11" s="16"/>
      <c r="G11" s="42"/>
      <c r="H11" s="42"/>
      <c r="I11" s="42"/>
      <c r="J11" s="43"/>
      <c r="K11" s="42"/>
      <c r="L11" s="42"/>
      <c r="M11" s="42"/>
      <c r="N11" s="75">
        <f t="shared" si="0"/>
        <v>0</v>
      </c>
      <c r="O11" s="44" t="str">
        <f t="shared" si="1"/>
        <v/>
      </c>
    </row>
    <row r="12" spans="1:15" ht="16.5" hidden="1" customHeight="1">
      <c r="A12" s="41">
        <v>7</v>
      </c>
      <c r="B12" s="13"/>
      <c r="C12" s="14"/>
      <c r="D12" s="15"/>
      <c r="E12" s="16"/>
      <c r="F12" s="16"/>
      <c r="G12" s="42"/>
      <c r="H12" s="42"/>
      <c r="I12" s="42"/>
      <c r="J12" s="43"/>
      <c r="K12" s="42"/>
      <c r="L12" s="42"/>
      <c r="M12" s="42"/>
      <c r="N12" s="75">
        <f t="shared" si="0"/>
        <v>0</v>
      </c>
      <c r="O12" s="44" t="str">
        <f t="shared" si="1"/>
        <v/>
      </c>
    </row>
    <row r="13" spans="1:15" ht="16.5" hidden="1" customHeight="1">
      <c r="A13" s="41">
        <v>8</v>
      </c>
      <c r="B13" s="13"/>
      <c r="C13" s="14"/>
      <c r="D13" s="15"/>
      <c r="E13" s="16"/>
      <c r="F13" s="16"/>
      <c r="G13" s="42"/>
      <c r="H13" s="42"/>
      <c r="I13" s="42"/>
      <c r="J13" s="43"/>
      <c r="K13" s="42"/>
      <c r="L13" s="42"/>
      <c r="M13" s="42"/>
      <c r="N13" s="75">
        <f t="shared" si="0"/>
        <v>0</v>
      </c>
      <c r="O13" s="44" t="str">
        <f t="shared" si="1"/>
        <v/>
      </c>
    </row>
    <row r="14" spans="1:15" hidden="1">
      <c r="B14" s="54"/>
      <c r="C14" s="23"/>
      <c r="D14" s="5"/>
      <c r="E14" s="51"/>
      <c r="F14" s="52"/>
      <c r="G14" s="52"/>
      <c r="H14" s="55"/>
      <c r="I14" s="55"/>
      <c r="J14" s="55"/>
      <c r="K14" s="56"/>
      <c r="L14" s="55"/>
      <c r="M14" s="55"/>
      <c r="N14" s="55"/>
      <c r="O14" s="57"/>
    </row>
    <row r="15" spans="1:15" ht="15.6" hidden="1">
      <c r="B15" s="22"/>
      <c r="C15" s="22"/>
      <c r="D15" s="22"/>
      <c r="E15" s="22"/>
      <c r="F15" s="22"/>
      <c r="G15" s="22"/>
      <c r="H15" s="1"/>
      <c r="I15" s="1"/>
    </row>
    <row r="16" spans="1:15">
      <c r="A16" s="1"/>
      <c r="B16" s="1"/>
      <c r="C16" s="3" t="s">
        <v>82</v>
      </c>
      <c r="D16" s="3"/>
      <c r="E16" s="53"/>
      <c r="F16" s="3" t="s">
        <v>239</v>
      </c>
      <c r="G16" s="1"/>
      <c r="H16" s="1"/>
      <c r="I16" s="1"/>
      <c r="J16" s="1"/>
      <c r="K16" s="1"/>
      <c r="L16" s="1"/>
      <c r="M16" s="1"/>
      <c r="N16" s="1"/>
    </row>
    <row r="17" spans="1:15" ht="13.8" thickBot="1">
      <c r="A17" s="1"/>
      <c r="B17" s="1"/>
      <c r="C17" s="1"/>
      <c r="D17" s="1"/>
      <c r="E17" s="1"/>
      <c r="F17" s="1"/>
      <c r="G17" s="36"/>
      <c r="H17" s="37"/>
      <c r="I17" s="37" t="s">
        <v>74</v>
      </c>
      <c r="J17" s="37"/>
      <c r="K17" s="37"/>
      <c r="L17" s="37"/>
      <c r="M17" s="38"/>
      <c r="N17" s="1"/>
    </row>
    <row r="18" spans="1:15" ht="13.8" thickBot="1">
      <c r="A18" s="63" t="s">
        <v>534</v>
      </c>
      <c r="B18" s="31" t="s">
        <v>5</v>
      </c>
      <c r="C18" s="32" t="s">
        <v>6</v>
      </c>
      <c r="D18" s="29" t="s">
        <v>7</v>
      </c>
      <c r="E18" s="29" t="s">
        <v>8</v>
      </c>
      <c r="F18" s="29" t="s">
        <v>9</v>
      </c>
      <c r="G18" s="39" t="s">
        <v>2</v>
      </c>
      <c r="H18" s="39" t="s">
        <v>14</v>
      </c>
      <c r="I18" s="39" t="s">
        <v>17</v>
      </c>
      <c r="J18" s="40" t="s">
        <v>64</v>
      </c>
      <c r="K18" s="39" t="s">
        <v>18</v>
      </c>
      <c r="L18" s="39" t="s">
        <v>21</v>
      </c>
      <c r="M18" s="39" t="s">
        <v>25</v>
      </c>
      <c r="N18" s="40" t="s">
        <v>71</v>
      </c>
      <c r="O18" s="29" t="s">
        <v>58</v>
      </c>
    </row>
    <row r="19" spans="1:15" ht="16.5" customHeight="1">
      <c r="A19" s="41">
        <v>1</v>
      </c>
      <c r="B19" s="13" t="s">
        <v>140</v>
      </c>
      <c r="C19" s="14" t="s">
        <v>528</v>
      </c>
      <c r="D19" s="15">
        <v>38093</v>
      </c>
      <c r="E19" s="16" t="s">
        <v>13</v>
      </c>
      <c r="F19" s="16" t="s">
        <v>513</v>
      </c>
      <c r="G19" s="42">
        <v>12.37</v>
      </c>
      <c r="H19" s="42">
        <v>12.87</v>
      </c>
      <c r="I19" s="42">
        <v>13.52</v>
      </c>
      <c r="J19" s="43"/>
      <c r="K19" s="42">
        <v>12.83</v>
      </c>
      <c r="L19" s="42">
        <v>14.12</v>
      </c>
      <c r="M19" s="42">
        <v>13.84</v>
      </c>
      <c r="N19" s="61">
        <f>MAX(G19:I19,K19:M19)</f>
        <v>14.12</v>
      </c>
      <c r="O19" s="44" t="str">
        <f>IF(ISBLANK(N19),"",IF(N19&lt;11.2,"",IF(N19&gt;=17.2,"KSM",IF(N19&gt;=15,"I A",IF(N19&gt;=12.8,"II A",IF(N19&gt;=11.2,"III A"))))))</f>
        <v>II A</v>
      </c>
    </row>
    <row r="20" spans="1:15" ht="16.5" customHeight="1">
      <c r="A20" s="41">
        <v>2</v>
      </c>
      <c r="B20" s="13" t="s">
        <v>218</v>
      </c>
      <c r="C20" s="14" t="s">
        <v>529</v>
      </c>
      <c r="D20" s="15">
        <v>38537</v>
      </c>
      <c r="E20" s="16" t="s">
        <v>13</v>
      </c>
      <c r="F20" s="16" t="s">
        <v>83</v>
      </c>
      <c r="G20" s="42">
        <v>13.23</v>
      </c>
      <c r="H20" s="42">
        <v>13.31</v>
      </c>
      <c r="I20" s="42">
        <v>13.37</v>
      </c>
      <c r="J20" s="43"/>
      <c r="K20" s="42">
        <v>13.37</v>
      </c>
      <c r="L20" s="42">
        <v>13.77</v>
      </c>
      <c r="M20" s="42">
        <v>13.8</v>
      </c>
      <c r="N20" s="61">
        <f>MAX(G20:I20,K20:M20)</f>
        <v>13.8</v>
      </c>
      <c r="O20" s="44" t="str">
        <f>IF(ISBLANK(N20),"",IF(N20&lt;11.2,"",IF(N20&gt;=17.2,"KSM",IF(N20&gt;=15,"I A",IF(N20&gt;=12.8,"II A",IF(N20&gt;=11.2,"III A"))))))</f>
        <v>II A</v>
      </c>
    </row>
    <row r="21" spans="1:15" ht="16.5" customHeight="1">
      <c r="A21" s="41">
        <v>3</v>
      </c>
      <c r="B21" s="13" t="s">
        <v>500</v>
      </c>
      <c r="C21" s="14" t="s">
        <v>501</v>
      </c>
      <c r="D21" s="15" t="s">
        <v>502</v>
      </c>
      <c r="E21" s="16" t="s">
        <v>13</v>
      </c>
      <c r="F21" s="16" t="s">
        <v>496</v>
      </c>
      <c r="G21" s="42" t="s">
        <v>547</v>
      </c>
      <c r="H21" s="42">
        <v>11.17</v>
      </c>
      <c r="I21" s="42">
        <v>10.75</v>
      </c>
      <c r="J21" s="43"/>
      <c r="K21" s="42" t="s">
        <v>547</v>
      </c>
      <c r="L21" s="42" t="s">
        <v>547</v>
      </c>
      <c r="M21" s="42" t="s">
        <v>547</v>
      </c>
      <c r="N21" s="61">
        <f>MAX(G21:I21,K21:M21)</f>
        <v>11.17</v>
      </c>
      <c r="O21" s="44" t="str">
        <f>IF(ISBLANK(N21),"",IF(N21&lt;11.2,"",IF(N21&gt;=17.2,"KSM",IF(N21&gt;=15,"I A",IF(N21&gt;=12.8,"II A",IF(N21&gt;=11.2,"III A"))))))</f>
        <v/>
      </c>
    </row>
    <row r="22" spans="1:15" ht="16.5" customHeight="1">
      <c r="A22" s="41">
        <v>4</v>
      </c>
      <c r="B22" s="13" t="s">
        <v>331</v>
      </c>
      <c r="C22" s="14" t="s">
        <v>403</v>
      </c>
      <c r="D22" s="15">
        <v>38855</v>
      </c>
      <c r="E22" s="16" t="s">
        <v>413</v>
      </c>
      <c r="F22" s="16" t="s">
        <v>404</v>
      </c>
      <c r="G22" s="42"/>
      <c r="H22" s="42"/>
      <c r="I22" s="42"/>
      <c r="J22" s="43"/>
      <c r="K22" s="42"/>
      <c r="L22" s="42"/>
      <c r="M22" s="42"/>
      <c r="N22" s="61" t="s">
        <v>531</v>
      </c>
      <c r="O22" s="44"/>
    </row>
    <row r="24" spans="1:15">
      <c r="A24" s="1"/>
      <c r="B24" s="1"/>
      <c r="C24" s="3" t="s">
        <v>82</v>
      </c>
      <c r="D24" s="3"/>
      <c r="E24" s="53"/>
      <c r="F24" s="3" t="s">
        <v>133</v>
      </c>
      <c r="G24" s="1"/>
      <c r="H24" s="1"/>
      <c r="I24" s="1"/>
      <c r="J24" s="1"/>
      <c r="K24" s="1"/>
      <c r="L24" s="1"/>
      <c r="M24" s="1"/>
      <c r="N24" s="1"/>
    </row>
    <row r="25" spans="1:15" ht="13.8" thickBot="1">
      <c r="A25" s="1"/>
      <c r="B25" s="1"/>
      <c r="C25" s="1"/>
      <c r="D25" s="1"/>
      <c r="E25" s="1"/>
      <c r="F25" s="1"/>
      <c r="G25" s="36"/>
      <c r="H25" s="37"/>
      <c r="I25" s="37" t="s">
        <v>74</v>
      </c>
      <c r="J25" s="37"/>
      <c r="K25" s="37"/>
      <c r="L25" s="37"/>
      <c r="M25" s="38"/>
      <c r="N25" s="1"/>
    </row>
    <row r="26" spans="1:15" ht="13.8" thickBot="1">
      <c r="A26" s="63" t="s">
        <v>534</v>
      </c>
      <c r="B26" s="31" t="s">
        <v>5</v>
      </c>
      <c r="C26" s="32" t="s">
        <v>6</v>
      </c>
      <c r="D26" s="29" t="s">
        <v>7</v>
      </c>
      <c r="E26" s="29" t="s">
        <v>8</v>
      </c>
      <c r="F26" s="29" t="s">
        <v>9</v>
      </c>
      <c r="G26" s="39" t="s">
        <v>2</v>
      </c>
      <c r="H26" s="39" t="s">
        <v>14</v>
      </c>
      <c r="I26" s="39" t="s">
        <v>17</v>
      </c>
      <c r="J26" s="40" t="s">
        <v>64</v>
      </c>
      <c r="K26" s="39" t="s">
        <v>18</v>
      </c>
      <c r="L26" s="39" t="s">
        <v>21</v>
      </c>
      <c r="M26" s="39" t="s">
        <v>25</v>
      </c>
      <c r="N26" s="40" t="s">
        <v>71</v>
      </c>
      <c r="O26" s="29" t="s">
        <v>58</v>
      </c>
    </row>
    <row r="27" spans="1:15" ht="16.5" customHeight="1">
      <c r="A27" s="41">
        <v>1</v>
      </c>
      <c r="B27" s="13" t="s">
        <v>523</v>
      </c>
      <c r="C27" s="14" t="s">
        <v>524</v>
      </c>
      <c r="D27" s="15" t="s">
        <v>525</v>
      </c>
      <c r="E27" s="16" t="s">
        <v>13</v>
      </c>
      <c r="F27" s="16" t="s">
        <v>513</v>
      </c>
      <c r="G27" s="42">
        <v>15.76</v>
      </c>
      <c r="H27" s="42" t="s">
        <v>547</v>
      </c>
      <c r="I27" s="42" t="s">
        <v>547</v>
      </c>
      <c r="J27" s="43"/>
      <c r="K27" s="42" t="s">
        <v>547</v>
      </c>
      <c r="L27" s="42" t="s">
        <v>547</v>
      </c>
      <c r="M27" s="42" t="s">
        <v>547</v>
      </c>
      <c r="N27" s="61">
        <f>MAX(G27:I27,K27:M27)</f>
        <v>15.76</v>
      </c>
      <c r="O27" s="44" t="str">
        <f>IF(ISBLANK(N27),"",IF(N27&lt;10.2,"",IF(N27&gt;=19.9,"TSM",IF(N27&gt;=17.5,"SM",IF(N27&gt;=15.6,"KSM",IF(N27&gt;=13.8,"I A",IF(N27&gt;=12,"II A",IF(N27&gt;=10.2,"III A"))))))))</f>
        <v>KSM</v>
      </c>
    </row>
    <row r="28" spans="1:15" ht="16.5" customHeight="1">
      <c r="A28" s="41">
        <v>2</v>
      </c>
      <c r="B28" s="13" t="s">
        <v>526</v>
      </c>
      <c r="C28" s="14" t="s">
        <v>527</v>
      </c>
      <c r="D28" s="15">
        <v>36742</v>
      </c>
      <c r="E28" s="16" t="s">
        <v>13</v>
      </c>
      <c r="F28" s="16" t="s">
        <v>513</v>
      </c>
      <c r="G28" s="42" t="s">
        <v>547</v>
      </c>
      <c r="H28" s="42">
        <v>14.88</v>
      </c>
      <c r="I28" s="42">
        <v>14.74</v>
      </c>
      <c r="J28" s="43"/>
      <c r="K28" s="42" t="s">
        <v>547</v>
      </c>
      <c r="L28" s="42" t="s">
        <v>547</v>
      </c>
      <c r="M28" s="42">
        <v>14.57</v>
      </c>
      <c r="N28" s="61">
        <f>MAX(G28:I28,K28:M28)</f>
        <v>14.88</v>
      </c>
      <c r="O28" s="44" t="str">
        <f>IF(ISBLANK(N28),"",IF(N28&lt;10.2,"",IF(N28&gt;=19.9,"TSM",IF(N28&gt;=17.5,"SM",IF(N28&gt;=15.6,"KSM",IF(N28&gt;=13.8,"I A",IF(N28&gt;=12,"II A",IF(N28&gt;=10.2,"III A"))))))))</f>
        <v>I A</v>
      </c>
    </row>
  </sheetData>
  <sortState ref="A19:O22">
    <sortCondition descending="1" ref="N19:N22"/>
  </sortState>
  <pageMargins left="0.69" right="0.75" top="1" bottom="0.8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36"/>
  <sheetViews>
    <sheetView workbookViewId="0"/>
  </sheetViews>
  <sheetFormatPr defaultColWidth="9.109375" defaultRowHeight="13.2"/>
  <cols>
    <col min="1" max="2" width="6.109375" style="1" customWidth="1"/>
    <col min="3" max="3" width="11.44140625" style="1" bestFit="1" customWidth="1"/>
    <col min="4" max="4" width="14.109375" style="1" bestFit="1" customWidth="1"/>
    <col min="5" max="5" width="10.33203125" style="1" customWidth="1"/>
    <col min="6" max="6" width="18.88671875" style="1" customWidth="1"/>
    <col min="7" max="7" width="21.88671875" style="1" bestFit="1" customWidth="1"/>
    <col min="8" max="12" width="5.6640625" style="1" customWidth="1"/>
    <col min="13" max="13" width="2.77734375" style="1" bestFit="1" customWidth="1"/>
    <col min="14" max="16384" width="9.109375" style="1"/>
  </cols>
  <sheetData>
    <row r="1" spans="1:12" ht="17.399999999999999">
      <c r="A1" s="66" t="s">
        <v>235</v>
      </c>
      <c r="B1" s="66"/>
    </row>
    <row r="2" spans="1:12">
      <c r="A2" s="1" t="s">
        <v>0</v>
      </c>
      <c r="G2" s="2">
        <v>44945</v>
      </c>
    </row>
    <row r="4" spans="1:12">
      <c r="C4" s="3" t="s">
        <v>1</v>
      </c>
      <c r="D4" s="3"/>
      <c r="E4" s="3" t="s">
        <v>132</v>
      </c>
    </row>
    <row r="5" spans="1:12" ht="13.8" thickBot="1">
      <c r="F5" s="1" t="s">
        <v>532</v>
      </c>
    </row>
    <row r="6" spans="1:12" ht="13.8" thickBot="1">
      <c r="A6" s="6" t="s">
        <v>534</v>
      </c>
      <c r="B6" s="67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2" ht="17.25" customHeight="1">
      <c r="A7" s="12">
        <v>1</v>
      </c>
      <c r="B7" s="68"/>
      <c r="C7" s="13" t="s">
        <v>408</v>
      </c>
      <c r="D7" s="14" t="s">
        <v>458</v>
      </c>
      <c r="E7" s="15" t="s">
        <v>459</v>
      </c>
      <c r="F7" s="16" t="s">
        <v>13</v>
      </c>
      <c r="G7" s="16" t="s">
        <v>460</v>
      </c>
      <c r="H7" s="20">
        <v>7.64</v>
      </c>
      <c r="I7" s="59">
        <v>0.129</v>
      </c>
      <c r="J7" s="20">
        <v>7.67</v>
      </c>
      <c r="K7" s="59">
        <v>0.11700000000000001</v>
      </c>
      <c r="L7" s="21" t="str">
        <f>IF(ISBLANK(H7),"",IF(H7&gt;9.04,"",IF(H7&lt;=7.25,"TSM",IF(H7&lt;=7.45,"SM",IF(H7&lt;=7.7,"KSM",IF(H7&lt;=8,"I A",IF(H7&lt;=8.44,"II A",IF(H7&lt;=9.04,"III A"))))))))</f>
        <v>KSM</v>
      </c>
    </row>
    <row r="8" spans="1:12" ht="17.25" customHeight="1">
      <c r="A8" s="19">
        <v>2</v>
      </c>
      <c r="B8" s="27"/>
      <c r="C8" s="13" t="s">
        <v>408</v>
      </c>
      <c r="D8" s="14" t="s">
        <v>409</v>
      </c>
      <c r="E8" s="15" t="s">
        <v>410</v>
      </c>
      <c r="F8" s="16" t="s">
        <v>414</v>
      </c>
      <c r="G8" s="16" t="s">
        <v>411</v>
      </c>
      <c r="H8" s="20">
        <v>7.74</v>
      </c>
      <c r="I8" s="59">
        <v>0.14299999999999999</v>
      </c>
      <c r="J8" s="20">
        <v>7.68</v>
      </c>
      <c r="K8" s="59">
        <v>0.13900000000000001</v>
      </c>
      <c r="L8" s="21" t="s">
        <v>539</v>
      </c>
    </row>
    <row r="9" spans="1:12" ht="17.25" customHeight="1">
      <c r="A9" s="12">
        <v>3</v>
      </c>
      <c r="B9" s="27"/>
      <c r="C9" s="13" t="s">
        <v>33</v>
      </c>
      <c r="D9" s="14" t="s">
        <v>454</v>
      </c>
      <c r="E9" s="15" t="s">
        <v>455</v>
      </c>
      <c r="F9" s="16" t="s">
        <v>461</v>
      </c>
      <c r="G9" s="16" t="s">
        <v>233</v>
      </c>
      <c r="H9" s="20">
        <v>7.99</v>
      </c>
      <c r="I9" s="59">
        <v>0.14299999999999999</v>
      </c>
      <c r="J9" s="20">
        <v>7.85</v>
      </c>
      <c r="K9" s="59">
        <v>0.161</v>
      </c>
      <c r="L9" s="21" t="str">
        <f>IF(ISBLANK(H9),"",IF(H9&gt;9.04,"",IF(H9&lt;=7.25,"TSM",IF(H9&lt;=7.45,"SM",IF(H9&lt;=7.7,"KSM",IF(H9&lt;=8,"I A",IF(H9&lt;=8.44,"II A",IF(H9&lt;=9.04,"III A"))))))))</f>
        <v>I A</v>
      </c>
    </row>
    <row r="10" spans="1:12" ht="17.25" customHeight="1">
      <c r="A10" s="19">
        <v>4</v>
      </c>
      <c r="B10" s="27"/>
      <c r="C10" s="13" t="s">
        <v>135</v>
      </c>
      <c r="D10" s="14" t="s">
        <v>200</v>
      </c>
      <c r="E10" s="15" t="s">
        <v>201</v>
      </c>
      <c r="F10" s="16" t="s">
        <v>13</v>
      </c>
      <c r="G10" s="16" t="s">
        <v>55</v>
      </c>
      <c r="H10" s="20">
        <v>7.9</v>
      </c>
      <c r="I10" s="59">
        <v>0.54600000000000004</v>
      </c>
      <c r="J10" s="20">
        <v>7.91</v>
      </c>
      <c r="K10" s="59">
        <v>0.183</v>
      </c>
      <c r="L10" s="21" t="str">
        <f>IF(ISBLANK(H10),"",IF(H10&gt;9.04,"",IF(H10&lt;=7.25,"TSM",IF(H10&lt;=7.45,"SM",IF(H10&lt;=7.7,"KSM",IF(H10&lt;=8,"I A",IF(H10&lt;=8.44,"II A",IF(H10&lt;=9.04,"III A"))))))))</f>
        <v>I A</v>
      </c>
    </row>
    <row r="11" spans="1:12" ht="17.25" customHeight="1">
      <c r="A11" s="12">
        <v>5</v>
      </c>
      <c r="B11" s="27">
        <v>1</v>
      </c>
      <c r="C11" s="13" t="s">
        <v>211</v>
      </c>
      <c r="D11" s="14" t="s">
        <v>297</v>
      </c>
      <c r="E11" s="15" t="s">
        <v>298</v>
      </c>
      <c r="F11" s="16" t="s">
        <v>335</v>
      </c>
      <c r="G11" s="16" t="s">
        <v>293</v>
      </c>
      <c r="H11" s="20">
        <v>8.0299999999999994</v>
      </c>
      <c r="I11" s="59">
        <v>0.23100000000000001</v>
      </c>
      <c r="J11" s="20">
        <v>7.99</v>
      </c>
      <c r="K11" s="59">
        <v>0.26100000000000001</v>
      </c>
      <c r="L11" s="21" t="str">
        <f>IF(ISBLANK(H11),"",IF(H11&gt;9.04,"",IF(H11&lt;=7.25,"TSM",IF(H11&lt;=7.45,"SM",IF(H11&lt;=7.7,"KSM",IF(H11&lt;=8,"I A",IF(H11&lt;=8.44,"II A",IF(H11&lt;=9.04,"III A"))))))))</f>
        <v>II A</v>
      </c>
    </row>
    <row r="12" spans="1:12" ht="17.25" customHeight="1">
      <c r="A12" s="19"/>
      <c r="B12" s="27"/>
      <c r="C12" s="13" t="s">
        <v>474</v>
      </c>
      <c r="D12" s="14" t="s">
        <v>475</v>
      </c>
      <c r="E12" s="15">
        <v>37798</v>
      </c>
      <c r="F12" s="16" t="s">
        <v>13</v>
      </c>
      <c r="G12" s="16" t="s">
        <v>476</v>
      </c>
      <c r="H12" s="20">
        <v>8.18</v>
      </c>
      <c r="I12" s="59">
        <v>0.21</v>
      </c>
      <c r="J12" s="20" t="s">
        <v>531</v>
      </c>
      <c r="K12" s="59"/>
      <c r="L12" s="21" t="str">
        <f>IF(ISBLANK(H12),"",IF(H12&gt;9.04,"",IF(H12&lt;=7.25,"TSM",IF(H12&lt;=7.45,"SM",IF(H12&lt;=7.7,"KSM",IF(H12&lt;=8,"I A",IF(H12&lt;=8.44,"II A",IF(H12&lt;=9.04,"III A"))))))))</f>
        <v>II A</v>
      </c>
    </row>
    <row r="13" spans="1:12" ht="13.8" thickBot="1">
      <c r="F13" s="1" t="s">
        <v>533</v>
      </c>
    </row>
    <row r="14" spans="1:12" ht="13.8" thickBot="1">
      <c r="A14" s="6" t="s">
        <v>534</v>
      </c>
      <c r="B14" s="67"/>
      <c r="C14" s="7" t="s">
        <v>5</v>
      </c>
      <c r="D14" s="8" t="s">
        <v>6</v>
      </c>
      <c r="E14" s="9" t="s">
        <v>7</v>
      </c>
      <c r="F14" s="9" t="s">
        <v>8</v>
      </c>
      <c r="G14" s="9" t="s">
        <v>9</v>
      </c>
      <c r="H14" s="10" t="s">
        <v>10</v>
      </c>
      <c r="I14" s="10" t="s">
        <v>130</v>
      </c>
      <c r="J14" s="10" t="s">
        <v>11</v>
      </c>
      <c r="K14" s="10" t="s">
        <v>130</v>
      </c>
      <c r="L14" s="11" t="s">
        <v>12</v>
      </c>
    </row>
    <row r="15" spans="1:12" ht="17.25" customHeight="1">
      <c r="A15" s="12">
        <v>7</v>
      </c>
      <c r="B15" s="27">
        <v>2</v>
      </c>
      <c r="C15" s="13" t="s">
        <v>26</v>
      </c>
      <c r="D15" s="14" t="s">
        <v>27</v>
      </c>
      <c r="E15" s="15" t="s">
        <v>28</v>
      </c>
      <c r="F15" s="16" t="s">
        <v>13</v>
      </c>
      <c r="G15" s="16" t="s">
        <v>232</v>
      </c>
      <c r="H15" s="20">
        <v>8.25</v>
      </c>
      <c r="I15" s="59">
        <v>0.16800000000000001</v>
      </c>
      <c r="J15" s="20">
        <v>8.09</v>
      </c>
      <c r="K15" s="59">
        <v>0.15</v>
      </c>
      <c r="L15" s="21" t="s">
        <v>538</v>
      </c>
    </row>
    <row r="16" spans="1:12" ht="17.25" customHeight="1">
      <c r="A16" s="19">
        <v>8</v>
      </c>
      <c r="B16" s="27"/>
      <c r="C16" s="13" t="s">
        <v>247</v>
      </c>
      <c r="D16" s="14" t="s">
        <v>275</v>
      </c>
      <c r="E16" s="15">
        <v>37797</v>
      </c>
      <c r="F16" s="16" t="s">
        <v>0</v>
      </c>
      <c r="G16" s="16" t="s">
        <v>55</v>
      </c>
      <c r="H16" s="20">
        <v>8.2200000000000006</v>
      </c>
      <c r="I16" s="59">
        <v>0.13300000000000001</v>
      </c>
      <c r="J16" s="20">
        <v>8.11</v>
      </c>
      <c r="K16" s="59">
        <v>0.13600000000000001</v>
      </c>
      <c r="L16" s="21" t="str">
        <f>IF(ISBLANK(H16),"",IF(H16&gt;9.04,"",IF(H16&lt;=7.25,"TSM",IF(H16&lt;=7.45,"SM",IF(H16&lt;=7.7,"KSM",IF(H16&lt;=8,"I A",IF(H16&lt;=8.44,"II A",IF(H16&lt;=9.04,"III A"))))))))</f>
        <v>II A</v>
      </c>
    </row>
    <row r="17" spans="1:12" ht="21" customHeight="1">
      <c r="A17" s="12">
        <v>9</v>
      </c>
      <c r="B17" s="27">
        <v>3</v>
      </c>
      <c r="C17" s="13" t="s">
        <v>19</v>
      </c>
      <c r="D17" s="14" t="s">
        <v>20</v>
      </c>
      <c r="E17" s="15">
        <v>38049</v>
      </c>
      <c r="F17" s="16" t="s">
        <v>13</v>
      </c>
      <c r="G17" s="16" t="s">
        <v>189</v>
      </c>
      <c r="H17" s="20">
        <v>8.23</v>
      </c>
      <c r="I17" s="59">
        <v>0.19400000000000001</v>
      </c>
      <c r="J17" s="20">
        <v>8.1199999999999992</v>
      </c>
      <c r="K17" s="59">
        <v>0.502</v>
      </c>
      <c r="L17" s="21" t="str">
        <f>IF(ISBLANK(H17),"",IF(H17&gt;9.04,"",IF(H17&lt;=7.25,"TSM",IF(H17&lt;=7.45,"SM",IF(H17&lt;=7.7,"KSM",IF(H17&lt;=8,"I A",IF(H17&lt;=8.44,"II A",IF(H17&lt;=9.04,"III A"))))))))</f>
        <v>II A</v>
      </c>
    </row>
    <row r="18" spans="1:12" ht="17.25" customHeight="1">
      <c r="A18" s="19">
        <v>10</v>
      </c>
      <c r="B18" s="27"/>
      <c r="C18" s="13" t="s">
        <v>15</v>
      </c>
      <c r="D18" s="14" t="s">
        <v>16</v>
      </c>
      <c r="E18" s="15">
        <v>37910</v>
      </c>
      <c r="F18" s="16" t="s">
        <v>13</v>
      </c>
      <c r="G18" s="16" t="s">
        <v>189</v>
      </c>
      <c r="H18" s="20">
        <v>8.2200000000000006</v>
      </c>
      <c r="I18" s="59">
        <v>0.14000000000000001</v>
      </c>
      <c r="J18" s="20">
        <v>8.24</v>
      </c>
      <c r="K18" s="59">
        <v>0.16900000000000001</v>
      </c>
      <c r="L18" s="21" t="str">
        <f>IF(ISBLANK(H18),"",IF(H18&gt;9.04,"",IF(H18&lt;=7.25,"TSM",IF(H18&lt;=7.45,"SM",IF(H18&lt;=7.7,"KSM",IF(H18&lt;=8,"I A",IF(H18&lt;=8.44,"II A",IF(H18&lt;=9.04,"III A"))))))))</f>
        <v>II A</v>
      </c>
    </row>
    <row r="19" spans="1:12" ht="17.25" customHeight="1">
      <c r="A19" s="12">
        <v>11</v>
      </c>
      <c r="B19" s="27">
        <v>4</v>
      </c>
      <c r="C19" s="13" t="s">
        <v>38</v>
      </c>
      <c r="D19" s="14" t="s">
        <v>472</v>
      </c>
      <c r="E19" s="15">
        <v>39210</v>
      </c>
      <c r="F19" s="16" t="s">
        <v>13</v>
      </c>
      <c r="G19" s="16" t="s">
        <v>189</v>
      </c>
      <c r="H19" s="20">
        <v>8.25</v>
      </c>
      <c r="I19" s="59">
        <v>0.14299999999999999</v>
      </c>
      <c r="J19" s="20">
        <v>8.24</v>
      </c>
      <c r="K19" s="59">
        <v>0.153</v>
      </c>
      <c r="L19" s="21" t="str">
        <f>IF(ISBLANK(H19),"",IF(H19&gt;9.04,"",IF(H19&lt;=7.25,"TSM",IF(H19&lt;=7.45,"SM",IF(H19&lt;=7.7,"KSM",IF(H19&lt;=8,"I A",IF(H19&lt;=8.44,"II A",IF(H19&lt;=9.04,"III A"))))))))</f>
        <v>II A</v>
      </c>
    </row>
    <row r="20" spans="1:12" ht="17.25" customHeight="1" thickBot="1">
      <c r="A20" s="19">
        <v>12</v>
      </c>
      <c r="B20" s="27">
        <v>5</v>
      </c>
      <c r="C20" s="13" t="s">
        <v>342</v>
      </c>
      <c r="D20" s="14" t="s">
        <v>343</v>
      </c>
      <c r="E20" s="15" t="s">
        <v>344</v>
      </c>
      <c r="F20" s="16" t="s">
        <v>341</v>
      </c>
      <c r="G20" s="16" t="s">
        <v>352</v>
      </c>
      <c r="H20" s="20">
        <v>8.25</v>
      </c>
      <c r="I20" s="59">
        <v>0.16</v>
      </c>
      <c r="J20" s="20">
        <v>8.2799999999999994</v>
      </c>
      <c r="K20" s="59">
        <v>0.16900000000000001</v>
      </c>
      <c r="L20" s="21" t="str">
        <f>IF(ISBLANK(H20),"",IF(H20&gt;9.04,"",IF(H20&lt;=7.25,"TSM",IF(H20&lt;=7.45,"SM",IF(H20&lt;=7.7,"KSM",IF(H20&lt;=8,"I A",IF(H20&lt;=8.44,"II A",IF(H20&lt;=9.04,"III A"))))))))</f>
        <v>II A</v>
      </c>
    </row>
    <row r="21" spans="1:12" ht="13.8" thickBot="1">
      <c r="A21" s="6" t="s">
        <v>534</v>
      </c>
      <c r="B21" s="67"/>
      <c r="C21" s="7" t="s">
        <v>5</v>
      </c>
      <c r="D21" s="8" t="s">
        <v>6</v>
      </c>
      <c r="E21" s="9" t="s">
        <v>7</v>
      </c>
      <c r="F21" s="9" t="s">
        <v>8</v>
      </c>
      <c r="G21" s="9" t="s">
        <v>9</v>
      </c>
      <c r="H21" s="10" t="s">
        <v>10</v>
      </c>
      <c r="I21" s="10" t="s">
        <v>130</v>
      </c>
      <c r="J21" s="10" t="s">
        <v>11</v>
      </c>
      <c r="K21" s="10" t="s">
        <v>130</v>
      </c>
      <c r="L21" s="11" t="s">
        <v>12</v>
      </c>
    </row>
    <row r="22" spans="1:12" ht="17.25" customHeight="1">
      <c r="A22" s="19">
        <v>13</v>
      </c>
      <c r="B22" s="27">
        <v>6</v>
      </c>
      <c r="C22" s="13" t="s">
        <v>36</v>
      </c>
      <c r="D22" s="14" t="s">
        <v>353</v>
      </c>
      <c r="E22" s="15">
        <v>38958</v>
      </c>
      <c r="F22" s="16" t="s">
        <v>13</v>
      </c>
      <c r="G22" s="16" t="s">
        <v>47</v>
      </c>
      <c r="H22" s="20">
        <v>8.3800000000000008</v>
      </c>
      <c r="I22" s="59">
        <v>0.192</v>
      </c>
      <c r="J22" s="20"/>
      <c r="K22" s="59"/>
      <c r="L22" s="21" t="str">
        <f t="shared" ref="L22:L36" si="0">IF(ISBLANK(H22),"",IF(H22&gt;9.04,"",IF(H22&lt;=7.25,"TSM",IF(H22&lt;=7.45,"SM",IF(H22&lt;=7.7,"KSM",IF(H22&lt;=8,"I A",IF(H22&lt;=8.44,"II A",IF(H22&lt;=9.04,"III A"))))))))</f>
        <v>II A</v>
      </c>
    </row>
    <row r="23" spans="1:12" ht="17.25" customHeight="1">
      <c r="A23" s="19">
        <v>14</v>
      </c>
      <c r="B23" s="27"/>
      <c r="C23" s="13" t="s">
        <v>357</v>
      </c>
      <c r="D23" s="14" t="s">
        <v>358</v>
      </c>
      <c r="E23" s="15" t="s">
        <v>359</v>
      </c>
      <c r="F23" s="16" t="s">
        <v>226</v>
      </c>
      <c r="G23" s="16"/>
      <c r="H23" s="20">
        <v>8.4</v>
      </c>
      <c r="I23" s="59">
        <v>0.16700000000000001</v>
      </c>
      <c r="J23" s="20"/>
      <c r="K23" s="59"/>
      <c r="L23" s="21" t="str">
        <f t="shared" si="0"/>
        <v>II A</v>
      </c>
    </row>
    <row r="24" spans="1:12" ht="17.25" customHeight="1">
      <c r="A24" s="19">
        <v>15</v>
      </c>
      <c r="B24" s="27">
        <v>7</v>
      </c>
      <c r="C24" s="13" t="s">
        <v>67</v>
      </c>
      <c r="D24" s="14" t="s">
        <v>503</v>
      </c>
      <c r="E24" s="15">
        <v>38869</v>
      </c>
      <c r="F24" s="16" t="s">
        <v>13</v>
      </c>
      <c r="G24" s="16" t="s">
        <v>31</v>
      </c>
      <c r="H24" s="20">
        <v>8.49</v>
      </c>
      <c r="I24" s="59">
        <v>0.13300000000000001</v>
      </c>
      <c r="J24" s="20"/>
      <c r="K24" s="59"/>
      <c r="L24" s="21" t="str">
        <f t="shared" si="0"/>
        <v>III A</v>
      </c>
    </row>
    <row r="25" spans="1:12" ht="17.25" customHeight="1">
      <c r="A25" s="19">
        <v>16</v>
      </c>
      <c r="B25" s="27">
        <v>8</v>
      </c>
      <c r="C25" s="13" t="s">
        <v>22</v>
      </c>
      <c r="D25" s="14" t="s">
        <v>23</v>
      </c>
      <c r="E25" s="15" t="s">
        <v>24</v>
      </c>
      <c r="F25" s="16" t="s">
        <v>13</v>
      </c>
      <c r="G25" s="16" t="s">
        <v>232</v>
      </c>
      <c r="H25" s="20">
        <v>8.73</v>
      </c>
      <c r="I25" s="59">
        <v>0.23899999999999999</v>
      </c>
      <c r="J25" s="20"/>
      <c r="K25" s="59"/>
      <c r="L25" s="21" t="str">
        <f t="shared" si="0"/>
        <v>III A</v>
      </c>
    </row>
    <row r="26" spans="1:12" ht="17.25" customHeight="1">
      <c r="A26" s="19">
        <v>17</v>
      </c>
      <c r="B26" s="27">
        <v>9</v>
      </c>
      <c r="C26" s="13" t="s">
        <v>311</v>
      </c>
      <c r="D26" s="14" t="s">
        <v>312</v>
      </c>
      <c r="E26" s="15" t="s">
        <v>313</v>
      </c>
      <c r="F26" s="16" t="s">
        <v>335</v>
      </c>
      <c r="G26" s="16" t="s">
        <v>307</v>
      </c>
      <c r="H26" s="20">
        <v>8.73</v>
      </c>
      <c r="I26" s="59">
        <v>0.11799999999999999</v>
      </c>
      <c r="J26" s="20"/>
      <c r="K26" s="59"/>
      <c r="L26" s="21" t="str">
        <f t="shared" si="0"/>
        <v>III A</v>
      </c>
    </row>
    <row r="27" spans="1:12" ht="17.25" customHeight="1">
      <c r="A27" s="19">
        <v>18</v>
      </c>
      <c r="B27" s="27">
        <v>10</v>
      </c>
      <c r="C27" s="13" t="s">
        <v>29</v>
      </c>
      <c r="D27" s="14" t="s">
        <v>30</v>
      </c>
      <c r="E27" s="15">
        <v>38486</v>
      </c>
      <c r="F27" s="16" t="s">
        <v>13</v>
      </c>
      <c r="G27" s="16" t="s">
        <v>31</v>
      </c>
      <c r="H27" s="20">
        <v>8.74</v>
      </c>
      <c r="I27" s="59">
        <v>0.218</v>
      </c>
      <c r="J27" s="20"/>
      <c r="K27" s="59"/>
      <c r="L27" s="21" t="str">
        <f t="shared" si="0"/>
        <v>III A</v>
      </c>
    </row>
    <row r="28" spans="1:12" ht="17.25" customHeight="1">
      <c r="A28" s="19">
        <v>19</v>
      </c>
      <c r="B28" s="27"/>
      <c r="C28" s="13" t="s">
        <v>19</v>
      </c>
      <c r="D28" s="14" t="s">
        <v>178</v>
      </c>
      <c r="E28" s="15" t="s">
        <v>179</v>
      </c>
      <c r="F28" s="16" t="s">
        <v>13</v>
      </c>
      <c r="G28" s="16" t="s">
        <v>32</v>
      </c>
      <c r="H28" s="20">
        <v>8.77</v>
      </c>
      <c r="I28" s="59">
        <v>0.56899999999999995</v>
      </c>
      <c r="J28" s="20"/>
      <c r="K28" s="59"/>
      <c r="L28" s="21" t="str">
        <f t="shared" si="0"/>
        <v>III A</v>
      </c>
    </row>
    <row r="29" spans="1:12" ht="17.25" customHeight="1">
      <c r="A29" s="19">
        <v>20</v>
      </c>
      <c r="B29" s="27">
        <v>11</v>
      </c>
      <c r="C29" s="13" t="s">
        <v>86</v>
      </c>
      <c r="D29" s="14" t="s">
        <v>326</v>
      </c>
      <c r="E29" s="15" t="s">
        <v>327</v>
      </c>
      <c r="F29" s="16" t="s">
        <v>335</v>
      </c>
      <c r="G29" s="16" t="s">
        <v>293</v>
      </c>
      <c r="H29" s="20">
        <v>9.0399999999999991</v>
      </c>
      <c r="I29" s="59">
        <v>0.13700000000000001</v>
      </c>
      <c r="J29" s="20"/>
      <c r="K29" s="59"/>
      <c r="L29" s="21" t="str">
        <f t="shared" si="0"/>
        <v>III A</v>
      </c>
    </row>
    <row r="30" spans="1:12" ht="17.25" customHeight="1">
      <c r="A30" s="19">
        <v>21</v>
      </c>
      <c r="B30" s="27">
        <v>12</v>
      </c>
      <c r="C30" s="13" t="s">
        <v>29</v>
      </c>
      <c r="D30" s="14" t="s">
        <v>37</v>
      </c>
      <c r="E30" s="15" t="s">
        <v>182</v>
      </c>
      <c r="F30" s="16" t="s">
        <v>13</v>
      </c>
      <c r="G30" s="16" t="s">
        <v>32</v>
      </c>
      <c r="H30" s="20">
        <v>9.15</v>
      </c>
      <c r="I30" s="59">
        <v>0.27100000000000002</v>
      </c>
      <c r="J30" s="20"/>
      <c r="K30" s="59"/>
      <c r="L30" s="21" t="str">
        <f t="shared" si="0"/>
        <v/>
      </c>
    </row>
    <row r="31" spans="1:12" ht="17.25" customHeight="1">
      <c r="A31" s="19">
        <v>22</v>
      </c>
      <c r="B31" s="27">
        <v>13</v>
      </c>
      <c r="C31" s="13" t="s">
        <v>33</v>
      </c>
      <c r="D31" s="14" t="s">
        <v>180</v>
      </c>
      <c r="E31" s="15" t="s">
        <v>181</v>
      </c>
      <c r="F31" s="16" t="s">
        <v>13</v>
      </c>
      <c r="G31" s="16" t="s">
        <v>32</v>
      </c>
      <c r="H31" s="20">
        <v>9.4</v>
      </c>
      <c r="I31" s="59">
        <v>0.182</v>
      </c>
      <c r="J31" s="20"/>
      <c r="K31" s="59"/>
      <c r="L31" s="21" t="str">
        <f t="shared" si="0"/>
        <v/>
      </c>
    </row>
    <row r="32" spans="1:12" ht="17.25" customHeight="1">
      <c r="A32" s="19" t="s">
        <v>129</v>
      </c>
      <c r="B32" s="27"/>
      <c r="C32" s="13" t="s">
        <v>187</v>
      </c>
      <c r="D32" s="14" t="s">
        <v>188</v>
      </c>
      <c r="E32" s="15">
        <v>37044</v>
      </c>
      <c r="F32" s="16" t="s">
        <v>13</v>
      </c>
      <c r="G32" s="16" t="s">
        <v>477</v>
      </c>
      <c r="H32" s="20">
        <v>8.1199999999999992</v>
      </c>
      <c r="I32" s="59">
        <v>0.16</v>
      </c>
      <c r="J32" s="20" t="s">
        <v>129</v>
      </c>
      <c r="K32" s="59"/>
      <c r="L32" s="21" t="str">
        <f t="shared" si="0"/>
        <v>II A</v>
      </c>
    </row>
    <row r="33" spans="1:12" ht="17.25" customHeight="1">
      <c r="A33" s="19"/>
      <c r="B33" s="27"/>
      <c r="C33" s="13" t="s">
        <v>150</v>
      </c>
      <c r="D33" s="14" t="s">
        <v>151</v>
      </c>
      <c r="E33" s="15" t="s">
        <v>152</v>
      </c>
      <c r="F33" s="16" t="s">
        <v>13</v>
      </c>
      <c r="G33" s="16" t="s">
        <v>232</v>
      </c>
      <c r="H33" s="20" t="s">
        <v>531</v>
      </c>
      <c r="I33" s="59"/>
      <c r="J33" s="20"/>
      <c r="K33" s="59"/>
      <c r="L33" s="21" t="str">
        <f t="shared" si="0"/>
        <v/>
      </c>
    </row>
    <row r="34" spans="1:12" ht="17.25" customHeight="1">
      <c r="A34" s="19"/>
      <c r="B34" s="27"/>
      <c r="C34" s="13" t="s">
        <v>328</v>
      </c>
      <c r="D34" s="14" t="s">
        <v>329</v>
      </c>
      <c r="E34" s="15" t="s">
        <v>330</v>
      </c>
      <c r="F34" s="16" t="s">
        <v>335</v>
      </c>
      <c r="G34" s="16" t="s">
        <v>293</v>
      </c>
      <c r="H34" s="20" t="s">
        <v>531</v>
      </c>
      <c r="I34" s="59"/>
      <c r="J34" s="20"/>
      <c r="K34" s="59"/>
      <c r="L34" s="21" t="str">
        <f t="shared" si="0"/>
        <v/>
      </c>
    </row>
    <row r="35" spans="1:12" ht="17.25" customHeight="1">
      <c r="A35" s="19"/>
      <c r="B35" s="27"/>
      <c r="C35" s="13" t="s">
        <v>87</v>
      </c>
      <c r="D35" s="14" t="s">
        <v>88</v>
      </c>
      <c r="E35" s="15">
        <v>37928</v>
      </c>
      <c r="F35" s="16" t="s">
        <v>13</v>
      </c>
      <c r="G35" s="16" t="s">
        <v>54</v>
      </c>
      <c r="H35" s="20" t="s">
        <v>531</v>
      </c>
      <c r="I35" s="59"/>
      <c r="J35" s="20"/>
      <c r="K35" s="59"/>
      <c r="L35" s="21" t="str">
        <f t="shared" si="0"/>
        <v/>
      </c>
    </row>
    <row r="36" spans="1:12" ht="17.25" customHeight="1">
      <c r="A36" s="19"/>
      <c r="B36" s="27"/>
      <c r="C36" s="13" t="s">
        <v>26</v>
      </c>
      <c r="D36" s="14" t="s">
        <v>504</v>
      </c>
      <c r="E36" s="15">
        <v>38728</v>
      </c>
      <c r="F36" s="16" t="s">
        <v>13</v>
      </c>
      <c r="G36" s="16" t="s">
        <v>31</v>
      </c>
      <c r="H36" s="20" t="s">
        <v>531</v>
      </c>
      <c r="I36" s="59"/>
      <c r="J36" s="20"/>
      <c r="K36" s="59"/>
      <c r="L36" s="21" t="str">
        <f t="shared" si="0"/>
        <v/>
      </c>
    </row>
  </sheetData>
  <sortState ref="A7:M12">
    <sortCondition ref="J7:J12"/>
  </sortState>
  <printOptions horizontalCentered="1"/>
  <pageMargins left="0.39370078740157483" right="0.39370078740157483" top="0.78740157480314965" bottom="0.39370078740157483" header="0.39370078740157483" footer="0.39370078740157483"/>
  <pageSetup paperSize="9" scale="91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3"/>
  </sheetPr>
  <dimension ref="A1:L63"/>
  <sheetViews>
    <sheetView zoomScale="110" zoomScaleNormal="110" workbookViewId="0"/>
  </sheetViews>
  <sheetFormatPr defaultRowHeight="13.2"/>
  <cols>
    <col min="1" max="1" width="5.109375" customWidth="1"/>
    <col min="2" max="2" width="5.109375" hidden="1" customWidth="1"/>
    <col min="3" max="3" width="9.6640625" customWidth="1"/>
    <col min="4" max="4" width="13.109375" customWidth="1"/>
    <col min="5" max="5" width="10.33203125" customWidth="1"/>
    <col min="6" max="6" width="16.5546875" bestFit="1" customWidth="1"/>
    <col min="7" max="7" width="22.33203125" bestFit="1" customWidth="1"/>
    <col min="8" max="12" width="5.88671875" customWidth="1"/>
  </cols>
  <sheetData>
    <row r="1" spans="1:12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 t="s">
        <v>0</v>
      </c>
      <c r="B2" s="1"/>
      <c r="C2" s="1"/>
      <c r="D2" s="1"/>
      <c r="E2" s="1"/>
      <c r="F2" s="1"/>
      <c r="G2" s="2">
        <v>44945</v>
      </c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/>
      <c r="B4" s="1"/>
      <c r="C4" s="3" t="s">
        <v>1</v>
      </c>
      <c r="D4" s="3"/>
      <c r="E4" s="3" t="s">
        <v>133</v>
      </c>
      <c r="H4" s="1"/>
      <c r="I4" s="1"/>
      <c r="J4" s="1"/>
      <c r="K4" s="1"/>
    </row>
    <row r="5" spans="1:12" ht="13.8" thickBot="1">
      <c r="A5" s="1"/>
      <c r="B5" s="1"/>
      <c r="C5" s="1"/>
      <c r="D5" s="1"/>
      <c r="E5" s="1"/>
      <c r="F5" s="1">
        <v>1</v>
      </c>
      <c r="G5" s="1" t="s">
        <v>3</v>
      </c>
      <c r="H5" s="1"/>
      <c r="I5" s="1"/>
      <c r="J5" s="1"/>
      <c r="K5" s="1"/>
    </row>
    <row r="6" spans="1:12" ht="13.8" thickBot="1">
      <c r="A6" s="6" t="s">
        <v>4</v>
      </c>
      <c r="B6" s="67"/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2" ht="17.25" customHeight="1">
      <c r="A7" s="19">
        <v>1</v>
      </c>
      <c r="B7" s="27"/>
      <c r="C7" s="13" t="s">
        <v>323</v>
      </c>
      <c r="D7" s="14" t="s">
        <v>445</v>
      </c>
      <c r="E7" s="15" t="s">
        <v>446</v>
      </c>
      <c r="F7" s="16" t="s">
        <v>13</v>
      </c>
      <c r="G7" s="16" t="s">
        <v>442</v>
      </c>
      <c r="H7" s="20">
        <v>7.66</v>
      </c>
      <c r="I7" s="59">
        <v>0.185</v>
      </c>
      <c r="J7" s="20"/>
      <c r="K7" s="59"/>
      <c r="L7" s="21" t="str">
        <f t="shared" ref="L7:L12" si="0">IF(ISBLANK(H7),"",IF(H7&gt;8.24,"",IF(H7&lt;=6.7,"TSM",IF(H7&lt;=6.84,"SM",IF(H7&lt;=7,"KSM",IF(H7&lt;=7.3,"I A",IF(H7&lt;=7.64,"II A",IF(H7&lt;=8.24,"III A"))))))))</f>
        <v>III A</v>
      </c>
    </row>
    <row r="8" spans="1:12" ht="17.25" customHeight="1">
      <c r="A8" s="19">
        <v>2</v>
      </c>
      <c r="B8" s="27"/>
      <c r="C8" s="13" t="s">
        <v>165</v>
      </c>
      <c r="D8" s="14" t="s">
        <v>274</v>
      </c>
      <c r="E8" s="15">
        <v>37634</v>
      </c>
      <c r="F8" s="16" t="s">
        <v>13</v>
      </c>
      <c r="G8" s="16" t="s">
        <v>55</v>
      </c>
      <c r="H8" s="20" t="s">
        <v>531</v>
      </c>
      <c r="I8" s="59"/>
      <c r="J8" s="20"/>
      <c r="K8" s="59"/>
      <c r="L8" s="21" t="str">
        <f t="shared" si="0"/>
        <v/>
      </c>
    </row>
    <row r="9" spans="1:12" ht="17.25" customHeight="1">
      <c r="A9" s="19">
        <v>3</v>
      </c>
      <c r="B9" s="27"/>
      <c r="C9" s="13" t="s">
        <v>433</v>
      </c>
      <c r="D9" s="14" t="s">
        <v>434</v>
      </c>
      <c r="E9" s="15" t="s">
        <v>435</v>
      </c>
      <c r="F9" s="16" t="s">
        <v>423</v>
      </c>
      <c r="G9" s="16" t="s">
        <v>424</v>
      </c>
      <c r="H9" s="20" t="s">
        <v>531</v>
      </c>
      <c r="I9" s="59"/>
      <c r="J9" s="20"/>
      <c r="K9" s="59"/>
      <c r="L9" s="21" t="str">
        <f t="shared" si="0"/>
        <v/>
      </c>
    </row>
    <row r="10" spans="1:12" ht="17.25" customHeight="1">
      <c r="A10" s="19">
        <v>4</v>
      </c>
      <c r="B10" s="27"/>
      <c r="C10" s="13" t="s">
        <v>109</v>
      </c>
      <c r="D10" s="14" t="s">
        <v>110</v>
      </c>
      <c r="E10" s="15" t="s">
        <v>111</v>
      </c>
      <c r="F10" s="16" t="s">
        <v>13</v>
      </c>
      <c r="G10" s="16" t="s">
        <v>32</v>
      </c>
      <c r="H10" s="20">
        <v>7.71</v>
      </c>
      <c r="I10" s="59">
        <v>0.17199999999999999</v>
      </c>
      <c r="J10" s="20"/>
      <c r="K10" s="59"/>
      <c r="L10" s="21" t="str">
        <f t="shared" si="0"/>
        <v>III A</v>
      </c>
    </row>
    <row r="11" spans="1:12" ht="17.25" customHeight="1">
      <c r="A11" s="19">
        <v>5</v>
      </c>
      <c r="B11" s="27"/>
      <c r="C11" s="13" t="s">
        <v>206</v>
      </c>
      <c r="D11" s="14" t="s">
        <v>265</v>
      </c>
      <c r="E11" s="15" t="s">
        <v>266</v>
      </c>
      <c r="F11" s="16" t="s">
        <v>13</v>
      </c>
      <c r="G11" s="16" t="s">
        <v>267</v>
      </c>
      <c r="H11" s="20">
        <v>7.2</v>
      </c>
      <c r="I11" s="59">
        <v>0.16400000000000001</v>
      </c>
      <c r="J11" s="20"/>
      <c r="K11" s="59"/>
      <c r="L11" s="21" t="str">
        <f t="shared" si="0"/>
        <v>I A</v>
      </c>
    </row>
    <row r="12" spans="1:12" ht="17.25" customHeight="1">
      <c r="A12" s="19">
        <v>6</v>
      </c>
      <c r="B12" s="27"/>
      <c r="C12" s="13" t="s">
        <v>121</v>
      </c>
      <c r="D12" s="14" t="s">
        <v>122</v>
      </c>
      <c r="E12" s="15">
        <v>38478</v>
      </c>
      <c r="F12" s="16" t="s">
        <v>13</v>
      </c>
      <c r="G12" s="16" t="s">
        <v>47</v>
      </c>
      <c r="H12" s="20">
        <v>7.89</v>
      </c>
      <c r="I12" s="59">
        <v>0.14000000000000001</v>
      </c>
      <c r="J12" s="20"/>
      <c r="K12" s="59"/>
      <c r="L12" s="21" t="str">
        <f t="shared" si="0"/>
        <v>III A</v>
      </c>
    </row>
    <row r="13" spans="1:12" s="22" customFormat="1" ht="15.6">
      <c r="F13" s="1">
        <v>2</v>
      </c>
      <c r="G13" s="1" t="s">
        <v>3</v>
      </c>
    </row>
    <row r="14" spans="1:12" s="1" customFormat="1" ht="17.25" customHeight="1">
      <c r="A14" s="19">
        <v>1</v>
      </c>
      <c r="B14" s="27"/>
      <c r="C14" s="13" t="s">
        <v>166</v>
      </c>
      <c r="D14" s="14" t="s">
        <v>505</v>
      </c>
      <c r="E14" s="15">
        <v>39102</v>
      </c>
      <c r="F14" s="16" t="s">
        <v>13</v>
      </c>
      <c r="G14" s="16" t="s">
        <v>31</v>
      </c>
      <c r="H14" s="20" t="s">
        <v>531</v>
      </c>
      <c r="I14" s="59"/>
      <c r="J14" s="20"/>
      <c r="K14" s="59"/>
      <c r="L14" s="21" t="str">
        <f t="shared" ref="L14:L19" si="1">IF(ISBLANK(H14),"",IF(H14&gt;8.24,"",IF(H14&lt;=6.7,"TSM",IF(H14&lt;=6.84,"SM",IF(H14&lt;=7,"KSM",IF(H14&lt;=7.3,"I A",IF(H14&lt;=7.64,"II A",IF(H14&lt;=8.24,"III A"))))))))</f>
        <v/>
      </c>
    </row>
    <row r="15" spans="1:12" s="1" customFormat="1" ht="17.25" customHeight="1">
      <c r="A15" s="19">
        <v>2</v>
      </c>
      <c r="B15" s="27"/>
      <c r="C15" s="13" t="s">
        <v>323</v>
      </c>
      <c r="D15" s="14" t="s">
        <v>324</v>
      </c>
      <c r="E15" s="15" t="s">
        <v>325</v>
      </c>
      <c r="F15" s="16" t="s">
        <v>335</v>
      </c>
      <c r="G15" s="16" t="s">
        <v>293</v>
      </c>
      <c r="H15" s="20">
        <v>7.74</v>
      </c>
      <c r="I15" s="59">
        <v>0.189</v>
      </c>
      <c r="J15" s="20"/>
      <c r="K15" s="59"/>
      <c r="L15" s="21" t="str">
        <f t="shared" si="1"/>
        <v>III A</v>
      </c>
    </row>
    <row r="16" spans="1:12" s="1" customFormat="1" ht="17.25" customHeight="1">
      <c r="A16" s="19">
        <v>3</v>
      </c>
      <c r="B16" s="27"/>
      <c r="C16" s="13" t="s">
        <v>52</v>
      </c>
      <c r="D16" s="14" t="s">
        <v>53</v>
      </c>
      <c r="E16" s="15">
        <v>38411</v>
      </c>
      <c r="F16" s="16" t="s">
        <v>13</v>
      </c>
      <c r="G16" s="16" t="s">
        <v>47</v>
      </c>
      <c r="H16" s="20">
        <v>7.72</v>
      </c>
      <c r="I16" s="59">
        <v>0.17699999999999999</v>
      </c>
      <c r="J16" s="20"/>
      <c r="K16" s="59"/>
      <c r="L16" s="21" t="str">
        <f t="shared" si="1"/>
        <v>III A</v>
      </c>
    </row>
    <row r="17" spans="1:12" s="1" customFormat="1" ht="17.25" customHeight="1">
      <c r="A17" s="19">
        <v>4</v>
      </c>
      <c r="B17" s="27"/>
      <c r="C17" s="13" t="s">
        <v>198</v>
      </c>
      <c r="D17" s="14" t="s">
        <v>199</v>
      </c>
      <c r="E17" s="15">
        <v>35969</v>
      </c>
      <c r="F17" s="16" t="s">
        <v>13</v>
      </c>
      <c r="G17" s="16" t="s">
        <v>55</v>
      </c>
      <c r="H17" s="20">
        <v>7.27</v>
      </c>
      <c r="I17" s="59">
        <v>0.16500000000000001</v>
      </c>
      <c r="J17" s="20"/>
      <c r="K17" s="59"/>
      <c r="L17" s="21" t="str">
        <f t="shared" si="1"/>
        <v>I A</v>
      </c>
    </row>
    <row r="18" spans="1:12" s="1" customFormat="1" ht="17.25" customHeight="1">
      <c r="A18" s="19">
        <v>5</v>
      </c>
      <c r="B18" s="27"/>
      <c r="C18" s="13" t="s">
        <v>349</v>
      </c>
      <c r="D18" s="14" t="s">
        <v>350</v>
      </c>
      <c r="E18" s="15" t="s">
        <v>351</v>
      </c>
      <c r="F18" s="16" t="s">
        <v>341</v>
      </c>
      <c r="G18" s="16" t="s">
        <v>352</v>
      </c>
      <c r="H18" s="20">
        <v>7.8</v>
      </c>
      <c r="I18" s="59">
        <v>0.19</v>
      </c>
      <c r="J18" s="20"/>
      <c r="K18" s="59"/>
      <c r="L18" s="21" t="str">
        <f t="shared" si="1"/>
        <v>III A</v>
      </c>
    </row>
    <row r="19" spans="1:12" s="1" customFormat="1" ht="17.25" customHeight="1">
      <c r="A19" s="19">
        <v>6</v>
      </c>
      <c r="B19" s="27"/>
      <c r="C19" s="13" t="s">
        <v>395</v>
      </c>
      <c r="D19" s="14" t="s">
        <v>480</v>
      </c>
      <c r="E19" s="15" t="s">
        <v>481</v>
      </c>
      <c r="F19" s="16" t="s">
        <v>13</v>
      </c>
      <c r="G19" s="16" t="s">
        <v>482</v>
      </c>
      <c r="H19" s="20">
        <v>7.91</v>
      </c>
      <c r="I19" s="59">
        <v>0.183</v>
      </c>
      <c r="J19" s="20"/>
      <c r="K19" s="59"/>
      <c r="L19" s="21" t="str">
        <f t="shared" si="1"/>
        <v>III A</v>
      </c>
    </row>
    <row r="20" spans="1:12" s="22" customFormat="1" ht="15.6">
      <c r="F20" s="1">
        <v>3</v>
      </c>
      <c r="G20" s="1" t="s">
        <v>3</v>
      </c>
    </row>
    <row r="21" spans="1:12" s="1" customFormat="1" ht="16.2" customHeight="1">
      <c r="A21" s="19">
        <v>1</v>
      </c>
      <c r="B21" s="27"/>
      <c r="C21" s="13" t="s">
        <v>331</v>
      </c>
      <c r="D21" s="14" t="s">
        <v>431</v>
      </c>
      <c r="E21" s="15" t="s">
        <v>432</v>
      </c>
      <c r="F21" s="16" t="s">
        <v>423</v>
      </c>
      <c r="G21" s="16" t="s">
        <v>424</v>
      </c>
      <c r="H21" s="20">
        <v>8.58</v>
      </c>
      <c r="I21" s="59">
        <v>0.19700000000000001</v>
      </c>
      <c r="J21" s="20"/>
      <c r="K21" s="59"/>
      <c r="L21" s="21" t="str">
        <f t="shared" ref="L21:L26" si="2">IF(ISBLANK(H21),"",IF(H21&gt;8.24,"",IF(H21&lt;=6.7,"TSM",IF(H21&lt;=6.84,"SM",IF(H21&lt;=7,"KSM",IF(H21&lt;=7.3,"I A",IF(H21&lt;=7.64,"II A",IF(H21&lt;=8.24,"III A"))))))))</f>
        <v/>
      </c>
    </row>
    <row r="22" spans="1:12" s="1" customFormat="1" ht="16.2" customHeight="1">
      <c r="A22" s="19">
        <v>2</v>
      </c>
      <c r="B22" s="27"/>
      <c r="C22" s="13" t="s">
        <v>202</v>
      </c>
      <c r="D22" s="14" t="s">
        <v>203</v>
      </c>
      <c r="E22" s="15">
        <v>37071</v>
      </c>
      <c r="F22" s="16" t="s">
        <v>521</v>
      </c>
      <c r="G22" s="16" t="s">
        <v>55</v>
      </c>
      <c r="H22" s="20">
        <v>7.38</v>
      </c>
      <c r="I22" s="59">
        <v>0.14099999999999999</v>
      </c>
      <c r="J22" s="20"/>
      <c r="K22" s="59"/>
      <c r="L22" s="21" t="str">
        <f t="shared" si="2"/>
        <v>II A</v>
      </c>
    </row>
    <row r="23" spans="1:12" s="1" customFormat="1" ht="16.2" customHeight="1">
      <c r="A23" s="19">
        <v>3</v>
      </c>
      <c r="B23" s="27"/>
      <c r="C23" s="13" t="s">
        <v>39</v>
      </c>
      <c r="D23" s="14" t="s">
        <v>40</v>
      </c>
      <c r="E23" s="15">
        <v>37910</v>
      </c>
      <c r="F23" s="16" t="s">
        <v>13</v>
      </c>
      <c r="G23" s="16" t="s">
        <v>189</v>
      </c>
      <c r="H23" s="20">
        <v>7.03</v>
      </c>
      <c r="I23" s="59">
        <v>0.13200000000000001</v>
      </c>
      <c r="J23" s="20"/>
      <c r="K23" s="59"/>
      <c r="L23" s="21" t="str">
        <f t="shared" si="2"/>
        <v>I A</v>
      </c>
    </row>
    <row r="24" spans="1:12" s="1" customFormat="1" ht="16.2" customHeight="1">
      <c r="A24" s="19">
        <v>4</v>
      </c>
      <c r="B24" s="27"/>
      <c r="C24" s="13" t="s">
        <v>415</v>
      </c>
      <c r="D24" s="14" t="s">
        <v>416</v>
      </c>
      <c r="E24" s="15">
        <v>37277</v>
      </c>
      <c r="F24" s="16" t="s">
        <v>406</v>
      </c>
      <c r="G24" s="16"/>
      <c r="H24" s="20">
        <v>7.4</v>
      </c>
      <c r="I24" s="59">
        <v>0.13600000000000001</v>
      </c>
      <c r="J24" s="20"/>
      <c r="K24" s="59"/>
      <c r="L24" s="21" t="str">
        <f t="shared" si="2"/>
        <v>II A</v>
      </c>
    </row>
    <row r="25" spans="1:12" s="1" customFormat="1" ht="16.2" customHeight="1">
      <c r="A25" s="19">
        <v>5</v>
      </c>
      <c r="B25" s="27"/>
      <c r="C25" s="13" t="s">
        <v>447</v>
      </c>
      <c r="D25" s="14" t="s">
        <v>448</v>
      </c>
      <c r="E25" s="15" t="s">
        <v>449</v>
      </c>
      <c r="F25" s="16" t="s">
        <v>13</v>
      </c>
      <c r="G25" s="16" t="s">
        <v>442</v>
      </c>
      <c r="H25" s="20">
        <v>7.86</v>
      </c>
      <c r="I25" s="59">
        <v>0.16200000000000001</v>
      </c>
      <c r="J25" s="20"/>
      <c r="K25" s="59"/>
      <c r="L25" s="21" t="str">
        <f t="shared" si="2"/>
        <v>III A</v>
      </c>
    </row>
    <row r="26" spans="1:12" s="1" customFormat="1" ht="16.2" customHeight="1">
      <c r="A26" s="19">
        <v>6</v>
      </c>
      <c r="B26" s="27"/>
      <c r="C26" s="13" t="s">
        <v>320</v>
      </c>
      <c r="D26" s="14" t="s">
        <v>321</v>
      </c>
      <c r="E26" s="15" t="s">
        <v>322</v>
      </c>
      <c r="F26" s="16" t="s">
        <v>335</v>
      </c>
      <c r="G26" s="16" t="s">
        <v>319</v>
      </c>
      <c r="H26" s="20">
        <v>7.68</v>
      </c>
      <c r="I26" s="59">
        <v>0.13700000000000001</v>
      </c>
      <c r="J26" s="20"/>
      <c r="K26" s="59"/>
      <c r="L26" s="21" t="str">
        <f t="shared" si="2"/>
        <v>III A</v>
      </c>
    </row>
    <row r="27" spans="1:12" s="22" customFormat="1" ht="15.6">
      <c r="F27" s="1">
        <v>4</v>
      </c>
      <c r="G27" s="1" t="s">
        <v>3</v>
      </c>
    </row>
    <row r="28" spans="1:12" s="1" customFormat="1" ht="17.25" customHeight="1">
      <c r="A28" s="19"/>
      <c r="B28" s="27"/>
      <c r="C28" s="13" t="s">
        <v>48</v>
      </c>
      <c r="D28" s="14" t="s">
        <v>522</v>
      </c>
      <c r="E28" s="15">
        <v>39293</v>
      </c>
      <c r="F28" s="16" t="s">
        <v>335</v>
      </c>
      <c r="G28" s="16" t="s">
        <v>293</v>
      </c>
      <c r="H28" s="20">
        <v>8.18</v>
      </c>
      <c r="I28" s="59">
        <v>0.14799999999999999</v>
      </c>
      <c r="J28" s="20"/>
      <c r="K28" s="59"/>
      <c r="L28" s="21" t="str">
        <f t="shared" ref="L28" si="3">IF(ISBLANK(H28),"",IF(H28&gt;8.24,"",IF(H28&lt;=6.7,"TSM",IF(H28&lt;=6.84,"SM",IF(H28&lt;=7,"KSM",IF(H28&lt;=7.3,"I A",IF(H28&lt;=7.64,"II A",IF(H28&lt;=8.24,"III A"))))))))</f>
        <v>III A</v>
      </c>
    </row>
    <row r="29" spans="1:12" s="1" customFormat="1" ht="17.25" customHeight="1">
      <c r="A29" s="19">
        <v>2</v>
      </c>
      <c r="B29" s="27"/>
      <c r="C29" s="13" t="s">
        <v>262</v>
      </c>
      <c r="D29" s="14" t="s">
        <v>263</v>
      </c>
      <c r="E29" s="15" t="s">
        <v>264</v>
      </c>
      <c r="F29" s="16" t="s">
        <v>13</v>
      </c>
      <c r="G29" s="16" t="s">
        <v>246</v>
      </c>
      <c r="H29" s="20">
        <v>7.12</v>
      </c>
      <c r="I29" s="59">
        <v>0.13200000000000001</v>
      </c>
      <c r="J29" s="20"/>
      <c r="K29" s="59"/>
      <c r="L29" s="21" t="str">
        <f t="shared" ref="L29:L33" si="4">IF(ISBLANK(H29),"",IF(H29&gt;8.24,"",IF(H29&lt;=6.7,"TSM",IF(H29&lt;=6.84,"SM",IF(H29&lt;=7,"KSM",IF(H29&lt;=7.3,"I A",IF(H29&lt;=7.64,"II A",IF(H29&lt;=8.24,"III A"))))))))</f>
        <v>I A</v>
      </c>
    </row>
    <row r="30" spans="1:12" s="1" customFormat="1" ht="17.25" customHeight="1">
      <c r="A30" s="19">
        <v>3</v>
      </c>
      <c r="B30" s="27"/>
      <c r="C30" s="13" t="s">
        <v>49</v>
      </c>
      <c r="D30" s="14" t="s">
        <v>50</v>
      </c>
      <c r="E30" s="15">
        <v>38378</v>
      </c>
      <c r="F30" s="16" t="s">
        <v>13</v>
      </c>
      <c r="G30" s="16" t="s">
        <v>473</v>
      </c>
      <c r="H30" s="20">
        <v>7.34</v>
      </c>
      <c r="I30" s="59">
        <v>0.151</v>
      </c>
      <c r="J30" s="20"/>
      <c r="K30" s="59"/>
      <c r="L30" s="21" t="str">
        <f t="shared" si="4"/>
        <v>II A</v>
      </c>
    </row>
    <row r="31" spans="1:12" s="1" customFormat="1" ht="17.25" customHeight="1">
      <c r="A31" s="19">
        <v>4</v>
      </c>
      <c r="B31" s="27"/>
      <c r="C31" s="13" t="s">
        <v>173</v>
      </c>
      <c r="D31" s="14" t="s">
        <v>176</v>
      </c>
      <c r="E31" s="15" t="s">
        <v>177</v>
      </c>
      <c r="F31" s="16" t="s">
        <v>13</v>
      </c>
      <c r="G31" s="16" t="s">
        <v>32</v>
      </c>
      <c r="H31" s="20">
        <v>7.72</v>
      </c>
      <c r="I31" s="59">
        <v>0.17199999999999999</v>
      </c>
      <c r="J31" s="20"/>
      <c r="K31" s="59"/>
      <c r="L31" s="21" t="str">
        <f t="shared" si="4"/>
        <v>III A</v>
      </c>
    </row>
    <row r="32" spans="1:12" s="1" customFormat="1" ht="17.25" customHeight="1">
      <c r="A32" s="19">
        <v>5</v>
      </c>
      <c r="B32" s="27"/>
      <c r="C32" s="13" t="s">
        <v>331</v>
      </c>
      <c r="D32" s="14" t="s">
        <v>332</v>
      </c>
      <c r="E32" s="15" t="s">
        <v>333</v>
      </c>
      <c r="F32" s="16"/>
      <c r="G32" s="16" t="s">
        <v>334</v>
      </c>
      <c r="H32" s="20">
        <v>7.09</v>
      </c>
      <c r="I32" s="59">
        <v>0.16300000000000001</v>
      </c>
      <c r="J32" s="20"/>
      <c r="K32" s="59"/>
      <c r="L32" s="21" t="str">
        <f t="shared" si="4"/>
        <v>I A</v>
      </c>
    </row>
    <row r="33" spans="1:12" s="1" customFormat="1" ht="17.25" customHeight="1">
      <c r="A33" s="19">
        <v>6</v>
      </c>
      <c r="B33" s="27"/>
      <c r="C33" s="13" t="s">
        <v>45</v>
      </c>
      <c r="D33" s="14" t="s">
        <v>46</v>
      </c>
      <c r="E33" s="15">
        <v>38978</v>
      </c>
      <c r="F33" s="16" t="s">
        <v>13</v>
      </c>
      <c r="G33" s="16" t="s">
        <v>47</v>
      </c>
      <c r="H33" s="20">
        <v>7.96</v>
      </c>
      <c r="I33" s="59">
        <v>0.19700000000000001</v>
      </c>
      <c r="J33" s="20"/>
      <c r="K33" s="59"/>
      <c r="L33" s="21" t="str">
        <f t="shared" si="4"/>
        <v>III A</v>
      </c>
    </row>
    <row r="34" spans="1:12" s="22" customFormat="1" ht="15.6">
      <c r="F34" s="1">
        <v>5</v>
      </c>
      <c r="G34" s="1" t="s">
        <v>3</v>
      </c>
    </row>
    <row r="35" spans="1:12" s="1" customFormat="1" ht="17.25" customHeight="1">
      <c r="A35" s="19">
        <v>1</v>
      </c>
      <c r="B35" s="27"/>
      <c r="C35" s="13" t="s">
        <v>48</v>
      </c>
      <c r="D35" s="14" t="s">
        <v>443</v>
      </c>
      <c r="E35" s="15" t="s">
        <v>444</v>
      </c>
      <c r="F35" s="16" t="s">
        <v>13</v>
      </c>
      <c r="G35" s="16" t="s">
        <v>442</v>
      </c>
      <c r="H35" s="20">
        <v>8.2799999999999994</v>
      </c>
      <c r="I35" s="59">
        <v>0.2</v>
      </c>
      <c r="J35" s="20"/>
      <c r="K35" s="59"/>
      <c r="L35" s="21" t="str">
        <f t="shared" ref="L35:L40" si="5">IF(ISBLANK(H35),"",IF(H35&gt;8.24,"",IF(H35&lt;=6.7,"TSM",IF(H35&lt;=6.84,"SM",IF(H35&lt;=7,"KSM",IF(H35&lt;=7.3,"I A",IF(H35&lt;=7.64,"II A",IF(H35&lt;=8.24,"III A"))))))))</f>
        <v/>
      </c>
    </row>
    <row r="36" spans="1:12" s="1" customFormat="1" ht="17.25" customHeight="1">
      <c r="A36" s="19">
        <v>2</v>
      </c>
      <c r="B36" s="27"/>
      <c r="C36" s="13" t="s">
        <v>417</v>
      </c>
      <c r="D36" s="14" t="s">
        <v>418</v>
      </c>
      <c r="E36" s="15">
        <v>34473</v>
      </c>
      <c r="F36" s="16" t="s">
        <v>0</v>
      </c>
      <c r="G36" s="16" t="s">
        <v>419</v>
      </c>
      <c r="H36" s="20">
        <v>7.61</v>
      </c>
      <c r="I36" s="59">
        <v>0.17299999999999999</v>
      </c>
      <c r="J36" s="20"/>
      <c r="K36" s="59"/>
      <c r="L36" s="21" t="str">
        <f t="shared" si="5"/>
        <v>II A</v>
      </c>
    </row>
    <row r="37" spans="1:12" s="1" customFormat="1" ht="17.25" customHeight="1">
      <c r="A37" s="19">
        <v>3</v>
      </c>
      <c r="B37" s="27"/>
      <c r="C37" s="13" t="s">
        <v>173</v>
      </c>
      <c r="D37" s="14" t="s">
        <v>174</v>
      </c>
      <c r="E37" s="15" t="s">
        <v>175</v>
      </c>
      <c r="F37" s="16" t="s">
        <v>13</v>
      </c>
      <c r="G37" s="16" t="s">
        <v>32</v>
      </c>
      <c r="H37" s="20">
        <v>7.18</v>
      </c>
      <c r="I37" s="59">
        <v>0.14699999999999999</v>
      </c>
      <c r="J37" s="20"/>
      <c r="K37" s="59"/>
      <c r="L37" s="21" t="str">
        <f t="shared" si="5"/>
        <v>I A</v>
      </c>
    </row>
    <row r="38" spans="1:12" s="1" customFormat="1" ht="17.25" customHeight="1">
      <c r="A38" s="19">
        <v>4</v>
      </c>
      <c r="B38" s="27"/>
      <c r="C38" s="13" t="s">
        <v>78</v>
      </c>
      <c r="D38" s="14" t="s">
        <v>79</v>
      </c>
      <c r="E38" s="15" t="s">
        <v>80</v>
      </c>
      <c r="F38" s="16" t="s">
        <v>13</v>
      </c>
      <c r="G38" s="16" t="s">
        <v>32</v>
      </c>
      <c r="H38" s="20">
        <v>7.38</v>
      </c>
      <c r="I38" s="59">
        <v>0.17299999999999999</v>
      </c>
      <c r="J38" s="20"/>
      <c r="K38" s="59"/>
      <c r="L38" s="21" t="str">
        <f t="shared" si="5"/>
        <v>II A</v>
      </c>
    </row>
    <row r="39" spans="1:12" s="1" customFormat="1" ht="17.25" customHeight="1">
      <c r="A39" s="19">
        <v>5</v>
      </c>
      <c r="B39" s="27"/>
      <c r="C39" s="13" t="s">
        <v>161</v>
      </c>
      <c r="D39" s="14" t="s">
        <v>306</v>
      </c>
      <c r="E39" s="15" t="s">
        <v>149</v>
      </c>
      <c r="F39" s="16" t="s">
        <v>335</v>
      </c>
      <c r="G39" s="16" t="s">
        <v>307</v>
      </c>
      <c r="H39" s="20">
        <v>8.24</v>
      </c>
      <c r="I39" s="59">
        <v>0.17799999999999999</v>
      </c>
      <c r="J39" s="20"/>
      <c r="K39" s="59"/>
      <c r="L39" s="21" t="str">
        <f t="shared" si="5"/>
        <v>III A</v>
      </c>
    </row>
    <row r="40" spans="1:12" s="1" customFormat="1" ht="17.25" customHeight="1">
      <c r="A40" s="19">
        <v>6</v>
      </c>
      <c r="B40" s="27"/>
      <c r="C40" s="13" t="s">
        <v>136</v>
      </c>
      <c r="D40" s="14" t="s">
        <v>137</v>
      </c>
      <c r="E40" s="15" t="s">
        <v>285</v>
      </c>
      <c r="F40" s="16" t="s">
        <v>13</v>
      </c>
      <c r="G40" s="16" t="s">
        <v>286</v>
      </c>
      <c r="H40" s="20">
        <v>7.6</v>
      </c>
      <c r="I40" s="59">
        <v>0.16200000000000001</v>
      </c>
      <c r="J40" s="20"/>
      <c r="K40" s="59"/>
      <c r="L40" s="21" t="str">
        <f t="shared" si="5"/>
        <v>II A</v>
      </c>
    </row>
    <row r="41" spans="1:12" s="22" customFormat="1" ht="15.6">
      <c r="F41" s="1">
        <v>6</v>
      </c>
      <c r="G41" s="1" t="s">
        <v>3</v>
      </c>
    </row>
    <row r="42" spans="1:12" s="1" customFormat="1" ht="17.25" customHeight="1">
      <c r="A42" s="19">
        <v>1</v>
      </c>
      <c r="B42" s="27"/>
      <c r="C42" s="13" t="s">
        <v>48</v>
      </c>
      <c r="D42" s="14" t="s">
        <v>51</v>
      </c>
      <c r="E42" s="15">
        <v>38528</v>
      </c>
      <c r="F42" s="16" t="s">
        <v>13</v>
      </c>
      <c r="G42" s="16" t="s">
        <v>189</v>
      </c>
      <c r="H42" s="20">
        <v>7.43</v>
      </c>
      <c r="I42" s="59">
        <v>0.219</v>
      </c>
      <c r="J42" s="20"/>
      <c r="K42" s="59"/>
      <c r="L42" s="21" t="str">
        <f t="shared" ref="L42:L47" si="6">IF(ISBLANK(H42),"",IF(H42&gt;8.24,"",IF(H42&lt;=6.7,"TSM",IF(H42&lt;=6.84,"SM",IF(H42&lt;=7,"KSM",IF(H42&lt;=7.3,"I A",IF(H42&lt;=7.64,"II A",IF(H42&lt;=8.24,"III A"))))))))</f>
        <v>II A</v>
      </c>
    </row>
    <row r="43" spans="1:12" s="1" customFormat="1" ht="17.25" customHeight="1">
      <c r="A43" s="19">
        <v>2</v>
      </c>
      <c r="B43" s="27"/>
      <c r="C43" s="13" t="s">
        <v>44</v>
      </c>
      <c r="D43" s="14" t="s">
        <v>156</v>
      </c>
      <c r="E43" s="15" t="s">
        <v>157</v>
      </c>
      <c r="F43" s="16" t="s">
        <v>13</v>
      </c>
      <c r="G43" s="16" t="s">
        <v>451</v>
      </c>
      <c r="H43" s="20">
        <v>6.89</v>
      </c>
      <c r="I43" s="59">
        <v>0.155</v>
      </c>
      <c r="J43" s="20"/>
      <c r="K43" s="59"/>
      <c r="L43" s="21" t="str">
        <f t="shared" si="6"/>
        <v>KSM</v>
      </c>
    </row>
    <row r="44" spans="1:12" s="1" customFormat="1" ht="17.25" customHeight="1">
      <c r="A44" s="19">
        <v>3</v>
      </c>
      <c r="B44" s="27"/>
      <c r="C44" s="13" t="s">
        <v>316</v>
      </c>
      <c r="D44" s="14" t="s">
        <v>509</v>
      </c>
      <c r="E44" s="15" t="s">
        <v>510</v>
      </c>
      <c r="F44" s="16" t="s">
        <v>511</v>
      </c>
      <c r="G44" s="16" t="s">
        <v>512</v>
      </c>
      <c r="H44" s="20">
        <v>7.43</v>
      </c>
      <c r="I44" s="59">
        <v>0.17100000000000001</v>
      </c>
      <c r="J44" s="20"/>
      <c r="K44" s="59"/>
      <c r="L44" s="21" t="str">
        <f t="shared" si="6"/>
        <v>II A</v>
      </c>
    </row>
    <row r="45" spans="1:12" s="1" customFormat="1" ht="17.25" customHeight="1">
      <c r="A45" s="19">
        <v>4</v>
      </c>
      <c r="B45" s="27"/>
      <c r="C45" s="13" t="s">
        <v>65</v>
      </c>
      <c r="D45" s="14" t="s">
        <v>456</v>
      </c>
      <c r="E45" s="15" t="s">
        <v>457</v>
      </c>
      <c r="F45" s="16" t="s">
        <v>461</v>
      </c>
      <c r="G45" s="16" t="s">
        <v>451</v>
      </c>
      <c r="H45" s="20">
        <v>7.79</v>
      </c>
      <c r="I45" s="59">
        <v>0.161</v>
      </c>
      <c r="J45" s="20"/>
      <c r="K45" s="59"/>
      <c r="L45" s="21" t="str">
        <f t="shared" si="6"/>
        <v>III A</v>
      </c>
    </row>
    <row r="46" spans="1:12" s="1" customFormat="1" ht="17.25" customHeight="1">
      <c r="A46" s="19">
        <v>5</v>
      </c>
      <c r="B46" s="27"/>
      <c r="C46" s="13" t="s">
        <v>204</v>
      </c>
      <c r="D46" s="14" t="s">
        <v>205</v>
      </c>
      <c r="E46" s="15" t="s">
        <v>356</v>
      </c>
      <c r="F46" s="16" t="s">
        <v>13</v>
      </c>
      <c r="G46" s="16" t="s">
        <v>55</v>
      </c>
      <c r="H46" s="20">
        <v>7.07</v>
      </c>
      <c r="I46" s="59">
        <v>0.124</v>
      </c>
      <c r="J46" s="20"/>
      <c r="K46" s="59"/>
      <c r="L46" s="21" t="str">
        <f t="shared" si="6"/>
        <v>I A</v>
      </c>
    </row>
    <row r="47" spans="1:12" s="1" customFormat="1" ht="17.25" customHeight="1">
      <c r="A47" s="19">
        <v>6</v>
      </c>
      <c r="B47" s="27"/>
      <c r="C47" s="13" t="s">
        <v>218</v>
      </c>
      <c r="D47" s="14" t="s">
        <v>219</v>
      </c>
      <c r="E47" s="15" t="s">
        <v>220</v>
      </c>
      <c r="F47" s="16" t="s">
        <v>168</v>
      </c>
      <c r="G47" s="16" t="s">
        <v>216</v>
      </c>
      <c r="H47" s="20">
        <v>8.1</v>
      </c>
      <c r="I47" s="59">
        <v>0.13200000000000001</v>
      </c>
      <c r="J47" s="20"/>
      <c r="K47" s="59"/>
      <c r="L47" s="21" t="str">
        <f t="shared" si="6"/>
        <v>III A</v>
      </c>
    </row>
    <row r="48" spans="1:12" s="22" customFormat="1" ht="15.6">
      <c r="F48" s="1">
        <v>7</v>
      </c>
      <c r="G48" s="1" t="s">
        <v>3</v>
      </c>
    </row>
    <row r="49" spans="1:12" s="1" customFormat="1" ht="17.25" customHeight="1">
      <c r="A49" s="19">
        <v>1</v>
      </c>
      <c r="B49" s="27"/>
      <c r="C49" s="13"/>
      <c r="D49" s="14"/>
      <c r="E49" s="15"/>
      <c r="F49" s="16"/>
      <c r="G49" s="16"/>
      <c r="H49" s="20"/>
      <c r="I49" s="59"/>
      <c r="J49" s="20"/>
      <c r="K49" s="59"/>
      <c r="L49" s="21" t="str">
        <f t="shared" ref="L49:L54" si="7">IF(ISBLANK(H49),"",IF(H49&gt;8.24,"",IF(H49&lt;=6.7,"TSM",IF(H49&lt;=6.84,"SM",IF(H49&lt;=7,"KSM",IF(H49&lt;=7.3,"I A",IF(H49&lt;=7.64,"II A",IF(H49&lt;=8.24,"III A"))))))))</f>
        <v/>
      </c>
    </row>
    <row r="50" spans="1:12" s="1" customFormat="1" ht="17.25" customHeight="1">
      <c r="A50" s="19">
        <v>2</v>
      </c>
      <c r="B50" s="27"/>
      <c r="C50" s="13" t="s">
        <v>316</v>
      </c>
      <c r="D50" s="14" t="s">
        <v>317</v>
      </c>
      <c r="E50" s="15" t="s">
        <v>318</v>
      </c>
      <c r="F50" s="16" t="s">
        <v>335</v>
      </c>
      <c r="G50" s="16" t="s">
        <v>319</v>
      </c>
      <c r="H50" s="20">
        <v>7.66</v>
      </c>
      <c r="I50" s="59">
        <v>0.185</v>
      </c>
      <c r="J50" s="20"/>
      <c r="K50" s="59"/>
      <c r="L50" s="21" t="str">
        <f t="shared" si="7"/>
        <v>III A</v>
      </c>
    </row>
    <row r="51" spans="1:12" s="1" customFormat="1" ht="17.25" customHeight="1">
      <c r="A51" s="19">
        <v>3</v>
      </c>
      <c r="B51" s="27"/>
      <c r="C51" s="13" t="s">
        <v>290</v>
      </c>
      <c r="D51" s="14" t="s">
        <v>291</v>
      </c>
      <c r="E51" s="15" t="s">
        <v>292</v>
      </c>
      <c r="F51" s="16" t="s">
        <v>335</v>
      </c>
      <c r="G51" s="16" t="s">
        <v>293</v>
      </c>
      <c r="H51" s="20">
        <v>8.42</v>
      </c>
      <c r="I51" s="59">
        <v>0.17499999999999999</v>
      </c>
      <c r="J51" s="20"/>
      <c r="K51" s="59"/>
      <c r="L51" s="21" t="str">
        <f t="shared" si="7"/>
        <v/>
      </c>
    </row>
    <row r="52" spans="1:12" s="1" customFormat="1" ht="17.25" customHeight="1">
      <c r="A52" s="19">
        <v>4</v>
      </c>
      <c r="B52" s="27"/>
      <c r="C52" s="13" t="s">
        <v>144</v>
      </c>
      <c r="D52" s="14" t="s">
        <v>145</v>
      </c>
      <c r="E52" s="15" t="s">
        <v>146</v>
      </c>
      <c r="F52" s="16" t="s">
        <v>13</v>
      </c>
      <c r="G52" s="16" t="s">
        <v>232</v>
      </c>
      <c r="H52" s="20">
        <v>6.98</v>
      </c>
      <c r="I52" s="59">
        <v>0.123</v>
      </c>
      <c r="J52" s="20"/>
      <c r="K52" s="59"/>
      <c r="L52" s="21" t="str">
        <f t="shared" si="7"/>
        <v>KSM</v>
      </c>
    </row>
    <row r="53" spans="1:12" s="1" customFormat="1" ht="17.25" customHeight="1">
      <c r="A53" s="19">
        <v>5</v>
      </c>
      <c r="B53" s="27"/>
      <c r="C53" s="13" t="s">
        <v>515</v>
      </c>
      <c r="D53" s="14" t="s">
        <v>516</v>
      </c>
      <c r="E53" s="15">
        <v>37279</v>
      </c>
      <c r="F53" s="16" t="s">
        <v>0</v>
      </c>
      <c r="G53" s="16" t="s">
        <v>517</v>
      </c>
      <c r="H53" s="20" t="s">
        <v>531</v>
      </c>
      <c r="I53" s="59"/>
      <c r="J53" s="20"/>
      <c r="K53" s="59"/>
      <c r="L53" s="21" t="str">
        <f t="shared" si="7"/>
        <v/>
      </c>
    </row>
    <row r="54" spans="1:12" s="1" customFormat="1" ht="17.25" customHeight="1">
      <c r="A54" s="19">
        <v>6</v>
      </c>
      <c r="B54" s="27"/>
      <c r="C54" s="13" t="s">
        <v>386</v>
      </c>
      <c r="D54" s="14" t="s">
        <v>387</v>
      </c>
      <c r="E54" s="15" t="s">
        <v>388</v>
      </c>
      <c r="F54" s="16" t="s">
        <v>13</v>
      </c>
      <c r="G54" s="16" t="s">
        <v>195</v>
      </c>
      <c r="H54" s="20" t="s">
        <v>531</v>
      </c>
      <c r="I54" s="59"/>
      <c r="J54" s="20"/>
      <c r="K54" s="59"/>
      <c r="L54" s="21" t="str">
        <f t="shared" si="7"/>
        <v/>
      </c>
    </row>
    <row r="55" spans="1:12" s="22" customFormat="1" ht="15.6">
      <c r="F55" s="1">
        <v>8</v>
      </c>
      <c r="G55" s="1" t="s">
        <v>3</v>
      </c>
    </row>
    <row r="56" spans="1:12" s="1" customFormat="1" ht="17.25" customHeight="1">
      <c r="A56" s="19">
        <v>1</v>
      </c>
      <c r="B56" s="27"/>
      <c r="C56" s="13" t="s">
        <v>485</v>
      </c>
      <c r="D56" s="14" t="s">
        <v>486</v>
      </c>
      <c r="E56" s="15">
        <v>38579</v>
      </c>
      <c r="F56" s="16" t="s">
        <v>0</v>
      </c>
      <c r="G56" s="16" t="s">
        <v>43</v>
      </c>
      <c r="H56" s="20">
        <v>7.96</v>
      </c>
      <c r="I56" s="59">
        <v>0.22800000000000001</v>
      </c>
      <c r="J56" s="20"/>
      <c r="K56" s="59"/>
      <c r="L56" s="21" t="str">
        <f t="shared" ref="L56:L61" si="8">IF(ISBLANK(H56),"",IF(H56&gt;8.24,"",IF(H56&lt;=6.7,"TSM",IF(H56&lt;=6.84,"SM",IF(H56&lt;=7,"KSM",IF(H56&lt;=7.3,"I A",IF(H56&lt;=7.64,"II A",IF(H56&lt;=8.24,"III A"))))))))</f>
        <v>III A</v>
      </c>
    </row>
    <row r="57" spans="1:12" s="1" customFormat="1" ht="17.25" customHeight="1">
      <c r="A57" s="19">
        <v>2</v>
      </c>
      <c r="B57" s="27"/>
      <c r="C57" s="13" t="s">
        <v>165</v>
      </c>
      <c r="D57" s="14" t="s">
        <v>398</v>
      </c>
      <c r="E57" s="15">
        <v>37691</v>
      </c>
      <c r="F57" s="16" t="s">
        <v>0</v>
      </c>
      <c r="G57" s="16" t="s">
        <v>234</v>
      </c>
      <c r="H57" s="20">
        <v>7.72</v>
      </c>
      <c r="I57" s="59">
        <v>0.23699999999999999</v>
      </c>
      <c r="J57" s="20"/>
      <c r="K57" s="59"/>
      <c r="L57" s="21" t="str">
        <f t="shared" si="8"/>
        <v>III A</v>
      </c>
    </row>
    <row r="58" spans="1:12" s="1" customFormat="1" ht="17.25" customHeight="1">
      <c r="A58" s="19">
        <v>3</v>
      </c>
      <c r="B58" s="27"/>
      <c r="C58" s="13" t="s">
        <v>294</v>
      </c>
      <c r="D58" s="14" t="s">
        <v>295</v>
      </c>
      <c r="E58" s="15" t="s">
        <v>296</v>
      </c>
      <c r="F58" s="16" t="s">
        <v>335</v>
      </c>
      <c r="G58" s="16" t="s">
        <v>293</v>
      </c>
      <c r="H58" s="20">
        <v>7.3</v>
      </c>
      <c r="I58" s="59">
        <v>0.121</v>
      </c>
      <c r="J58" s="20"/>
      <c r="K58" s="59"/>
      <c r="L58" s="21" t="str">
        <f t="shared" si="8"/>
        <v>I A</v>
      </c>
    </row>
    <row r="59" spans="1:12" s="1" customFormat="1" ht="17.25" customHeight="1">
      <c r="A59" s="19">
        <v>4</v>
      </c>
      <c r="B59" s="27"/>
      <c r="C59" s="13" t="s">
        <v>209</v>
      </c>
      <c r="D59" s="14" t="s">
        <v>210</v>
      </c>
      <c r="E59" s="15">
        <v>37600</v>
      </c>
      <c r="F59" s="16" t="s">
        <v>168</v>
      </c>
      <c r="G59" s="16" t="s">
        <v>54</v>
      </c>
      <c r="H59" s="20" t="s">
        <v>531</v>
      </c>
      <c r="I59" s="59"/>
      <c r="J59" s="20"/>
      <c r="K59" s="59"/>
      <c r="L59" s="21" t="str">
        <f t="shared" si="8"/>
        <v/>
      </c>
    </row>
    <row r="60" spans="1:12" s="1" customFormat="1" ht="17.25" customHeight="1">
      <c r="A60" s="19">
        <v>5</v>
      </c>
      <c r="B60" s="27"/>
      <c r="C60" s="13" t="s">
        <v>183</v>
      </c>
      <c r="D60" s="14" t="s">
        <v>184</v>
      </c>
      <c r="E60" s="15">
        <v>37578</v>
      </c>
      <c r="F60" s="16" t="s">
        <v>13</v>
      </c>
      <c r="G60" s="16" t="s">
        <v>47</v>
      </c>
      <c r="H60" s="20">
        <v>7.77</v>
      </c>
      <c r="I60" s="59">
        <v>0.17699999999999999</v>
      </c>
      <c r="J60" s="20"/>
      <c r="K60" s="59"/>
      <c r="L60" s="21" t="str">
        <f t="shared" si="8"/>
        <v>III A</v>
      </c>
    </row>
    <row r="61" spans="1:12" s="1" customFormat="1" ht="17.25" customHeight="1">
      <c r="A61" s="19">
        <v>6</v>
      </c>
      <c r="B61" s="27"/>
      <c r="C61" s="13" t="s">
        <v>515</v>
      </c>
      <c r="D61" s="14" t="s">
        <v>516</v>
      </c>
      <c r="E61" s="15">
        <v>37279</v>
      </c>
      <c r="F61" s="16" t="s">
        <v>0</v>
      </c>
      <c r="G61" s="16" t="s">
        <v>517</v>
      </c>
      <c r="H61" s="20" t="s">
        <v>531</v>
      </c>
      <c r="I61" s="59"/>
      <c r="J61" s="20"/>
      <c r="K61" s="59"/>
      <c r="L61" s="21" t="str">
        <f t="shared" si="8"/>
        <v/>
      </c>
    </row>
    <row r="63" spans="1:12">
      <c r="B63" s="27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8"/>
  <sheetViews>
    <sheetView zoomScale="110" zoomScaleNormal="110" workbookViewId="0">
      <selection activeCell="A17" sqref="A17:XFD17"/>
    </sheetView>
  </sheetViews>
  <sheetFormatPr defaultRowHeight="13.2"/>
  <cols>
    <col min="1" max="1" width="5.109375" customWidth="1"/>
    <col min="2" max="2" width="5.109375" hidden="1" customWidth="1"/>
    <col min="3" max="3" width="9.6640625" customWidth="1"/>
    <col min="4" max="4" width="13.109375" customWidth="1"/>
    <col min="5" max="5" width="10.33203125" customWidth="1"/>
    <col min="6" max="6" width="16.5546875" bestFit="1" customWidth="1"/>
    <col min="7" max="7" width="22.33203125" bestFit="1" customWidth="1"/>
    <col min="8" max="12" width="5.88671875" customWidth="1"/>
  </cols>
  <sheetData>
    <row r="1" spans="1:12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 t="s">
        <v>0</v>
      </c>
      <c r="B2" s="1"/>
      <c r="C2" s="1"/>
      <c r="D2" s="1"/>
      <c r="E2" s="1"/>
      <c r="F2" s="1"/>
      <c r="G2" s="2">
        <v>44945</v>
      </c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/>
      <c r="B4" s="1"/>
      <c r="C4" s="3" t="s">
        <v>1</v>
      </c>
      <c r="D4" s="3"/>
      <c r="E4" s="3" t="s">
        <v>133</v>
      </c>
      <c r="H4" s="1"/>
      <c r="I4" s="1"/>
      <c r="J4" s="1"/>
      <c r="K4" s="1"/>
    </row>
    <row r="5" spans="1:12" ht="13.8" thickBot="1">
      <c r="A5" s="1"/>
      <c r="B5" s="1"/>
      <c r="C5" s="1"/>
      <c r="D5" s="1"/>
      <c r="E5" s="1"/>
      <c r="F5" s="1" t="s">
        <v>532</v>
      </c>
      <c r="G5" s="1"/>
      <c r="H5" s="1"/>
      <c r="I5" s="1"/>
      <c r="J5" s="1"/>
      <c r="K5" s="1"/>
    </row>
    <row r="6" spans="1:12" ht="13.8" thickBot="1">
      <c r="A6" s="6" t="s">
        <v>4</v>
      </c>
      <c r="B6" s="67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2" ht="17.25" customHeight="1">
      <c r="A7" s="19">
        <v>1</v>
      </c>
      <c r="B7" s="27"/>
      <c r="C7" s="13" t="s">
        <v>331</v>
      </c>
      <c r="D7" s="14" t="s">
        <v>332</v>
      </c>
      <c r="E7" s="15" t="s">
        <v>333</v>
      </c>
      <c r="F7" s="16"/>
      <c r="G7" s="16" t="s">
        <v>334</v>
      </c>
      <c r="H7" s="20">
        <v>7.09</v>
      </c>
      <c r="I7" s="59">
        <v>0.16300000000000001</v>
      </c>
      <c r="J7" s="20">
        <v>7.12</v>
      </c>
      <c r="K7" s="59">
        <v>0.16400000000000001</v>
      </c>
      <c r="L7" s="21" t="str">
        <f>IF(ISBLANK(H7),"",IF(H7&gt;8.24,"",IF(H7&lt;=6.7,"TSM",IF(H7&lt;=6.84,"SM",IF(H7&lt;=7,"KSM",IF(H7&lt;=7.3,"I A",IF(H7&lt;=7.64,"II A",IF(H7&lt;=8.24,"III A"))))))))</f>
        <v>I A</v>
      </c>
    </row>
    <row r="8" spans="1:12" ht="17.25" customHeight="1">
      <c r="A8" s="19">
        <v>2</v>
      </c>
      <c r="B8" s="27"/>
      <c r="C8" s="13" t="s">
        <v>204</v>
      </c>
      <c r="D8" s="14" t="s">
        <v>205</v>
      </c>
      <c r="E8" s="15" t="s">
        <v>356</v>
      </c>
      <c r="F8" s="16" t="s">
        <v>13</v>
      </c>
      <c r="G8" s="16" t="s">
        <v>55</v>
      </c>
      <c r="H8" s="20">
        <v>7.07</v>
      </c>
      <c r="I8" s="59">
        <v>0.124</v>
      </c>
      <c r="J8" s="20">
        <v>7.06</v>
      </c>
      <c r="K8" s="59">
        <v>0.12</v>
      </c>
      <c r="L8" s="21" t="str">
        <f>IF(ISBLANK(H8),"",IF(H8&gt;8.24,"",IF(H8&lt;=6.7,"TSM",IF(H8&lt;=6.84,"SM",IF(H8&lt;=7,"KSM",IF(H8&lt;=7.3,"I A",IF(H8&lt;=7.64,"II A",IF(H8&lt;=8.24,"III A"))))))))</f>
        <v>I A</v>
      </c>
    </row>
    <row r="9" spans="1:12" ht="17.25" customHeight="1">
      <c r="A9" s="19">
        <v>3</v>
      </c>
      <c r="B9" s="27"/>
      <c r="C9" s="13" t="s">
        <v>44</v>
      </c>
      <c r="D9" s="14" t="s">
        <v>156</v>
      </c>
      <c r="E9" s="15" t="s">
        <v>157</v>
      </c>
      <c r="F9" s="16" t="s">
        <v>13</v>
      </c>
      <c r="G9" s="16" t="s">
        <v>451</v>
      </c>
      <c r="H9" s="20">
        <v>6.89</v>
      </c>
      <c r="I9" s="59">
        <v>0.155</v>
      </c>
      <c r="J9" s="20">
        <v>6.83</v>
      </c>
      <c r="K9" s="59">
        <v>0.153</v>
      </c>
      <c r="L9" s="21" t="str">
        <f>IF(ISBLANK(H9),"",IF(H9&gt;8.24,"",IF(H9&lt;=6.7,"TSM",IF(H9&lt;=6.84,"SM",IF(H9&lt;=7,"KSM",IF(H9&lt;=7.3,"I A",IF(H9&lt;=7.64,"II A",IF(H9&lt;=8.24,"III A"))))))))</f>
        <v>KSM</v>
      </c>
    </row>
    <row r="10" spans="1:12" ht="17.25" customHeight="1">
      <c r="A10" s="19">
        <v>4</v>
      </c>
      <c r="B10" s="27"/>
      <c r="C10" s="13" t="s">
        <v>144</v>
      </c>
      <c r="D10" s="14" t="s">
        <v>145</v>
      </c>
      <c r="E10" s="15" t="s">
        <v>146</v>
      </c>
      <c r="F10" s="16" t="s">
        <v>13</v>
      </c>
      <c r="G10" s="16" t="s">
        <v>232</v>
      </c>
      <c r="H10" s="20">
        <v>6.98</v>
      </c>
      <c r="I10" s="59">
        <v>0.123</v>
      </c>
      <c r="J10" s="20">
        <v>6.96</v>
      </c>
      <c r="K10" s="59">
        <v>0.10199999999999999</v>
      </c>
      <c r="L10" s="21" t="str">
        <f>IF(ISBLANK(H10),"",IF(H10&gt;8.24,"",IF(H10&lt;=6.7,"TSM",IF(H10&lt;=6.84,"SM",IF(H10&lt;=7,"KSM",IF(H10&lt;=7.3,"I A",IF(H10&lt;=7.64,"II A",IF(H10&lt;=8.24,"III A"))))))))</f>
        <v>KSM</v>
      </c>
    </row>
    <row r="11" spans="1:12" ht="17.25" customHeight="1">
      <c r="A11" s="19">
        <v>5</v>
      </c>
      <c r="B11" s="27"/>
      <c r="C11" s="13" t="s">
        <v>39</v>
      </c>
      <c r="D11" s="14" t="s">
        <v>40</v>
      </c>
      <c r="E11" s="15">
        <v>37910</v>
      </c>
      <c r="F11" s="16" t="s">
        <v>13</v>
      </c>
      <c r="G11" s="16" t="s">
        <v>189</v>
      </c>
      <c r="H11" s="20">
        <v>7.03</v>
      </c>
      <c r="I11" s="59">
        <v>0.13200000000000001</v>
      </c>
      <c r="J11" s="20">
        <v>7</v>
      </c>
      <c r="K11" s="59">
        <v>0.13700000000000001</v>
      </c>
      <c r="L11" s="21" t="s">
        <v>539</v>
      </c>
    </row>
    <row r="12" spans="1:12" ht="17.25" customHeight="1">
      <c r="A12" s="19">
        <v>6</v>
      </c>
      <c r="B12" s="27"/>
      <c r="C12" s="13" t="s">
        <v>262</v>
      </c>
      <c r="D12" s="14" t="s">
        <v>263</v>
      </c>
      <c r="E12" s="15" t="s">
        <v>264</v>
      </c>
      <c r="F12" s="16" t="s">
        <v>13</v>
      </c>
      <c r="G12" s="16" t="s">
        <v>246</v>
      </c>
      <c r="H12" s="20">
        <v>7.12</v>
      </c>
      <c r="I12" s="59">
        <v>0.13200000000000001</v>
      </c>
      <c r="J12" s="20">
        <v>7.09</v>
      </c>
      <c r="K12" s="59">
        <v>0.114</v>
      </c>
      <c r="L12" s="21" t="str">
        <f>IF(ISBLANK(H12),"",IF(H12&gt;8.24,"",IF(H12&lt;=6.7,"TSM",IF(H12&lt;=6.84,"SM",IF(H12&lt;=7,"KSM",IF(H12&lt;=7.3,"I A",IF(H12&lt;=7.64,"II A",IF(H12&lt;=8.24,"III A"))))))))</f>
        <v>I A</v>
      </c>
    </row>
    <row r="13" spans="1:12" ht="13.8" thickBot="1">
      <c r="A13" s="1"/>
      <c r="B13" s="1"/>
      <c r="C13" s="1"/>
      <c r="D13" s="1"/>
      <c r="E13" s="1"/>
      <c r="F13" s="1" t="s">
        <v>533</v>
      </c>
      <c r="G13" s="1"/>
      <c r="H13" s="1"/>
      <c r="I13" s="1"/>
      <c r="J13" s="1">
        <v>9</v>
      </c>
      <c r="K13" s="1"/>
    </row>
    <row r="14" spans="1:12" ht="13.8" thickBot="1">
      <c r="A14" s="6" t="s">
        <v>4</v>
      </c>
      <c r="B14" s="67"/>
      <c r="C14" s="7" t="s">
        <v>5</v>
      </c>
      <c r="D14" s="8" t="s">
        <v>6</v>
      </c>
      <c r="E14" s="9" t="s">
        <v>7</v>
      </c>
      <c r="F14" s="9" t="s">
        <v>8</v>
      </c>
      <c r="G14" s="9" t="s">
        <v>9</v>
      </c>
      <c r="H14" s="10" t="s">
        <v>10</v>
      </c>
      <c r="I14" s="10" t="s">
        <v>130</v>
      </c>
      <c r="J14" s="10" t="s">
        <v>11</v>
      </c>
      <c r="K14" s="10" t="s">
        <v>130</v>
      </c>
      <c r="L14" s="11" t="s">
        <v>12</v>
      </c>
    </row>
    <row r="15" spans="1:12" s="1" customFormat="1" ht="17.25" customHeight="1">
      <c r="A15" s="19">
        <v>1</v>
      </c>
      <c r="B15" s="27"/>
      <c r="C15" s="13" t="s">
        <v>49</v>
      </c>
      <c r="D15" s="14" t="s">
        <v>50</v>
      </c>
      <c r="E15" s="15">
        <v>38378</v>
      </c>
      <c r="F15" s="16" t="s">
        <v>13</v>
      </c>
      <c r="G15" s="16" t="s">
        <v>473</v>
      </c>
      <c r="H15" s="20">
        <v>7.34</v>
      </c>
      <c r="I15" s="59">
        <v>0.151</v>
      </c>
      <c r="J15" s="20">
        <v>7.27</v>
      </c>
      <c r="K15" s="59">
        <v>0.183</v>
      </c>
      <c r="L15" s="21" t="str">
        <f t="shared" ref="L15:L20" si="0">IF(ISBLANK(H15),"",IF(H15&gt;8.24,"",IF(H15&lt;=6.7,"TSM",IF(H15&lt;=6.84,"SM",IF(H15&lt;=7,"KSM",IF(H15&lt;=7.3,"I A",IF(H15&lt;=7.64,"II A",IF(H15&lt;=8.24,"III A"))))))))</f>
        <v>II A</v>
      </c>
    </row>
    <row r="16" spans="1:12" s="1" customFormat="1" ht="17.25" customHeight="1">
      <c r="A16" s="19">
        <v>2</v>
      </c>
      <c r="B16" s="27"/>
      <c r="C16" s="13" t="s">
        <v>294</v>
      </c>
      <c r="D16" s="14" t="s">
        <v>295</v>
      </c>
      <c r="E16" s="15" t="s">
        <v>296</v>
      </c>
      <c r="F16" s="16" t="s">
        <v>335</v>
      </c>
      <c r="G16" s="16" t="s">
        <v>293</v>
      </c>
      <c r="H16" s="20">
        <v>7.3</v>
      </c>
      <c r="I16" s="59">
        <v>0.121</v>
      </c>
      <c r="J16" s="20">
        <v>7.2</v>
      </c>
      <c r="K16" s="59">
        <v>0.14399999999999999</v>
      </c>
      <c r="L16" s="21" t="str">
        <f t="shared" si="0"/>
        <v>I A</v>
      </c>
    </row>
    <row r="17" spans="1:12" s="1" customFormat="1" ht="17.25" customHeight="1">
      <c r="A17" s="19">
        <v>3</v>
      </c>
      <c r="B17" s="27"/>
      <c r="C17" s="13" t="s">
        <v>173</v>
      </c>
      <c r="D17" s="14" t="s">
        <v>174</v>
      </c>
      <c r="E17" s="15" t="s">
        <v>175</v>
      </c>
      <c r="F17" s="16" t="s">
        <v>13</v>
      </c>
      <c r="G17" s="16" t="s">
        <v>32</v>
      </c>
      <c r="H17" s="20">
        <v>7.18</v>
      </c>
      <c r="I17" s="59">
        <v>0.14699999999999999</v>
      </c>
      <c r="J17" s="20">
        <v>7.09</v>
      </c>
      <c r="K17" s="59">
        <v>0.14299999999999999</v>
      </c>
      <c r="L17" s="21" t="str">
        <f t="shared" si="0"/>
        <v>I A</v>
      </c>
    </row>
    <row r="18" spans="1:12" s="1" customFormat="1" ht="17.25" customHeight="1">
      <c r="A18" s="19">
        <v>4</v>
      </c>
      <c r="B18" s="27"/>
      <c r="C18" s="13" t="s">
        <v>206</v>
      </c>
      <c r="D18" s="14" t="s">
        <v>265</v>
      </c>
      <c r="E18" s="15" t="s">
        <v>266</v>
      </c>
      <c r="F18" s="16" t="s">
        <v>13</v>
      </c>
      <c r="G18" s="16" t="s">
        <v>267</v>
      </c>
      <c r="H18" s="20">
        <v>7.2</v>
      </c>
      <c r="I18" s="59">
        <v>0.16400000000000001</v>
      </c>
      <c r="J18" s="20">
        <v>7.21</v>
      </c>
      <c r="K18" s="59">
        <v>0.158</v>
      </c>
      <c r="L18" s="21" t="str">
        <f t="shared" si="0"/>
        <v>I A</v>
      </c>
    </row>
    <row r="19" spans="1:12" s="1" customFormat="1" ht="17.25" customHeight="1">
      <c r="A19" s="19">
        <v>5</v>
      </c>
      <c r="B19" s="27"/>
      <c r="C19" s="13" t="s">
        <v>198</v>
      </c>
      <c r="D19" s="14" t="s">
        <v>199</v>
      </c>
      <c r="E19" s="15">
        <v>35969</v>
      </c>
      <c r="F19" s="16" t="s">
        <v>13</v>
      </c>
      <c r="G19" s="16" t="s">
        <v>55</v>
      </c>
      <c r="H19" s="20">
        <v>7.27</v>
      </c>
      <c r="I19" s="59">
        <v>0.16500000000000001</v>
      </c>
      <c r="J19" s="20">
        <v>7.26</v>
      </c>
      <c r="K19" s="59">
        <v>0.14199999999999999</v>
      </c>
      <c r="L19" s="21" t="str">
        <f t="shared" si="0"/>
        <v>I A</v>
      </c>
    </row>
    <row r="20" spans="1:12" s="1" customFormat="1" ht="16.2" customHeight="1" thickBot="1">
      <c r="A20" s="19">
        <v>6</v>
      </c>
      <c r="B20" s="27"/>
      <c r="C20" s="13" t="s">
        <v>78</v>
      </c>
      <c r="D20" s="14" t="s">
        <v>79</v>
      </c>
      <c r="E20" s="15" t="s">
        <v>80</v>
      </c>
      <c r="F20" s="16" t="s">
        <v>13</v>
      </c>
      <c r="G20" s="16" t="s">
        <v>32</v>
      </c>
      <c r="H20" s="20">
        <v>7.38</v>
      </c>
      <c r="I20" s="59">
        <v>0.17299999999999999</v>
      </c>
      <c r="J20" s="20" t="s">
        <v>531</v>
      </c>
      <c r="K20" s="59"/>
      <c r="L20" s="21" t="str">
        <f t="shared" si="0"/>
        <v>II A</v>
      </c>
    </row>
    <row r="21" spans="1:12" ht="13.8" thickBot="1">
      <c r="A21" s="6" t="s">
        <v>534</v>
      </c>
      <c r="B21" s="67"/>
      <c r="C21" s="7" t="s">
        <v>5</v>
      </c>
      <c r="D21" s="8" t="s">
        <v>6</v>
      </c>
      <c r="E21" s="9" t="s">
        <v>7</v>
      </c>
      <c r="F21" s="9" t="s">
        <v>8</v>
      </c>
      <c r="G21" s="9" t="s">
        <v>9</v>
      </c>
      <c r="H21" s="10" t="s">
        <v>10</v>
      </c>
      <c r="I21" s="10" t="s">
        <v>130</v>
      </c>
      <c r="J21" s="10" t="s">
        <v>11</v>
      </c>
      <c r="K21" s="10" t="s">
        <v>130</v>
      </c>
      <c r="L21" s="11" t="s">
        <v>12</v>
      </c>
    </row>
    <row r="22" spans="1:12" s="1" customFormat="1" ht="17.25" customHeight="1">
      <c r="A22" s="19">
        <v>13</v>
      </c>
      <c r="B22" s="27"/>
      <c r="C22" s="13" t="s">
        <v>202</v>
      </c>
      <c r="D22" s="14" t="s">
        <v>203</v>
      </c>
      <c r="E22" s="15">
        <v>37071</v>
      </c>
      <c r="F22" s="16" t="s">
        <v>521</v>
      </c>
      <c r="G22" s="16" t="s">
        <v>55</v>
      </c>
      <c r="H22" s="20">
        <v>7.38</v>
      </c>
      <c r="I22" s="59">
        <v>0.14099999999999999</v>
      </c>
      <c r="J22" s="20"/>
      <c r="K22" s="59"/>
      <c r="L22" s="21" t="str">
        <f t="shared" ref="L22:L56" si="1">IF(ISBLANK(H22),"",IF(H22&gt;8.24,"",IF(H22&lt;=6.7,"TSM",IF(H22&lt;=6.84,"SM",IF(H22&lt;=7,"KSM",IF(H22&lt;=7.3,"I A",IF(H22&lt;=7.64,"II A",IF(H22&lt;=8.24,"III A"))))))))</f>
        <v>II A</v>
      </c>
    </row>
    <row r="23" spans="1:12" s="1" customFormat="1" ht="16.2" customHeight="1">
      <c r="A23" s="19">
        <v>14</v>
      </c>
      <c r="B23" s="27"/>
      <c r="C23" s="13" t="s">
        <v>415</v>
      </c>
      <c r="D23" s="14" t="s">
        <v>416</v>
      </c>
      <c r="E23" s="15">
        <v>37277</v>
      </c>
      <c r="F23" s="16" t="s">
        <v>406</v>
      </c>
      <c r="G23" s="16"/>
      <c r="H23" s="20">
        <v>7.4</v>
      </c>
      <c r="I23" s="59">
        <v>0.13600000000000001</v>
      </c>
      <c r="J23" s="20"/>
      <c r="K23" s="59"/>
      <c r="L23" s="21" t="str">
        <f t="shared" si="1"/>
        <v>II A</v>
      </c>
    </row>
    <row r="24" spans="1:12" s="1" customFormat="1" ht="16.2" customHeight="1">
      <c r="A24" s="19">
        <v>15</v>
      </c>
      <c r="B24" s="27">
        <v>5</v>
      </c>
      <c r="C24" s="13" t="s">
        <v>48</v>
      </c>
      <c r="D24" s="14" t="s">
        <v>51</v>
      </c>
      <c r="E24" s="15">
        <v>38528</v>
      </c>
      <c r="F24" s="16" t="s">
        <v>13</v>
      </c>
      <c r="G24" s="16" t="s">
        <v>189</v>
      </c>
      <c r="H24" s="20">
        <v>7.43</v>
      </c>
      <c r="I24" s="59">
        <v>0.219</v>
      </c>
      <c r="J24" s="20"/>
      <c r="K24" s="59"/>
      <c r="L24" s="21" t="str">
        <f t="shared" si="1"/>
        <v>II A</v>
      </c>
    </row>
    <row r="25" spans="1:12" s="1" customFormat="1" ht="16.2" customHeight="1">
      <c r="A25" s="19">
        <v>16</v>
      </c>
      <c r="B25" s="27">
        <v>6</v>
      </c>
      <c r="C25" s="13" t="s">
        <v>316</v>
      </c>
      <c r="D25" s="14" t="s">
        <v>509</v>
      </c>
      <c r="E25" s="15" t="s">
        <v>510</v>
      </c>
      <c r="F25" s="16" t="s">
        <v>511</v>
      </c>
      <c r="G25" s="16" t="s">
        <v>512</v>
      </c>
      <c r="H25" s="20">
        <v>7.43</v>
      </c>
      <c r="I25" s="59">
        <v>0.17100000000000001</v>
      </c>
      <c r="J25" s="20"/>
      <c r="K25" s="59"/>
      <c r="L25" s="21" t="str">
        <f t="shared" si="1"/>
        <v>II A</v>
      </c>
    </row>
    <row r="26" spans="1:12" s="1" customFormat="1" ht="16.2" customHeight="1">
      <c r="A26" s="19">
        <v>17</v>
      </c>
      <c r="B26" s="27"/>
      <c r="C26" s="13" t="s">
        <v>136</v>
      </c>
      <c r="D26" s="14" t="s">
        <v>137</v>
      </c>
      <c r="E26" s="15" t="s">
        <v>285</v>
      </c>
      <c r="F26" s="16" t="s">
        <v>13</v>
      </c>
      <c r="G26" s="16" t="s">
        <v>286</v>
      </c>
      <c r="H26" s="20">
        <v>7.6</v>
      </c>
      <c r="I26" s="59">
        <v>0.16200000000000001</v>
      </c>
      <c r="J26" s="20"/>
      <c r="K26" s="59"/>
      <c r="L26" s="21" t="str">
        <f t="shared" si="1"/>
        <v>II A</v>
      </c>
    </row>
    <row r="27" spans="1:12" s="1" customFormat="1" ht="16.2" customHeight="1">
      <c r="A27" s="19">
        <v>18</v>
      </c>
      <c r="B27" s="27"/>
      <c r="C27" s="13" t="s">
        <v>417</v>
      </c>
      <c r="D27" s="14" t="s">
        <v>418</v>
      </c>
      <c r="E27" s="15">
        <v>34473</v>
      </c>
      <c r="F27" s="16" t="s">
        <v>0</v>
      </c>
      <c r="G27" s="16" t="s">
        <v>419</v>
      </c>
      <c r="H27" s="20">
        <v>7.61</v>
      </c>
      <c r="I27" s="59">
        <v>0.17299999999999999</v>
      </c>
      <c r="J27" s="20"/>
      <c r="K27" s="59"/>
      <c r="L27" s="21" t="str">
        <f t="shared" si="1"/>
        <v>II A</v>
      </c>
    </row>
    <row r="28" spans="1:12" s="1" customFormat="1" ht="17.25" customHeight="1">
      <c r="A28" s="19">
        <v>19</v>
      </c>
      <c r="B28" s="27">
        <v>7</v>
      </c>
      <c r="C28" s="13" t="s">
        <v>323</v>
      </c>
      <c r="D28" s="14" t="s">
        <v>445</v>
      </c>
      <c r="E28" s="15" t="s">
        <v>446</v>
      </c>
      <c r="F28" s="16" t="s">
        <v>13</v>
      </c>
      <c r="G28" s="16" t="s">
        <v>442</v>
      </c>
      <c r="H28" s="20">
        <v>7.66</v>
      </c>
      <c r="I28" s="59">
        <v>0.185</v>
      </c>
      <c r="J28" s="20"/>
      <c r="K28" s="59"/>
      <c r="L28" s="21" t="str">
        <f t="shared" si="1"/>
        <v>III A</v>
      </c>
    </row>
    <row r="29" spans="1:12" s="1" customFormat="1" ht="17.25" customHeight="1">
      <c r="A29" s="19">
        <v>20</v>
      </c>
      <c r="B29" s="27">
        <v>8</v>
      </c>
      <c r="C29" s="13" t="s">
        <v>316</v>
      </c>
      <c r="D29" s="14" t="s">
        <v>317</v>
      </c>
      <c r="E29" s="15" t="s">
        <v>318</v>
      </c>
      <c r="F29" s="16" t="s">
        <v>335</v>
      </c>
      <c r="G29" s="16" t="s">
        <v>319</v>
      </c>
      <c r="H29" s="20">
        <v>7.66</v>
      </c>
      <c r="I29" s="59">
        <v>0.185</v>
      </c>
      <c r="J29" s="20"/>
      <c r="K29" s="59"/>
      <c r="L29" s="21" t="str">
        <f t="shared" si="1"/>
        <v>III A</v>
      </c>
    </row>
    <row r="30" spans="1:12" s="1" customFormat="1" ht="17.25" customHeight="1">
      <c r="A30" s="19">
        <v>21</v>
      </c>
      <c r="B30" s="27">
        <v>9</v>
      </c>
      <c r="C30" s="13" t="s">
        <v>320</v>
      </c>
      <c r="D30" s="14" t="s">
        <v>321</v>
      </c>
      <c r="E30" s="15" t="s">
        <v>322</v>
      </c>
      <c r="F30" s="16" t="s">
        <v>335</v>
      </c>
      <c r="G30" s="16" t="s">
        <v>319</v>
      </c>
      <c r="H30" s="20">
        <v>7.68</v>
      </c>
      <c r="I30" s="59">
        <v>0.13700000000000001</v>
      </c>
      <c r="J30" s="20"/>
      <c r="K30" s="59"/>
      <c r="L30" s="21" t="str">
        <f t="shared" si="1"/>
        <v>III A</v>
      </c>
    </row>
    <row r="31" spans="1:12" s="1" customFormat="1" ht="17.25" customHeight="1">
      <c r="A31" s="19">
        <v>22</v>
      </c>
      <c r="B31" s="27">
        <v>10</v>
      </c>
      <c r="C31" s="13" t="s">
        <v>109</v>
      </c>
      <c r="D31" s="14" t="s">
        <v>110</v>
      </c>
      <c r="E31" s="15" t="s">
        <v>111</v>
      </c>
      <c r="F31" s="16" t="s">
        <v>13</v>
      </c>
      <c r="G31" s="16" t="s">
        <v>32</v>
      </c>
      <c r="H31" s="20">
        <v>7.71</v>
      </c>
      <c r="I31" s="59">
        <v>0.17199999999999999</v>
      </c>
      <c r="J31" s="20"/>
      <c r="K31" s="59"/>
      <c r="L31" s="21" t="str">
        <f t="shared" si="1"/>
        <v>III A</v>
      </c>
    </row>
    <row r="32" spans="1:12" s="1" customFormat="1" ht="17.25" customHeight="1">
      <c r="A32" s="19">
        <v>23</v>
      </c>
      <c r="B32" s="27">
        <v>11</v>
      </c>
      <c r="C32" s="13" t="s">
        <v>52</v>
      </c>
      <c r="D32" s="14" t="s">
        <v>53</v>
      </c>
      <c r="E32" s="15">
        <v>38411</v>
      </c>
      <c r="F32" s="16" t="s">
        <v>13</v>
      </c>
      <c r="G32" s="16" t="s">
        <v>47</v>
      </c>
      <c r="H32" s="20">
        <v>7.72</v>
      </c>
      <c r="I32" s="59">
        <v>0.17699999999999999</v>
      </c>
      <c r="J32" s="20"/>
      <c r="K32" s="59"/>
      <c r="L32" s="21" t="str">
        <f t="shared" si="1"/>
        <v>III A</v>
      </c>
    </row>
    <row r="33" spans="1:12" s="1" customFormat="1" ht="17.25" customHeight="1">
      <c r="A33" s="19">
        <v>24</v>
      </c>
      <c r="B33" s="27">
        <v>12</v>
      </c>
      <c r="C33" s="13" t="s">
        <v>173</v>
      </c>
      <c r="D33" s="14" t="s">
        <v>176</v>
      </c>
      <c r="E33" s="15" t="s">
        <v>177</v>
      </c>
      <c r="F33" s="16" t="s">
        <v>13</v>
      </c>
      <c r="G33" s="16" t="s">
        <v>32</v>
      </c>
      <c r="H33" s="20">
        <v>7.72</v>
      </c>
      <c r="I33" s="59">
        <v>0.17199999999999999</v>
      </c>
      <c r="J33" s="20"/>
      <c r="K33" s="59"/>
      <c r="L33" s="21" t="str">
        <f t="shared" si="1"/>
        <v>III A</v>
      </c>
    </row>
    <row r="34" spans="1:12" s="1" customFormat="1" ht="17.25" customHeight="1">
      <c r="A34" s="19">
        <v>25</v>
      </c>
      <c r="B34" s="27"/>
      <c r="C34" s="13" t="s">
        <v>165</v>
      </c>
      <c r="D34" s="14" t="s">
        <v>398</v>
      </c>
      <c r="E34" s="15">
        <v>37691</v>
      </c>
      <c r="F34" s="16" t="s">
        <v>0</v>
      </c>
      <c r="G34" s="16" t="s">
        <v>234</v>
      </c>
      <c r="H34" s="20">
        <v>7.72</v>
      </c>
      <c r="I34" s="59">
        <v>0.23699999999999999</v>
      </c>
      <c r="J34" s="20"/>
      <c r="K34" s="59"/>
      <c r="L34" s="21" t="str">
        <f t="shared" si="1"/>
        <v>III A</v>
      </c>
    </row>
    <row r="35" spans="1:12" s="1" customFormat="1" ht="17.25" customHeight="1">
      <c r="A35" s="19">
        <v>26</v>
      </c>
      <c r="B35" s="27">
        <v>13</v>
      </c>
      <c r="C35" s="13" t="s">
        <v>323</v>
      </c>
      <c r="D35" s="14" t="s">
        <v>324</v>
      </c>
      <c r="E35" s="15" t="s">
        <v>325</v>
      </c>
      <c r="F35" s="16" t="s">
        <v>335</v>
      </c>
      <c r="G35" s="16" t="s">
        <v>293</v>
      </c>
      <c r="H35" s="20">
        <v>7.74</v>
      </c>
      <c r="I35" s="59">
        <v>0.189</v>
      </c>
      <c r="J35" s="20"/>
      <c r="K35" s="59"/>
      <c r="L35" s="21" t="str">
        <f t="shared" si="1"/>
        <v>III A</v>
      </c>
    </row>
    <row r="36" spans="1:12" s="1" customFormat="1" ht="17.25" customHeight="1">
      <c r="A36" s="19">
        <v>27</v>
      </c>
      <c r="B36" s="27"/>
      <c r="C36" s="13" t="s">
        <v>183</v>
      </c>
      <c r="D36" s="14" t="s">
        <v>184</v>
      </c>
      <c r="E36" s="15">
        <v>37578</v>
      </c>
      <c r="F36" s="16" t="s">
        <v>13</v>
      </c>
      <c r="G36" s="16" t="s">
        <v>47</v>
      </c>
      <c r="H36" s="20">
        <v>7.77</v>
      </c>
      <c r="I36" s="59">
        <v>0.17699999999999999</v>
      </c>
      <c r="J36" s="20"/>
      <c r="K36" s="59"/>
      <c r="L36" s="21" t="str">
        <f t="shared" si="1"/>
        <v>III A</v>
      </c>
    </row>
    <row r="37" spans="1:12" s="1" customFormat="1" ht="17.25" customHeight="1">
      <c r="A37" s="19">
        <v>28</v>
      </c>
      <c r="B37" s="27"/>
      <c r="C37" s="13" t="s">
        <v>65</v>
      </c>
      <c r="D37" s="14" t="s">
        <v>456</v>
      </c>
      <c r="E37" s="15" t="s">
        <v>457</v>
      </c>
      <c r="F37" s="16" t="s">
        <v>461</v>
      </c>
      <c r="G37" s="16" t="s">
        <v>451</v>
      </c>
      <c r="H37" s="20">
        <v>7.79</v>
      </c>
      <c r="I37" s="59">
        <v>0.161</v>
      </c>
      <c r="J37" s="20"/>
      <c r="K37" s="59"/>
      <c r="L37" s="21" t="str">
        <f t="shared" si="1"/>
        <v>III A</v>
      </c>
    </row>
    <row r="38" spans="1:12" s="1" customFormat="1" ht="17.25" customHeight="1">
      <c r="A38" s="19">
        <v>29</v>
      </c>
      <c r="B38" s="27">
        <v>14</v>
      </c>
      <c r="C38" s="13" t="s">
        <v>349</v>
      </c>
      <c r="D38" s="14" t="s">
        <v>350</v>
      </c>
      <c r="E38" s="15" t="s">
        <v>351</v>
      </c>
      <c r="F38" s="16" t="s">
        <v>341</v>
      </c>
      <c r="G38" s="16" t="s">
        <v>352</v>
      </c>
      <c r="H38" s="20">
        <v>7.8</v>
      </c>
      <c r="I38" s="59">
        <v>0.19</v>
      </c>
      <c r="J38" s="20"/>
      <c r="K38" s="59"/>
      <c r="L38" s="21" t="str">
        <f t="shared" si="1"/>
        <v>III A</v>
      </c>
    </row>
    <row r="39" spans="1:12" s="1" customFormat="1" ht="17.25" customHeight="1">
      <c r="A39" s="19">
        <v>30</v>
      </c>
      <c r="B39" s="27">
        <v>15</v>
      </c>
      <c r="C39" s="13" t="s">
        <v>447</v>
      </c>
      <c r="D39" s="14" t="s">
        <v>448</v>
      </c>
      <c r="E39" s="15" t="s">
        <v>449</v>
      </c>
      <c r="F39" s="16" t="s">
        <v>13</v>
      </c>
      <c r="G39" s="16" t="s">
        <v>442</v>
      </c>
      <c r="H39" s="20">
        <v>7.86</v>
      </c>
      <c r="I39" s="59">
        <v>0.16200000000000001</v>
      </c>
      <c r="J39" s="20"/>
      <c r="K39" s="59"/>
      <c r="L39" s="21" t="str">
        <f t="shared" si="1"/>
        <v>III A</v>
      </c>
    </row>
    <row r="40" spans="1:12" s="1" customFormat="1" ht="17.25" customHeight="1">
      <c r="A40" s="19">
        <v>31</v>
      </c>
      <c r="B40" s="27">
        <v>16</v>
      </c>
      <c r="C40" s="13" t="s">
        <v>121</v>
      </c>
      <c r="D40" s="14" t="s">
        <v>122</v>
      </c>
      <c r="E40" s="15">
        <v>38478</v>
      </c>
      <c r="F40" s="16" t="s">
        <v>13</v>
      </c>
      <c r="G40" s="16" t="s">
        <v>47</v>
      </c>
      <c r="H40" s="20">
        <v>7.89</v>
      </c>
      <c r="I40" s="59">
        <v>0.14000000000000001</v>
      </c>
      <c r="J40" s="20"/>
      <c r="K40" s="59"/>
      <c r="L40" s="21" t="str">
        <f t="shared" si="1"/>
        <v>III A</v>
      </c>
    </row>
    <row r="41" spans="1:12" s="1" customFormat="1" ht="17.25" customHeight="1">
      <c r="A41" s="19">
        <v>32</v>
      </c>
      <c r="B41" s="27">
        <v>17</v>
      </c>
      <c r="C41" s="13" t="s">
        <v>395</v>
      </c>
      <c r="D41" s="14" t="s">
        <v>480</v>
      </c>
      <c r="E41" s="15" t="s">
        <v>481</v>
      </c>
      <c r="F41" s="16" t="s">
        <v>13</v>
      </c>
      <c r="G41" s="16" t="s">
        <v>482</v>
      </c>
      <c r="H41" s="20">
        <v>7.91</v>
      </c>
      <c r="I41" s="59">
        <v>0.183</v>
      </c>
      <c r="J41" s="20"/>
      <c r="K41" s="59"/>
      <c r="L41" s="21" t="str">
        <f t="shared" si="1"/>
        <v>III A</v>
      </c>
    </row>
    <row r="42" spans="1:12" s="1" customFormat="1" ht="17.25" customHeight="1">
      <c r="A42" s="19">
        <v>33</v>
      </c>
      <c r="B42" s="27">
        <v>18</v>
      </c>
      <c r="C42" s="13" t="s">
        <v>45</v>
      </c>
      <c r="D42" s="14" t="s">
        <v>46</v>
      </c>
      <c r="E42" s="15">
        <v>38978</v>
      </c>
      <c r="F42" s="16" t="s">
        <v>13</v>
      </c>
      <c r="G42" s="16" t="s">
        <v>47</v>
      </c>
      <c r="H42" s="20">
        <v>7.96</v>
      </c>
      <c r="I42" s="59">
        <v>0.19700000000000001</v>
      </c>
      <c r="J42" s="20"/>
      <c r="K42" s="59"/>
      <c r="L42" s="21" t="str">
        <f t="shared" si="1"/>
        <v>III A</v>
      </c>
    </row>
    <row r="43" spans="1:12" s="1" customFormat="1" ht="17.25" customHeight="1">
      <c r="A43" s="19">
        <v>34</v>
      </c>
      <c r="B43" s="27">
        <v>19</v>
      </c>
      <c r="C43" s="13" t="s">
        <v>485</v>
      </c>
      <c r="D43" s="14" t="s">
        <v>486</v>
      </c>
      <c r="E43" s="15">
        <v>38579</v>
      </c>
      <c r="F43" s="16" t="s">
        <v>0</v>
      </c>
      <c r="G43" s="16" t="s">
        <v>43</v>
      </c>
      <c r="H43" s="20">
        <v>7.96</v>
      </c>
      <c r="I43" s="59">
        <v>0.22800000000000001</v>
      </c>
      <c r="J43" s="20"/>
      <c r="K43" s="59"/>
      <c r="L43" s="21" t="str">
        <f t="shared" si="1"/>
        <v>III A</v>
      </c>
    </row>
    <row r="44" spans="1:12" s="1" customFormat="1" ht="17.25" customHeight="1">
      <c r="A44" s="19">
        <v>35</v>
      </c>
      <c r="B44" s="27"/>
      <c r="C44" s="13" t="s">
        <v>218</v>
      </c>
      <c r="D44" s="14" t="s">
        <v>219</v>
      </c>
      <c r="E44" s="15" t="s">
        <v>220</v>
      </c>
      <c r="F44" s="16" t="s">
        <v>168</v>
      </c>
      <c r="G44" s="16" t="s">
        <v>216</v>
      </c>
      <c r="H44" s="20">
        <v>8.1</v>
      </c>
      <c r="I44" s="59">
        <v>0.13200000000000001</v>
      </c>
      <c r="J44" s="20"/>
      <c r="K44" s="59"/>
      <c r="L44" s="21" t="str">
        <f t="shared" si="1"/>
        <v>III A</v>
      </c>
    </row>
    <row r="45" spans="1:12" s="1" customFormat="1" ht="17.25" customHeight="1">
      <c r="A45" s="19">
        <v>36</v>
      </c>
      <c r="B45" s="27">
        <v>20</v>
      </c>
      <c r="C45" s="13" t="s">
        <v>48</v>
      </c>
      <c r="D45" s="14" t="s">
        <v>522</v>
      </c>
      <c r="E45" s="15">
        <v>39293</v>
      </c>
      <c r="F45" s="16" t="s">
        <v>335</v>
      </c>
      <c r="G45" s="16" t="s">
        <v>293</v>
      </c>
      <c r="H45" s="20">
        <v>8.18</v>
      </c>
      <c r="I45" s="59">
        <v>0.14799999999999999</v>
      </c>
      <c r="J45" s="20"/>
      <c r="K45" s="59"/>
      <c r="L45" s="21" t="str">
        <f t="shared" si="1"/>
        <v>III A</v>
      </c>
    </row>
    <row r="46" spans="1:12" s="1" customFormat="1" ht="17.25" customHeight="1">
      <c r="A46" s="19">
        <v>37</v>
      </c>
      <c r="B46" s="27">
        <v>21</v>
      </c>
      <c r="C46" s="13" t="s">
        <v>161</v>
      </c>
      <c r="D46" s="14" t="s">
        <v>306</v>
      </c>
      <c r="E46" s="15" t="s">
        <v>149</v>
      </c>
      <c r="F46" s="16" t="s">
        <v>335</v>
      </c>
      <c r="G46" s="16" t="s">
        <v>307</v>
      </c>
      <c r="H46" s="20">
        <v>8.24</v>
      </c>
      <c r="I46" s="59">
        <v>0.17799999999999999</v>
      </c>
      <c r="J46" s="20"/>
      <c r="K46" s="59"/>
      <c r="L46" s="21" t="str">
        <f t="shared" si="1"/>
        <v>III A</v>
      </c>
    </row>
    <row r="47" spans="1:12" s="1" customFormat="1" ht="17.25" customHeight="1">
      <c r="A47" s="19">
        <v>38</v>
      </c>
      <c r="B47" s="27">
        <v>22</v>
      </c>
      <c r="C47" s="13" t="s">
        <v>48</v>
      </c>
      <c r="D47" s="14" t="s">
        <v>443</v>
      </c>
      <c r="E47" s="15" t="s">
        <v>444</v>
      </c>
      <c r="F47" s="16" t="s">
        <v>13</v>
      </c>
      <c r="G47" s="16" t="s">
        <v>442</v>
      </c>
      <c r="H47" s="20">
        <v>8.2799999999999994</v>
      </c>
      <c r="I47" s="59">
        <v>0.2</v>
      </c>
      <c r="J47" s="20"/>
      <c r="K47" s="59"/>
      <c r="L47" s="21" t="str">
        <f t="shared" si="1"/>
        <v/>
      </c>
    </row>
    <row r="48" spans="1:12" s="1" customFormat="1" ht="17.25" customHeight="1">
      <c r="A48" s="19">
        <v>39</v>
      </c>
      <c r="B48" s="27">
        <v>23</v>
      </c>
      <c r="C48" s="13" t="s">
        <v>290</v>
      </c>
      <c r="D48" s="14" t="s">
        <v>291</v>
      </c>
      <c r="E48" s="15" t="s">
        <v>292</v>
      </c>
      <c r="F48" s="16" t="s">
        <v>335</v>
      </c>
      <c r="G48" s="16" t="s">
        <v>293</v>
      </c>
      <c r="H48" s="20">
        <v>8.42</v>
      </c>
      <c r="I48" s="59">
        <v>0.17499999999999999</v>
      </c>
      <c r="J48" s="20"/>
      <c r="K48" s="59"/>
      <c r="L48" s="21" t="str">
        <f t="shared" si="1"/>
        <v/>
      </c>
    </row>
    <row r="49" spans="1:12" s="1" customFormat="1" ht="17.25" customHeight="1">
      <c r="A49" s="19">
        <v>40</v>
      </c>
      <c r="B49" s="27">
        <v>24</v>
      </c>
      <c r="C49" s="13" t="s">
        <v>331</v>
      </c>
      <c r="D49" s="14" t="s">
        <v>431</v>
      </c>
      <c r="E49" s="15" t="s">
        <v>432</v>
      </c>
      <c r="F49" s="16" t="s">
        <v>423</v>
      </c>
      <c r="G49" s="16" t="s">
        <v>424</v>
      </c>
      <c r="H49" s="20">
        <v>8.58</v>
      </c>
      <c r="I49" s="59">
        <v>0.19700000000000001</v>
      </c>
      <c r="J49" s="20"/>
      <c r="K49" s="59"/>
      <c r="L49" s="21" t="str">
        <f t="shared" si="1"/>
        <v/>
      </c>
    </row>
    <row r="50" spans="1:12" s="1" customFormat="1" ht="17.25" customHeight="1">
      <c r="A50" s="19"/>
      <c r="B50" s="27"/>
      <c r="C50" s="13" t="s">
        <v>165</v>
      </c>
      <c r="D50" s="14" t="s">
        <v>274</v>
      </c>
      <c r="E50" s="15">
        <v>37634</v>
      </c>
      <c r="F50" s="16" t="s">
        <v>13</v>
      </c>
      <c r="G50" s="16" t="s">
        <v>55</v>
      </c>
      <c r="H50" s="20" t="s">
        <v>531</v>
      </c>
      <c r="I50" s="59"/>
      <c r="J50" s="20"/>
      <c r="K50" s="59"/>
      <c r="L50" s="21" t="str">
        <f t="shared" si="1"/>
        <v/>
      </c>
    </row>
    <row r="51" spans="1:12" s="1" customFormat="1" ht="17.25" customHeight="1">
      <c r="A51" s="19"/>
      <c r="B51" s="27"/>
      <c r="C51" s="13" t="s">
        <v>433</v>
      </c>
      <c r="D51" s="14" t="s">
        <v>434</v>
      </c>
      <c r="E51" s="15" t="s">
        <v>435</v>
      </c>
      <c r="F51" s="16" t="s">
        <v>423</v>
      </c>
      <c r="G51" s="16" t="s">
        <v>424</v>
      </c>
      <c r="H51" s="20" t="s">
        <v>531</v>
      </c>
      <c r="I51" s="59"/>
      <c r="J51" s="20"/>
      <c r="K51" s="59"/>
      <c r="L51" s="21" t="str">
        <f t="shared" si="1"/>
        <v/>
      </c>
    </row>
    <row r="52" spans="1:12" s="1" customFormat="1" ht="17.25" customHeight="1">
      <c r="A52" s="19"/>
      <c r="B52" s="27"/>
      <c r="C52" s="13" t="s">
        <v>166</v>
      </c>
      <c r="D52" s="14" t="s">
        <v>505</v>
      </c>
      <c r="E52" s="15">
        <v>39102</v>
      </c>
      <c r="F52" s="16" t="s">
        <v>13</v>
      </c>
      <c r="G52" s="16" t="s">
        <v>31</v>
      </c>
      <c r="H52" s="20" t="s">
        <v>531</v>
      </c>
      <c r="I52" s="59"/>
      <c r="J52" s="20"/>
      <c r="K52" s="59"/>
      <c r="L52" s="21" t="str">
        <f t="shared" si="1"/>
        <v/>
      </c>
    </row>
    <row r="53" spans="1:12" s="1" customFormat="1" ht="17.25" customHeight="1">
      <c r="A53" s="19"/>
      <c r="B53" s="27"/>
      <c r="C53" s="13" t="s">
        <v>515</v>
      </c>
      <c r="D53" s="14" t="s">
        <v>516</v>
      </c>
      <c r="E53" s="15">
        <v>37279</v>
      </c>
      <c r="F53" s="16" t="s">
        <v>0</v>
      </c>
      <c r="G53" s="16" t="s">
        <v>517</v>
      </c>
      <c r="H53" s="20" t="s">
        <v>531</v>
      </c>
      <c r="I53" s="59"/>
      <c r="J53" s="20"/>
      <c r="K53" s="59"/>
      <c r="L53" s="21" t="str">
        <f t="shared" si="1"/>
        <v/>
      </c>
    </row>
    <row r="54" spans="1:12" s="1" customFormat="1" ht="17.25" customHeight="1">
      <c r="A54" s="19"/>
      <c r="B54" s="27"/>
      <c r="C54" s="13" t="s">
        <v>386</v>
      </c>
      <c r="D54" s="14" t="s">
        <v>387</v>
      </c>
      <c r="E54" s="15" t="s">
        <v>388</v>
      </c>
      <c r="F54" s="16" t="s">
        <v>13</v>
      </c>
      <c r="G54" s="16" t="s">
        <v>195</v>
      </c>
      <c r="H54" s="20" t="s">
        <v>531</v>
      </c>
      <c r="I54" s="59"/>
      <c r="J54" s="20"/>
      <c r="K54" s="59"/>
      <c r="L54" s="21" t="str">
        <f t="shared" si="1"/>
        <v/>
      </c>
    </row>
    <row r="55" spans="1:12" s="1" customFormat="1" ht="17.25" customHeight="1">
      <c r="A55" s="19"/>
      <c r="B55" s="27"/>
      <c r="C55" s="13" t="s">
        <v>209</v>
      </c>
      <c r="D55" s="14" t="s">
        <v>210</v>
      </c>
      <c r="E55" s="15">
        <v>37600</v>
      </c>
      <c r="F55" s="16" t="s">
        <v>168</v>
      </c>
      <c r="G55" s="16" t="s">
        <v>54</v>
      </c>
      <c r="H55" s="20" t="s">
        <v>531</v>
      </c>
      <c r="I55" s="59"/>
      <c r="J55" s="20"/>
      <c r="K55" s="59"/>
      <c r="L55" s="21" t="str">
        <f t="shared" si="1"/>
        <v/>
      </c>
    </row>
    <row r="56" spans="1:12" s="1" customFormat="1" ht="17.25" customHeight="1">
      <c r="A56" s="19"/>
      <c r="B56" s="27"/>
      <c r="C56" s="13" t="s">
        <v>515</v>
      </c>
      <c r="D56" s="14" t="s">
        <v>516</v>
      </c>
      <c r="E56" s="15">
        <v>37279</v>
      </c>
      <c r="F56" s="16" t="s">
        <v>0</v>
      </c>
      <c r="G56" s="16" t="s">
        <v>517</v>
      </c>
      <c r="H56" s="20" t="s">
        <v>531</v>
      </c>
      <c r="I56" s="59"/>
      <c r="J56" s="20"/>
      <c r="K56" s="59"/>
      <c r="L56" s="21" t="str">
        <f t="shared" si="1"/>
        <v/>
      </c>
    </row>
    <row r="58" spans="1:12">
      <c r="B58" s="27"/>
    </row>
  </sheetData>
  <sortState ref="A15:L20">
    <sortCondition ref="A15:A20"/>
  </sortState>
  <printOptions horizontalCentered="1"/>
  <pageMargins left="0.39370078740157483" right="0.39370078740157483" top="0.78740157480314965" bottom="0.39370078740157483" header="0.39370078740157483" footer="0.39370078740157483"/>
  <pageSetup paperSize="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8"/>
  <sheetViews>
    <sheetView zoomScale="110" zoomScaleNormal="110" workbookViewId="0"/>
  </sheetViews>
  <sheetFormatPr defaultRowHeight="13.2"/>
  <cols>
    <col min="1" max="2" width="5.109375" customWidth="1"/>
    <col min="3" max="3" width="9.6640625" customWidth="1"/>
    <col min="4" max="4" width="13.109375" customWidth="1"/>
    <col min="5" max="5" width="10.33203125" customWidth="1"/>
    <col min="6" max="6" width="16.5546875" bestFit="1" customWidth="1"/>
    <col min="7" max="7" width="22.33203125" bestFit="1" customWidth="1"/>
    <col min="8" max="12" width="5.88671875" customWidth="1"/>
  </cols>
  <sheetData>
    <row r="1" spans="1:12" ht="17.399999999999999">
      <c r="A1" s="66" t="s">
        <v>235</v>
      </c>
      <c r="B1" s="66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 t="s">
        <v>0</v>
      </c>
      <c r="B2" s="1"/>
      <c r="C2" s="1"/>
      <c r="D2" s="1"/>
      <c r="E2" s="1"/>
      <c r="F2" s="1"/>
      <c r="G2" s="2">
        <v>44945</v>
      </c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/>
      <c r="B4" s="1"/>
      <c r="C4" s="3" t="s">
        <v>1</v>
      </c>
      <c r="D4" s="3"/>
      <c r="E4" s="3" t="s">
        <v>133</v>
      </c>
      <c r="H4" s="1"/>
      <c r="I4" s="1"/>
      <c r="J4" s="1"/>
      <c r="K4" s="1"/>
    </row>
    <row r="5" spans="1:12" ht="13.8" thickBot="1">
      <c r="A5" s="1"/>
      <c r="B5" s="1"/>
      <c r="C5" s="1"/>
      <c r="D5" s="1"/>
      <c r="E5" s="1"/>
      <c r="F5" s="1" t="s">
        <v>532</v>
      </c>
      <c r="G5" s="1"/>
      <c r="H5" s="1"/>
      <c r="I5" s="1"/>
      <c r="J5" s="1"/>
      <c r="K5" s="1"/>
    </row>
    <row r="6" spans="1:12" ht="13.8" thickBot="1">
      <c r="A6" s="6" t="s">
        <v>534</v>
      </c>
      <c r="B6" s="67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130</v>
      </c>
      <c r="J6" s="10" t="s">
        <v>11</v>
      </c>
      <c r="K6" s="10" t="s">
        <v>130</v>
      </c>
      <c r="L6" s="11" t="s">
        <v>12</v>
      </c>
    </row>
    <row r="7" spans="1:12" ht="17.25" customHeight="1">
      <c r="A7" s="19">
        <v>1</v>
      </c>
      <c r="B7" s="27"/>
      <c r="C7" s="13" t="s">
        <v>44</v>
      </c>
      <c r="D7" s="14" t="s">
        <v>156</v>
      </c>
      <c r="E7" s="15" t="s">
        <v>157</v>
      </c>
      <c r="F7" s="16" t="s">
        <v>13</v>
      </c>
      <c r="G7" s="16" t="s">
        <v>451</v>
      </c>
      <c r="H7" s="20">
        <v>6.89</v>
      </c>
      <c r="I7" s="59">
        <v>0.155</v>
      </c>
      <c r="J7" s="20">
        <v>6.83</v>
      </c>
      <c r="K7" s="59">
        <v>0.153</v>
      </c>
      <c r="L7" s="21" t="str">
        <f>IF(ISBLANK(H7),"",IF(H7&gt;8.24,"",IF(H7&lt;=6.7,"TSM",IF(H7&lt;=6.84,"SM",IF(H7&lt;=7,"KSM",IF(H7&lt;=7.3,"I A",IF(H7&lt;=7.64,"II A",IF(H7&lt;=8.24,"III A"))))))))</f>
        <v>KSM</v>
      </c>
    </row>
    <row r="8" spans="1:12" ht="17.25" customHeight="1">
      <c r="A8" s="19">
        <v>2</v>
      </c>
      <c r="B8" s="27">
        <v>1</v>
      </c>
      <c r="C8" s="13" t="s">
        <v>144</v>
      </c>
      <c r="D8" s="14" t="s">
        <v>145</v>
      </c>
      <c r="E8" s="15" t="s">
        <v>146</v>
      </c>
      <c r="F8" s="16" t="s">
        <v>13</v>
      </c>
      <c r="G8" s="16" t="s">
        <v>232</v>
      </c>
      <c r="H8" s="20">
        <v>6.98</v>
      </c>
      <c r="I8" s="59">
        <v>0.123</v>
      </c>
      <c r="J8" s="20">
        <v>6.96</v>
      </c>
      <c r="K8" s="59">
        <v>0.10199999999999999</v>
      </c>
      <c r="L8" s="21" t="str">
        <f>IF(ISBLANK(H8),"",IF(H8&gt;8.24,"",IF(H8&lt;=6.7,"TSM",IF(H8&lt;=6.84,"SM",IF(H8&lt;=7,"KSM",IF(H8&lt;=7.3,"I A",IF(H8&lt;=7.64,"II A",IF(H8&lt;=8.24,"III A"))))))))</f>
        <v>KSM</v>
      </c>
    </row>
    <row r="9" spans="1:12" ht="17.25" customHeight="1">
      <c r="A9" s="19">
        <v>3</v>
      </c>
      <c r="B9" s="27"/>
      <c r="C9" s="13" t="s">
        <v>39</v>
      </c>
      <c r="D9" s="14" t="s">
        <v>40</v>
      </c>
      <c r="E9" s="15">
        <v>37910</v>
      </c>
      <c r="F9" s="16" t="s">
        <v>13</v>
      </c>
      <c r="G9" s="16" t="s">
        <v>189</v>
      </c>
      <c r="H9" s="20">
        <v>7.03</v>
      </c>
      <c r="I9" s="59">
        <v>0.13200000000000001</v>
      </c>
      <c r="J9" s="20">
        <v>7</v>
      </c>
      <c r="K9" s="59">
        <v>0.13700000000000001</v>
      </c>
      <c r="L9" s="21" t="s">
        <v>539</v>
      </c>
    </row>
    <row r="10" spans="1:12" ht="17.25" customHeight="1">
      <c r="A10" s="19">
        <v>4</v>
      </c>
      <c r="B10" s="27"/>
      <c r="C10" s="13" t="s">
        <v>204</v>
      </c>
      <c r="D10" s="14" t="s">
        <v>205</v>
      </c>
      <c r="E10" s="15" t="s">
        <v>356</v>
      </c>
      <c r="F10" s="16" t="s">
        <v>13</v>
      </c>
      <c r="G10" s="16" t="s">
        <v>55</v>
      </c>
      <c r="H10" s="20">
        <v>7.07</v>
      </c>
      <c r="I10" s="59">
        <v>0.124</v>
      </c>
      <c r="J10" s="20">
        <v>7.06</v>
      </c>
      <c r="K10" s="59">
        <v>0.12</v>
      </c>
      <c r="L10" s="21" t="str">
        <f>IF(ISBLANK(H10),"",IF(H10&gt;8.24,"",IF(H10&lt;=6.7,"TSM",IF(H10&lt;=6.84,"SM",IF(H10&lt;=7,"KSM",IF(H10&lt;=7.3,"I A",IF(H10&lt;=7.64,"II A",IF(H10&lt;=8.24,"III A"))))))))</f>
        <v>I A</v>
      </c>
    </row>
    <row r="11" spans="1:12" ht="17.25" customHeight="1">
      <c r="A11" s="19">
        <v>5</v>
      </c>
      <c r="B11" s="27"/>
      <c r="C11" s="13" t="s">
        <v>262</v>
      </c>
      <c r="D11" s="14" t="s">
        <v>263</v>
      </c>
      <c r="E11" s="15" t="s">
        <v>264</v>
      </c>
      <c r="F11" s="16" t="s">
        <v>13</v>
      </c>
      <c r="G11" s="16" t="s">
        <v>246</v>
      </c>
      <c r="H11" s="20">
        <v>7.12</v>
      </c>
      <c r="I11" s="59">
        <v>0.13200000000000001</v>
      </c>
      <c r="J11" s="20">
        <v>7.09</v>
      </c>
      <c r="K11" s="59">
        <v>0.114</v>
      </c>
      <c r="L11" s="21" t="str">
        <f>IF(ISBLANK(H11),"",IF(H11&gt;8.24,"",IF(H11&lt;=6.7,"TSM",IF(H11&lt;=6.84,"SM",IF(H11&lt;=7,"KSM",IF(H11&lt;=7.3,"I A",IF(H11&lt;=7.64,"II A",IF(H11&lt;=8.24,"III A"))))))))</f>
        <v>I A</v>
      </c>
    </row>
    <row r="12" spans="1:12" ht="17.25" customHeight="1">
      <c r="A12" s="19">
        <v>6</v>
      </c>
      <c r="B12" s="27"/>
      <c r="C12" s="13" t="s">
        <v>331</v>
      </c>
      <c r="D12" s="14" t="s">
        <v>332</v>
      </c>
      <c r="E12" s="15" t="s">
        <v>333</v>
      </c>
      <c r="F12" s="16"/>
      <c r="G12" s="16" t="s">
        <v>334</v>
      </c>
      <c r="H12" s="20">
        <v>7.09</v>
      </c>
      <c r="I12" s="59">
        <v>0.16300000000000001</v>
      </c>
      <c r="J12" s="20">
        <v>7.12</v>
      </c>
      <c r="K12" s="59">
        <v>0.16400000000000001</v>
      </c>
      <c r="L12" s="21" t="str">
        <f>IF(ISBLANK(H12),"",IF(H12&gt;8.24,"",IF(H12&lt;=6.7,"TSM",IF(H12&lt;=6.84,"SM",IF(H12&lt;=7,"KSM",IF(H12&lt;=7.3,"I A",IF(H12&lt;=7.64,"II A",IF(H12&lt;=8.24,"III A"))))))))</f>
        <v>I A</v>
      </c>
    </row>
    <row r="13" spans="1:12" ht="13.8" thickBot="1">
      <c r="A13" s="1"/>
      <c r="B13" s="1"/>
      <c r="C13" s="1"/>
      <c r="D13" s="1"/>
      <c r="E13" s="1"/>
      <c r="F13" s="1" t="s">
        <v>533</v>
      </c>
      <c r="G13" s="1"/>
      <c r="H13" s="1"/>
      <c r="I13" s="1"/>
      <c r="J13" s="1"/>
      <c r="K13" s="1"/>
    </row>
    <row r="14" spans="1:12" ht="13.8" thickBot="1">
      <c r="A14" s="6" t="s">
        <v>534</v>
      </c>
      <c r="B14" s="67"/>
      <c r="C14" s="7" t="s">
        <v>5</v>
      </c>
      <c r="D14" s="8" t="s">
        <v>6</v>
      </c>
      <c r="E14" s="9" t="s">
        <v>7</v>
      </c>
      <c r="F14" s="9" t="s">
        <v>8</v>
      </c>
      <c r="G14" s="9" t="s">
        <v>9</v>
      </c>
      <c r="H14" s="10" t="s">
        <v>10</v>
      </c>
      <c r="I14" s="10" t="s">
        <v>130</v>
      </c>
      <c r="J14" s="10" t="s">
        <v>11</v>
      </c>
      <c r="K14" s="10" t="s">
        <v>130</v>
      </c>
      <c r="L14" s="11" t="s">
        <v>12</v>
      </c>
    </row>
    <row r="15" spans="1:12" s="1" customFormat="1" ht="17.25" customHeight="1">
      <c r="A15" s="19">
        <v>7</v>
      </c>
      <c r="B15" s="27"/>
      <c r="C15" s="13" t="s">
        <v>173</v>
      </c>
      <c r="D15" s="14" t="s">
        <v>174</v>
      </c>
      <c r="E15" s="15" t="s">
        <v>175</v>
      </c>
      <c r="F15" s="16" t="s">
        <v>13</v>
      </c>
      <c r="G15" s="16" t="s">
        <v>32</v>
      </c>
      <c r="H15" s="20">
        <v>7.18</v>
      </c>
      <c r="I15" s="59">
        <v>0.14699999999999999</v>
      </c>
      <c r="J15" s="20">
        <v>7.09</v>
      </c>
      <c r="K15" s="59">
        <v>0.14299999999999999</v>
      </c>
      <c r="L15" s="21" t="str">
        <f t="shared" ref="L15:L20" si="0">IF(ISBLANK(H15),"",IF(H15&gt;8.24,"",IF(H15&lt;=6.7,"TSM",IF(H15&lt;=6.84,"SM",IF(H15&lt;=7,"KSM",IF(H15&lt;=7.3,"I A",IF(H15&lt;=7.64,"II A",IF(H15&lt;=8.24,"III A"))))))))</f>
        <v>I A</v>
      </c>
    </row>
    <row r="16" spans="1:12" s="1" customFormat="1" ht="17.25" customHeight="1">
      <c r="A16" s="19">
        <v>8</v>
      </c>
      <c r="B16" s="27">
        <v>2</v>
      </c>
      <c r="C16" s="13" t="s">
        <v>294</v>
      </c>
      <c r="D16" s="14" t="s">
        <v>295</v>
      </c>
      <c r="E16" s="15" t="s">
        <v>296</v>
      </c>
      <c r="F16" s="16" t="s">
        <v>335</v>
      </c>
      <c r="G16" s="16" t="s">
        <v>293</v>
      </c>
      <c r="H16" s="20">
        <v>7.3</v>
      </c>
      <c r="I16" s="59">
        <v>0.121</v>
      </c>
      <c r="J16" s="20">
        <v>7.2</v>
      </c>
      <c r="K16" s="59">
        <v>0.14399999999999999</v>
      </c>
      <c r="L16" s="21" t="str">
        <f t="shared" si="0"/>
        <v>I A</v>
      </c>
    </row>
    <row r="17" spans="1:12" s="1" customFormat="1" ht="17.25" customHeight="1">
      <c r="A17" s="19">
        <v>9</v>
      </c>
      <c r="B17" s="27"/>
      <c r="C17" s="13" t="s">
        <v>206</v>
      </c>
      <c r="D17" s="14" t="s">
        <v>265</v>
      </c>
      <c r="E17" s="15" t="s">
        <v>266</v>
      </c>
      <c r="F17" s="16" t="s">
        <v>13</v>
      </c>
      <c r="G17" s="16" t="s">
        <v>267</v>
      </c>
      <c r="H17" s="20">
        <v>7.2</v>
      </c>
      <c r="I17" s="59">
        <v>0.16400000000000001</v>
      </c>
      <c r="J17" s="20">
        <v>7.21</v>
      </c>
      <c r="K17" s="59">
        <v>0.158</v>
      </c>
      <c r="L17" s="21" t="str">
        <f t="shared" si="0"/>
        <v>I A</v>
      </c>
    </row>
    <row r="18" spans="1:12" s="1" customFormat="1" ht="17.25" customHeight="1">
      <c r="A18" s="19">
        <v>10</v>
      </c>
      <c r="B18" s="27"/>
      <c r="C18" s="13" t="s">
        <v>198</v>
      </c>
      <c r="D18" s="14" t="s">
        <v>199</v>
      </c>
      <c r="E18" s="15">
        <v>35969</v>
      </c>
      <c r="F18" s="16" t="s">
        <v>13</v>
      </c>
      <c r="G18" s="16" t="s">
        <v>55</v>
      </c>
      <c r="H18" s="20">
        <v>7.27</v>
      </c>
      <c r="I18" s="59">
        <v>0.16500000000000001</v>
      </c>
      <c r="J18" s="20">
        <v>7.26</v>
      </c>
      <c r="K18" s="59">
        <v>0.14199999999999999</v>
      </c>
      <c r="L18" s="21" t="str">
        <f t="shared" si="0"/>
        <v>I A</v>
      </c>
    </row>
    <row r="19" spans="1:12" s="1" customFormat="1" ht="17.25" customHeight="1">
      <c r="A19" s="19">
        <v>11</v>
      </c>
      <c r="B19" s="27">
        <v>3</v>
      </c>
      <c r="C19" s="13" t="s">
        <v>49</v>
      </c>
      <c r="D19" s="14" t="s">
        <v>50</v>
      </c>
      <c r="E19" s="15">
        <v>38378</v>
      </c>
      <c r="F19" s="16" t="s">
        <v>13</v>
      </c>
      <c r="G19" s="16" t="s">
        <v>473</v>
      </c>
      <c r="H19" s="20">
        <v>7.34</v>
      </c>
      <c r="I19" s="59">
        <v>0.151</v>
      </c>
      <c r="J19" s="20">
        <v>7.27</v>
      </c>
      <c r="K19" s="59">
        <v>0.183</v>
      </c>
      <c r="L19" s="21" t="str">
        <f t="shared" si="0"/>
        <v>II A</v>
      </c>
    </row>
    <row r="20" spans="1:12" s="1" customFormat="1" ht="16.2" customHeight="1" thickBot="1">
      <c r="A20" s="19">
        <v>12</v>
      </c>
      <c r="B20" s="27">
        <v>4</v>
      </c>
      <c r="C20" s="13" t="s">
        <v>78</v>
      </c>
      <c r="D20" s="14" t="s">
        <v>79</v>
      </c>
      <c r="E20" s="15" t="s">
        <v>80</v>
      </c>
      <c r="F20" s="16" t="s">
        <v>13</v>
      </c>
      <c r="G20" s="16" t="s">
        <v>32</v>
      </c>
      <c r="H20" s="20">
        <v>7.38</v>
      </c>
      <c r="I20" s="59">
        <v>0.17299999999999999</v>
      </c>
      <c r="J20" s="20" t="s">
        <v>531</v>
      </c>
      <c r="K20" s="59"/>
      <c r="L20" s="21" t="str">
        <f t="shared" si="0"/>
        <v>II A</v>
      </c>
    </row>
    <row r="21" spans="1:12" ht="13.8" thickBot="1">
      <c r="A21" s="6" t="s">
        <v>534</v>
      </c>
      <c r="B21" s="67"/>
      <c r="C21" s="7" t="s">
        <v>5</v>
      </c>
      <c r="D21" s="8" t="s">
        <v>6</v>
      </c>
      <c r="E21" s="9" t="s">
        <v>7</v>
      </c>
      <c r="F21" s="9" t="s">
        <v>8</v>
      </c>
      <c r="G21" s="9" t="s">
        <v>9</v>
      </c>
      <c r="H21" s="10" t="s">
        <v>10</v>
      </c>
      <c r="I21" s="10" t="s">
        <v>130</v>
      </c>
      <c r="J21" s="10" t="s">
        <v>11</v>
      </c>
      <c r="K21" s="10" t="s">
        <v>130</v>
      </c>
      <c r="L21" s="11" t="s">
        <v>12</v>
      </c>
    </row>
    <row r="22" spans="1:12" s="1" customFormat="1" ht="17.25" customHeight="1">
      <c r="A22" s="19">
        <v>13</v>
      </c>
      <c r="B22" s="27"/>
      <c r="C22" s="13" t="s">
        <v>202</v>
      </c>
      <c r="D22" s="14" t="s">
        <v>203</v>
      </c>
      <c r="E22" s="15">
        <v>37071</v>
      </c>
      <c r="F22" s="16" t="s">
        <v>521</v>
      </c>
      <c r="G22" s="16" t="s">
        <v>55</v>
      </c>
      <c r="H22" s="20">
        <v>7.38</v>
      </c>
      <c r="I22" s="59">
        <v>0.14099999999999999</v>
      </c>
      <c r="J22" s="20"/>
      <c r="K22" s="59"/>
      <c r="L22" s="21" t="str">
        <f t="shared" ref="L22:L56" si="1">IF(ISBLANK(H22),"",IF(H22&gt;8.24,"",IF(H22&lt;=6.7,"TSM",IF(H22&lt;=6.84,"SM",IF(H22&lt;=7,"KSM",IF(H22&lt;=7.3,"I A",IF(H22&lt;=7.64,"II A",IF(H22&lt;=8.24,"III A"))))))))</f>
        <v>II A</v>
      </c>
    </row>
    <row r="23" spans="1:12" s="1" customFormat="1" ht="16.2" customHeight="1">
      <c r="A23" s="19">
        <v>14</v>
      </c>
      <c r="B23" s="27"/>
      <c r="C23" s="13" t="s">
        <v>415</v>
      </c>
      <c r="D23" s="14" t="s">
        <v>416</v>
      </c>
      <c r="E23" s="15">
        <v>37277</v>
      </c>
      <c r="F23" s="16" t="s">
        <v>406</v>
      </c>
      <c r="G23" s="16"/>
      <c r="H23" s="20">
        <v>7.4</v>
      </c>
      <c r="I23" s="59">
        <v>0.13600000000000001</v>
      </c>
      <c r="J23" s="20"/>
      <c r="K23" s="59"/>
      <c r="L23" s="21" t="str">
        <f t="shared" si="1"/>
        <v>II A</v>
      </c>
    </row>
    <row r="24" spans="1:12" s="1" customFormat="1" ht="16.2" customHeight="1">
      <c r="A24" s="19">
        <v>15</v>
      </c>
      <c r="B24" s="27">
        <v>5</v>
      </c>
      <c r="C24" s="13" t="s">
        <v>48</v>
      </c>
      <c r="D24" s="14" t="s">
        <v>51</v>
      </c>
      <c r="E24" s="15">
        <v>38528</v>
      </c>
      <c r="F24" s="16" t="s">
        <v>13</v>
      </c>
      <c r="G24" s="16" t="s">
        <v>189</v>
      </c>
      <c r="H24" s="20">
        <v>7.43</v>
      </c>
      <c r="I24" s="59">
        <v>0.219</v>
      </c>
      <c r="J24" s="20"/>
      <c r="K24" s="59"/>
      <c r="L24" s="21" t="str">
        <f t="shared" si="1"/>
        <v>II A</v>
      </c>
    </row>
    <row r="25" spans="1:12" s="1" customFormat="1" ht="16.2" customHeight="1">
      <c r="A25" s="19">
        <v>16</v>
      </c>
      <c r="B25" s="27">
        <v>6</v>
      </c>
      <c r="C25" s="13" t="s">
        <v>316</v>
      </c>
      <c r="D25" s="14" t="s">
        <v>509</v>
      </c>
      <c r="E25" s="15" t="s">
        <v>510</v>
      </c>
      <c r="F25" s="16" t="s">
        <v>511</v>
      </c>
      <c r="G25" s="16" t="s">
        <v>512</v>
      </c>
      <c r="H25" s="20">
        <v>7.43</v>
      </c>
      <c r="I25" s="59">
        <v>0.17100000000000001</v>
      </c>
      <c r="J25" s="20"/>
      <c r="K25" s="59"/>
      <c r="L25" s="21" t="str">
        <f t="shared" si="1"/>
        <v>II A</v>
      </c>
    </row>
    <row r="26" spans="1:12" s="1" customFormat="1" ht="16.2" customHeight="1">
      <c r="A26" s="19">
        <v>17</v>
      </c>
      <c r="B26" s="27"/>
      <c r="C26" s="13" t="s">
        <v>136</v>
      </c>
      <c r="D26" s="14" t="s">
        <v>137</v>
      </c>
      <c r="E26" s="15" t="s">
        <v>285</v>
      </c>
      <c r="F26" s="16" t="s">
        <v>13</v>
      </c>
      <c r="G26" s="16" t="s">
        <v>286</v>
      </c>
      <c r="H26" s="20">
        <v>7.6</v>
      </c>
      <c r="I26" s="59">
        <v>0.16200000000000001</v>
      </c>
      <c r="J26" s="20"/>
      <c r="K26" s="59"/>
      <c r="L26" s="21" t="str">
        <f t="shared" si="1"/>
        <v>II A</v>
      </c>
    </row>
    <row r="27" spans="1:12" s="1" customFormat="1" ht="16.2" customHeight="1">
      <c r="A27" s="19">
        <v>18</v>
      </c>
      <c r="B27" s="27"/>
      <c r="C27" s="13" t="s">
        <v>417</v>
      </c>
      <c r="D27" s="14" t="s">
        <v>418</v>
      </c>
      <c r="E27" s="15">
        <v>34473</v>
      </c>
      <c r="F27" s="16" t="s">
        <v>0</v>
      </c>
      <c r="G27" s="16" t="s">
        <v>419</v>
      </c>
      <c r="H27" s="20">
        <v>7.61</v>
      </c>
      <c r="I27" s="59">
        <v>0.17299999999999999</v>
      </c>
      <c r="J27" s="20"/>
      <c r="K27" s="59"/>
      <c r="L27" s="21" t="str">
        <f t="shared" si="1"/>
        <v>II A</v>
      </c>
    </row>
    <row r="28" spans="1:12" s="1" customFormat="1" ht="17.25" customHeight="1">
      <c r="A28" s="19">
        <v>19</v>
      </c>
      <c r="B28" s="27">
        <v>7</v>
      </c>
      <c r="C28" s="13" t="s">
        <v>323</v>
      </c>
      <c r="D28" s="14" t="s">
        <v>445</v>
      </c>
      <c r="E28" s="15" t="s">
        <v>446</v>
      </c>
      <c r="F28" s="16" t="s">
        <v>13</v>
      </c>
      <c r="G28" s="16" t="s">
        <v>442</v>
      </c>
      <c r="H28" s="20">
        <v>7.66</v>
      </c>
      <c r="I28" s="59">
        <v>0.185</v>
      </c>
      <c r="J28" s="20"/>
      <c r="K28" s="59"/>
      <c r="L28" s="21" t="str">
        <f t="shared" si="1"/>
        <v>III A</v>
      </c>
    </row>
    <row r="29" spans="1:12" s="1" customFormat="1" ht="17.25" customHeight="1">
      <c r="A29" s="19">
        <v>20</v>
      </c>
      <c r="B29" s="27">
        <v>8</v>
      </c>
      <c r="C29" s="13" t="s">
        <v>316</v>
      </c>
      <c r="D29" s="14" t="s">
        <v>317</v>
      </c>
      <c r="E29" s="15" t="s">
        <v>318</v>
      </c>
      <c r="F29" s="16" t="s">
        <v>335</v>
      </c>
      <c r="G29" s="16" t="s">
        <v>319</v>
      </c>
      <c r="H29" s="20">
        <v>7.66</v>
      </c>
      <c r="I29" s="59">
        <v>0.185</v>
      </c>
      <c r="J29" s="20"/>
      <c r="K29" s="59"/>
      <c r="L29" s="21" t="str">
        <f t="shared" si="1"/>
        <v>III A</v>
      </c>
    </row>
    <row r="30" spans="1:12" s="1" customFormat="1" ht="17.25" customHeight="1">
      <c r="A30" s="19">
        <v>21</v>
      </c>
      <c r="B30" s="27">
        <v>9</v>
      </c>
      <c r="C30" s="13" t="s">
        <v>320</v>
      </c>
      <c r="D30" s="14" t="s">
        <v>321</v>
      </c>
      <c r="E30" s="15" t="s">
        <v>322</v>
      </c>
      <c r="F30" s="16" t="s">
        <v>335</v>
      </c>
      <c r="G30" s="16" t="s">
        <v>319</v>
      </c>
      <c r="H30" s="20">
        <v>7.68</v>
      </c>
      <c r="I30" s="59">
        <v>0.13700000000000001</v>
      </c>
      <c r="J30" s="20"/>
      <c r="K30" s="59"/>
      <c r="L30" s="21" t="str">
        <f t="shared" si="1"/>
        <v>III A</v>
      </c>
    </row>
    <row r="31" spans="1:12" s="1" customFormat="1" ht="17.25" customHeight="1">
      <c r="A31" s="19">
        <v>22</v>
      </c>
      <c r="B31" s="27">
        <v>10</v>
      </c>
      <c r="C31" s="13" t="s">
        <v>109</v>
      </c>
      <c r="D31" s="14" t="s">
        <v>110</v>
      </c>
      <c r="E31" s="15" t="s">
        <v>111</v>
      </c>
      <c r="F31" s="16" t="s">
        <v>13</v>
      </c>
      <c r="G31" s="16" t="s">
        <v>32</v>
      </c>
      <c r="H31" s="20">
        <v>7.71</v>
      </c>
      <c r="I31" s="59">
        <v>0.17199999999999999</v>
      </c>
      <c r="J31" s="20"/>
      <c r="K31" s="59"/>
      <c r="L31" s="21" t="str">
        <f t="shared" si="1"/>
        <v>III A</v>
      </c>
    </row>
    <row r="32" spans="1:12" s="1" customFormat="1" ht="17.25" customHeight="1">
      <c r="A32" s="19">
        <v>23</v>
      </c>
      <c r="B32" s="27">
        <v>11</v>
      </c>
      <c r="C32" s="13" t="s">
        <v>52</v>
      </c>
      <c r="D32" s="14" t="s">
        <v>53</v>
      </c>
      <c r="E32" s="15">
        <v>38411</v>
      </c>
      <c r="F32" s="16" t="s">
        <v>13</v>
      </c>
      <c r="G32" s="16" t="s">
        <v>47</v>
      </c>
      <c r="H32" s="20">
        <v>7.72</v>
      </c>
      <c r="I32" s="59">
        <v>0.17699999999999999</v>
      </c>
      <c r="J32" s="20"/>
      <c r="K32" s="59"/>
      <c r="L32" s="21" t="str">
        <f t="shared" si="1"/>
        <v>III A</v>
      </c>
    </row>
    <row r="33" spans="1:12" s="1" customFormat="1" ht="17.25" customHeight="1">
      <c r="A33" s="19">
        <v>24</v>
      </c>
      <c r="B33" s="27">
        <v>12</v>
      </c>
      <c r="C33" s="13" t="s">
        <v>173</v>
      </c>
      <c r="D33" s="14" t="s">
        <v>176</v>
      </c>
      <c r="E33" s="15" t="s">
        <v>177</v>
      </c>
      <c r="F33" s="16" t="s">
        <v>13</v>
      </c>
      <c r="G33" s="16" t="s">
        <v>32</v>
      </c>
      <c r="H33" s="20">
        <v>7.72</v>
      </c>
      <c r="I33" s="59">
        <v>0.17199999999999999</v>
      </c>
      <c r="J33" s="20"/>
      <c r="K33" s="59"/>
      <c r="L33" s="21" t="str">
        <f t="shared" si="1"/>
        <v>III A</v>
      </c>
    </row>
    <row r="34" spans="1:12" s="1" customFormat="1" ht="17.25" customHeight="1">
      <c r="A34" s="19">
        <v>25</v>
      </c>
      <c r="B34" s="27"/>
      <c r="C34" s="13" t="s">
        <v>165</v>
      </c>
      <c r="D34" s="14" t="s">
        <v>398</v>
      </c>
      <c r="E34" s="15">
        <v>37691</v>
      </c>
      <c r="F34" s="16" t="s">
        <v>0</v>
      </c>
      <c r="G34" s="16" t="s">
        <v>234</v>
      </c>
      <c r="H34" s="20">
        <v>7.72</v>
      </c>
      <c r="I34" s="59">
        <v>0.23699999999999999</v>
      </c>
      <c r="J34" s="20"/>
      <c r="K34" s="59"/>
      <c r="L34" s="21" t="str">
        <f t="shared" si="1"/>
        <v>III A</v>
      </c>
    </row>
    <row r="35" spans="1:12" s="1" customFormat="1" ht="17.25" customHeight="1">
      <c r="A35" s="19">
        <v>26</v>
      </c>
      <c r="B35" s="27">
        <v>13</v>
      </c>
      <c r="C35" s="13" t="s">
        <v>323</v>
      </c>
      <c r="D35" s="14" t="s">
        <v>324</v>
      </c>
      <c r="E35" s="15" t="s">
        <v>325</v>
      </c>
      <c r="F35" s="16" t="s">
        <v>335</v>
      </c>
      <c r="G35" s="16" t="s">
        <v>293</v>
      </c>
      <c r="H35" s="20">
        <v>7.74</v>
      </c>
      <c r="I35" s="59">
        <v>0.189</v>
      </c>
      <c r="J35" s="20"/>
      <c r="K35" s="59"/>
      <c r="L35" s="21" t="str">
        <f t="shared" si="1"/>
        <v>III A</v>
      </c>
    </row>
    <row r="36" spans="1:12" s="1" customFormat="1" ht="17.25" customHeight="1">
      <c r="A36" s="19">
        <v>27</v>
      </c>
      <c r="B36" s="27"/>
      <c r="C36" s="13" t="s">
        <v>183</v>
      </c>
      <c r="D36" s="14" t="s">
        <v>184</v>
      </c>
      <c r="E36" s="15">
        <v>37578</v>
      </c>
      <c r="F36" s="16" t="s">
        <v>13</v>
      </c>
      <c r="G36" s="16" t="s">
        <v>47</v>
      </c>
      <c r="H36" s="20">
        <v>7.77</v>
      </c>
      <c r="I36" s="59">
        <v>0.17699999999999999</v>
      </c>
      <c r="J36" s="20"/>
      <c r="K36" s="59"/>
      <c r="L36" s="21" t="str">
        <f t="shared" si="1"/>
        <v>III A</v>
      </c>
    </row>
    <row r="37" spans="1:12" s="1" customFormat="1" ht="17.25" customHeight="1">
      <c r="A37" s="19">
        <v>28</v>
      </c>
      <c r="B37" s="27"/>
      <c r="C37" s="13" t="s">
        <v>65</v>
      </c>
      <c r="D37" s="14" t="s">
        <v>456</v>
      </c>
      <c r="E37" s="15" t="s">
        <v>457</v>
      </c>
      <c r="F37" s="16" t="s">
        <v>461</v>
      </c>
      <c r="G37" s="16" t="s">
        <v>451</v>
      </c>
      <c r="H37" s="20">
        <v>7.79</v>
      </c>
      <c r="I37" s="59">
        <v>0.161</v>
      </c>
      <c r="J37" s="20"/>
      <c r="K37" s="59"/>
      <c r="L37" s="21" t="str">
        <f t="shared" si="1"/>
        <v>III A</v>
      </c>
    </row>
    <row r="38" spans="1:12" s="1" customFormat="1" ht="17.25" customHeight="1">
      <c r="A38" s="19">
        <v>29</v>
      </c>
      <c r="B38" s="27">
        <v>14</v>
      </c>
      <c r="C38" s="13" t="s">
        <v>349</v>
      </c>
      <c r="D38" s="14" t="s">
        <v>350</v>
      </c>
      <c r="E38" s="15" t="s">
        <v>351</v>
      </c>
      <c r="F38" s="16" t="s">
        <v>341</v>
      </c>
      <c r="G38" s="16" t="s">
        <v>352</v>
      </c>
      <c r="H38" s="20">
        <v>7.8</v>
      </c>
      <c r="I38" s="59">
        <v>0.19</v>
      </c>
      <c r="J38" s="20"/>
      <c r="K38" s="59"/>
      <c r="L38" s="21" t="str">
        <f t="shared" si="1"/>
        <v>III A</v>
      </c>
    </row>
    <row r="39" spans="1:12" s="1" customFormat="1" ht="17.25" customHeight="1">
      <c r="A39" s="19">
        <v>30</v>
      </c>
      <c r="B39" s="27">
        <v>15</v>
      </c>
      <c r="C39" s="13" t="s">
        <v>447</v>
      </c>
      <c r="D39" s="14" t="s">
        <v>448</v>
      </c>
      <c r="E39" s="15" t="s">
        <v>449</v>
      </c>
      <c r="F39" s="16" t="s">
        <v>13</v>
      </c>
      <c r="G39" s="16" t="s">
        <v>442</v>
      </c>
      <c r="H39" s="20">
        <v>7.86</v>
      </c>
      <c r="I39" s="59">
        <v>0.16200000000000001</v>
      </c>
      <c r="J39" s="20"/>
      <c r="K39" s="59"/>
      <c r="L39" s="21" t="str">
        <f t="shared" si="1"/>
        <v>III A</v>
      </c>
    </row>
    <row r="40" spans="1:12" s="1" customFormat="1" ht="17.25" customHeight="1">
      <c r="A40" s="19">
        <v>31</v>
      </c>
      <c r="B40" s="27">
        <v>16</v>
      </c>
      <c r="C40" s="13" t="s">
        <v>121</v>
      </c>
      <c r="D40" s="14" t="s">
        <v>122</v>
      </c>
      <c r="E40" s="15">
        <v>38478</v>
      </c>
      <c r="F40" s="16" t="s">
        <v>13</v>
      </c>
      <c r="G40" s="16" t="s">
        <v>47</v>
      </c>
      <c r="H40" s="20">
        <v>7.89</v>
      </c>
      <c r="I40" s="59">
        <v>0.14000000000000001</v>
      </c>
      <c r="J40" s="20"/>
      <c r="K40" s="59"/>
      <c r="L40" s="21" t="str">
        <f t="shared" si="1"/>
        <v>III A</v>
      </c>
    </row>
    <row r="41" spans="1:12" s="1" customFormat="1" ht="17.25" customHeight="1">
      <c r="A41" s="19">
        <v>32</v>
      </c>
      <c r="B41" s="27">
        <v>17</v>
      </c>
      <c r="C41" s="13" t="s">
        <v>395</v>
      </c>
      <c r="D41" s="14" t="s">
        <v>480</v>
      </c>
      <c r="E41" s="15" t="s">
        <v>481</v>
      </c>
      <c r="F41" s="16" t="s">
        <v>13</v>
      </c>
      <c r="G41" s="16" t="s">
        <v>482</v>
      </c>
      <c r="H41" s="20">
        <v>7.91</v>
      </c>
      <c r="I41" s="59">
        <v>0.183</v>
      </c>
      <c r="J41" s="20"/>
      <c r="K41" s="59"/>
      <c r="L41" s="21" t="str">
        <f t="shared" si="1"/>
        <v>III A</v>
      </c>
    </row>
    <row r="42" spans="1:12" s="1" customFormat="1" ht="17.25" customHeight="1">
      <c r="A42" s="19">
        <v>33</v>
      </c>
      <c r="B42" s="27">
        <v>18</v>
      </c>
      <c r="C42" s="13" t="s">
        <v>45</v>
      </c>
      <c r="D42" s="14" t="s">
        <v>46</v>
      </c>
      <c r="E42" s="15">
        <v>38978</v>
      </c>
      <c r="F42" s="16" t="s">
        <v>13</v>
      </c>
      <c r="G42" s="16" t="s">
        <v>47</v>
      </c>
      <c r="H42" s="20">
        <v>7.96</v>
      </c>
      <c r="I42" s="59">
        <v>0.19700000000000001</v>
      </c>
      <c r="J42" s="20"/>
      <c r="K42" s="59"/>
      <c r="L42" s="21" t="str">
        <f t="shared" si="1"/>
        <v>III A</v>
      </c>
    </row>
    <row r="43" spans="1:12" s="1" customFormat="1" ht="17.25" customHeight="1">
      <c r="A43" s="19">
        <v>34</v>
      </c>
      <c r="B43" s="27">
        <v>19</v>
      </c>
      <c r="C43" s="13" t="s">
        <v>485</v>
      </c>
      <c r="D43" s="14" t="s">
        <v>486</v>
      </c>
      <c r="E43" s="15">
        <v>38579</v>
      </c>
      <c r="F43" s="16" t="s">
        <v>0</v>
      </c>
      <c r="G43" s="16" t="s">
        <v>43</v>
      </c>
      <c r="H43" s="20">
        <v>7.96</v>
      </c>
      <c r="I43" s="59">
        <v>0.22800000000000001</v>
      </c>
      <c r="J43" s="20"/>
      <c r="K43" s="59"/>
      <c r="L43" s="21" t="str">
        <f t="shared" si="1"/>
        <v>III A</v>
      </c>
    </row>
    <row r="44" spans="1:12" s="1" customFormat="1" ht="17.25" customHeight="1">
      <c r="A44" s="19">
        <v>35</v>
      </c>
      <c r="B44" s="27"/>
      <c r="C44" s="13" t="s">
        <v>218</v>
      </c>
      <c r="D44" s="14" t="s">
        <v>219</v>
      </c>
      <c r="E44" s="15" t="s">
        <v>220</v>
      </c>
      <c r="F44" s="16" t="s">
        <v>168</v>
      </c>
      <c r="G44" s="16" t="s">
        <v>216</v>
      </c>
      <c r="H44" s="20">
        <v>8.1</v>
      </c>
      <c r="I44" s="59">
        <v>0.13200000000000001</v>
      </c>
      <c r="J44" s="20"/>
      <c r="K44" s="59"/>
      <c r="L44" s="21" t="str">
        <f t="shared" si="1"/>
        <v>III A</v>
      </c>
    </row>
    <row r="45" spans="1:12" s="1" customFormat="1" ht="17.25" customHeight="1">
      <c r="A45" s="19">
        <v>36</v>
      </c>
      <c r="B45" s="27">
        <v>20</v>
      </c>
      <c r="C45" s="13" t="s">
        <v>48</v>
      </c>
      <c r="D45" s="14" t="s">
        <v>522</v>
      </c>
      <c r="E45" s="15">
        <v>39293</v>
      </c>
      <c r="F45" s="16" t="s">
        <v>335</v>
      </c>
      <c r="G45" s="16" t="s">
        <v>293</v>
      </c>
      <c r="H45" s="20">
        <v>8.18</v>
      </c>
      <c r="I45" s="59">
        <v>0.14799999999999999</v>
      </c>
      <c r="J45" s="20"/>
      <c r="K45" s="59"/>
      <c r="L45" s="21" t="str">
        <f t="shared" si="1"/>
        <v>III A</v>
      </c>
    </row>
    <row r="46" spans="1:12" s="1" customFormat="1" ht="17.25" customHeight="1">
      <c r="A46" s="19">
        <v>37</v>
      </c>
      <c r="B46" s="27">
        <v>21</v>
      </c>
      <c r="C46" s="13" t="s">
        <v>161</v>
      </c>
      <c r="D46" s="14" t="s">
        <v>306</v>
      </c>
      <c r="E46" s="15" t="s">
        <v>149</v>
      </c>
      <c r="F46" s="16" t="s">
        <v>335</v>
      </c>
      <c r="G46" s="16" t="s">
        <v>307</v>
      </c>
      <c r="H46" s="20">
        <v>8.24</v>
      </c>
      <c r="I46" s="59">
        <v>0.17799999999999999</v>
      </c>
      <c r="J46" s="20"/>
      <c r="K46" s="59"/>
      <c r="L46" s="21" t="str">
        <f t="shared" si="1"/>
        <v>III A</v>
      </c>
    </row>
    <row r="47" spans="1:12" s="1" customFormat="1" ht="17.25" customHeight="1">
      <c r="A47" s="19">
        <v>38</v>
      </c>
      <c r="B47" s="27">
        <v>22</v>
      </c>
      <c r="C47" s="13" t="s">
        <v>48</v>
      </c>
      <c r="D47" s="14" t="s">
        <v>443</v>
      </c>
      <c r="E47" s="15" t="s">
        <v>444</v>
      </c>
      <c r="F47" s="16" t="s">
        <v>13</v>
      </c>
      <c r="G47" s="16" t="s">
        <v>442</v>
      </c>
      <c r="H47" s="20">
        <v>8.2799999999999994</v>
      </c>
      <c r="I47" s="59">
        <v>0.2</v>
      </c>
      <c r="J47" s="20"/>
      <c r="K47" s="59"/>
      <c r="L47" s="21" t="str">
        <f t="shared" si="1"/>
        <v/>
      </c>
    </row>
    <row r="48" spans="1:12" s="1" customFormat="1" ht="17.25" customHeight="1">
      <c r="A48" s="19">
        <v>39</v>
      </c>
      <c r="B48" s="27">
        <v>23</v>
      </c>
      <c r="C48" s="13" t="s">
        <v>290</v>
      </c>
      <c r="D48" s="14" t="s">
        <v>291</v>
      </c>
      <c r="E48" s="15" t="s">
        <v>292</v>
      </c>
      <c r="F48" s="16" t="s">
        <v>335</v>
      </c>
      <c r="G48" s="16" t="s">
        <v>293</v>
      </c>
      <c r="H48" s="20">
        <v>8.42</v>
      </c>
      <c r="I48" s="59">
        <v>0.17499999999999999</v>
      </c>
      <c r="J48" s="20"/>
      <c r="K48" s="59"/>
      <c r="L48" s="21" t="str">
        <f t="shared" si="1"/>
        <v/>
      </c>
    </row>
    <row r="49" spans="1:12" s="1" customFormat="1" ht="17.25" customHeight="1">
      <c r="A49" s="19">
        <v>40</v>
      </c>
      <c r="B49" s="27">
        <v>24</v>
      </c>
      <c r="C49" s="13" t="s">
        <v>331</v>
      </c>
      <c r="D49" s="14" t="s">
        <v>431</v>
      </c>
      <c r="E49" s="15" t="s">
        <v>432</v>
      </c>
      <c r="F49" s="16" t="s">
        <v>423</v>
      </c>
      <c r="G49" s="16" t="s">
        <v>424</v>
      </c>
      <c r="H49" s="20">
        <v>8.58</v>
      </c>
      <c r="I49" s="59">
        <v>0.19700000000000001</v>
      </c>
      <c r="J49" s="20"/>
      <c r="K49" s="59"/>
      <c r="L49" s="21" t="str">
        <f t="shared" si="1"/>
        <v/>
      </c>
    </row>
    <row r="50" spans="1:12" s="1" customFormat="1" ht="17.25" customHeight="1">
      <c r="A50" s="19"/>
      <c r="B50" s="27"/>
      <c r="C50" s="13" t="s">
        <v>165</v>
      </c>
      <c r="D50" s="14" t="s">
        <v>274</v>
      </c>
      <c r="E50" s="15">
        <v>37634</v>
      </c>
      <c r="F50" s="16" t="s">
        <v>13</v>
      </c>
      <c r="G50" s="16" t="s">
        <v>55</v>
      </c>
      <c r="H50" s="20" t="s">
        <v>531</v>
      </c>
      <c r="I50" s="59"/>
      <c r="J50" s="20"/>
      <c r="K50" s="59"/>
      <c r="L50" s="21" t="str">
        <f t="shared" si="1"/>
        <v/>
      </c>
    </row>
    <row r="51" spans="1:12" s="1" customFormat="1" ht="17.25" customHeight="1">
      <c r="A51" s="19"/>
      <c r="B51" s="27"/>
      <c r="C51" s="13" t="s">
        <v>433</v>
      </c>
      <c r="D51" s="14" t="s">
        <v>434</v>
      </c>
      <c r="E51" s="15" t="s">
        <v>435</v>
      </c>
      <c r="F51" s="16" t="s">
        <v>423</v>
      </c>
      <c r="G51" s="16" t="s">
        <v>424</v>
      </c>
      <c r="H51" s="20" t="s">
        <v>531</v>
      </c>
      <c r="I51" s="59"/>
      <c r="J51" s="20"/>
      <c r="K51" s="59"/>
      <c r="L51" s="21" t="str">
        <f t="shared" si="1"/>
        <v/>
      </c>
    </row>
    <row r="52" spans="1:12" s="1" customFormat="1" ht="17.25" customHeight="1">
      <c r="A52" s="19"/>
      <c r="B52" s="27"/>
      <c r="C52" s="13" t="s">
        <v>166</v>
      </c>
      <c r="D52" s="14" t="s">
        <v>505</v>
      </c>
      <c r="E52" s="15">
        <v>39102</v>
      </c>
      <c r="F52" s="16" t="s">
        <v>13</v>
      </c>
      <c r="G52" s="16" t="s">
        <v>31</v>
      </c>
      <c r="H52" s="20" t="s">
        <v>531</v>
      </c>
      <c r="I52" s="59"/>
      <c r="J52" s="20"/>
      <c r="K52" s="59"/>
      <c r="L52" s="21" t="str">
        <f t="shared" si="1"/>
        <v/>
      </c>
    </row>
    <row r="53" spans="1:12" s="1" customFormat="1" ht="17.25" customHeight="1">
      <c r="A53" s="19"/>
      <c r="B53" s="27"/>
      <c r="C53" s="13" t="s">
        <v>515</v>
      </c>
      <c r="D53" s="14" t="s">
        <v>516</v>
      </c>
      <c r="E53" s="15">
        <v>37279</v>
      </c>
      <c r="F53" s="16" t="s">
        <v>0</v>
      </c>
      <c r="G53" s="16" t="s">
        <v>517</v>
      </c>
      <c r="H53" s="20" t="s">
        <v>531</v>
      </c>
      <c r="I53" s="59"/>
      <c r="J53" s="20"/>
      <c r="K53" s="59"/>
      <c r="L53" s="21" t="str">
        <f t="shared" si="1"/>
        <v/>
      </c>
    </row>
    <row r="54" spans="1:12" s="1" customFormat="1" ht="17.25" customHeight="1">
      <c r="A54" s="19"/>
      <c r="B54" s="27"/>
      <c r="C54" s="13" t="s">
        <v>386</v>
      </c>
      <c r="D54" s="14" t="s">
        <v>387</v>
      </c>
      <c r="E54" s="15" t="s">
        <v>388</v>
      </c>
      <c r="F54" s="16" t="s">
        <v>13</v>
      </c>
      <c r="G54" s="16" t="s">
        <v>195</v>
      </c>
      <c r="H54" s="20" t="s">
        <v>531</v>
      </c>
      <c r="I54" s="59"/>
      <c r="J54" s="20"/>
      <c r="K54" s="59"/>
      <c r="L54" s="21" t="str">
        <f t="shared" si="1"/>
        <v/>
      </c>
    </row>
    <row r="55" spans="1:12" s="1" customFormat="1" ht="17.25" customHeight="1">
      <c r="A55" s="19"/>
      <c r="B55" s="27"/>
      <c r="C55" s="13" t="s">
        <v>209</v>
      </c>
      <c r="D55" s="14" t="s">
        <v>210</v>
      </c>
      <c r="E55" s="15">
        <v>37600</v>
      </c>
      <c r="F55" s="16" t="s">
        <v>168</v>
      </c>
      <c r="G55" s="16" t="s">
        <v>54</v>
      </c>
      <c r="H55" s="20" t="s">
        <v>531</v>
      </c>
      <c r="I55" s="59"/>
      <c r="J55" s="20"/>
      <c r="K55" s="59"/>
      <c r="L55" s="21" t="str">
        <f t="shared" si="1"/>
        <v/>
      </c>
    </row>
    <row r="56" spans="1:12" s="1" customFormat="1" ht="17.25" customHeight="1">
      <c r="A56" s="19"/>
      <c r="B56" s="27"/>
      <c r="C56" s="13" t="s">
        <v>515</v>
      </c>
      <c r="D56" s="14" t="s">
        <v>516</v>
      </c>
      <c r="E56" s="15">
        <v>37279</v>
      </c>
      <c r="F56" s="16" t="s">
        <v>0</v>
      </c>
      <c r="G56" s="16" t="s">
        <v>517</v>
      </c>
      <c r="H56" s="20" t="s">
        <v>531</v>
      </c>
      <c r="I56" s="59"/>
      <c r="J56" s="20"/>
      <c r="K56" s="59"/>
      <c r="L56" s="21" t="str">
        <f t="shared" si="1"/>
        <v/>
      </c>
    </row>
    <row r="58" spans="1:12">
      <c r="B58" s="27"/>
    </row>
  </sheetData>
  <sortState ref="A15:L20">
    <sortCondition ref="J15:J20"/>
  </sortState>
  <printOptions horizontalCentered="1"/>
  <pageMargins left="0.39370078740157483" right="0.39370078740157483" top="0.78740157480314965" bottom="0.39370078740157483" header="0.39370078740157483" footer="0.39370078740157483"/>
  <pageSetup paperSize="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3"/>
  </sheetPr>
  <dimension ref="A1:I20"/>
  <sheetViews>
    <sheetView workbookViewId="0">
      <selection activeCell="M19" sqref="M19"/>
    </sheetView>
  </sheetViews>
  <sheetFormatPr defaultRowHeight="13.2"/>
  <cols>
    <col min="1" max="1" width="6.109375" customWidth="1"/>
    <col min="2" max="2" width="4.6640625" hidden="1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</cols>
  <sheetData>
    <row r="1" spans="1:9" ht="17.399999999999999">
      <c r="A1" s="66" t="s">
        <v>235</v>
      </c>
      <c r="B1" s="1"/>
      <c r="C1" s="1"/>
      <c r="D1" s="1"/>
      <c r="E1" s="1"/>
      <c r="F1" s="1"/>
      <c r="G1" s="1"/>
      <c r="H1" s="1"/>
    </row>
    <row r="2" spans="1:9">
      <c r="A2" s="1" t="s">
        <v>0</v>
      </c>
      <c r="B2" s="1"/>
      <c r="C2" s="1"/>
      <c r="D2" s="1"/>
      <c r="E2" s="1"/>
      <c r="F2" s="1"/>
      <c r="G2" s="2">
        <v>44946</v>
      </c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3" t="s">
        <v>191</v>
      </c>
      <c r="D4" s="3"/>
      <c r="E4" s="3" t="s">
        <v>132</v>
      </c>
      <c r="H4" s="1"/>
    </row>
    <row r="5" spans="1:9" ht="13.8" thickBot="1">
      <c r="A5" s="1"/>
      <c r="B5" s="1"/>
      <c r="C5" s="1"/>
      <c r="D5" s="1"/>
      <c r="E5" s="1"/>
      <c r="F5" s="4" t="s">
        <v>2</v>
      </c>
      <c r="G5" s="5" t="s">
        <v>3</v>
      </c>
      <c r="H5" s="1"/>
    </row>
    <row r="6" spans="1:9" ht="17.25" customHeight="1" thickBot="1">
      <c r="A6" s="6" t="s">
        <v>4</v>
      </c>
      <c r="B6" s="24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25" t="s">
        <v>58</v>
      </c>
    </row>
    <row r="7" spans="1:9" ht="17.25" customHeight="1">
      <c r="A7" s="19" t="s">
        <v>2</v>
      </c>
      <c r="B7" s="27"/>
      <c r="C7" s="13" t="s">
        <v>29</v>
      </c>
      <c r="D7" s="14" t="s">
        <v>30</v>
      </c>
      <c r="E7" s="15">
        <v>38486</v>
      </c>
      <c r="F7" s="16" t="s">
        <v>13</v>
      </c>
      <c r="G7" s="16" t="s">
        <v>31</v>
      </c>
      <c r="H7" s="50">
        <v>29.82</v>
      </c>
      <c r="I7" s="26" t="str">
        <f t="shared" ref="I7:I10" si="0">IF(ISBLANK(H7),"",IF(H7&gt;31.74,"",IF(H7&lt;=0,"TSM",IF(H7&lt;=0,"SM",IF(H7&lt;=25.95,"KSM",IF(H7&lt;=27.35,"I A",IF(H7&lt;=29.24,"II A",IF(H7&lt;=31.74,"III A"))))))))</f>
        <v>III A</v>
      </c>
    </row>
    <row r="8" spans="1:9" ht="17.25" customHeight="1">
      <c r="A8" s="19" t="s">
        <v>14</v>
      </c>
      <c r="B8" s="27"/>
      <c r="C8" s="13" t="s">
        <v>33</v>
      </c>
      <c r="D8" s="14" t="s">
        <v>180</v>
      </c>
      <c r="E8" s="15" t="s">
        <v>181</v>
      </c>
      <c r="F8" s="16" t="s">
        <v>13</v>
      </c>
      <c r="G8" s="16" t="s">
        <v>32</v>
      </c>
      <c r="H8" s="50">
        <v>32.46</v>
      </c>
      <c r="I8" s="26" t="str">
        <f t="shared" si="0"/>
        <v/>
      </c>
    </row>
    <row r="9" spans="1:9" ht="17.25" customHeight="1">
      <c r="A9" s="19" t="s">
        <v>17</v>
      </c>
      <c r="B9" s="27"/>
      <c r="C9" s="13" t="s">
        <v>289</v>
      </c>
      <c r="D9" s="14" t="s">
        <v>288</v>
      </c>
      <c r="E9" s="15">
        <v>39178</v>
      </c>
      <c r="F9" s="16" t="s">
        <v>13</v>
      </c>
      <c r="G9" s="16" t="s">
        <v>54</v>
      </c>
      <c r="H9" s="50">
        <v>30.6</v>
      </c>
      <c r="I9" s="26" t="str">
        <f t="shared" si="0"/>
        <v>III A</v>
      </c>
    </row>
    <row r="10" spans="1:9" ht="17.25" customHeight="1">
      <c r="A10" s="19" t="s">
        <v>18</v>
      </c>
      <c r="B10" s="27"/>
      <c r="C10" s="13" t="s">
        <v>29</v>
      </c>
      <c r="D10" s="14" t="s">
        <v>37</v>
      </c>
      <c r="E10" s="15" t="s">
        <v>182</v>
      </c>
      <c r="F10" s="16" t="s">
        <v>13</v>
      </c>
      <c r="G10" s="16" t="s">
        <v>32</v>
      </c>
      <c r="H10" s="50">
        <v>31.48</v>
      </c>
      <c r="I10" s="26" t="str">
        <f t="shared" si="0"/>
        <v>III A</v>
      </c>
    </row>
    <row r="11" spans="1:9">
      <c r="A11" s="1"/>
      <c r="B11" s="1"/>
      <c r="C11" s="1"/>
      <c r="D11" s="1"/>
      <c r="E11" s="1"/>
      <c r="F11" s="4">
        <v>2</v>
      </c>
      <c r="G11" s="5" t="s">
        <v>3</v>
      </c>
      <c r="H11" s="1"/>
    </row>
    <row r="12" spans="1:9" ht="17.25" customHeight="1">
      <c r="A12" s="19" t="s">
        <v>2</v>
      </c>
      <c r="B12" s="27"/>
      <c r="C12" s="13"/>
      <c r="D12" s="14"/>
      <c r="E12" s="15"/>
      <c r="F12" s="16"/>
      <c r="G12" s="16"/>
      <c r="H12" s="50"/>
      <c r="I12" s="26" t="str">
        <f t="shared" ref="I12:I15" si="1">IF(ISBLANK(H12),"",IF(H12&gt;31.74,"",IF(H12&lt;=0,"TSM",IF(H12&lt;=0,"SM",IF(H12&lt;=25.95,"KSM",IF(H12&lt;=27.35,"I A",IF(H12&lt;=29.24,"II A",IF(H12&lt;=31.74,"III A"))))))))</f>
        <v/>
      </c>
    </row>
    <row r="13" spans="1:9" ht="17.25" customHeight="1">
      <c r="A13" s="19">
        <v>2</v>
      </c>
      <c r="B13" s="27"/>
      <c r="C13" s="13" t="s">
        <v>22</v>
      </c>
      <c r="D13" s="14" t="s">
        <v>467</v>
      </c>
      <c r="E13" s="15" t="s">
        <v>100</v>
      </c>
      <c r="F13" s="16" t="s">
        <v>468</v>
      </c>
      <c r="G13" s="16" t="s">
        <v>469</v>
      </c>
      <c r="H13" s="50">
        <v>29.16</v>
      </c>
      <c r="I13" s="26" t="str">
        <f>IF(ISBLANK(H13),"",IF(H13&gt;31.74,"",IF(H13&lt;=0,"TSM",IF(H13&lt;=0,"SM",IF(H13&lt;=25.95,"KSM",IF(H13&lt;=27.35,"I A",IF(H13&lt;=29.24,"II A",IF(H13&lt;=31.74,"III A"))))))))</f>
        <v>II A</v>
      </c>
    </row>
    <row r="14" spans="1:9" ht="17.25" customHeight="1">
      <c r="A14" s="19">
        <v>3</v>
      </c>
      <c r="B14" s="27"/>
      <c r="C14" s="13" t="s">
        <v>61</v>
      </c>
      <c r="D14" s="14" t="s">
        <v>60</v>
      </c>
      <c r="E14" s="15">
        <v>38903</v>
      </c>
      <c r="F14" s="16" t="s">
        <v>0</v>
      </c>
      <c r="G14" s="16" t="s">
        <v>31</v>
      </c>
      <c r="H14" s="50">
        <v>30.67</v>
      </c>
      <c r="I14" s="26" t="str">
        <f>IF(ISBLANK(H14),"",IF(H14&gt;31.74,"",IF(H14&lt;=0,"TSM",IF(H14&lt;=0,"SM",IF(H14&lt;=25.95,"KSM",IF(H14&lt;=27.35,"I A",IF(H14&lt;=29.24,"II A",IF(H14&lt;=31.74,"III A"))))))))</f>
        <v>III A</v>
      </c>
    </row>
    <row r="15" spans="1:9" ht="17.25" customHeight="1">
      <c r="A15" s="19" t="s">
        <v>18</v>
      </c>
      <c r="B15" s="27"/>
      <c r="C15" s="13" t="s">
        <v>128</v>
      </c>
      <c r="D15" s="14" t="s">
        <v>127</v>
      </c>
      <c r="E15" s="15" t="s">
        <v>373</v>
      </c>
      <c r="F15" s="16" t="s">
        <v>13</v>
      </c>
      <c r="G15" s="16" t="s">
        <v>372</v>
      </c>
      <c r="H15" s="50">
        <v>27.68</v>
      </c>
      <c r="I15" s="26" t="str">
        <f t="shared" si="1"/>
        <v>II A</v>
      </c>
    </row>
    <row r="16" spans="1:9">
      <c r="A16" s="1"/>
      <c r="B16" s="1"/>
      <c r="C16" s="1"/>
      <c r="D16" s="1"/>
      <c r="E16" s="1"/>
      <c r="F16" s="4">
        <v>3</v>
      </c>
      <c r="G16" s="5" t="s">
        <v>3</v>
      </c>
      <c r="H16" s="1"/>
    </row>
    <row r="17" spans="1:9" ht="17.25" customHeight="1">
      <c r="A17" s="19" t="s">
        <v>2</v>
      </c>
      <c r="B17" s="27"/>
      <c r="C17" s="13"/>
      <c r="D17" s="14"/>
      <c r="E17" s="15"/>
      <c r="F17" s="16"/>
      <c r="G17" s="16"/>
      <c r="H17" s="50"/>
      <c r="I17" s="26" t="str">
        <f t="shared" ref="I17:I20" si="2">IF(ISBLANK(H17),"",IF(H17&gt;31.74,"",IF(H17&lt;=0,"TSM",IF(H17&lt;=0,"SM",IF(H17&lt;=25.95,"KSM",IF(H17&lt;=27.35,"I A",IF(H17&lt;=29.24,"II A",IF(H17&lt;=31.74,"III A"))))))))</f>
        <v/>
      </c>
    </row>
    <row r="18" spans="1:9" ht="17.25" customHeight="1">
      <c r="A18" s="19" t="s">
        <v>14</v>
      </c>
      <c r="B18" s="27"/>
      <c r="C18" s="13" t="s">
        <v>247</v>
      </c>
      <c r="D18" s="14" t="s">
        <v>275</v>
      </c>
      <c r="E18" s="15">
        <v>37797</v>
      </c>
      <c r="F18" s="16" t="s">
        <v>0</v>
      </c>
      <c r="G18" s="16" t="s">
        <v>55</v>
      </c>
      <c r="H18" s="50">
        <v>27.13</v>
      </c>
      <c r="I18" s="26" t="str">
        <f t="shared" si="2"/>
        <v>I A</v>
      </c>
    </row>
    <row r="19" spans="1:9" ht="17.25" customHeight="1">
      <c r="A19" s="19" t="s">
        <v>17</v>
      </c>
      <c r="B19" s="27"/>
      <c r="C19" s="13" t="s">
        <v>187</v>
      </c>
      <c r="D19" s="14" t="s">
        <v>188</v>
      </c>
      <c r="E19" s="15">
        <v>37044</v>
      </c>
      <c r="F19" s="16" t="s">
        <v>13</v>
      </c>
      <c r="G19" s="16" t="s">
        <v>477</v>
      </c>
      <c r="H19" s="50">
        <v>26.25</v>
      </c>
      <c r="I19" s="26" t="str">
        <f t="shared" si="2"/>
        <v>I A</v>
      </c>
    </row>
    <row r="20" spans="1:9" ht="17.25" customHeight="1">
      <c r="A20" s="19" t="s">
        <v>18</v>
      </c>
      <c r="B20" s="27"/>
      <c r="C20" s="13" t="s">
        <v>89</v>
      </c>
      <c r="D20" s="14" t="s">
        <v>90</v>
      </c>
      <c r="E20" s="15">
        <v>39003</v>
      </c>
      <c r="F20" s="16" t="s">
        <v>0</v>
      </c>
      <c r="G20" s="16" t="s">
        <v>31</v>
      </c>
      <c r="H20" s="50">
        <v>27.12</v>
      </c>
      <c r="I20" s="26" t="str">
        <f t="shared" si="2"/>
        <v>I A</v>
      </c>
    </row>
  </sheetData>
  <sortState ref="A13:J14">
    <sortCondition ref="A13:A14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6"/>
  <sheetViews>
    <sheetView workbookViewId="0">
      <selection activeCell="A6" sqref="A6:XFD6"/>
    </sheetView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</cols>
  <sheetData>
    <row r="1" spans="1:9" ht="17.399999999999999">
      <c r="A1" s="66" t="s">
        <v>235</v>
      </c>
      <c r="B1" s="1"/>
      <c r="C1" s="1"/>
      <c r="D1" s="1"/>
      <c r="E1" s="1"/>
      <c r="F1" s="1"/>
      <c r="G1" s="1"/>
      <c r="H1" s="1"/>
    </row>
    <row r="2" spans="1:9">
      <c r="A2" s="1" t="s">
        <v>0</v>
      </c>
      <c r="B2" s="1"/>
      <c r="C2" s="1"/>
      <c r="D2" s="1"/>
      <c r="E2" s="1"/>
      <c r="F2" s="1"/>
      <c r="G2" s="2">
        <v>44946</v>
      </c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3" t="s">
        <v>191</v>
      </c>
      <c r="D4" s="3"/>
      <c r="E4" s="3" t="s">
        <v>132</v>
      </c>
      <c r="H4" s="1"/>
    </row>
    <row r="5" spans="1:9" ht="13.8" thickBot="1">
      <c r="A5" s="1"/>
      <c r="B5" s="1"/>
      <c r="C5" s="1"/>
      <c r="D5" s="1"/>
      <c r="E5" s="1"/>
      <c r="F5" s="4"/>
      <c r="G5" s="5"/>
      <c r="H5" s="1"/>
    </row>
    <row r="6" spans="1:9" ht="17.25" customHeight="1" thickBot="1">
      <c r="A6" s="6" t="s">
        <v>534</v>
      </c>
      <c r="B6" s="24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25" t="s">
        <v>58</v>
      </c>
    </row>
    <row r="7" spans="1:9" ht="17.25" customHeight="1">
      <c r="A7" s="19">
        <v>1</v>
      </c>
      <c r="B7" s="27"/>
      <c r="C7" s="13" t="s">
        <v>187</v>
      </c>
      <c r="D7" s="14" t="s">
        <v>188</v>
      </c>
      <c r="E7" s="15">
        <v>37044</v>
      </c>
      <c r="F7" s="16" t="s">
        <v>13</v>
      </c>
      <c r="G7" s="16" t="s">
        <v>477</v>
      </c>
      <c r="H7" s="50">
        <v>26.25</v>
      </c>
      <c r="I7" s="26" t="str">
        <f t="shared" ref="I7:I16" si="0">IF(ISBLANK(H7),"",IF(H7&gt;31.74,"",IF(H7&lt;=0,"TSM",IF(H7&lt;=0,"SM",IF(H7&lt;=25.95,"KSM",IF(H7&lt;=27.35,"I A",IF(H7&lt;=29.24,"II A",IF(H7&lt;=31.74,"III A"))))))))</f>
        <v>I A</v>
      </c>
    </row>
    <row r="8" spans="1:9" ht="17.25" customHeight="1">
      <c r="A8" s="19">
        <v>2</v>
      </c>
      <c r="B8" s="27">
        <v>1</v>
      </c>
      <c r="C8" s="13" t="s">
        <v>89</v>
      </c>
      <c r="D8" s="14" t="s">
        <v>90</v>
      </c>
      <c r="E8" s="15">
        <v>39003</v>
      </c>
      <c r="F8" s="16" t="s">
        <v>0</v>
      </c>
      <c r="G8" s="16" t="s">
        <v>31</v>
      </c>
      <c r="H8" s="50">
        <v>27.12</v>
      </c>
      <c r="I8" s="26" t="str">
        <f t="shared" si="0"/>
        <v>I A</v>
      </c>
    </row>
    <row r="9" spans="1:9" ht="17.25" customHeight="1">
      <c r="A9" s="19">
        <v>3</v>
      </c>
      <c r="B9" s="27"/>
      <c r="C9" s="13" t="s">
        <v>247</v>
      </c>
      <c r="D9" s="14" t="s">
        <v>275</v>
      </c>
      <c r="E9" s="15">
        <v>37797</v>
      </c>
      <c r="F9" s="16" t="s">
        <v>0</v>
      </c>
      <c r="G9" s="16" t="s">
        <v>55</v>
      </c>
      <c r="H9" s="50">
        <v>27.13</v>
      </c>
      <c r="I9" s="26" t="str">
        <f t="shared" si="0"/>
        <v>I A</v>
      </c>
    </row>
    <row r="10" spans="1:9" ht="17.25" customHeight="1">
      <c r="A10" s="19">
        <v>4</v>
      </c>
      <c r="B10" s="27">
        <v>2</v>
      </c>
      <c r="C10" s="13" t="s">
        <v>128</v>
      </c>
      <c r="D10" s="14" t="s">
        <v>127</v>
      </c>
      <c r="E10" s="15" t="s">
        <v>373</v>
      </c>
      <c r="F10" s="16" t="s">
        <v>13</v>
      </c>
      <c r="G10" s="16" t="s">
        <v>372</v>
      </c>
      <c r="H10" s="50">
        <v>27.68</v>
      </c>
      <c r="I10" s="26" t="str">
        <f t="shared" si="0"/>
        <v>II A</v>
      </c>
    </row>
    <row r="11" spans="1:9" ht="17.25" customHeight="1">
      <c r="A11" s="19">
        <v>5</v>
      </c>
      <c r="B11" s="27">
        <v>3</v>
      </c>
      <c r="C11" s="13" t="s">
        <v>22</v>
      </c>
      <c r="D11" s="14" t="s">
        <v>467</v>
      </c>
      <c r="E11" s="15" t="s">
        <v>100</v>
      </c>
      <c r="F11" s="16" t="s">
        <v>468</v>
      </c>
      <c r="G11" s="16" t="s">
        <v>469</v>
      </c>
      <c r="H11" s="50">
        <v>29.16</v>
      </c>
      <c r="I11" s="26" t="str">
        <f t="shared" si="0"/>
        <v>II A</v>
      </c>
    </row>
    <row r="12" spans="1:9" ht="17.25" customHeight="1">
      <c r="A12" s="19">
        <v>6</v>
      </c>
      <c r="B12" s="27">
        <v>4</v>
      </c>
      <c r="C12" s="13" t="s">
        <v>29</v>
      </c>
      <c r="D12" s="14" t="s">
        <v>30</v>
      </c>
      <c r="E12" s="15">
        <v>38486</v>
      </c>
      <c r="F12" s="16" t="s">
        <v>13</v>
      </c>
      <c r="G12" s="16" t="s">
        <v>31</v>
      </c>
      <c r="H12" s="50">
        <v>29.82</v>
      </c>
      <c r="I12" s="26" t="str">
        <f t="shared" si="0"/>
        <v>III A</v>
      </c>
    </row>
    <row r="13" spans="1:9" ht="17.25" customHeight="1">
      <c r="A13" s="19">
        <v>7</v>
      </c>
      <c r="B13" s="27">
        <v>5</v>
      </c>
      <c r="C13" s="13" t="s">
        <v>289</v>
      </c>
      <c r="D13" s="14" t="s">
        <v>288</v>
      </c>
      <c r="E13" s="15">
        <v>39178</v>
      </c>
      <c r="F13" s="16" t="s">
        <v>13</v>
      </c>
      <c r="G13" s="16" t="s">
        <v>54</v>
      </c>
      <c r="H13" s="50">
        <v>30.6</v>
      </c>
      <c r="I13" s="26" t="str">
        <f t="shared" si="0"/>
        <v>III A</v>
      </c>
    </row>
    <row r="14" spans="1:9" ht="17.25" customHeight="1">
      <c r="A14" s="19">
        <v>8</v>
      </c>
      <c r="B14" s="27">
        <v>6</v>
      </c>
      <c r="C14" s="13" t="s">
        <v>61</v>
      </c>
      <c r="D14" s="14" t="s">
        <v>60</v>
      </c>
      <c r="E14" s="15">
        <v>38903</v>
      </c>
      <c r="F14" s="16" t="s">
        <v>0</v>
      </c>
      <c r="G14" s="16" t="s">
        <v>31</v>
      </c>
      <c r="H14" s="50">
        <v>30.67</v>
      </c>
      <c r="I14" s="26" t="str">
        <f t="shared" si="0"/>
        <v>III A</v>
      </c>
    </row>
    <row r="15" spans="1:9" ht="17.25" customHeight="1">
      <c r="A15" s="19">
        <v>9</v>
      </c>
      <c r="B15" s="27">
        <v>7</v>
      </c>
      <c r="C15" s="13" t="s">
        <v>29</v>
      </c>
      <c r="D15" s="14" t="s">
        <v>37</v>
      </c>
      <c r="E15" s="15" t="s">
        <v>182</v>
      </c>
      <c r="F15" s="16" t="s">
        <v>13</v>
      </c>
      <c r="G15" s="16" t="s">
        <v>32</v>
      </c>
      <c r="H15" s="50">
        <v>31.48</v>
      </c>
      <c r="I15" s="26" t="str">
        <f t="shared" si="0"/>
        <v>III A</v>
      </c>
    </row>
    <row r="16" spans="1:9" ht="17.25" customHeight="1">
      <c r="A16" s="19">
        <v>10</v>
      </c>
      <c r="B16" s="27">
        <v>8</v>
      </c>
      <c r="C16" s="13" t="s">
        <v>33</v>
      </c>
      <c r="D16" s="14" t="s">
        <v>180</v>
      </c>
      <c r="E16" s="15" t="s">
        <v>181</v>
      </c>
      <c r="F16" s="16" t="s">
        <v>13</v>
      </c>
      <c r="G16" s="16" t="s">
        <v>32</v>
      </c>
      <c r="H16" s="50">
        <v>32.46</v>
      </c>
      <c r="I16" s="26" t="str">
        <f t="shared" si="0"/>
        <v/>
      </c>
    </row>
  </sheetData>
  <sortState ref="A7:I16">
    <sortCondition ref="H7:H16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3"/>
    <pageSetUpPr fitToPage="1"/>
  </sheetPr>
  <dimension ref="A1:J15"/>
  <sheetViews>
    <sheetView workbookViewId="0"/>
  </sheetViews>
  <sheetFormatPr defaultRowHeight="13.2"/>
  <cols>
    <col min="1" max="1" width="6.109375" customWidth="1"/>
    <col min="2" max="2" width="4.6640625" hidden="1" customWidth="1"/>
    <col min="3" max="3" width="9.6640625" customWidth="1"/>
    <col min="4" max="4" width="13.5546875" customWidth="1"/>
    <col min="5" max="5" width="10.33203125" customWidth="1"/>
    <col min="6" max="6" width="13.5546875" customWidth="1"/>
    <col min="7" max="7" width="20.109375" bestFit="1" customWidth="1"/>
    <col min="8" max="8" width="7.5546875" customWidth="1"/>
    <col min="9" max="9" width="6.109375" customWidth="1"/>
    <col min="10" max="10" width="4.109375" bestFit="1" customWidth="1"/>
  </cols>
  <sheetData>
    <row r="1" spans="1:10" ht="17.399999999999999">
      <c r="A1" s="66" t="s">
        <v>235</v>
      </c>
      <c r="B1" s="1"/>
      <c r="C1" s="1"/>
      <c r="D1" s="1"/>
      <c r="E1" s="1"/>
      <c r="F1" s="1"/>
      <c r="G1" s="1"/>
      <c r="H1" s="1"/>
    </row>
    <row r="2" spans="1:10">
      <c r="A2" s="1" t="s">
        <v>0</v>
      </c>
      <c r="B2" s="1"/>
      <c r="C2" s="1"/>
      <c r="D2" s="1"/>
      <c r="E2" s="1"/>
      <c r="F2" s="1"/>
      <c r="G2" s="2">
        <v>44946</v>
      </c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3" t="s">
        <v>192</v>
      </c>
      <c r="D4" s="3"/>
      <c r="E4" s="3" t="s">
        <v>133</v>
      </c>
      <c r="H4" s="1"/>
    </row>
    <row r="5" spans="1:10" ht="17.25" customHeight="1" thickBot="1">
      <c r="A5" s="1"/>
      <c r="B5" s="1"/>
      <c r="C5" s="1"/>
      <c r="D5" s="1"/>
      <c r="E5" s="1"/>
      <c r="F5" s="4">
        <v>1</v>
      </c>
      <c r="G5" s="5" t="s">
        <v>3</v>
      </c>
      <c r="H5" s="1"/>
    </row>
    <row r="6" spans="1:10" ht="17.25" customHeight="1" thickBot="1">
      <c r="A6" s="6" t="s">
        <v>4</v>
      </c>
      <c r="B6" s="24" t="s">
        <v>520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25" t="s">
        <v>58</v>
      </c>
    </row>
    <row r="7" spans="1:10" ht="17.25" customHeight="1">
      <c r="A7" s="19" t="s">
        <v>2</v>
      </c>
      <c r="B7" s="27"/>
      <c r="C7" s="47" t="s">
        <v>308</v>
      </c>
      <c r="D7" s="48" t="s">
        <v>374</v>
      </c>
      <c r="E7" s="58" t="s">
        <v>375</v>
      </c>
      <c r="F7" s="46" t="s">
        <v>13</v>
      </c>
      <c r="G7" s="49" t="s">
        <v>372</v>
      </c>
      <c r="H7" s="50" t="s">
        <v>531</v>
      </c>
      <c r="I7" s="26" t="str">
        <f t="shared" ref="I7:I10" si="0">IF(ISBLANK(H7),"",IF(H7&gt;28.04,"",IF(H7&lt;=0,"TSM",IF(H7&lt;=0,"SM",IF(H7&lt;=22.75,"KSM",IF(H7&lt;=23.7,"I A",IF(H7&lt;=25.24,"II A",IF(H7&lt;=28.044,"III A"))))))))</f>
        <v/>
      </c>
    </row>
    <row r="8" spans="1:10" ht="17.25" customHeight="1">
      <c r="A8" s="19" t="s">
        <v>14</v>
      </c>
      <c r="B8" s="27"/>
      <c r="C8" s="47" t="s">
        <v>109</v>
      </c>
      <c r="D8" s="48" t="s">
        <v>110</v>
      </c>
      <c r="E8" s="58" t="s">
        <v>111</v>
      </c>
      <c r="F8" s="46" t="s">
        <v>13</v>
      </c>
      <c r="G8" s="49" t="s">
        <v>32</v>
      </c>
      <c r="H8" s="50">
        <v>24.92</v>
      </c>
      <c r="I8" s="26" t="str">
        <f t="shared" si="0"/>
        <v>II A</v>
      </c>
    </row>
    <row r="9" spans="1:10" ht="17.25" customHeight="1">
      <c r="A9" s="19" t="s">
        <v>17</v>
      </c>
      <c r="B9" s="19"/>
      <c r="C9" s="47" t="s">
        <v>173</v>
      </c>
      <c r="D9" s="48" t="s">
        <v>190</v>
      </c>
      <c r="E9" s="58">
        <v>38575</v>
      </c>
      <c r="F9" s="46" t="s">
        <v>13</v>
      </c>
      <c r="G9" s="49" t="s">
        <v>31</v>
      </c>
      <c r="H9" s="50">
        <v>25.39</v>
      </c>
      <c r="I9" s="26" t="str">
        <f t="shared" si="0"/>
        <v>III A</v>
      </c>
    </row>
    <row r="10" spans="1:10" ht="17.25" customHeight="1">
      <c r="A10" s="19" t="s">
        <v>18</v>
      </c>
      <c r="B10" s="19"/>
      <c r="C10" s="47" t="s">
        <v>395</v>
      </c>
      <c r="D10" s="48" t="s">
        <v>480</v>
      </c>
      <c r="E10" s="58" t="s">
        <v>481</v>
      </c>
      <c r="F10" s="46" t="s">
        <v>13</v>
      </c>
      <c r="G10" s="49" t="s">
        <v>482</v>
      </c>
      <c r="H10" s="50">
        <v>25.79</v>
      </c>
      <c r="I10" s="26" t="str">
        <f t="shared" si="0"/>
        <v>III A</v>
      </c>
    </row>
    <row r="11" spans="1:10" ht="17.25" customHeight="1">
      <c r="A11" s="1"/>
      <c r="B11" s="1"/>
      <c r="C11" s="1"/>
      <c r="D11" s="1"/>
      <c r="E11" s="1"/>
      <c r="F11" s="4">
        <v>2</v>
      </c>
      <c r="G11" s="5" t="s">
        <v>3</v>
      </c>
      <c r="H11" s="1"/>
    </row>
    <row r="12" spans="1:10" ht="17.25" customHeight="1">
      <c r="A12" s="19" t="s">
        <v>2</v>
      </c>
      <c r="B12" s="19"/>
      <c r="C12" s="47"/>
      <c r="D12" s="48"/>
      <c r="E12" s="58"/>
      <c r="F12" s="46"/>
      <c r="G12" s="49"/>
      <c r="H12" s="50"/>
      <c r="I12" s="26" t="str">
        <f t="shared" ref="I12:I15" si="1">IF(ISBLANK(H12),"",IF(H12&gt;28.04,"",IF(H12&lt;=0,"TSM",IF(H12&lt;=0,"SM",IF(H12&lt;=22.75,"KSM",IF(H12&lt;=23.7,"I A",IF(H12&lt;=25.24,"II A",IF(H12&lt;=28.044,"III A"))))))))</f>
        <v/>
      </c>
    </row>
    <row r="13" spans="1:10" ht="17.25" customHeight="1">
      <c r="A13" s="19" t="s">
        <v>14</v>
      </c>
      <c r="B13" s="19"/>
      <c r="C13" s="47" t="s">
        <v>202</v>
      </c>
      <c r="D13" s="48" t="s">
        <v>203</v>
      </c>
      <c r="E13" s="58">
        <v>37071</v>
      </c>
      <c r="F13" s="46" t="s">
        <v>13</v>
      </c>
      <c r="G13" s="49" t="s">
        <v>55</v>
      </c>
      <c r="H13" s="50">
        <v>24.1</v>
      </c>
      <c r="I13" s="26" t="str">
        <f t="shared" si="1"/>
        <v>II A</v>
      </c>
      <c r="J13" t="s">
        <v>129</v>
      </c>
    </row>
    <row r="14" spans="1:10" ht="17.25" customHeight="1">
      <c r="A14" s="19" t="s">
        <v>17</v>
      </c>
      <c r="B14" s="19"/>
      <c r="C14" s="47" t="s">
        <v>229</v>
      </c>
      <c r="D14" s="48" t="s">
        <v>230</v>
      </c>
      <c r="E14" s="58">
        <v>38448</v>
      </c>
      <c r="F14" s="46" t="s">
        <v>13</v>
      </c>
      <c r="G14" s="49" t="s">
        <v>231</v>
      </c>
      <c r="H14" s="50">
        <v>23.62</v>
      </c>
      <c r="I14" s="26" t="str">
        <f t="shared" si="1"/>
        <v>I A</v>
      </c>
    </row>
    <row r="15" spans="1:10" ht="17.25" customHeight="1">
      <c r="A15" s="19" t="s">
        <v>18</v>
      </c>
      <c r="B15" s="19"/>
      <c r="C15" s="47" t="s">
        <v>173</v>
      </c>
      <c r="D15" s="48" t="s">
        <v>174</v>
      </c>
      <c r="E15" s="58" t="s">
        <v>175</v>
      </c>
      <c r="F15" s="46" t="s">
        <v>13</v>
      </c>
      <c r="G15" s="49" t="s">
        <v>32</v>
      </c>
      <c r="H15" s="50">
        <v>22.83</v>
      </c>
      <c r="I15" s="26" t="str">
        <f t="shared" si="1"/>
        <v>I A</v>
      </c>
      <c r="J15" t="s">
        <v>129</v>
      </c>
    </row>
  </sheetData>
  <sortState ref="A17:J21">
    <sortCondition ref="A17:A21"/>
  </sortState>
  <printOptions horizontalCentered="1"/>
  <pageMargins left="0.39370078740157483" right="0.39370078740157483" top="0.78740157480314965" bottom="0.39370078740157483" header="0.39370078740157483" footer="0.3937007874015748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60M</vt:lpstr>
      <vt:lpstr>60M Finalai</vt:lpstr>
      <vt:lpstr>60M galutinis</vt:lpstr>
      <vt:lpstr>60V</vt:lpstr>
      <vt:lpstr>60V Finalai</vt:lpstr>
      <vt:lpstr>60V galutinis</vt:lpstr>
      <vt:lpstr>200M</vt:lpstr>
      <vt:lpstr>200M galutinis</vt:lpstr>
      <vt:lpstr>200V</vt:lpstr>
      <vt:lpstr>200V galutinis</vt:lpstr>
      <vt:lpstr>400M</vt:lpstr>
      <vt:lpstr>400M gal.</vt:lpstr>
      <vt:lpstr>400V</vt:lpstr>
      <vt:lpstr>400V gal.</vt:lpstr>
      <vt:lpstr>800M</vt:lpstr>
      <vt:lpstr>800V</vt:lpstr>
      <vt:lpstr>1500V</vt:lpstr>
      <vt:lpstr>60bbM</vt:lpstr>
      <vt:lpstr>60bbV</vt:lpstr>
      <vt:lpstr>AukštisM</vt:lpstr>
      <vt:lpstr>AukštisV</vt:lpstr>
      <vt:lpstr>KartisM</vt:lpstr>
      <vt:lpstr>KartisV</vt:lpstr>
      <vt:lpstr>TolisM</vt:lpstr>
      <vt:lpstr>TolisV</vt:lpstr>
      <vt:lpstr>TrišuolisMV</vt:lpstr>
      <vt:lpstr>RutulysM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Drąsutis Barkauskas</dc:creator>
  <cp:lastModifiedBy>Step</cp:lastModifiedBy>
  <cp:lastPrinted>2023-01-20T14:57:04Z</cp:lastPrinted>
  <dcterms:created xsi:type="dcterms:W3CDTF">2022-01-14T07:23:36Z</dcterms:created>
  <dcterms:modified xsi:type="dcterms:W3CDTF">2023-01-27T10:26:30Z</dcterms:modified>
</cp:coreProperties>
</file>