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/>
  </bookViews>
  <sheets>
    <sheet name="DiskasV" sheetId="3" r:id="rId1"/>
    <sheet name="DiskasM" sheetId="4" r:id="rId2"/>
    <sheet name="IetisV" sheetId="9" r:id="rId3"/>
    <sheet name="IetisM" sheetId="10" r:id="rId4"/>
    <sheet name="Kūjis V" sheetId="7" r:id="rId5"/>
    <sheet name="Kūjis M" sheetId="8" r:id="rId6"/>
  </sheets>
  <calcPr calcId="162913"/>
</workbook>
</file>

<file path=xl/calcChain.xml><?xml version="1.0" encoding="utf-8"?>
<calcChain xmlns="http://schemas.openxmlformats.org/spreadsheetml/2006/main">
  <c r="N35" i="10" l="1"/>
  <c r="O35" i="10" s="1"/>
  <c r="N34" i="10"/>
  <c r="O34" i="10" s="1"/>
  <c r="N36" i="10"/>
  <c r="O36" i="10" s="1"/>
  <c r="O33" i="10"/>
  <c r="N33" i="10"/>
  <c r="N32" i="10"/>
  <c r="O32" i="10" s="1"/>
  <c r="N26" i="10"/>
  <c r="O25" i="10"/>
  <c r="N25" i="10"/>
  <c r="O24" i="10"/>
  <c r="N24" i="10"/>
  <c r="N23" i="10"/>
  <c r="O23" i="10" s="1"/>
  <c r="O22" i="10"/>
  <c r="N22" i="10"/>
  <c r="O21" i="10"/>
  <c r="N21" i="10"/>
  <c r="N20" i="10"/>
  <c r="O20" i="10" s="1"/>
  <c r="O19" i="10"/>
  <c r="N19" i="10"/>
  <c r="O18" i="10"/>
  <c r="N18" i="10"/>
  <c r="N17" i="10"/>
  <c r="O17" i="10" s="1"/>
  <c r="N11" i="10"/>
  <c r="O10" i="10"/>
  <c r="N10" i="10"/>
  <c r="N9" i="10"/>
  <c r="O9" i="10" s="1"/>
  <c r="N8" i="10"/>
  <c r="O8" i="10" s="1"/>
  <c r="O7" i="10"/>
  <c r="N7" i="10"/>
  <c r="N40" i="9"/>
  <c r="O40" i="9" s="1"/>
  <c r="N39" i="9"/>
  <c r="O39" i="9" s="1"/>
  <c r="O38" i="9"/>
  <c r="N38" i="9"/>
  <c r="N37" i="9"/>
  <c r="O37" i="9" s="1"/>
  <c r="N31" i="9"/>
  <c r="O31" i="9" s="1"/>
  <c r="O30" i="9"/>
  <c r="N30" i="9"/>
  <c r="N29" i="9"/>
  <c r="O29" i="9" s="1"/>
  <c r="N23" i="9"/>
  <c r="O23" i="9" s="1"/>
  <c r="O22" i="9"/>
  <c r="N22" i="9"/>
  <c r="N21" i="9"/>
  <c r="O21" i="9" s="1"/>
  <c r="N20" i="9"/>
  <c r="O20" i="9" s="1"/>
  <c r="O19" i="9"/>
  <c r="N19" i="9"/>
  <c r="N18" i="9"/>
  <c r="O18" i="9" s="1"/>
  <c r="N17" i="9"/>
  <c r="O17" i="9" s="1"/>
  <c r="N11" i="9"/>
  <c r="N10" i="9"/>
  <c r="N9" i="9"/>
  <c r="N8" i="9"/>
  <c r="N7" i="9"/>
  <c r="O7" i="9" s="1"/>
  <c r="N26" i="7"/>
  <c r="O26" i="7" s="1"/>
  <c r="N8" i="4"/>
  <c r="O8" i="4" s="1"/>
  <c r="N34" i="4"/>
  <c r="O34" i="4" s="1"/>
  <c r="N27" i="7"/>
  <c r="O27" i="7" s="1"/>
  <c r="N12" i="7"/>
  <c r="O12" i="7" s="1"/>
  <c r="N20" i="7"/>
  <c r="O20" i="7" s="1"/>
  <c r="N9" i="3"/>
  <c r="O9" i="3" s="1"/>
  <c r="N10" i="3"/>
  <c r="N16" i="3"/>
  <c r="O16" i="3" s="1"/>
  <c r="N19" i="3"/>
  <c r="O19" i="3" s="1"/>
  <c r="N18" i="3"/>
  <c r="O18" i="3" s="1"/>
  <c r="N7" i="4"/>
  <c r="O7" i="4" s="1"/>
  <c r="N25" i="3"/>
  <c r="O25" i="3" s="1"/>
  <c r="N9" i="4"/>
  <c r="O9" i="4" s="1"/>
  <c r="N14" i="8"/>
  <c r="O14" i="8" s="1"/>
  <c r="N7" i="8"/>
  <c r="O7" i="8" s="1"/>
  <c r="N8" i="8"/>
  <c r="N29" i="7"/>
  <c r="O29" i="7" s="1"/>
  <c r="N28" i="7"/>
  <c r="O28" i="7" s="1"/>
  <c r="N30" i="7"/>
  <c r="O30" i="7" s="1"/>
  <c r="N19" i="7"/>
  <c r="O19" i="7" s="1"/>
  <c r="N8" i="7"/>
  <c r="O8" i="7" s="1"/>
  <c r="N9" i="7"/>
  <c r="O9" i="7" s="1"/>
  <c r="N11" i="7"/>
  <c r="O11" i="7" s="1"/>
  <c r="N7" i="7"/>
  <c r="O7" i="7" s="1"/>
  <c r="N10" i="7"/>
  <c r="O10" i="7" s="1"/>
  <c r="N25" i="4"/>
  <c r="O25" i="4" s="1"/>
  <c r="N33" i="4"/>
  <c r="O33" i="4" s="1"/>
  <c r="N32" i="4"/>
  <c r="O32" i="4" s="1"/>
  <c r="N26" i="4"/>
  <c r="O26" i="4" s="1"/>
  <c r="N16" i="4"/>
  <c r="O16" i="4" s="1"/>
  <c r="N18" i="4"/>
  <c r="O18" i="4" s="1"/>
  <c r="N17" i="4"/>
  <c r="O17" i="4" s="1"/>
  <c r="N19" i="4"/>
  <c r="O19" i="4" s="1"/>
  <c r="N10" i="4"/>
  <c r="O10" i="4" s="1"/>
  <c r="N31" i="3"/>
  <c r="O31" i="3" s="1"/>
  <c r="N34" i="3"/>
  <c r="O34" i="3" s="1"/>
  <c r="N32" i="3"/>
  <c r="O32" i="3" s="1"/>
  <c r="N35" i="3"/>
  <c r="O35" i="3" s="1"/>
  <c r="N33" i="3"/>
  <c r="O33" i="3" s="1"/>
  <c r="N17" i="3"/>
  <c r="O17" i="3" s="1"/>
  <c r="N8" i="3"/>
  <c r="O8" i="3" s="1"/>
  <c r="N7" i="3"/>
  <c r="O7" i="3" s="1"/>
</calcChain>
</file>

<file path=xl/sharedStrings.xml><?xml version="1.0" encoding="utf-8"?>
<sst xmlns="http://schemas.openxmlformats.org/spreadsheetml/2006/main" count="889" uniqueCount="272">
  <si>
    <t>Vardas</t>
  </si>
  <si>
    <t>Pavardė</t>
  </si>
  <si>
    <t>Gim.data</t>
  </si>
  <si>
    <t>Komanda</t>
  </si>
  <si>
    <t>Treneris</t>
  </si>
  <si>
    <t>Edgaras</t>
  </si>
  <si>
    <t>Benkunskas</t>
  </si>
  <si>
    <t>1999-05-28</t>
  </si>
  <si>
    <t>Kaunas</t>
  </si>
  <si>
    <t>I. Jakubaityte</t>
  </si>
  <si>
    <t>Tomas</t>
  </si>
  <si>
    <t xml:space="preserve">Sabašinskas </t>
  </si>
  <si>
    <t>2000-03-15</t>
  </si>
  <si>
    <t>I. Jajubaityte</t>
  </si>
  <si>
    <t>Gustas</t>
  </si>
  <si>
    <t>Sabaliauskas</t>
  </si>
  <si>
    <t>V.L Maleckiai</t>
  </si>
  <si>
    <t>Vilius</t>
  </si>
  <si>
    <t>Ilgūnaitis</t>
  </si>
  <si>
    <t>Šakių JKSC</t>
  </si>
  <si>
    <t>E. Grigošaitis</t>
  </si>
  <si>
    <t>Matas</t>
  </si>
  <si>
    <t>Kavaliauskas</t>
  </si>
  <si>
    <t>Liucija</t>
  </si>
  <si>
    <t>Vaičiūnaitė</t>
  </si>
  <si>
    <t>Karolis</t>
  </si>
  <si>
    <t>R.Ramanauskaite</t>
  </si>
  <si>
    <t>Viktorija</t>
  </si>
  <si>
    <t>Urbelytė</t>
  </si>
  <si>
    <t>2010-08-22</t>
  </si>
  <si>
    <t>Aivaras</t>
  </si>
  <si>
    <t>Papečkys</t>
  </si>
  <si>
    <t>2010-06-12</t>
  </si>
  <si>
    <t>Justas</t>
  </si>
  <si>
    <t>Kaupas</t>
  </si>
  <si>
    <t>Armilė</t>
  </si>
  <si>
    <t>Kelmelytė</t>
  </si>
  <si>
    <t>2004-09-30</t>
  </si>
  <si>
    <t>Guoda</t>
  </si>
  <si>
    <t>Monkevičiūtė</t>
  </si>
  <si>
    <t>R.Sadzevičienė</t>
  </si>
  <si>
    <t>Kajus</t>
  </si>
  <si>
    <t>Kasperiūnas</t>
  </si>
  <si>
    <t>Rimvydas</t>
  </si>
  <si>
    <t>Medišauskas</t>
  </si>
  <si>
    <t>Gintautas</t>
  </si>
  <si>
    <t>Misevičius</t>
  </si>
  <si>
    <t xml:space="preserve">Augustė </t>
  </si>
  <si>
    <t>Iršaitė</t>
  </si>
  <si>
    <t xml:space="preserve">Aurėja  </t>
  </si>
  <si>
    <t>Streikutė</t>
  </si>
  <si>
    <t>2006-06-27</t>
  </si>
  <si>
    <t>Rokiškio KKSC</t>
  </si>
  <si>
    <t>I. Nagelė</t>
  </si>
  <si>
    <t>Zizas</t>
  </si>
  <si>
    <t>2007-01-04</t>
  </si>
  <si>
    <t>Brigita</t>
  </si>
  <si>
    <t>Bačkė</t>
  </si>
  <si>
    <t>2006-05-20</t>
  </si>
  <si>
    <t>R. Šinkūnas</t>
  </si>
  <si>
    <t>Meilus</t>
  </si>
  <si>
    <t>2005-01-27</t>
  </si>
  <si>
    <t>Dominykas</t>
  </si>
  <si>
    <t>Banys</t>
  </si>
  <si>
    <t>2004-09-27</t>
  </si>
  <si>
    <t xml:space="preserve">Otas </t>
  </si>
  <si>
    <t>Viliūnas</t>
  </si>
  <si>
    <t>2008-01-15</t>
  </si>
  <si>
    <t xml:space="preserve">Miglė </t>
  </si>
  <si>
    <t>Ranceva</t>
  </si>
  <si>
    <t>2009-05-23</t>
  </si>
  <si>
    <t>Emilis</t>
  </si>
  <si>
    <t>Kreiza</t>
  </si>
  <si>
    <t>2008-09-26</t>
  </si>
  <si>
    <t>Neniškis</t>
  </si>
  <si>
    <t>2008-02-01</t>
  </si>
  <si>
    <t>Majus</t>
  </si>
  <si>
    <t>Lašas</t>
  </si>
  <si>
    <t>2008-07-04</t>
  </si>
  <si>
    <t>Ieva</t>
  </si>
  <si>
    <t>Zarankaitė</t>
  </si>
  <si>
    <t>1994-11-23</t>
  </si>
  <si>
    <t>Utenos DSC</t>
  </si>
  <si>
    <t>Eglė</t>
  </si>
  <si>
    <t>2000-12-22</t>
  </si>
  <si>
    <t>Evelina</t>
  </si>
  <si>
    <t>Biveinytė</t>
  </si>
  <si>
    <t>2006-05-21</t>
  </si>
  <si>
    <t xml:space="preserve">Samanta </t>
  </si>
  <si>
    <t>Paukštytė</t>
  </si>
  <si>
    <t>2008-10-20</t>
  </si>
  <si>
    <t>Andrėja</t>
  </si>
  <si>
    <t>Trinskytė</t>
  </si>
  <si>
    <t>2008-11-14</t>
  </si>
  <si>
    <t>Ąžuolas</t>
  </si>
  <si>
    <t>V.Zarankienė</t>
  </si>
  <si>
    <t xml:space="preserve">Andrius </t>
  </si>
  <si>
    <t>Gudžius</t>
  </si>
  <si>
    <t>1991 02 14</t>
  </si>
  <si>
    <t>V. Kidykas</t>
  </si>
  <si>
    <t xml:space="preserve">Armandas </t>
  </si>
  <si>
    <t>Miliauskas</t>
  </si>
  <si>
    <t>2000 10 21</t>
  </si>
  <si>
    <t xml:space="preserve">Taiutvydas </t>
  </si>
  <si>
    <t>Peleckis</t>
  </si>
  <si>
    <t>2001 08 17</t>
  </si>
  <si>
    <t>L. Maleckis</t>
  </si>
  <si>
    <t>Kauno "Startas"</t>
  </si>
  <si>
    <t>1</t>
  </si>
  <si>
    <t>Nauckūnas</t>
  </si>
  <si>
    <t>2007-07-17</t>
  </si>
  <si>
    <t>K. Giedraitis</t>
  </si>
  <si>
    <t>2</t>
  </si>
  <si>
    <t>Lukas</t>
  </si>
  <si>
    <t>Ivašauskas</t>
  </si>
  <si>
    <t>2007-09-17</t>
  </si>
  <si>
    <t>3</t>
  </si>
  <si>
    <t>Rokas</t>
  </si>
  <si>
    <t>Bogomolnikovas</t>
  </si>
  <si>
    <t>2006-03-11</t>
  </si>
  <si>
    <t>4</t>
  </si>
  <si>
    <t>Vakarė</t>
  </si>
  <si>
    <t>Ančiulytė</t>
  </si>
  <si>
    <t>2006-03-22</t>
  </si>
  <si>
    <t>Alytaus SRC</t>
  </si>
  <si>
    <t>Kauno atviras pavasario ilgų metimų čempionatas</t>
  </si>
  <si>
    <t>Disko metimas</t>
  </si>
  <si>
    <t>1 kg.</t>
  </si>
  <si>
    <t>Jaunučiai</t>
  </si>
  <si>
    <t>Bandymai</t>
  </si>
  <si>
    <t>Eilė</t>
  </si>
  <si>
    <t>Rez.</t>
  </si>
  <si>
    <t>Kv.l.</t>
  </si>
  <si>
    <t>1,5 kg.</t>
  </si>
  <si>
    <t>Jauniai</t>
  </si>
  <si>
    <t>1,75 kg.</t>
  </si>
  <si>
    <t>Jaunuoliai</t>
  </si>
  <si>
    <t>Vyrai</t>
  </si>
  <si>
    <t>5</t>
  </si>
  <si>
    <t>6</t>
  </si>
  <si>
    <t>750 gr.</t>
  </si>
  <si>
    <t>Jaunutės</t>
  </si>
  <si>
    <t>Jaunės</t>
  </si>
  <si>
    <t>Merginos</t>
  </si>
  <si>
    <t>Moterys</t>
  </si>
  <si>
    <t>Jaunimas</t>
  </si>
  <si>
    <t>Kūjo metimas</t>
  </si>
  <si>
    <t>4 kg.</t>
  </si>
  <si>
    <t>6 kg.</t>
  </si>
  <si>
    <t>3 kg.</t>
  </si>
  <si>
    <t>Paulius</t>
  </si>
  <si>
    <t>Jūdvytis</t>
  </si>
  <si>
    <t>2023-04-24</t>
  </si>
  <si>
    <t>Pritulskis</t>
  </si>
  <si>
    <t>2002-02-28</t>
  </si>
  <si>
    <t>V. Ščevinskas</t>
  </si>
  <si>
    <t>Kauno TU SSC</t>
  </si>
  <si>
    <t>Oksana</t>
  </si>
  <si>
    <t>Dobrovolskaja</t>
  </si>
  <si>
    <t>T.Nekrošaitė</t>
  </si>
  <si>
    <t>Vieta</t>
  </si>
  <si>
    <t>x</t>
  </si>
  <si>
    <t>Vasiliauskas</t>
  </si>
  <si>
    <t>1997-11-28</t>
  </si>
  <si>
    <t>A. Šedys, M. Jusis</t>
  </si>
  <si>
    <t>Marijampolės SC</t>
  </si>
  <si>
    <t>2023-04-25</t>
  </si>
  <si>
    <t>Ieties metimas</t>
  </si>
  <si>
    <t>600 g.</t>
  </si>
  <si>
    <t>Kantas</t>
  </si>
  <si>
    <t>Zykus</t>
  </si>
  <si>
    <t>2008-07-10</t>
  </si>
  <si>
    <t>Laurynas</t>
  </si>
  <si>
    <t>Zelenkauskas</t>
  </si>
  <si>
    <t>I.Ivoškienė</t>
  </si>
  <si>
    <t>Elektrėnų SSC</t>
  </si>
  <si>
    <t>Jaskūnas</t>
  </si>
  <si>
    <t>2009-12-17</t>
  </si>
  <si>
    <t>Bernardas</t>
  </si>
  <si>
    <t>Gudynas</t>
  </si>
  <si>
    <t>2009-12-14</t>
  </si>
  <si>
    <t>Povilas</t>
  </si>
  <si>
    <t>Gleiznys</t>
  </si>
  <si>
    <t>2010-03-05</t>
  </si>
  <si>
    <t>700 g.</t>
  </si>
  <si>
    <t xml:space="preserve">Modestas </t>
  </si>
  <si>
    <t>Glinskas</t>
  </si>
  <si>
    <t>Žygimantas</t>
  </si>
  <si>
    <t>Džiaugys</t>
  </si>
  <si>
    <t>2007-03-23</t>
  </si>
  <si>
    <t>Nedas</t>
  </si>
  <si>
    <t>2007-04-13</t>
  </si>
  <si>
    <t>Ringys</t>
  </si>
  <si>
    <t>2007-01-18</t>
  </si>
  <si>
    <t xml:space="preserve">Nedas </t>
  </si>
  <si>
    <t>Ribkauskis</t>
  </si>
  <si>
    <t>67</t>
  </si>
  <si>
    <t>Tamašauskas</t>
  </si>
  <si>
    <t>Jokūbas</t>
  </si>
  <si>
    <t>Kriaučiūnas</t>
  </si>
  <si>
    <t>Baziliauskas</t>
  </si>
  <si>
    <t>A.Šlepavičius</t>
  </si>
  <si>
    <t>Tauragė</t>
  </si>
  <si>
    <t>Balžekas</t>
  </si>
  <si>
    <t xml:space="preserve">Vakaris </t>
  </si>
  <si>
    <t>Gylys</t>
  </si>
  <si>
    <t>Sabašinskas</t>
  </si>
  <si>
    <t>I.Jakubaitytė</t>
  </si>
  <si>
    <t>-</t>
  </si>
  <si>
    <t>Jurgis</t>
  </si>
  <si>
    <t>Osvaldas</t>
  </si>
  <si>
    <t>Kucavičius</t>
  </si>
  <si>
    <t>Aleksas</t>
  </si>
  <si>
    <t>Simokaitis</t>
  </si>
  <si>
    <t>400 g.</t>
  </si>
  <si>
    <t>Džiaugytė</t>
  </si>
  <si>
    <t>2009-12-21</t>
  </si>
  <si>
    <t>Goda</t>
  </si>
  <si>
    <t>Staniulytė</t>
  </si>
  <si>
    <t>Kotryna</t>
  </si>
  <si>
    <t>Furmonaitė</t>
  </si>
  <si>
    <t>2008-11-25</t>
  </si>
  <si>
    <t>Mariana</t>
  </si>
  <si>
    <t>Shulha</t>
  </si>
  <si>
    <t>2009-04-08</t>
  </si>
  <si>
    <t>Daniela</t>
  </si>
  <si>
    <t>Lisauskaitė</t>
  </si>
  <si>
    <t>500 g.</t>
  </si>
  <si>
    <t>Augustė</t>
  </si>
  <si>
    <t>Virbalaitė</t>
  </si>
  <si>
    <t>2006-09-19</t>
  </si>
  <si>
    <t>Vesta</t>
  </si>
  <si>
    <t>Marmaitė</t>
  </si>
  <si>
    <t>Altėja</t>
  </si>
  <si>
    <t>Pipinytė</t>
  </si>
  <si>
    <t>2006-06-18</t>
  </si>
  <si>
    <t>Neda</t>
  </si>
  <si>
    <t>Karčiauskaitė</t>
  </si>
  <si>
    <t>2007-05-18</t>
  </si>
  <si>
    <t>Smiltė</t>
  </si>
  <si>
    <t>Dainytė</t>
  </si>
  <si>
    <t>2007-06-19</t>
  </si>
  <si>
    <t>Greta</t>
  </si>
  <si>
    <t>Urbonavičiūtė</t>
  </si>
  <si>
    <t>2006-02-21</t>
  </si>
  <si>
    <t>A.Starkevičius</t>
  </si>
  <si>
    <t>Kauno r. SM</t>
  </si>
  <si>
    <t>25,49*</t>
  </si>
  <si>
    <t>7</t>
  </si>
  <si>
    <t>Viltė</t>
  </si>
  <si>
    <t>Eidukaitė</t>
  </si>
  <si>
    <t>8</t>
  </si>
  <si>
    <t>Airina</t>
  </si>
  <si>
    <t>Rimkevičiūtė</t>
  </si>
  <si>
    <t>9</t>
  </si>
  <si>
    <t>Mija</t>
  </si>
  <si>
    <t>Guzelytė</t>
  </si>
  <si>
    <t>2007-07-07</t>
  </si>
  <si>
    <t>Orinta</t>
  </si>
  <si>
    <t>Navikaitė</t>
  </si>
  <si>
    <t>T.Nekrošaitė,I.Nagelė</t>
  </si>
  <si>
    <t>Paulina</t>
  </si>
  <si>
    <t>Kėsylytė</t>
  </si>
  <si>
    <t>2003-12-31</t>
  </si>
  <si>
    <t>Agnė</t>
  </si>
  <si>
    <t>Urbutytė</t>
  </si>
  <si>
    <t>2003-10-30</t>
  </si>
  <si>
    <t>Kateryna</t>
  </si>
  <si>
    <t>Shastun</t>
  </si>
  <si>
    <t>1997-12-21</t>
  </si>
  <si>
    <t>I. Jakubaitytė</t>
  </si>
  <si>
    <t>Kaunas-Ukraina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</si>
</sst>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yyyy\-mm\-dd;@"/>
  </numFmts>
  <fonts count="16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  <charset val="186"/>
    </font>
    <font>
      <sz val="10"/>
      <name val="Arial"/>
    </font>
    <font>
      <b/>
      <sz val="12"/>
      <name val="Times New Roman"/>
      <family val="1"/>
      <charset val="186"/>
    </font>
    <font>
      <sz val="8"/>
      <name val="Arial"/>
      <scheme val="minor"/>
    </font>
    <font>
      <sz val="8"/>
      <name val="Arial"/>
      <family val="2"/>
      <scheme val="minor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/>
    <xf numFmtId="0" fontId="11" fillId="0" borderId="0"/>
    <xf numFmtId="0" fontId="2" fillId="0" borderId="0"/>
    <xf numFmtId="0" fontId="15" fillId="0" borderId="0"/>
  </cellStyleXfs>
  <cellXfs count="39">
    <xf numFmtId="0" fontId="0" fillId="0" borderId="0" xfId="0"/>
    <xf numFmtId="49" fontId="3" fillId="0" borderId="0" xfId="2" applyNumberFormat="1" applyFont="1"/>
    <xf numFmtId="49" fontId="4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5" fillId="0" borderId="0" xfId="2" applyNumberFormat="1" applyFon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right"/>
    </xf>
    <xf numFmtId="49" fontId="8" fillId="0" borderId="0" xfId="2" applyNumberFormat="1" applyFont="1"/>
    <xf numFmtId="49" fontId="9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right"/>
    </xf>
    <xf numFmtId="49" fontId="5" fillId="0" borderId="0" xfId="2" applyNumberFormat="1" applyFont="1" applyAlignment="1">
      <alignment horizontal="right"/>
    </xf>
    <xf numFmtId="49" fontId="6" fillId="0" borderId="0" xfId="2" applyNumberFormat="1" applyFont="1" applyAlignment="1">
      <alignment horizontal="right"/>
    </xf>
    <xf numFmtId="49" fontId="6" fillId="0" borderId="0" xfId="2" applyNumberFormat="1" applyFont="1" applyAlignment="1">
      <alignment horizontal="center"/>
    </xf>
    <xf numFmtId="49" fontId="9" fillId="0" borderId="0" xfId="2" applyNumberFormat="1" applyFont="1"/>
    <xf numFmtId="0" fontId="10" fillId="0" borderId="4" xfId="2" applyFont="1" applyBorder="1" applyAlignment="1">
      <alignment horizontal="center"/>
    </xf>
    <xf numFmtId="49" fontId="9" fillId="0" borderId="5" xfId="2" applyNumberFormat="1" applyFont="1" applyBorder="1" applyAlignment="1">
      <alignment horizontal="right"/>
    </xf>
    <xf numFmtId="49" fontId="9" fillId="0" borderId="6" xfId="2" applyNumberFormat="1" applyFont="1" applyBorder="1" applyAlignment="1">
      <alignment horizontal="left"/>
    </xf>
    <xf numFmtId="49" fontId="9" fillId="0" borderId="7" xfId="2" applyNumberFormat="1" applyFont="1" applyBorder="1" applyAlignment="1">
      <alignment horizontal="center"/>
    </xf>
    <xf numFmtId="49" fontId="9" fillId="0" borderId="8" xfId="2" applyNumberFormat="1" applyFont="1" applyBorder="1" applyAlignment="1">
      <alignment horizontal="center"/>
    </xf>
    <xf numFmtId="49" fontId="9" fillId="0" borderId="5" xfId="2" applyNumberFormat="1" applyFont="1" applyBorder="1" applyAlignment="1">
      <alignment horizontal="center"/>
    </xf>
    <xf numFmtId="49" fontId="9" fillId="0" borderId="9" xfId="2" applyNumberFormat="1" applyFont="1" applyBorder="1" applyAlignment="1">
      <alignment horizontal="center"/>
    </xf>
    <xf numFmtId="49" fontId="9" fillId="0" borderId="10" xfId="2" applyNumberFormat="1" applyFont="1" applyBorder="1" applyAlignment="1">
      <alignment horizontal="center"/>
    </xf>
    <xf numFmtId="49" fontId="9" fillId="0" borderId="11" xfId="2" applyNumberFormat="1" applyFont="1" applyBorder="1" applyAlignment="1">
      <alignment horizontal="center"/>
    </xf>
    <xf numFmtId="49" fontId="9" fillId="0" borderId="12" xfId="2" applyNumberFormat="1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9" fillId="0" borderId="14" xfId="2" applyFont="1" applyBorder="1" applyAlignment="1">
      <alignment horizontal="left"/>
    </xf>
    <xf numFmtId="165" fontId="9" fillId="0" borderId="14" xfId="2" applyNumberFormat="1" applyFont="1" applyBorder="1" applyAlignment="1">
      <alignment horizontal="left"/>
    </xf>
    <xf numFmtId="0" fontId="3" fillId="0" borderId="15" xfId="2" applyFont="1" applyBorder="1" applyAlignment="1">
      <alignment horizontal="left"/>
    </xf>
    <xf numFmtId="2" fontId="3" fillId="0" borderId="15" xfId="2" applyNumberFormat="1" applyFont="1" applyBorder="1" applyAlignment="1">
      <alignment horizontal="center"/>
    </xf>
    <xf numFmtId="1" fontId="3" fillId="0" borderId="15" xfId="2" applyNumberFormat="1" applyFont="1" applyBorder="1" applyAlignment="1">
      <alignment horizontal="center"/>
    </xf>
    <xf numFmtId="2" fontId="9" fillId="0" borderId="15" xfId="2" applyNumberFormat="1" applyFont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49" fontId="3" fillId="0" borderId="0" xfId="2" applyNumberFormat="1" applyFont="1" applyAlignment="1">
      <alignment horizontal="center"/>
    </xf>
    <xf numFmtId="49" fontId="12" fillId="0" borderId="0" xfId="2" applyNumberFormat="1" applyFont="1" applyAlignment="1">
      <alignment horizontal="left"/>
    </xf>
    <xf numFmtId="49" fontId="6" fillId="0" borderId="0" xfId="2" applyNumberFormat="1" applyFont="1"/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49" fontId="3" fillId="0" borderId="3" xfId="2" applyNumberFormat="1" applyFont="1" applyBorder="1" applyAlignment="1">
      <alignment horizontal="center"/>
    </xf>
  </cellXfs>
  <cellStyles count="6">
    <cellStyle name="Excel Built-in Normal" xfId="1"/>
    <cellStyle name="Įprastas 2" xfId="2"/>
    <cellStyle name="Įprastas 2 2" xfId="4"/>
    <cellStyle name="Normal" xfId="0" builtinId="0"/>
    <cellStyle name="Normal 2" xfId="3"/>
    <cellStyle name="Paprasta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Zeros="0" tabSelected="1" zoomScale="90" workbookViewId="0">
      <selection activeCell="N37" sqref="N37"/>
    </sheetView>
  </sheetViews>
  <sheetFormatPr defaultRowHeight="13.2" x14ac:dyDescent="0.25"/>
  <cols>
    <col min="1" max="1" width="5.44140625" style="1" customWidth="1"/>
    <col min="2" max="2" width="9.109375" style="1" customWidth="1"/>
    <col min="3" max="3" width="14.88671875" style="1" customWidth="1"/>
    <col min="4" max="4" width="10.88671875" style="1" customWidth="1"/>
    <col min="5" max="5" width="24" style="1" customWidth="1"/>
    <col min="6" max="6" width="13.109375" style="1" customWidth="1"/>
    <col min="7" max="9" width="7" style="33" customWidth="1"/>
    <col min="10" max="10" width="5.44140625" style="33" hidden="1" customWidth="1"/>
    <col min="11" max="13" width="7" style="33" customWidth="1"/>
    <col min="14" max="14" width="7.5546875" style="13" customWidth="1"/>
    <col min="15" max="256" width="9.109375" style="1"/>
    <col min="257" max="257" width="5.44140625" style="1" customWidth="1"/>
    <col min="258" max="258" width="9.109375" style="1"/>
    <col min="259" max="259" width="14.88671875" style="1" customWidth="1"/>
    <col min="260" max="260" width="10.88671875" style="1" customWidth="1"/>
    <col min="261" max="261" width="23.33203125" style="1" customWidth="1"/>
    <col min="262" max="262" width="13.109375" style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9.109375" style="1"/>
    <col min="515" max="515" width="14.88671875" style="1" customWidth="1"/>
    <col min="516" max="516" width="10.88671875" style="1" customWidth="1"/>
    <col min="517" max="517" width="23.33203125" style="1" customWidth="1"/>
    <col min="518" max="518" width="13.109375" style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9.109375" style="1"/>
    <col min="771" max="771" width="14.88671875" style="1" customWidth="1"/>
    <col min="772" max="772" width="10.88671875" style="1" customWidth="1"/>
    <col min="773" max="773" width="23.33203125" style="1" customWidth="1"/>
    <col min="774" max="774" width="13.109375" style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9.109375" style="1"/>
    <col min="1027" max="1027" width="14.88671875" style="1" customWidth="1"/>
    <col min="1028" max="1028" width="10.88671875" style="1" customWidth="1"/>
    <col min="1029" max="1029" width="23.33203125" style="1" customWidth="1"/>
    <col min="1030" max="1030" width="13.109375" style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9.109375" style="1"/>
    <col min="1283" max="1283" width="14.88671875" style="1" customWidth="1"/>
    <col min="1284" max="1284" width="10.88671875" style="1" customWidth="1"/>
    <col min="1285" max="1285" width="23.33203125" style="1" customWidth="1"/>
    <col min="1286" max="1286" width="13.109375" style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9.109375" style="1"/>
    <col min="1539" max="1539" width="14.88671875" style="1" customWidth="1"/>
    <col min="1540" max="1540" width="10.88671875" style="1" customWidth="1"/>
    <col min="1541" max="1541" width="23.33203125" style="1" customWidth="1"/>
    <col min="1542" max="1542" width="13.109375" style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9.109375" style="1"/>
    <col min="1795" max="1795" width="14.88671875" style="1" customWidth="1"/>
    <col min="1796" max="1796" width="10.88671875" style="1" customWidth="1"/>
    <col min="1797" max="1797" width="23.33203125" style="1" customWidth="1"/>
    <col min="1798" max="1798" width="13.109375" style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9.109375" style="1"/>
    <col min="2051" max="2051" width="14.88671875" style="1" customWidth="1"/>
    <col min="2052" max="2052" width="10.88671875" style="1" customWidth="1"/>
    <col min="2053" max="2053" width="23.33203125" style="1" customWidth="1"/>
    <col min="2054" max="2054" width="13.109375" style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9.109375" style="1"/>
    <col min="2307" max="2307" width="14.88671875" style="1" customWidth="1"/>
    <col min="2308" max="2308" width="10.88671875" style="1" customWidth="1"/>
    <col min="2309" max="2309" width="23.33203125" style="1" customWidth="1"/>
    <col min="2310" max="2310" width="13.109375" style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9.109375" style="1"/>
    <col min="2563" max="2563" width="14.88671875" style="1" customWidth="1"/>
    <col min="2564" max="2564" width="10.88671875" style="1" customWidth="1"/>
    <col min="2565" max="2565" width="23.33203125" style="1" customWidth="1"/>
    <col min="2566" max="2566" width="13.109375" style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9.109375" style="1"/>
    <col min="2819" max="2819" width="14.88671875" style="1" customWidth="1"/>
    <col min="2820" max="2820" width="10.88671875" style="1" customWidth="1"/>
    <col min="2821" max="2821" width="23.33203125" style="1" customWidth="1"/>
    <col min="2822" max="2822" width="13.109375" style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9.109375" style="1"/>
    <col min="3075" max="3075" width="14.88671875" style="1" customWidth="1"/>
    <col min="3076" max="3076" width="10.88671875" style="1" customWidth="1"/>
    <col min="3077" max="3077" width="23.33203125" style="1" customWidth="1"/>
    <col min="3078" max="3078" width="13.109375" style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9.109375" style="1"/>
    <col min="3331" max="3331" width="14.88671875" style="1" customWidth="1"/>
    <col min="3332" max="3332" width="10.88671875" style="1" customWidth="1"/>
    <col min="3333" max="3333" width="23.33203125" style="1" customWidth="1"/>
    <col min="3334" max="3334" width="13.109375" style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9.109375" style="1"/>
    <col min="3587" max="3587" width="14.88671875" style="1" customWidth="1"/>
    <col min="3588" max="3588" width="10.88671875" style="1" customWidth="1"/>
    <col min="3589" max="3589" width="23.33203125" style="1" customWidth="1"/>
    <col min="3590" max="3590" width="13.109375" style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9.109375" style="1"/>
    <col min="3843" max="3843" width="14.88671875" style="1" customWidth="1"/>
    <col min="3844" max="3844" width="10.88671875" style="1" customWidth="1"/>
    <col min="3845" max="3845" width="23.33203125" style="1" customWidth="1"/>
    <col min="3846" max="3846" width="13.109375" style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9.109375" style="1"/>
    <col min="4099" max="4099" width="14.88671875" style="1" customWidth="1"/>
    <col min="4100" max="4100" width="10.88671875" style="1" customWidth="1"/>
    <col min="4101" max="4101" width="23.33203125" style="1" customWidth="1"/>
    <col min="4102" max="4102" width="13.109375" style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9.109375" style="1"/>
    <col min="4355" max="4355" width="14.88671875" style="1" customWidth="1"/>
    <col min="4356" max="4356" width="10.88671875" style="1" customWidth="1"/>
    <col min="4357" max="4357" width="23.33203125" style="1" customWidth="1"/>
    <col min="4358" max="4358" width="13.109375" style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9.109375" style="1"/>
    <col min="4611" max="4611" width="14.88671875" style="1" customWidth="1"/>
    <col min="4612" max="4612" width="10.88671875" style="1" customWidth="1"/>
    <col min="4613" max="4613" width="23.33203125" style="1" customWidth="1"/>
    <col min="4614" max="4614" width="13.109375" style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9.109375" style="1"/>
    <col min="4867" max="4867" width="14.88671875" style="1" customWidth="1"/>
    <col min="4868" max="4868" width="10.88671875" style="1" customWidth="1"/>
    <col min="4869" max="4869" width="23.33203125" style="1" customWidth="1"/>
    <col min="4870" max="4870" width="13.109375" style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9.109375" style="1"/>
    <col min="5123" max="5123" width="14.88671875" style="1" customWidth="1"/>
    <col min="5124" max="5124" width="10.88671875" style="1" customWidth="1"/>
    <col min="5125" max="5125" width="23.33203125" style="1" customWidth="1"/>
    <col min="5126" max="5126" width="13.109375" style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9.109375" style="1"/>
    <col min="5379" max="5379" width="14.88671875" style="1" customWidth="1"/>
    <col min="5380" max="5380" width="10.88671875" style="1" customWidth="1"/>
    <col min="5381" max="5381" width="23.33203125" style="1" customWidth="1"/>
    <col min="5382" max="5382" width="13.109375" style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9.109375" style="1"/>
    <col min="5635" max="5635" width="14.88671875" style="1" customWidth="1"/>
    <col min="5636" max="5636" width="10.88671875" style="1" customWidth="1"/>
    <col min="5637" max="5637" width="23.33203125" style="1" customWidth="1"/>
    <col min="5638" max="5638" width="13.109375" style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9.109375" style="1"/>
    <col min="5891" max="5891" width="14.88671875" style="1" customWidth="1"/>
    <col min="5892" max="5892" width="10.88671875" style="1" customWidth="1"/>
    <col min="5893" max="5893" width="23.33203125" style="1" customWidth="1"/>
    <col min="5894" max="5894" width="13.109375" style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9.109375" style="1"/>
    <col min="6147" max="6147" width="14.88671875" style="1" customWidth="1"/>
    <col min="6148" max="6148" width="10.88671875" style="1" customWidth="1"/>
    <col min="6149" max="6149" width="23.33203125" style="1" customWidth="1"/>
    <col min="6150" max="6150" width="13.109375" style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9.109375" style="1"/>
    <col min="6403" max="6403" width="14.88671875" style="1" customWidth="1"/>
    <col min="6404" max="6404" width="10.88671875" style="1" customWidth="1"/>
    <col min="6405" max="6405" width="23.33203125" style="1" customWidth="1"/>
    <col min="6406" max="6406" width="13.109375" style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9.109375" style="1"/>
    <col min="6659" max="6659" width="14.88671875" style="1" customWidth="1"/>
    <col min="6660" max="6660" width="10.88671875" style="1" customWidth="1"/>
    <col min="6661" max="6661" width="23.33203125" style="1" customWidth="1"/>
    <col min="6662" max="6662" width="13.109375" style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9.109375" style="1"/>
    <col min="6915" max="6915" width="14.88671875" style="1" customWidth="1"/>
    <col min="6916" max="6916" width="10.88671875" style="1" customWidth="1"/>
    <col min="6917" max="6917" width="23.33203125" style="1" customWidth="1"/>
    <col min="6918" max="6918" width="13.109375" style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9.109375" style="1"/>
    <col min="7171" max="7171" width="14.88671875" style="1" customWidth="1"/>
    <col min="7172" max="7172" width="10.88671875" style="1" customWidth="1"/>
    <col min="7173" max="7173" width="23.33203125" style="1" customWidth="1"/>
    <col min="7174" max="7174" width="13.109375" style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9.109375" style="1"/>
    <col min="7427" max="7427" width="14.88671875" style="1" customWidth="1"/>
    <col min="7428" max="7428" width="10.88671875" style="1" customWidth="1"/>
    <col min="7429" max="7429" width="23.33203125" style="1" customWidth="1"/>
    <col min="7430" max="7430" width="13.109375" style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9.109375" style="1"/>
    <col min="7683" max="7683" width="14.88671875" style="1" customWidth="1"/>
    <col min="7684" max="7684" width="10.88671875" style="1" customWidth="1"/>
    <col min="7685" max="7685" width="23.33203125" style="1" customWidth="1"/>
    <col min="7686" max="7686" width="13.109375" style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9.109375" style="1"/>
    <col min="7939" max="7939" width="14.88671875" style="1" customWidth="1"/>
    <col min="7940" max="7940" width="10.88671875" style="1" customWidth="1"/>
    <col min="7941" max="7941" width="23.33203125" style="1" customWidth="1"/>
    <col min="7942" max="7942" width="13.109375" style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9.109375" style="1"/>
    <col min="8195" max="8195" width="14.88671875" style="1" customWidth="1"/>
    <col min="8196" max="8196" width="10.88671875" style="1" customWidth="1"/>
    <col min="8197" max="8197" width="23.33203125" style="1" customWidth="1"/>
    <col min="8198" max="8198" width="13.109375" style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9.109375" style="1"/>
    <col min="8451" max="8451" width="14.88671875" style="1" customWidth="1"/>
    <col min="8452" max="8452" width="10.88671875" style="1" customWidth="1"/>
    <col min="8453" max="8453" width="23.33203125" style="1" customWidth="1"/>
    <col min="8454" max="8454" width="13.109375" style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9.109375" style="1"/>
    <col min="8707" max="8707" width="14.88671875" style="1" customWidth="1"/>
    <col min="8708" max="8708" width="10.88671875" style="1" customWidth="1"/>
    <col min="8709" max="8709" width="23.33203125" style="1" customWidth="1"/>
    <col min="8710" max="8710" width="13.109375" style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9.109375" style="1"/>
    <col min="8963" max="8963" width="14.88671875" style="1" customWidth="1"/>
    <col min="8964" max="8964" width="10.88671875" style="1" customWidth="1"/>
    <col min="8965" max="8965" width="23.33203125" style="1" customWidth="1"/>
    <col min="8966" max="8966" width="13.109375" style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9.109375" style="1"/>
    <col min="9219" max="9219" width="14.88671875" style="1" customWidth="1"/>
    <col min="9220" max="9220" width="10.88671875" style="1" customWidth="1"/>
    <col min="9221" max="9221" width="23.33203125" style="1" customWidth="1"/>
    <col min="9222" max="9222" width="13.109375" style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9.109375" style="1"/>
    <col min="9475" max="9475" width="14.88671875" style="1" customWidth="1"/>
    <col min="9476" max="9476" width="10.88671875" style="1" customWidth="1"/>
    <col min="9477" max="9477" width="23.33203125" style="1" customWidth="1"/>
    <col min="9478" max="9478" width="13.109375" style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9.109375" style="1"/>
    <col min="9731" max="9731" width="14.88671875" style="1" customWidth="1"/>
    <col min="9732" max="9732" width="10.88671875" style="1" customWidth="1"/>
    <col min="9733" max="9733" width="23.33203125" style="1" customWidth="1"/>
    <col min="9734" max="9734" width="13.109375" style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9.109375" style="1"/>
    <col min="9987" max="9987" width="14.88671875" style="1" customWidth="1"/>
    <col min="9988" max="9988" width="10.88671875" style="1" customWidth="1"/>
    <col min="9989" max="9989" width="23.33203125" style="1" customWidth="1"/>
    <col min="9990" max="9990" width="13.109375" style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9.109375" style="1"/>
    <col min="10243" max="10243" width="14.88671875" style="1" customWidth="1"/>
    <col min="10244" max="10244" width="10.88671875" style="1" customWidth="1"/>
    <col min="10245" max="10245" width="23.33203125" style="1" customWidth="1"/>
    <col min="10246" max="10246" width="13.109375" style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9.109375" style="1"/>
    <col min="10499" max="10499" width="14.88671875" style="1" customWidth="1"/>
    <col min="10500" max="10500" width="10.88671875" style="1" customWidth="1"/>
    <col min="10501" max="10501" width="23.33203125" style="1" customWidth="1"/>
    <col min="10502" max="10502" width="13.109375" style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9.109375" style="1"/>
    <col min="10755" max="10755" width="14.88671875" style="1" customWidth="1"/>
    <col min="10756" max="10756" width="10.88671875" style="1" customWidth="1"/>
    <col min="10757" max="10757" width="23.33203125" style="1" customWidth="1"/>
    <col min="10758" max="10758" width="13.109375" style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9.109375" style="1"/>
    <col min="11011" max="11011" width="14.88671875" style="1" customWidth="1"/>
    <col min="11012" max="11012" width="10.88671875" style="1" customWidth="1"/>
    <col min="11013" max="11013" width="23.33203125" style="1" customWidth="1"/>
    <col min="11014" max="11014" width="13.109375" style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9.109375" style="1"/>
    <col min="11267" max="11267" width="14.88671875" style="1" customWidth="1"/>
    <col min="11268" max="11268" width="10.88671875" style="1" customWidth="1"/>
    <col min="11269" max="11269" width="23.33203125" style="1" customWidth="1"/>
    <col min="11270" max="11270" width="13.109375" style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9.109375" style="1"/>
    <col min="11523" max="11523" width="14.88671875" style="1" customWidth="1"/>
    <col min="11524" max="11524" width="10.88671875" style="1" customWidth="1"/>
    <col min="11525" max="11525" width="23.33203125" style="1" customWidth="1"/>
    <col min="11526" max="11526" width="13.109375" style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9.109375" style="1"/>
    <col min="11779" max="11779" width="14.88671875" style="1" customWidth="1"/>
    <col min="11780" max="11780" width="10.88671875" style="1" customWidth="1"/>
    <col min="11781" max="11781" width="23.33203125" style="1" customWidth="1"/>
    <col min="11782" max="11782" width="13.109375" style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9.109375" style="1"/>
    <col min="12035" max="12035" width="14.88671875" style="1" customWidth="1"/>
    <col min="12036" max="12036" width="10.88671875" style="1" customWidth="1"/>
    <col min="12037" max="12037" width="23.33203125" style="1" customWidth="1"/>
    <col min="12038" max="12038" width="13.109375" style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9.109375" style="1"/>
    <col min="12291" max="12291" width="14.88671875" style="1" customWidth="1"/>
    <col min="12292" max="12292" width="10.88671875" style="1" customWidth="1"/>
    <col min="12293" max="12293" width="23.33203125" style="1" customWidth="1"/>
    <col min="12294" max="12294" width="13.109375" style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9.109375" style="1"/>
    <col min="12547" max="12547" width="14.88671875" style="1" customWidth="1"/>
    <col min="12548" max="12548" width="10.88671875" style="1" customWidth="1"/>
    <col min="12549" max="12549" width="23.33203125" style="1" customWidth="1"/>
    <col min="12550" max="12550" width="13.109375" style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9.109375" style="1"/>
    <col min="12803" max="12803" width="14.88671875" style="1" customWidth="1"/>
    <col min="12804" max="12804" width="10.88671875" style="1" customWidth="1"/>
    <col min="12805" max="12805" width="23.33203125" style="1" customWidth="1"/>
    <col min="12806" max="12806" width="13.109375" style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9.109375" style="1"/>
    <col min="13059" max="13059" width="14.88671875" style="1" customWidth="1"/>
    <col min="13060" max="13060" width="10.88671875" style="1" customWidth="1"/>
    <col min="13061" max="13061" width="23.33203125" style="1" customWidth="1"/>
    <col min="13062" max="13062" width="13.109375" style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9.109375" style="1"/>
    <col min="13315" max="13315" width="14.88671875" style="1" customWidth="1"/>
    <col min="13316" max="13316" width="10.88671875" style="1" customWidth="1"/>
    <col min="13317" max="13317" width="23.33203125" style="1" customWidth="1"/>
    <col min="13318" max="13318" width="13.109375" style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9.109375" style="1"/>
    <col min="13571" max="13571" width="14.88671875" style="1" customWidth="1"/>
    <col min="13572" max="13572" width="10.88671875" style="1" customWidth="1"/>
    <col min="13573" max="13573" width="23.33203125" style="1" customWidth="1"/>
    <col min="13574" max="13574" width="13.109375" style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9.109375" style="1"/>
    <col min="13827" max="13827" width="14.88671875" style="1" customWidth="1"/>
    <col min="13828" max="13828" width="10.88671875" style="1" customWidth="1"/>
    <col min="13829" max="13829" width="23.33203125" style="1" customWidth="1"/>
    <col min="13830" max="13830" width="13.109375" style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9.109375" style="1"/>
    <col min="14083" max="14083" width="14.88671875" style="1" customWidth="1"/>
    <col min="14084" max="14084" width="10.88671875" style="1" customWidth="1"/>
    <col min="14085" max="14085" width="23.33203125" style="1" customWidth="1"/>
    <col min="14086" max="14086" width="13.109375" style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9.109375" style="1"/>
    <col min="14339" max="14339" width="14.88671875" style="1" customWidth="1"/>
    <col min="14340" max="14340" width="10.88671875" style="1" customWidth="1"/>
    <col min="14341" max="14341" width="23.33203125" style="1" customWidth="1"/>
    <col min="14342" max="14342" width="13.109375" style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9.109375" style="1"/>
    <col min="14595" max="14595" width="14.88671875" style="1" customWidth="1"/>
    <col min="14596" max="14596" width="10.88671875" style="1" customWidth="1"/>
    <col min="14597" max="14597" width="23.33203125" style="1" customWidth="1"/>
    <col min="14598" max="14598" width="13.109375" style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9.109375" style="1"/>
    <col min="14851" max="14851" width="14.88671875" style="1" customWidth="1"/>
    <col min="14852" max="14852" width="10.88671875" style="1" customWidth="1"/>
    <col min="14853" max="14853" width="23.33203125" style="1" customWidth="1"/>
    <col min="14854" max="14854" width="13.109375" style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9.109375" style="1"/>
    <col min="15107" max="15107" width="14.88671875" style="1" customWidth="1"/>
    <col min="15108" max="15108" width="10.88671875" style="1" customWidth="1"/>
    <col min="15109" max="15109" width="23.33203125" style="1" customWidth="1"/>
    <col min="15110" max="15110" width="13.109375" style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9.109375" style="1"/>
    <col min="15363" max="15363" width="14.88671875" style="1" customWidth="1"/>
    <col min="15364" max="15364" width="10.88671875" style="1" customWidth="1"/>
    <col min="15365" max="15365" width="23.33203125" style="1" customWidth="1"/>
    <col min="15366" max="15366" width="13.109375" style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9.109375" style="1"/>
    <col min="15619" max="15619" width="14.88671875" style="1" customWidth="1"/>
    <col min="15620" max="15620" width="10.88671875" style="1" customWidth="1"/>
    <col min="15621" max="15621" width="23.33203125" style="1" customWidth="1"/>
    <col min="15622" max="15622" width="13.109375" style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9.109375" style="1"/>
    <col min="15875" max="15875" width="14.88671875" style="1" customWidth="1"/>
    <col min="15876" max="15876" width="10.88671875" style="1" customWidth="1"/>
    <col min="15877" max="15877" width="23.33203125" style="1" customWidth="1"/>
    <col min="15878" max="15878" width="13.109375" style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9.109375" style="1"/>
    <col min="16131" max="16131" width="14.88671875" style="1" customWidth="1"/>
    <col min="16132" max="16132" width="10.88671875" style="1" customWidth="1"/>
    <col min="16133" max="16133" width="23.33203125" style="1" customWidth="1"/>
    <col min="16134" max="16134" width="13.109375" style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5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152</v>
      </c>
    </row>
    <row r="2" spans="1:15" s="4" customFormat="1" ht="4.2" x14ac:dyDescent="0.15">
      <c r="B2" s="5"/>
      <c r="E2" s="6"/>
    </row>
    <row r="3" spans="1:15" ht="15.6" x14ac:dyDescent="0.3">
      <c r="B3" s="7" t="s">
        <v>126</v>
      </c>
      <c r="D3" s="8" t="s">
        <v>127</v>
      </c>
      <c r="E3" s="9" t="s">
        <v>128</v>
      </c>
      <c r="F3" s="8"/>
      <c r="G3" s="1"/>
      <c r="H3" s="1"/>
      <c r="I3" s="1"/>
      <c r="J3" s="1"/>
      <c r="K3" s="1"/>
      <c r="L3" s="1"/>
      <c r="M3" s="1"/>
      <c r="N3" s="1"/>
    </row>
    <row r="4" spans="1:15" s="4" customFormat="1" ht="4.8" thickBot="1" x14ac:dyDescent="0.2">
      <c r="B4" s="10"/>
      <c r="D4" s="11"/>
      <c r="E4" s="12"/>
      <c r="F4" s="11"/>
    </row>
    <row r="5" spans="1:15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5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5" ht="20.100000000000001" customHeight="1" x14ac:dyDescent="0.25">
      <c r="A7" s="24" t="s">
        <v>108</v>
      </c>
      <c r="B7" s="25" t="s">
        <v>65</v>
      </c>
      <c r="C7" s="26" t="s">
        <v>66</v>
      </c>
      <c r="D7" s="27" t="s">
        <v>67</v>
      </c>
      <c r="E7" s="28" t="s">
        <v>59</v>
      </c>
      <c r="F7" s="28" t="s">
        <v>52</v>
      </c>
      <c r="G7" s="29">
        <v>38.04</v>
      </c>
      <c r="H7" s="29">
        <v>45.78</v>
      </c>
      <c r="I7" s="29" t="s">
        <v>161</v>
      </c>
      <c r="J7" s="30"/>
      <c r="K7" s="29" t="s">
        <v>161</v>
      </c>
      <c r="L7" s="29">
        <v>41.45</v>
      </c>
      <c r="M7" s="29">
        <v>47.58</v>
      </c>
      <c r="N7" s="31">
        <f>MAX(G7:I7,K7:M7)</f>
        <v>47.58</v>
      </c>
      <c r="O7" s="32" t="str">
        <f>IF(ISBLANK(N7),"",IF(N7&gt;=90,"KSM",IF(N7&gt;=56,"I A",IF(N7&gt;=48,"II A",IF(N7&gt;=41,"III A",IF(N7&gt;=35,"I JA",IF(N7&gt;=30,"II JA",IF(N7&gt;=26,"III JA"))))))))</f>
        <v>III A</v>
      </c>
    </row>
    <row r="8" spans="1:15" ht="20.100000000000001" customHeight="1" x14ac:dyDescent="0.25">
      <c r="A8" s="24" t="s">
        <v>112</v>
      </c>
      <c r="B8" s="25" t="s">
        <v>14</v>
      </c>
      <c r="C8" s="26" t="s">
        <v>15</v>
      </c>
      <c r="D8" s="27">
        <v>39561</v>
      </c>
      <c r="E8" s="28" t="s">
        <v>16</v>
      </c>
      <c r="F8" s="28" t="s">
        <v>107</v>
      </c>
      <c r="G8" s="29">
        <v>41.44</v>
      </c>
      <c r="H8" s="29">
        <v>36.64</v>
      </c>
      <c r="I8" s="29">
        <v>38.74</v>
      </c>
      <c r="J8" s="30"/>
      <c r="K8" s="29">
        <v>37.92</v>
      </c>
      <c r="L8" s="29" t="s">
        <v>161</v>
      </c>
      <c r="M8" s="29">
        <v>35.79</v>
      </c>
      <c r="N8" s="31">
        <f>MAX(G8:I8,K8:M8)</f>
        <v>41.44</v>
      </c>
      <c r="O8" s="32" t="str">
        <f>IF(ISBLANK(N8),"",IF(N8&gt;=90,"KSM",IF(N8&gt;=56,"I A",IF(N8&gt;=48,"II A",IF(N8&gt;=41,"III A",IF(N8&gt;=35,"I JA",IF(N8&gt;=30,"II JA",IF(N8&gt;=26,"III JA"))))))))</f>
        <v>III A</v>
      </c>
    </row>
    <row r="9" spans="1:15" ht="20.100000000000001" customHeight="1" x14ac:dyDescent="0.25">
      <c r="A9" s="24" t="s">
        <v>116</v>
      </c>
      <c r="B9" s="25" t="s">
        <v>17</v>
      </c>
      <c r="C9" s="26" t="s">
        <v>18</v>
      </c>
      <c r="D9" s="27">
        <v>39856</v>
      </c>
      <c r="E9" s="28" t="s">
        <v>20</v>
      </c>
      <c r="F9" s="28" t="s">
        <v>19</v>
      </c>
      <c r="G9" s="29" t="s">
        <v>161</v>
      </c>
      <c r="H9" s="29">
        <v>22.26</v>
      </c>
      <c r="I9" s="29">
        <v>25.72</v>
      </c>
      <c r="J9" s="30"/>
      <c r="K9" s="29" t="s">
        <v>161</v>
      </c>
      <c r="L9" s="29">
        <v>27.51</v>
      </c>
      <c r="M9" s="29">
        <v>30.58</v>
      </c>
      <c r="N9" s="31">
        <f>MAX(G9:I9,K9:M9)</f>
        <v>30.58</v>
      </c>
      <c r="O9" s="32" t="str">
        <f>IF(ISBLANK(N9),"",IF(N9&gt;=90,"KSM",IF(N9&gt;=56,"I A",IF(N9&gt;=48,"II A",IF(N9&gt;=41,"III A",IF(N9&gt;=35,"I JA",IF(N9&gt;=30,"II JA",IF(N9&gt;=26,"III JA"))))))))</f>
        <v>II JA</v>
      </c>
    </row>
    <row r="10" spans="1:15" ht="20.100000000000001" customHeight="1" x14ac:dyDescent="0.25">
      <c r="A10" s="24" t="s">
        <v>120</v>
      </c>
      <c r="B10" s="25" t="s">
        <v>30</v>
      </c>
      <c r="C10" s="26" t="s">
        <v>31</v>
      </c>
      <c r="D10" s="27" t="s">
        <v>32</v>
      </c>
      <c r="E10" s="28" t="s">
        <v>26</v>
      </c>
      <c r="F10" s="28" t="s">
        <v>107</v>
      </c>
      <c r="G10" s="29">
        <v>23.63</v>
      </c>
      <c r="H10" s="29">
        <v>22.59</v>
      </c>
      <c r="I10" s="29">
        <v>23.35</v>
      </c>
      <c r="J10" s="30"/>
      <c r="K10" s="29">
        <v>20.52</v>
      </c>
      <c r="L10" s="29" t="s">
        <v>161</v>
      </c>
      <c r="M10" s="29" t="s">
        <v>161</v>
      </c>
      <c r="N10" s="31">
        <f>MAX(G10:I10,K10:M10)</f>
        <v>23.63</v>
      </c>
      <c r="O10" s="32"/>
    </row>
    <row r="11" spans="1:15" s="4" customFormat="1" ht="4.2" x14ac:dyDescent="0.15">
      <c r="B11" s="5"/>
      <c r="E11" s="6"/>
    </row>
    <row r="12" spans="1:15" ht="15.6" x14ac:dyDescent="0.3">
      <c r="B12" s="7" t="s">
        <v>126</v>
      </c>
      <c r="D12" s="8" t="s">
        <v>133</v>
      </c>
      <c r="E12" s="9" t="s">
        <v>134</v>
      </c>
      <c r="F12" s="8"/>
      <c r="G12" s="1"/>
      <c r="H12" s="1"/>
      <c r="I12" s="1"/>
      <c r="J12" s="1"/>
      <c r="K12" s="1"/>
      <c r="L12" s="1"/>
      <c r="M12" s="1"/>
      <c r="N12" s="1"/>
    </row>
    <row r="13" spans="1:15" s="4" customFormat="1" ht="4.8" thickBot="1" x14ac:dyDescent="0.2">
      <c r="B13" s="10"/>
      <c r="D13" s="11"/>
      <c r="E13" s="12"/>
      <c r="F13" s="11"/>
    </row>
    <row r="14" spans="1:15" ht="13.8" thickBot="1" x14ac:dyDescent="0.3">
      <c r="G14" s="36" t="s">
        <v>129</v>
      </c>
      <c r="H14" s="37"/>
      <c r="I14" s="37"/>
      <c r="J14" s="37"/>
      <c r="K14" s="37"/>
      <c r="L14" s="37"/>
      <c r="M14" s="38"/>
    </row>
    <row r="15" spans="1:15" ht="13.8" thickBot="1" x14ac:dyDescent="0.3">
      <c r="A15" s="14" t="s">
        <v>160</v>
      </c>
      <c r="B15" s="15" t="s">
        <v>0</v>
      </c>
      <c r="C15" s="16" t="s">
        <v>1</v>
      </c>
      <c r="D15" s="17" t="s">
        <v>2</v>
      </c>
      <c r="E15" s="18" t="s">
        <v>4</v>
      </c>
      <c r="F15" s="19" t="s">
        <v>3</v>
      </c>
      <c r="G15" s="20">
        <v>1</v>
      </c>
      <c r="H15" s="21">
        <v>2</v>
      </c>
      <c r="I15" s="21">
        <v>3</v>
      </c>
      <c r="J15" s="21" t="s">
        <v>130</v>
      </c>
      <c r="K15" s="21">
        <v>4</v>
      </c>
      <c r="L15" s="21">
        <v>5</v>
      </c>
      <c r="M15" s="22">
        <v>6</v>
      </c>
      <c r="N15" s="23" t="s">
        <v>131</v>
      </c>
      <c r="O15" s="23" t="s">
        <v>132</v>
      </c>
    </row>
    <row r="16" spans="1:15" ht="20.100000000000001" customHeight="1" x14ac:dyDescent="0.25">
      <c r="A16" s="24" t="s">
        <v>108</v>
      </c>
      <c r="B16" s="25" t="s">
        <v>25</v>
      </c>
      <c r="C16" s="26" t="s">
        <v>54</v>
      </c>
      <c r="D16" s="27" t="s">
        <v>55</v>
      </c>
      <c r="E16" s="28" t="s">
        <v>53</v>
      </c>
      <c r="F16" s="28" t="s">
        <v>52</v>
      </c>
      <c r="G16" s="29">
        <v>46.58</v>
      </c>
      <c r="H16" s="29">
        <v>42.19</v>
      </c>
      <c r="I16" s="29">
        <v>46.99</v>
      </c>
      <c r="J16" s="30"/>
      <c r="K16" s="29" t="s">
        <v>161</v>
      </c>
      <c r="L16" s="29">
        <v>39.69</v>
      </c>
      <c r="M16" s="29">
        <v>37.69</v>
      </c>
      <c r="N16" s="31">
        <f>MAX(G16:I16,K16:M16)</f>
        <v>46.99</v>
      </c>
      <c r="O16" s="32" t="str">
        <f>IF(ISBLANK(N16),"",IF(N16&gt;=59,"KSM",IF(N16&gt;=52,"I A",IF(N16&gt;=44,"II A",IF(N16&gt;=37,"III A",IF(N16&gt;=32,"I JA",IF(N16&gt;=27.5,"II JA",IF(N16&gt;=24,"III JA"))))))))</f>
        <v>II A</v>
      </c>
    </row>
    <row r="17" spans="1:15" ht="20.100000000000001" customHeight="1" x14ac:dyDescent="0.25">
      <c r="A17" s="24" t="s">
        <v>112</v>
      </c>
      <c r="B17" s="25" t="s">
        <v>117</v>
      </c>
      <c r="C17" s="26" t="s">
        <v>118</v>
      </c>
      <c r="D17" s="27" t="s">
        <v>119</v>
      </c>
      <c r="E17" s="28" t="s">
        <v>111</v>
      </c>
      <c r="F17" s="28" t="s">
        <v>124</v>
      </c>
      <c r="G17" s="29" t="s">
        <v>161</v>
      </c>
      <c r="H17" s="29" t="s">
        <v>161</v>
      </c>
      <c r="I17" s="29" t="s">
        <v>161</v>
      </c>
      <c r="J17" s="30"/>
      <c r="K17" s="29" t="s">
        <v>161</v>
      </c>
      <c r="L17" s="29">
        <v>39.29</v>
      </c>
      <c r="M17" s="29">
        <v>42.93</v>
      </c>
      <c r="N17" s="31">
        <f>MAX(G17:I17,K17:M17)</f>
        <v>42.93</v>
      </c>
      <c r="O17" s="32" t="str">
        <f>IF(ISBLANK(N17),"",IF(N17&gt;=59,"KSM",IF(N17&gt;=52,"I A",IF(N17&gt;=44,"II A",IF(N17&gt;=37,"III A",IF(N17&gt;=32,"I JA",IF(N17&gt;=27.5,"II JA",IF(N17&gt;=24,"III JA"))))))))</f>
        <v>III A</v>
      </c>
    </row>
    <row r="18" spans="1:15" ht="20.100000000000001" customHeight="1" x14ac:dyDescent="0.25">
      <c r="A18" s="24" t="s">
        <v>116</v>
      </c>
      <c r="B18" s="25" t="s">
        <v>113</v>
      </c>
      <c r="C18" s="26" t="s">
        <v>114</v>
      </c>
      <c r="D18" s="27" t="s">
        <v>115</v>
      </c>
      <c r="E18" s="28" t="s">
        <v>111</v>
      </c>
      <c r="F18" s="28" t="s">
        <v>124</v>
      </c>
      <c r="G18" s="29" t="s">
        <v>161</v>
      </c>
      <c r="H18" s="29" t="s">
        <v>161</v>
      </c>
      <c r="I18" s="29">
        <v>35.15</v>
      </c>
      <c r="J18" s="30"/>
      <c r="K18" s="29">
        <v>35.909999999999997</v>
      </c>
      <c r="L18" s="29">
        <v>38.01</v>
      </c>
      <c r="M18" s="29">
        <v>34.79</v>
      </c>
      <c r="N18" s="31">
        <f>MAX(G18:I18,K18:M18)</f>
        <v>38.01</v>
      </c>
      <c r="O18" s="32" t="str">
        <f>IF(ISBLANK(N18),"",IF(N18&gt;=59,"KSM",IF(N18&gt;=52,"I A",IF(N18&gt;=44,"II A",IF(N18&gt;=37,"III A",IF(N18&gt;=32,"I JA",IF(N18&gt;=27.5,"II JA",IF(N18&gt;=24,"III JA"))))))))</f>
        <v>III A</v>
      </c>
    </row>
    <row r="19" spans="1:15" ht="20.100000000000001" customHeight="1" x14ac:dyDescent="0.25">
      <c r="A19" s="24" t="s">
        <v>120</v>
      </c>
      <c r="B19" s="25" t="s">
        <v>94</v>
      </c>
      <c r="C19" s="26" t="s">
        <v>109</v>
      </c>
      <c r="D19" s="27" t="s">
        <v>110</v>
      </c>
      <c r="E19" s="28" t="s">
        <v>111</v>
      </c>
      <c r="F19" s="28" t="s">
        <v>124</v>
      </c>
      <c r="G19" s="29">
        <v>35.94</v>
      </c>
      <c r="H19" s="29" t="s">
        <v>161</v>
      </c>
      <c r="I19" s="29">
        <v>36.340000000000003</v>
      </c>
      <c r="J19" s="30"/>
      <c r="K19" s="29">
        <v>33.26</v>
      </c>
      <c r="L19" s="29">
        <v>37.020000000000003</v>
      </c>
      <c r="M19" s="29" t="s">
        <v>161</v>
      </c>
      <c r="N19" s="31">
        <f>MAX(G19:I19,K19:M19)</f>
        <v>37.020000000000003</v>
      </c>
      <c r="O19" s="32" t="str">
        <f>IF(ISBLANK(N19),"",IF(N19&gt;=59,"KSM",IF(N19&gt;=52,"I A",IF(N19&gt;=44,"II A",IF(N19&gt;=37,"III A",IF(N19&gt;=32,"I JA",IF(N19&gt;=27.5,"II JA",IF(N19&gt;=24,"III JA"))))))))</f>
        <v>III A</v>
      </c>
    </row>
    <row r="20" spans="1:15" s="4" customFormat="1" ht="4.2" x14ac:dyDescent="0.15">
      <c r="B20" s="10"/>
      <c r="D20" s="11"/>
      <c r="E20" s="12"/>
      <c r="F20" s="11"/>
    </row>
    <row r="21" spans="1:15" ht="15.6" x14ac:dyDescent="0.3">
      <c r="B21" s="7" t="s">
        <v>126</v>
      </c>
      <c r="D21" s="8" t="s">
        <v>135</v>
      </c>
      <c r="E21" s="9" t="s">
        <v>136</v>
      </c>
      <c r="F21" s="8"/>
      <c r="G21" s="1"/>
      <c r="H21" s="1"/>
      <c r="I21" s="1"/>
      <c r="J21" s="1"/>
      <c r="K21" s="1"/>
      <c r="L21" s="1"/>
      <c r="M21" s="1"/>
      <c r="N21" s="1"/>
    </row>
    <row r="22" spans="1:15" s="4" customFormat="1" ht="4.8" thickBot="1" x14ac:dyDescent="0.2">
      <c r="B22" s="10"/>
      <c r="D22" s="11"/>
      <c r="E22" s="12"/>
      <c r="F22" s="11"/>
    </row>
    <row r="23" spans="1:15" ht="13.8" thickBot="1" x14ac:dyDescent="0.3">
      <c r="G23" s="36" t="s">
        <v>129</v>
      </c>
      <c r="H23" s="37"/>
      <c r="I23" s="37"/>
      <c r="J23" s="37"/>
      <c r="K23" s="37"/>
      <c r="L23" s="37"/>
      <c r="M23" s="38"/>
    </row>
    <row r="24" spans="1:15" ht="13.8" thickBot="1" x14ac:dyDescent="0.3">
      <c r="A24" s="14" t="s">
        <v>160</v>
      </c>
      <c r="B24" s="15" t="s">
        <v>0</v>
      </c>
      <c r="C24" s="16" t="s">
        <v>1</v>
      </c>
      <c r="D24" s="17" t="s">
        <v>2</v>
      </c>
      <c r="E24" s="18" t="s">
        <v>4</v>
      </c>
      <c r="F24" s="19" t="s">
        <v>3</v>
      </c>
      <c r="G24" s="20">
        <v>1</v>
      </c>
      <c r="H24" s="21">
        <v>2</v>
      </c>
      <c r="I24" s="21">
        <v>3</v>
      </c>
      <c r="J24" s="21" t="s">
        <v>130</v>
      </c>
      <c r="K24" s="21">
        <v>4</v>
      </c>
      <c r="L24" s="21">
        <v>5</v>
      </c>
      <c r="M24" s="22">
        <v>6</v>
      </c>
      <c r="N24" s="23" t="s">
        <v>131</v>
      </c>
      <c r="O24" s="23" t="s">
        <v>132</v>
      </c>
    </row>
    <row r="25" spans="1:15" ht="19.5" customHeight="1" x14ac:dyDescent="0.25">
      <c r="A25" s="24" t="s">
        <v>108</v>
      </c>
      <c r="B25" s="25" t="s">
        <v>21</v>
      </c>
      <c r="C25" s="26" t="s">
        <v>22</v>
      </c>
      <c r="D25" s="27">
        <v>38008</v>
      </c>
      <c r="E25" s="28" t="s">
        <v>20</v>
      </c>
      <c r="F25" s="28" t="s">
        <v>19</v>
      </c>
      <c r="G25" s="29">
        <v>36.15</v>
      </c>
      <c r="H25" s="29" t="s">
        <v>161</v>
      </c>
      <c r="I25" s="29" t="s">
        <v>161</v>
      </c>
      <c r="J25" s="30"/>
      <c r="K25" s="29">
        <v>31.17</v>
      </c>
      <c r="L25" s="29" t="s">
        <v>161</v>
      </c>
      <c r="M25" s="29" t="s">
        <v>161</v>
      </c>
      <c r="N25" s="31">
        <f>MAX(G25:I25,K25:M25)</f>
        <v>36.15</v>
      </c>
      <c r="O25" s="32" t="str">
        <f t="shared" ref="O25" si="0">IF(ISBLANK(N25),"",IF(N25&lt;34,"",IF(N25&gt;=90,"TSM",IF(N25&gt;=89,"SM",IF(N25&gt;=55,"KSM",IF(N25&gt;=49,"I A",IF(N25&gt;=41,"II A",IF(N25&gt;=34,"III A"))))))))</f>
        <v>III A</v>
      </c>
    </row>
    <row r="26" spans="1:15" s="4" customFormat="1" ht="4.2" x14ac:dyDescent="0.15">
      <c r="B26" s="5"/>
      <c r="E26" s="6"/>
    </row>
    <row r="27" spans="1:15" ht="15.6" x14ac:dyDescent="0.3">
      <c r="B27" s="7" t="s">
        <v>126</v>
      </c>
      <c r="D27" s="8"/>
      <c r="E27" s="9" t="s">
        <v>137</v>
      </c>
      <c r="F27" s="8"/>
      <c r="G27" s="1"/>
      <c r="H27" s="1"/>
      <c r="I27" s="1"/>
      <c r="J27" s="1"/>
      <c r="K27" s="1"/>
      <c r="L27" s="1"/>
      <c r="M27" s="1"/>
      <c r="N27" s="1"/>
    </row>
    <row r="28" spans="1:15" s="4" customFormat="1" ht="4.8" thickBot="1" x14ac:dyDescent="0.2">
      <c r="B28" s="10"/>
      <c r="D28" s="11"/>
      <c r="E28" s="12"/>
      <c r="F28" s="11"/>
    </row>
    <row r="29" spans="1:15" ht="13.8" thickBot="1" x14ac:dyDescent="0.3">
      <c r="G29" s="36" t="s">
        <v>129</v>
      </c>
      <c r="H29" s="37"/>
      <c r="I29" s="37"/>
      <c r="J29" s="37"/>
      <c r="K29" s="37"/>
      <c r="L29" s="37"/>
      <c r="M29" s="38"/>
    </row>
    <row r="30" spans="1:15" ht="13.8" thickBot="1" x14ac:dyDescent="0.3">
      <c r="A30" s="14" t="s">
        <v>160</v>
      </c>
      <c r="B30" s="15" t="s">
        <v>0</v>
      </c>
      <c r="C30" s="16" t="s">
        <v>1</v>
      </c>
      <c r="D30" s="17" t="s">
        <v>2</v>
      </c>
      <c r="E30" s="18" t="s">
        <v>4</v>
      </c>
      <c r="F30" s="19" t="s">
        <v>3</v>
      </c>
      <c r="G30" s="20">
        <v>1</v>
      </c>
      <c r="H30" s="21">
        <v>2</v>
      </c>
      <c r="I30" s="21">
        <v>3</v>
      </c>
      <c r="J30" s="21" t="s">
        <v>130</v>
      </c>
      <c r="K30" s="21">
        <v>4</v>
      </c>
      <c r="L30" s="21">
        <v>5</v>
      </c>
      <c r="M30" s="22">
        <v>6</v>
      </c>
      <c r="N30" s="23" t="s">
        <v>131</v>
      </c>
      <c r="O30" s="23" t="s">
        <v>132</v>
      </c>
    </row>
    <row r="31" spans="1:15" ht="19.5" customHeight="1" x14ac:dyDescent="0.25">
      <c r="A31" s="24" t="s">
        <v>108</v>
      </c>
      <c r="B31" s="25" t="s">
        <v>96</v>
      </c>
      <c r="C31" s="26" t="s">
        <v>97</v>
      </c>
      <c r="D31" s="27" t="s">
        <v>98</v>
      </c>
      <c r="E31" s="28" t="s">
        <v>99</v>
      </c>
      <c r="F31" s="28" t="s">
        <v>107</v>
      </c>
      <c r="G31" s="29" t="s">
        <v>161</v>
      </c>
      <c r="H31" s="29">
        <v>69.349999999999994</v>
      </c>
      <c r="I31" s="29" t="s">
        <v>161</v>
      </c>
      <c r="J31" s="30"/>
      <c r="K31" s="29" t="s">
        <v>161</v>
      </c>
      <c r="L31" s="29" t="s">
        <v>161</v>
      </c>
      <c r="M31" s="29" t="s">
        <v>161</v>
      </c>
      <c r="N31" s="31">
        <f>MAX(G31:I31,K31:M31)</f>
        <v>69.349999999999994</v>
      </c>
      <c r="O31" s="32" t="str">
        <f>IF(ISBLANK(N31),"",IF(N31&lt;30,"",IF(N31&gt;=62.5,"TSM",IF(N31&gt;=56,"SM",IF(N31&gt;=51,"KSM",IF(N31&gt;=45,"I A",IF(N31&gt;=37,"II A",IF(N31&gt;=30,"III A"))))))))</f>
        <v>TSM</v>
      </c>
    </row>
    <row r="32" spans="1:15" ht="19.5" customHeight="1" x14ac:dyDescent="0.25">
      <c r="A32" s="24" t="s">
        <v>112</v>
      </c>
      <c r="B32" s="25" t="s">
        <v>100</v>
      </c>
      <c r="C32" s="26" t="s">
        <v>101</v>
      </c>
      <c r="D32" s="27" t="s">
        <v>102</v>
      </c>
      <c r="E32" s="28" t="s">
        <v>99</v>
      </c>
      <c r="F32" s="28" t="s">
        <v>107</v>
      </c>
      <c r="G32" s="29">
        <v>58.91</v>
      </c>
      <c r="H32" s="29" t="s">
        <v>161</v>
      </c>
      <c r="I32" s="29">
        <v>57.56</v>
      </c>
      <c r="J32" s="30"/>
      <c r="K32" s="29">
        <v>58.05</v>
      </c>
      <c r="L32" s="29" t="s">
        <v>161</v>
      </c>
      <c r="M32" s="29">
        <v>57.41</v>
      </c>
      <c r="N32" s="31">
        <f>MAX(G32:I32,K32:M32)</f>
        <v>58.91</v>
      </c>
      <c r="O32" s="32" t="str">
        <f>IF(ISBLANK(N32),"",IF(N32&lt;30,"",IF(N32&gt;=62.5,"TSM",IF(N32&gt;=56,"SM",IF(N32&gt;=51,"KSM",IF(N32&gt;=45,"I A",IF(N32&gt;=37,"II A",IF(N32&gt;=30,"III A"))))))))</f>
        <v>SM</v>
      </c>
    </row>
    <row r="33" spans="1:15" ht="19.5" customHeight="1" x14ac:dyDescent="0.25">
      <c r="A33" s="24" t="s">
        <v>116</v>
      </c>
      <c r="B33" s="25" t="s">
        <v>10</v>
      </c>
      <c r="C33" s="26" t="s">
        <v>11</v>
      </c>
      <c r="D33" s="27" t="s">
        <v>12</v>
      </c>
      <c r="E33" s="28" t="s">
        <v>13</v>
      </c>
      <c r="F33" s="28" t="s">
        <v>107</v>
      </c>
      <c r="G33" s="29">
        <v>40.07</v>
      </c>
      <c r="H33" s="29">
        <v>44.76</v>
      </c>
      <c r="I33" s="29">
        <v>50.4</v>
      </c>
      <c r="J33" s="30"/>
      <c r="K33" s="29">
        <v>47.94</v>
      </c>
      <c r="L33" s="29">
        <v>48.73</v>
      </c>
      <c r="M33" s="29">
        <v>46.95</v>
      </c>
      <c r="N33" s="31">
        <f>MAX(G33:I33,K33:M33)</f>
        <v>50.4</v>
      </c>
      <c r="O33" s="32" t="str">
        <f>IF(ISBLANK(N33),"",IF(N33&lt;30,"",IF(N33&gt;=62.5,"TSM",IF(N33&gt;=56,"SM",IF(N33&gt;=51,"KSM",IF(N33&gt;=45,"I A",IF(N33&gt;=37,"II A",IF(N33&gt;=30,"III A"))))))))</f>
        <v>I A</v>
      </c>
    </row>
    <row r="34" spans="1:15" ht="19.5" customHeight="1" x14ac:dyDescent="0.25">
      <c r="A34" s="24" t="s">
        <v>120</v>
      </c>
      <c r="B34" s="25" t="s">
        <v>5</v>
      </c>
      <c r="C34" s="26" t="s">
        <v>6</v>
      </c>
      <c r="D34" s="27" t="s">
        <v>7</v>
      </c>
      <c r="E34" s="28" t="s">
        <v>9</v>
      </c>
      <c r="F34" s="28" t="s">
        <v>107</v>
      </c>
      <c r="G34" s="29">
        <v>48.28</v>
      </c>
      <c r="H34" s="29" t="s">
        <v>161</v>
      </c>
      <c r="I34" s="29">
        <v>43.04</v>
      </c>
      <c r="J34" s="30"/>
      <c r="K34" s="29">
        <v>45.57</v>
      </c>
      <c r="L34" s="29">
        <v>45.49</v>
      </c>
      <c r="M34" s="29" t="s">
        <v>161</v>
      </c>
      <c r="N34" s="31">
        <f>MAX(G34:I34,K34:M34)</f>
        <v>48.28</v>
      </c>
      <c r="O34" s="32" t="str">
        <f>IF(ISBLANK(N34),"",IF(N34&lt;30,"",IF(N34&gt;=62.5,"TSM",IF(N34&gt;=56,"SM",IF(N34&gt;=51,"KSM",IF(N34&gt;=45,"I A",IF(N34&gt;=37,"II A",IF(N34&gt;=30,"III A"))))))))</f>
        <v>I A</v>
      </c>
    </row>
    <row r="35" spans="1:15" ht="19.5" customHeight="1" x14ac:dyDescent="0.25">
      <c r="A35" s="24" t="s">
        <v>138</v>
      </c>
      <c r="B35" s="25" t="s">
        <v>103</v>
      </c>
      <c r="C35" s="26" t="s">
        <v>104</v>
      </c>
      <c r="D35" s="27" t="s">
        <v>105</v>
      </c>
      <c r="E35" s="28" t="s">
        <v>106</v>
      </c>
      <c r="F35" s="28" t="s">
        <v>107</v>
      </c>
      <c r="G35" s="29">
        <v>46.9</v>
      </c>
      <c r="H35" s="29" t="s">
        <v>161</v>
      </c>
      <c r="I35" s="29" t="s">
        <v>161</v>
      </c>
      <c r="J35" s="30"/>
      <c r="K35" s="29">
        <v>45.81</v>
      </c>
      <c r="L35" s="29">
        <v>46.81</v>
      </c>
      <c r="M35" s="29" t="s">
        <v>161</v>
      </c>
      <c r="N35" s="31">
        <f>MAX(G35:I35,K35:M35)</f>
        <v>46.9</v>
      </c>
      <c r="O35" s="32" t="str">
        <f>IF(ISBLANK(N35),"",IF(N35&lt;30,"",IF(N35&gt;=62.5,"TSM",IF(N35&gt;=56,"SM",IF(N35&gt;=51,"KSM",IF(N35&gt;=45,"I A",IF(N35&gt;=37,"II A",IF(N35&gt;=30,"III A"))))))))</f>
        <v>I A</v>
      </c>
    </row>
  </sheetData>
  <sortState ref="A31:WVV35">
    <sortCondition descending="1" ref="N31:N35"/>
  </sortState>
  <mergeCells count="4">
    <mergeCell ref="G5:M5"/>
    <mergeCell ref="G14:M14"/>
    <mergeCell ref="G23:M23"/>
    <mergeCell ref="G29:M29"/>
  </mergeCells>
  <phoneticPr fontId="13" type="noConversion"/>
  <printOptions horizontalCentered="1"/>
  <pageMargins left="0.39370078740157483" right="0.39370078740157483" top="0.69" bottom="0.39" header="0.26" footer="0.3"/>
  <pageSetup paperSize="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zoomScaleNormal="100" workbookViewId="0"/>
  </sheetViews>
  <sheetFormatPr defaultRowHeight="13.2" x14ac:dyDescent="0.25"/>
  <cols>
    <col min="1" max="1" width="5.44140625" style="1" customWidth="1"/>
    <col min="2" max="2" width="7.44140625" style="1" customWidth="1"/>
    <col min="3" max="3" width="12.33203125" style="1" customWidth="1"/>
    <col min="4" max="4" width="10.88671875" style="1" customWidth="1"/>
    <col min="5" max="5" width="11" style="1" customWidth="1"/>
    <col min="6" max="6" width="13.5546875" style="1" bestFit="1" customWidth="1"/>
    <col min="7" max="9" width="7" style="33" customWidth="1"/>
    <col min="10" max="10" width="7" style="33" hidden="1" customWidth="1"/>
    <col min="11" max="13" width="7" style="33" customWidth="1"/>
    <col min="14" max="14" width="7.5546875" style="13" customWidth="1"/>
    <col min="15" max="256" width="9.109375" style="1"/>
    <col min="257" max="257" width="5.44140625" style="1" customWidth="1"/>
    <col min="258" max="258" width="11" style="1" customWidth="1"/>
    <col min="259" max="259" width="13" style="1" customWidth="1"/>
    <col min="260" max="260" width="10.88671875" style="1" customWidth="1"/>
    <col min="261" max="261" width="20.5546875" style="1" customWidth="1"/>
    <col min="262" max="262" width="13.5546875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512" width="9.109375" style="1"/>
    <col min="513" max="513" width="5.44140625" style="1" customWidth="1"/>
    <col min="514" max="514" width="11" style="1" customWidth="1"/>
    <col min="515" max="515" width="13" style="1" customWidth="1"/>
    <col min="516" max="516" width="10.88671875" style="1" customWidth="1"/>
    <col min="517" max="517" width="20.5546875" style="1" customWidth="1"/>
    <col min="518" max="518" width="13.5546875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768" width="9.109375" style="1"/>
    <col min="769" max="769" width="5.44140625" style="1" customWidth="1"/>
    <col min="770" max="770" width="11" style="1" customWidth="1"/>
    <col min="771" max="771" width="13" style="1" customWidth="1"/>
    <col min="772" max="772" width="10.88671875" style="1" customWidth="1"/>
    <col min="773" max="773" width="20.5546875" style="1" customWidth="1"/>
    <col min="774" max="774" width="13.5546875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1024" width="9.109375" style="1"/>
    <col min="1025" max="1025" width="5.44140625" style="1" customWidth="1"/>
    <col min="1026" max="1026" width="11" style="1" customWidth="1"/>
    <col min="1027" max="1027" width="13" style="1" customWidth="1"/>
    <col min="1028" max="1028" width="10.88671875" style="1" customWidth="1"/>
    <col min="1029" max="1029" width="20.5546875" style="1" customWidth="1"/>
    <col min="1030" max="1030" width="13.5546875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280" width="9.109375" style="1"/>
    <col min="1281" max="1281" width="5.44140625" style="1" customWidth="1"/>
    <col min="1282" max="1282" width="11" style="1" customWidth="1"/>
    <col min="1283" max="1283" width="13" style="1" customWidth="1"/>
    <col min="1284" max="1284" width="10.88671875" style="1" customWidth="1"/>
    <col min="1285" max="1285" width="20.5546875" style="1" customWidth="1"/>
    <col min="1286" max="1286" width="13.5546875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536" width="9.109375" style="1"/>
    <col min="1537" max="1537" width="5.44140625" style="1" customWidth="1"/>
    <col min="1538" max="1538" width="11" style="1" customWidth="1"/>
    <col min="1539" max="1539" width="13" style="1" customWidth="1"/>
    <col min="1540" max="1540" width="10.88671875" style="1" customWidth="1"/>
    <col min="1541" max="1541" width="20.5546875" style="1" customWidth="1"/>
    <col min="1542" max="1542" width="13.5546875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792" width="9.109375" style="1"/>
    <col min="1793" max="1793" width="5.44140625" style="1" customWidth="1"/>
    <col min="1794" max="1794" width="11" style="1" customWidth="1"/>
    <col min="1795" max="1795" width="13" style="1" customWidth="1"/>
    <col min="1796" max="1796" width="10.88671875" style="1" customWidth="1"/>
    <col min="1797" max="1797" width="20.5546875" style="1" customWidth="1"/>
    <col min="1798" max="1798" width="13.5546875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2048" width="9.109375" style="1"/>
    <col min="2049" max="2049" width="5.44140625" style="1" customWidth="1"/>
    <col min="2050" max="2050" width="11" style="1" customWidth="1"/>
    <col min="2051" max="2051" width="13" style="1" customWidth="1"/>
    <col min="2052" max="2052" width="10.88671875" style="1" customWidth="1"/>
    <col min="2053" max="2053" width="20.5546875" style="1" customWidth="1"/>
    <col min="2054" max="2054" width="13.5546875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304" width="9.109375" style="1"/>
    <col min="2305" max="2305" width="5.44140625" style="1" customWidth="1"/>
    <col min="2306" max="2306" width="11" style="1" customWidth="1"/>
    <col min="2307" max="2307" width="13" style="1" customWidth="1"/>
    <col min="2308" max="2308" width="10.88671875" style="1" customWidth="1"/>
    <col min="2309" max="2309" width="20.5546875" style="1" customWidth="1"/>
    <col min="2310" max="2310" width="13.5546875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560" width="9.109375" style="1"/>
    <col min="2561" max="2561" width="5.44140625" style="1" customWidth="1"/>
    <col min="2562" max="2562" width="11" style="1" customWidth="1"/>
    <col min="2563" max="2563" width="13" style="1" customWidth="1"/>
    <col min="2564" max="2564" width="10.88671875" style="1" customWidth="1"/>
    <col min="2565" max="2565" width="20.5546875" style="1" customWidth="1"/>
    <col min="2566" max="2566" width="13.5546875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816" width="9.109375" style="1"/>
    <col min="2817" max="2817" width="5.44140625" style="1" customWidth="1"/>
    <col min="2818" max="2818" width="11" style="1" customWidth="1"/>
    <col min="2819" max="2819" width="13" style="1" customWidth="1"/>
    <col min="2820" max="2820" width="10.88671875" style="1" customWidth="1"/>
    <col min="2821" max="2821" width="20.5546875" style="1" customWidth="1"/>
    <col min="2822" max="2822" width="13.5546875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3072" width="9.109375" style="1"/>
    <col min="3073" max="3073" width="5.44140625" style="1" customWidth="1"/>
    <col min="3074" max="3074" width="11" style="1" customWidth="1"/>
    <col min="3075" max="3075" width="13" style="1" customWidth="1"/>
    <col min="3076" max="3076" width="10.88671875" style="1" customWidth="1"/>
    <col min="3077" max="3077" width="20.5546875" style="1" customWidth="1"/>
    <col min="3078" max="3078" width="13.5546875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328" width="9.109375" style="1"/>
    <col min="3329" max="3329" width="5.44140625" style="1" customWidth="1"/>
    <col min="3330" max="3330" width="11" style="1" customWidth="1"/>
    <col min="3331" max="3331" width="13" style="1" customWidth="1"/>
    <col min="3332" max="3332" width="10.88671875" style="1" customWidth="1"/>
    <col min="3333" max="3333" width="20.5546875" style="1" customWidth="1"/>
    <col min="3334" max="3334" width="13.5546875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584" width="9.109375" style="1"/>
    <col min="3585" max="3585" width="5.44140625" style="1" customWidth="1"/>
    <col min="3586" max="3586" width="11" style="1" customWidth="1"/>
    <col min="3587" max="3587" width="13" style="1" customWidth="1"/>
    <col min="3588" max="3588" width="10.88671875" style="1" customWidth="1"/>
    <col min="3589" max="3589" width="20.5546875" style="1" customWidth="1"/>
    <col min="3590" max="3590" width="13.5546875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840" width="9.109375" style="1"/>
    <col min="3841" max="3841" width="5.44140625" style="1" customWidth="1"/>
    <col min="3842" max="3842" width="11" style="1" customWidth="1"/>
    <col min="3843" max="3843" width="13" style="1" customWidth="1"/>
    <col min="3844" max="3844" width="10.88671875" style="1" customWidth="1"/>
    <col min="3845" max="3845" width="20.5546875" style="1" customWidth="1"/>
    <col min="3846" max="3846" width="13.5546875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4096" width="9.109375" style="1"/>
    <col min="4097" max="4097" width="5.44140625" style="1" customWidth="1"/>
    <col min="4098" max="4098" width="11" style="1" customWidth="1"/>
    <col min="4099" max="4099" width="13" style="1" customWidth="1"/>
    <col min="4100" max="4100" width="10.88671875" style="1" customWidth="1"/>
    <col min="4101" max="4101" width="20.5546875" style="1" customWidth="1"/>
    <col min="4102" max="4102" width="13.5546875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352" width="9.109375" style="1"/>
    <col min="4353" max="4353" width="5.44140625" style="1" customWidth="1"/>
    <col min="4354" max="4354" width="11" style="1" customWidth="1"/>
    <col min="4355" max="4355" width="13" style="1" customWidth="1"/>
    <col min="4356" max="4356" width="10.88671875" style="1" customWidth="1"/>
    <col min="4357" max="4357" width="20.5546875" style="1" customWidth="1"/>
    <col min="4358" max="4358" width="13.5546875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608" width="9.109375" style="1"/>
    <col min="4609" max="4609" width="5.44140625" style="1" customWidth="1"/>
    <col min="4610" max="4610" width="11" style="1" customWidth="1"/>
    <col min="4611" max="4611" width="13" style="1" customWidth="1"/>
    <col min="4612" max="4612" width="10.88671875" style="1" customWidth="1"/>
    <col min="4613" max="4613" width="20.5546875" style="1" customWidth="1"/>
    <col min="4614" max="4614" width="13.5546875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864" width="9.109375" style="1"/>
    <col min="4865" max="4865" width="5.44140625" style="1" customWidth="1"/>
    <col min="4866" max="4866" width="11" style="1" customWidth="1"/>
    <col min="4867" max="4867" width="13" style="1" customWidth="1"/>
    <col min="4868" max="4868" width="10.88671875" style="1" customWidth="1"/>
    <col min="4869" max="4869" width="20.5546875" style="1" customWidth="1"/>
    <col min="4870" max="4870" width="13.5546875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5120" width="9.109375" style="1"/>
    <col min="5121" max="5121" width="5.44140625" style="1" customWidth="1"/>
    <col min="5122" max="5122" width="11" style="1" customWidth="1"/>
    <col min="5123" max="5123" width="13" style="1" customWidth="1"/>
    <col min="5124" max="5124" width="10.88671875" style="1" customWidth="1"/>
    <col min="5125" max="5125" width="20.5546875" style="1" customWidth="1"/>
    <col min="5126" max="5126" width="13.5546875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376" width="9.109375" style="1"/>
    <col min="5377" max="5377" width="5.44140625" style="1" customWidth="1"/>
    <col min="5378" max="5378" width="11" style="1" customWidth="1"/>
    <col min="5379" max="5379" width="13" style="1" customWidth="1"/>
    <col min="5380" max="5380" width="10.88671875" style="1" customWidth="1"/>
    <col min="5381" max="5381" width="20.5546875" style="1" customWidth="1"/>
    <col min="5382" max="5382" width="13.5546875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632" width="9.109375" style="1"/>
    <col min="5633" max="5633" width="5.44140625" style="1" customWidth="1"/>
    <col min="5634" max="5634" width="11" style="1" customWidth="1"/>
    <col min="5635" max="5635" width="13" style="1" customWidth="1"/>
    <col min="5636" max="5636" width="10.88671875" style="1" customWidth="1"/>
    <col min="5637" max="5637" width="20.5546875" style="1" customWidth="1"/>
    <col min="5638" max="5638" width="13.5546875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888" width="9.109375" style="1"/>
    <col min="5889" max="5889" width="5.44140625" style="1" customWidth="1"/>
    <col min="5890" max="5890" width="11" style="1" customWidth="1"/>
    <col min="5891" max="5891" width="13" style="1" customWidth="1"/>
    <col min="5892" max="5892" width="10.88671875" style="1" customWidth="1"/>
    <col min="5893" max="5893" width="20.5546875" style="1" customWidth="1"/>
    <col min="5894" max="5894" width="13.5546875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6144" width="9.109375" style="1"/>
    <col min="6145" max="6145" width="5.44140625" style="1" customWidth="1"/>
    <col min="6146" max="6146" width="11" style="1" customWidth="1"/>
    <col min="6147" max="6147" width="13" style="1" customWidth="1"/>
    <col min="6148" max="6148" width="10.88671875" style="1" customWidth="1"/>
    <col min="6149" max="6149" width="20.5546875" style="1" customWidth="1"/>
    <col min="6150" max="6150" width="13.5546875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400" width="9.109375" style="1"/>
    <col min="6401" max="6401" width="5.44140625" style="1" customWidth="1"/>
    <col min="6402" max="6402" width="11" style="1" customWidth="1"/>
    <col min="6403" max="6403" width="13" style="1" customWidth="1"/>
    <col min="6404" max="6404" width="10.88671875" style="1" customWidth="1"/>
    <col min="6405" max="6405" width="20.5546875" style="1" customWidth="1"/>
    <col min="6406" max="6406" width="13.5546875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656" width="9.109375" style="1"/>
    <col min="6657" max="6657" width="5.44140625" style="1" customWidth="1"/>
    <col min="6658" max="6658" width="11" style="1" customWidth="1"/>
    <col min="6659" max="6659" width="13" style="1" customWidth="1"/>
    <col min="6660" max="6660" width="10.88671875" style="1" customWidth="1"/>
    <col min="6661" max="6661" width="20.5546875" style="1" customWidth="1"/>
    <col min="6662" max="6662" width="13.5546875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912" width="9.109375" style="1"/>
    <col min="6913" max="6913" width="5.44140625" style="1" customWidth="1"/>
    <col min="6914" max="6914" width="11" style="1" customWidth="1"/>
    <col min="6915" max="6915" width="13" style="1" customWidth="1"/>
    <col min="6916" max="6916" width="10.88671875" style="1" customWidth="1"/>
    <col min="6917" max="6917" width="20.5546875" style="1" customWidth="1"/>
    <col min="6918" max="6918" width="13.5546875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7168" width="9.109375" style="1"/>
    <col min="7169" max="7169" width="5.44140625" style="1" customWidth="1"/>
    <col min="7170" max="7170" width="11" style="1" customWidth="1"/>
    <col min="7171" max="7171" width="13" style="1" customWidth="1"/>
    <col min="7172" max="7172" width="10.88671875" style="1" customWidth="1"/>
    <col min="7173" max="7173" width="20.5546875" style="1" customWidth="1"/>
    <col min="7174" max="7174" width="13.5546875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424" width="9.109375" style="1"/>
    <col min="7425" max="7425" width="5.44140625" style="1" customWidth="1"/>
    <col min="7426" max="7426" width="11" style="1" customWidth="1"/>
    <col min="7427" max="7427" width="13" style="1" customWidth="1"/>
    <col min="7428" max="7428" width="10.88671875" style="1" customWidth="1"/>
    <col min="7429" max="7429" width="20.5546875" style="1" customWidth="1"/>
    <col min="7430" max="7430" width="13.5546875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680" width="9.109375" style="1"/>
    <col min="7681" max="7681" width="5.44140625" style="1" customWidth="1"/>
    <col min="7682" max="7682" width="11" style="1" customWidth="1"/>
    <col min="7683" max="7683" width="13" style="1" customWidth="1"/>
    <col min="7684" max="7684" width="10.88671875" style="1" customWidth="1"/>
    <col min="7685" max="7685" width="20.5546875" style="1" customWidth="1"/>
    <col min="7686" max="7686" width="13.5546875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936" width="9.109375" style="1"/>
    <col min="7937" max="7937" width="5.44140625" style="1" customWidth="1"/>
    <col min="7938" max="7938" width="11" style="1" customWidth="1"/>
    <col min="7939" max="7939" width="13" style="1" customWidth="1"/>
    <col min="7940" max="7940" width="10.88671875" style="1" customWidth="1"/>
    <col min="7941" max="7941" width="20.5546875" style="1" customWidth="1"/>
    <col min="7942" max="7942" width="13.5546875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8192" width="9.109375" style="1"/>
    <col min="8193" max="8193" width="5.44140625" style="1" customWidth="1"/>
    <col min="8194" max="8194" width="11" style="1" customWidth="1"/>
    <col min="8195" max="8195" width="13" style="1" customWidth="1"/>
    <col min="8196" max="8196" width="10.88671875" style="1" customWidth="1"/>
    <col min="8197" max="8197" width="20.5546875" style="1" customWidth="1"/>
    <col min="8198" max="8198" width="13.5546875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448" width="9.109375" style="1"/>
    <col min="8449" max="8449" width="5.44140625" style="1" customWidth="1"/>
    <col min="8450" max="8450" width="11" style="1" customWidth="1"/>
    <col min="8451" max="8451" width="13" style="1" customWidth="1"/>
    <col min="8452" max="8452" width="10.88671875" style="1" customWidth="1"/>
    <col min="8453" max="8453" width="20.5546875" style="1" customWidth="1"/>
    <col min="8454" max="8454" width="13.5546875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704" width="9.109375" style="1"/>
    <col min="8705" max="8705" width="5.44140625" style="1" customWidth="1"/>
    <col min="8706" max="8706" width="11" style="1" customWidth="1"/>
    <col min="8707" max="8707" width="13" style="1" customWidth="1"/>
    <col min="8708" max="8708" width="10.88671875" style="1" customWidth="1"/>
    <col min="8709" max="8709" width="20.5546875" style="1" customWidth="1"/>
    <col min="8710" max="8710" width="13.5546875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960" width="9.109375" style="1"/>
    <col min="8961" max="8961" width="5.44140625" style="1" customWidth="1"/>
    <col min="8962" max="8962" width="11" style="1" customWidth="1"/>
    <col min="8963" max="8963" width="13" style="1" customWidth="1"/>
    <col min="8964" max="8964" width="10.88671875" style="1" customWidth="1"/>
    <col min="8965" max="8965" width="20.5546875" style="1" customWidth="1"/>
    <col min="8966" max="8966" width="13.5546875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9216" width="9.109375" style="1"/>
    <col min="9217" max="9217" width="5.44140625" style="1" customWidth="1"/>
    <col min="9218" max="9218" width="11" style="1" customWidth="1"/>
    <col min="9219" max="9219" width="13" style="1" customWidth="1"/>
    <col min="9220" max="9220" width="10.88671875" style="1" customWidth="1"/>
    <col min="9221" max="9221" width="20.5546875" style="1" customWidth="1"/>
    <col min="9222" max="9222" width="13.5546875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472" width="9.109375" style="1"/>
    <col min="9473" max="9473" width="5.44140625" style="1" customWidth="1"/>
    <col min="9474" max="9474" width="11" style="1" customWidth="1"/>
    <col min="9475" max="9475" width="13" style="1" customWidth="1"/>
    <col min="9476" max="9476" width="10.88671875" style="1" customWidth="1"/>
    <col min="9477" max="9477" width="20.5546875" style="1" customWidth="1"/>
    <col min="9478" max="9478" width="13.5546875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728" width="9.109375" style="1"/>
    <col min="9729" max="9729" width="5.44140625" style="1" customWidth="1"/>
    <col min="9730" max="9730" width="11" style="1" customWidth="1"/>
    <col min="9731" max="9731" width="13" style="1" customWidth="1"/>
    <col min="9732" max="9732" width="10.88671875" style="1" customWidth="1"/>
    <col min="9733" max="9733" width="20.5546875" style="1" customWidth="1"/>
    <col min="9734" max="9734" width="13.5546875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984" width="9.109375" style="1"/>
    <col min="9985" max="9985" width="5.44140625" style="1" customWidth="1"/>
    <col min="9986" max="9986" width="11" style="1" customWidth="1"/>
    <col min="9987" max="9987" width="13" style="1" customWidth="1"/>
    <col min="9988" max="9988" width="10.88671875" style="1" customWidth="1"/>
    <col min="9989" max="9989" width="20.5546875" style="1" customWidth="1"/>
    <col min="9990" max="9990" width="13.5546875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10240" width="9.109375" style="1"/>
    <col min="10241" max="10241" width="5.44140625" style="1" customWidth="1"/>
    <col min="10242" max="10242" width="11" style="1" customWidth="1"/>
    <col min="10243" max="10243" width="13" style="1" customWidth="1"/>
    <col min="10244" max="10244" width="10.88671875" style="1" customWidth="1"/>
    <col min="10245" max="10245" width="20.5546875" style="1" customWidth="1"/>
    <col min="10246" max="10246" width="13.5546875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496" width="9.109375" style="1"/>
    <col min="10497" max="10497" width="5.44140625" style="1" customWidth="1"/>
    <col min="10498" max="10498" width="11" style="1" customWidth="1"/>
    <col min="10499" max="10499" width="13" style="1" customWidth="1"/>
    <col min="10500" max="10500" width="10.88671875" style="1" customWidth="1"/>
    <col min="10501" max="10501" width="20.5546875" style="1" customWidth="1"/>
    <col min="10502" max="10502" width="13.5546875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752" width="9.109375" style="1"/>
    <col min="10753" max="10753" width="5.44140625" style="1" customWidth="1"/>
    <col min="10754" max="10754" width="11" style="1" customWidth="1"/>
    <col min="10755" max="10755" width="13" style="1" customWidth="1"/>
    <col min="10756" max="10756" width="10.88671875" style="1" customWidth="1"/>
    <col min="10757" max="10757" width="20.5546875" style="1" customWidth="1"/>
    <col min="10758" max="10758" width="13.5546875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1008" width="9.109375" style="1"/>
    <col min="11009" max="11009" width="5.44140625" style="1" customWidth="1"/>
    <col min="11010" max="11010" width="11" style="1" customWidth="1"/>
    <col min="11011" max="11011" width="13" style="1" customWidth="1"/>
    <col min="11012" max="11012" width="10.88671875" style="1" customWidth="1"/>
    <col min="11013" max="11013" width="20.5546875" style="1" customWidth="1"/>
    <col min="11014" max="11014" width="13.5546875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264" width="9.109375" style="1"/>
    <col min="11265" max="11265" width="5.44140625" style="1" customWidth="1"/>
    <col min="11266" max="11266" width="11" style="1" customWidth="1"/>
    <col min="11267" max="11267" width="13" style="1" customWidth="1"/>
    <col min="11268" max="11268" width="10.88671875" style="1" customWidth="1"/>
    <col min="11269" max="11269" width="20.5546875" style="1" customWidth="1"/>
    <col min="11270" max="11270" width="13.5546875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520" width="9.109375" style="1"/>
    <col min="11521" max="11521" width="5.44140625" style="1" customWidth="1"/>
    <col min="11522" max="11522" width="11" style="1" customWidth="1"/>
    <col min="11523" max="11523" width="13" style="1" customWidth="1"/>
    <col min="11524" max="11524" width="10.88671875" style="1" customWidth="1"/>
    <col min="11525" max="11525" width="20.5546875" style="1" customWidth="1"/>
    <col min="11526" max="11526" width="13.5546875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776" width="9.109375" style="1"/>
    <col min="11777" max="11777" width="5.44140625" style="1" customWidth="1"/>
    <col min="11778" max="11778" width="11" style="1" customWidth="1"/>
    <col min="11779" max="11779" width="13" style="1" customWidth="1"/>
    <col min="11780" max="11780" width="10.88671875" style="1" customWidth="1"/>
    <col min="11781" max="11781" width="20.5546875" style="1" customWidth="1"/>
    <col min="11782" max="11782" width="13.5546875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2032" width="9.109375" style="1"/>
    <col min="12033" max="12033" width="5.44140625" style="1" customWidth="1"/>
    <col min="12034" max="12034" width="11" style="1" customWidth="1"/>
    <col min="12035" max="12035" width="13" style="1" customWidth="1"/>
    <col min="12036" max="12036" width="10.88671875" style="1" customWidth="1"/>
    <col min="12037" max="12037" width="20.5546875" style="1" customWidth="1"/>
    <col min="12038" max="12038" width="13.5546875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288" width="9.109375" style="1"/>
    <col min="12289" max="12289" width="5.44140625" style="1" customWidth="1"/>
    <col min="12290" max="12290" width="11" style="1" customWidth="1"/>
    <col min="12291" max="12291" width="13" style="1" customWidth="1"/>
    <col min="12292" max="12292" width="10.88671875" style="1" customWidth="1"/>
    <col min="12293" max="12293" width="20.5546875" style="1" customWidth="1"/>
    <col min="12294" max="12294" width="13.5546875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544" width="9.109375" style="1"/>
    <col min="12545" max="12545" width="5.44140625" style="1" customWidth="1"/>
    <col min="12546" max="12546" width="11" style="1" customWidth="1"/>
    <col min="12547" max="12547" width="13" style="1" customWidth="1"/>
    <col min="12548" max="12548" width="10.88671875" style="1" customWidth="1"/>
    <col min="12549" max="12549" width="20.5546875" style="1" customWidth="1"/>
    <col min="12550" max="12550" width="13.5546875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800" width="9.109375" style="1"/>
    <col min="12801" max="12801" width="5.44140625" style="1" customWidth="1"/>
    <col min="12802" max="12802" width="11" style="1" customWidth="1"/>
    <col min="12803" max="12803" width="13" style="1" customWidth="1"/>
    <col min="12804" max="12804" width="10.88671875" style="1" customWidth="1"/>
    <col min="12805" max="12805" width="20.5546875" style="1" customWidth="1"/>
    <col min="12806" max="12806" width="13.5546875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3056" width="9.109375" style="1"/>
    <col min="13057" max="13057" width="5.44140625" style="1" customWidth="1"/>
    <col min="13058" max="13058" width="11" style="1" customWidth="1"/>
    <col min="13059" max="13059" width="13" style="1" customWidth="1"/>
    <col min="13060" max="13060" width="10.88671875" style="1" customWidth="1"/>
    <col min="13061" max="13061" width="20.5546875" style="1" customWidth="1"/>
    <col min="13062" max="13062" width="13.5546875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312" width="9.109375" style="1"/>
    <col min="13313" max="13313" width="5.44140625" style="1" customWidth="1"/>
    <col min="13314" max="13314" width="11" style="1" customWidth="1"/>
    <col min="13315" max="13315" width="13" style="1" customWidth="1"/>
    <col min="13316" max="13316" width="10.88671875" style="1" customWidth="1"/>
    <col min="13317" max="13317" width="20.5546875" style="1" customWidth="1"/>
    <col min="13318" max="13318" width="13.5546875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568" width="9.109375" style="1"/>
    <col min="13569" max="13569" width="5.44140625" style="1" customWidth="1"/>
    <col min="13570" max="13570" width="11" style="1" customWidth="1"/>
    <col min="13571" max="13571" width="13" style="1" customWidth="1"/>
    <col min="13572" max="13572" width="10.88671875" style="1" customWidth="1"/>
    <col min="13573" max="13573" width="20.5546875" style="1" customWidth="1"/>
    <col min="13574" max="13574" width="13.5546875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824" width="9.109375" style="1"/>
    <col min="13825" max="13825" width="5.44140625" style="1" customWidth="1"/>
    <col min="13826" max="13826" width="11" style="1" customWidth="1"/>
    <col min="13827" max="13827" width="13" style="1" customWidth="1"/>
    <col min="13828" max="13828" width="10.88671875" style="1" customWidth="1"/>
    <col min="13829" max="13829" width="20.5546875" style="1" customWidth="1"/>
    <col min="13830" max="13830" width="13.5546875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4080" width="9.109375" style="1"/>
    <col min="14081" max="14081" width="5.44140625" style="1" customWidth="1"/>
    <col min="14082" max="14082" width="11" style="1" customWidth="1"/>
    <col min="14083" max="14083" width="13" style="1" customWidth="1"/>
    <col min="14084" max="14084" width="10.88671875" style="1" customWidth="1"/>
    <col min="14085" max="14085" width="20.5546875" style="1" customWidth="1"/>
    <col min="14086" max="14086" width="13.5546875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336" width="9.109375" style="1"/>
    <col min="14337" max="14337" width="5.44140625" style="1" customWidth="1"/>
    <col min="14338" max="14338" width="11" style="1" customWidth="1"/>
    <col min="14339" max="14339" width="13" style="1" customWidth="1"/>
    <col min="14340" max="14340" width="10.88671875" style="1" customWidth="1"/>
    <col min="14341" max="14341" width="20.5546875" style="1" customWidth="1"/>
    <col min="14342" max="14342" width="13.5546875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592" width="9.109375" style="1"/>
    <col min="14593" max="14593" width="5.44140625" style="1" customWidth="1"/>
    <col min="14594" max="14594" width="11" style="1" customWidth="1"/>
    <col min="14595" max="14595" width="13" style="1" customWidth="1"/>
    <col min="14596" max="14596" width="10.88671875" style="1" customWidth="1"/>
    <col min="14597" max="14597" width="20.5546875" style="1" customWidth="1"/>
    <col min="14598" max="14598" width="13.5546875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848" width="9.109375" style="1"/>
    <col min="14849" max="14849" width="5.44140625" style="1" customWidth="1"/>
    <col min="14850" max="14850" width="11" style="1" customWidth="1"/>
    <col min="14851" max="14851" width="13" style="1" customWidth="1"/>
    <col min="14852" max="14852" width="10.88671875" style="1" customWidth="1"/>
    <col min="14853" max="14853" width="20.5546875" style="1" customWidth="1"/>
    <col min="14854" max="14854" width="13.5546875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5104" width="9.109375" style="1"/>
    <col min="15105" max="15105" width="5.44140625" style="1" customWidth="1"/>
    <col min="15106" max="15106" width="11" style="1" customWidth="1"/>
    <col min="15107" max="15107" width="13" style="1" customWidth="1"/>
    <col min="15108" max="15108" width="10.88671875" style="1" customWidth="1"/>
    <col min="15109" max="15109" width="20.5546875" style="1" customWidth="1"/>
    <col min="15110" max="15110" width="13.5546875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360" width="9.109375" style="1"/>
    <col min="15361" max="15361" width="5.44140625" style="1" customWidth="1"/>
    <col min="15362" max="15362" width="11" style="1" customWidth="1"/>
    <col min="15363" max="15363" width="13" style="1" customWidth="1"/>
    <col min="15364" max="15364" width="10.88671875" style="1" customWidth="1"/>
    <col min="15365" max="15365" width="20.5546875" style="1" customWidth="1"/>
    <col min="15366" max="15366" width="13.5546875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616" width="9.109375" style="1"/>
    <col min="15617" max="15617" width="5.44140625" style="1" customWidth="1"/>
    <col min="15618" max="15618" width="11" style="1" customWidth="1"/>
    <col min="15619" max="15619" width="13" style="1" customWidth="1"/>
    <col min="15620" max="15620" width="10.88671875" style="1" customWidth="1"/>
    <col min="15621" max="15621" width="20.5546875" style="1" customWidth="1"/>
    <col min="15622" max="15622" width="13.5546875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872" width="9.109375" style="1"/>
    <col min="15873" max="15873" width="5.44140625" style="1" customWidth="1"/>
    <col min="15874" max="15874" width="11" style="1" customWidth="1"/>
    <col min="15875" max="15875" width="13" style="1" customWidth="1"/>
    <col min="15876" max="15876" width="10.88671875" style="1" customWidth="1"/>
    <col min="15877" max="15877" width="20.5546875" style="1" customWidth="1"/>
    <col min="15878" max="15878" width="13.5546875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6128" width="9.109375" style="1"/>
    <col min="16129" max="16129" width="5.44140625" style="1" customWidth="1"/>
    <col min="16130" max="16130" width="11" style="1" customWidth="1"/>
    <col min="16131" max="16131" width="13" style="1" customWidth="1"/>
    <col min="16132" max="16132" width="10.88671875" style="1" customWidth="1"/>
    <col min="16133" max="16133" width="20.5546875" style="1" customWidth="1"/>
    <col min="16134" max="16134" width="13.5546875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384" width="9.109375" style="1"/>
  </cols>
  <sheetData>
    <row r="1" spans="1:15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152</v>
      </c>
    </row>
    <row r="2" spans="1:15" s="4" customFormat="1" ht="4.2" x14ac:dyDescent="0.15">
      <c r="B2" s="5"/>
      <c r="E2" s="6"/>
    </row>
    <row r="3" spans="1:15" ht="15.6" x14ac:dyDescent="0.3">
      <c r="B3" s="7" t="s">
        <v>126</v>
      </c>
      <c r="D3" s="8" t="s">
        <v>140</v>
      </c>
      <c r="E3" s="9" t="s">
        <v>141</v>
      </c>
      <c r="F3" s="8"/>
      <c r="G3" s="1"/>
      <c r="H3" s="1"/>
      <c r="I3" s="1"/>
      <c r="J3" s="1"/>
      <c r="K3" s="1"/>
      <c r="L3" s="1"/>
      <c r="M3" s="1"/>
      <c r="N3" s="1"/>
    </row>
    <row r="4" spans="1:15" s="4" customFormat="1" ht="4.8" thickBot="1" x14ac:dyDescent="0.2">
      <c r="B4" s="10"/>
      <c r="D4" s="11"/>
      <c r="E4" s="12"/>
      <c r="F4" s="11"/>
    </row>
    <row r="5" spans="1:15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5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5" ht="19.5" customHeight="1" x14ac:dyDescent="0.25">
      <c r="A7" s="24" t="s">
        <v>108</v>
      </c>
      <c r="B7" s="25" t="s">
        <v>88</v>
      </c>
      <c r="C7" s="26" t="s">
        <v>89</v>
      </c>
      <c r="D7" s="27" t="s">
        <v>90</v>
      </c>
      <c r="E7" s="28" t="s">
        <v>95</v>
      </c>
      <c r="F7" s="28" t="s">
        <v>82</v>
      </c>
      <c r="G7" s="29">
        <v>29.54</v>
      </c>
      <c r="H7" s="29">
        <v>31.19</v>
      </c>
      <c r="I7" s="29">
        <v>30.93</v>
      </c>
      <c r="J7" s="29"/>
      <c r="K7" s="29">
        <v>26.06</v>
      </c>
      <c r="L7" s="29" t="s">
        <v>161</v>
      </c>
      <c r="M7" s="29">
        <v>30.01</v>
      </c>
      <c r="N7" s="31">
        <f>MAX(G7:I7,K7:M7)</f>
        <v>31.19</v>
      </c>
      <c r="O7" s="32" t="str">
        <f>IF(ISBLANK(N7),"",IF(N7&gt;=50,"KSM",IF(N7&gt;=44.5,"I A",IF(N7&gt;=38,"II A",IF(N7&gt;=32,"III A",IF(N7&gt;=27,"I JA",IF(N7&gt;=23,"II JA",IF(N7&gt;=20,"III JA"))))))))</f>
        <v>I JA</v>
      </c>
    </row>
    <row r="8" spans="1:15" ht="19.5" customHeight="1" x14ac:dyDescent="0.25">
      <c r="A8" s="24" t="s">
        <v>112</v>
      </c>
      <c r="B8" s="25" t="s">
        <v>27</v>
      </c>
      <c r="C8" s="26" t="s">
        <v>28</v>
      </c>
      <c r="D8" s="27" t="s">
        <v>29</v>
      </c>
      <c r="E8" s="28" t="s">
        <v>26</v>
      </c>
      <c r="F8" s="28" t="s">
        <v>107</v>
      </c>
      <c r="G8" s="29" t="s">
        <v>161</v>
      </c>
      <c r="H8" s="29" t="s">
        <v>161</v>
      </c>
      <c r="I8" s="29" t="s">
        <v>161</v>
      </c>
      <c r="J8" s="30"/>
      <c r="K8" s="29" t="s">
        <v>161</v>
      </c>
      <c r="L8" s="29">
        <v>27.91</v>
      </c>
      <c r="M8" s="29" t="s">
        <v>161</v>
      </c>
      <c r="N8" s="31">
        <f>MAX(G8:I8,K8:M8)</f>
        <v>27.91</v>
      </c>
      <c r="O8" s="32" t="str">
        <f>IF(ISBLANK(N8),"",IF(N8&gt;=50,"KSM",IF(N8&gt;=44.5,"I A",IF(N8&gt;=38,"II A",IF(N8&gt;=32,"III A",IF(N8&gt;=27,"I JA",IF(N8&gt;=23,"II JA",IF(N8&gt;=20,"III JA"))))))))</f>
        <v>I JA</v>
      </c>
    </row>
    <row r="9" spans="1:15" ht="19.5" customHeight="1" x14ac:dyDescent="0.25">
      <c r="A9" s="24" t="s">
        <v>116</v>
      </c>
      <c r="B9" s="25" t="s">
        <v>68</v>
      </c>
      <c r="C9" s="26" t="s">
        <v>69</v>
      </c>
      <c r="D9" s="27" t="s">
        <v>70</v>
      </c>
      <c r="E9" s="28" t="s">
        <v>53</v>
      </c>
      <c r="F9" s="28" t="s">
        <v>52</v>
      </c>
      <c r="G9" s="29">
        <v>27.46</v>
      </c>
      <c r="H9" s="29" t="s">
        <v>161</v>
      </c>
      <c r="I9" s="29" t="s">
        <v>161</v>
      </c>
      <c r="J9" s="29"/>
      <c r="K9" s="29">
        <v>23.28</v>
      </c>
      <c r="L9" s="29" t="s">
        <v>161</v>
      </c>
      <c r="M9" s="29" t="s">
        <v>161</v>
      </c>
      <c r="N9" s="31">
        <f>MAX(G9:I9,K9:M9)</f>
        <v>27.46</v>
      </c>
      <c r="O9" s="32" t="str">
        <f>IF(ISBLANK(N9),"",IF(N9&gt;=50,"KSM",IF(N9&gt;=44.5,"I A",IF(N9&gt;=38,"II A",IF(N9&gt;=32,"III A",IF(N9&gt;=27,"I JA",IF(N9&gt;=23,"II JA",IF(N9&gt;=20,"III JA"))))))))</f>
        <v>I JA</v>
      </c>
    </row>
    <row r="10" spans="1:15" ht="19.5" customHeight="1" x14ac:dyDescent="0.25">
      <c r="A10" s="24" t="s">
        <v>120</v>
      </c>
      <c r="B10" s="25" t="s">
        <v>91</v>
      </c>
      <c r="C10" s="26" t="s">
        <v>92</v>
      </c>
      <c r="D10" s="27" t="s">
        <v>93</v>
      </c>
      <c r="E10" s="28" t="s">
        <v>95</v>
      </c>
      <c r="F10" s="28" t="s">
        <v>82</v>
      </c>
      <c r="G10" s="29">
        <v>19.78</v>
      </c>
      <c r="H10" s="29">
        <v>23.58</v>
      </c>
      <c r="I10" s="29" t="s">
        <v>161</v>
      </c>
      <c r="J10" s="29"/>
      <c r="K10" s="29">
        <v>22.38</v>
      </c>
      <c r="L10" s="29">
        <v>22.72</v>
      </c>
      <c r="M10" s="29">
        <v>21.71</v>
      </c>
      <c r="N10" s="31">
        <f>MAX(G10:I10,K10:M10)</f>
        <v>23.58</v>
      </c>
      <c r="O10" s="32" t="str">
        <f>IF(ISBLANK(N10),"",IF(N10&gt;=50,"KSM",IF(N10&gt;=44.5,"I A",IF(N10&gt;=38,"II A",IF(N10&gt;=32,"III A",IF(N10&gt;=27,"I JA",IF(N10&gt;=23,"II JA",IF(N10&gt;=20,"III JA"))))))))</f>
        <v>II JA</v>
      </c>
    </row>
    <row r="11" spans="1:15" s="4" customFormat="1" ht="4.2" x14ac:dyDescent="0.15">
      <c r="B11" s="5"/>
    </row>
    <row r="12" spans="1:15" ht="15.6" x14ac:dyDescent="0.3">
      <c r="B12" s="7" t="s">
        <v>126</v>
      </c>
      <c r="D12" s="8"/>
      <c r="E12" s="9" t="s">
        <v>142</v>
      </c>
      <c r="F12" s="8"/>
      <c r="G12" s="1"/>
      <c r="H12" s="1"/>
      <c r="I12" s="1"/>
      <c r="J12" s="1"/>
      <c r="K12" s="1"/>
      <c r="L12" s="1"/>
      <c r="M12" s="1"/>
      <c r="N12" s="1"/>
    </row>
    <row r="13" spans="1:15" s="4" customFormat="1" ht="4.8" thickBot="1" x14ac:dyDescent="0.2">
      <c r="B13" s="10"/>
      <c r="D13" s="11"/>
      <c r="E13" s="12"/>
      <c r="F13" s="11"/>
    </row>
    <row r="14" spans="1:15" ht="13.8" thickBot="1" x14ac:dyDescent="0.3">
      <c r="G14" s="36" t="s">
        <v>129</v>
      </c>
      <c r="H14" s="37"/>
      <c r="I14" s="37"/>
      <c r="J14" s="37"/>
      <c r="K14" s="37"/>
      <c r="L14" s="37"/>
      <c r="M14" s="38"/>
    </row>
    <row r="15" spans="1:15" ht="13.8" thickBot="1" x14ac:dyDescent="0.3">
      <c r="A15" s="14" t="s">
        <v>160</v>
      </c>
      <c r="B15" s="15" t="s">
        <v>0</v>
      </c>
      <c r="C15" s="16" t="s">
        <v>1</v>
      </c>
      <c r="D15" s="17" t="s">
        <v>2</v>
      </c>
      <c r="E15" s="18" t="s">
        <v>4</v>
      </c>
      <c r="F15" s="19" t="s">
        <v>3</v>
      </c>
      <c r="G15" s="20">
        <v>1</v>
      </c>
      <c r="H15" s="21">
        <v>2</v>
      </c>
      <c r="I15" s="21">
        <v>3</v>
      </c>
      <c r="J15" s="21" t="s">
        <v>130</v>
      </c>
      <c r="K15" s="21">
        <v>4</v>
      </c>
      <c r="L15" s="21">
        <v>5</v>
      </c>
      <c r="M15" s="22">
        <v>6</v>
      </c>
      <c r="N15" s="23" t="s">
        <v>131</v>
      </c>
      <c r="O15" s="23" t="s">
        <v>132</v>
      </c>
    </row>
    <row r="16" spans="1:15" ht="20.100000000000001" customHeight="1" x14ac:dyDescent="0.25">
      <c r="A16" s="24" t="s">
        <v>108</v>
      </c>
      <c r="B16" s="25" t="s">
        <v>49</v>
      </c>
      <c r="C16" s="26" t="s">
        <v>50</v>
      </c>
      <c r="D16" s="27" t="s">
        <v>51</v>
      </c>
      <c r="E16" s="28" t="s">
        <v>53</v>
      </c>
      <c r="F16" s="28" t="s">
        <v>52</v>
      </c>
      <c r="G16" s="29">
        <v>38.159999999999997</v>
      </c>
      <c r="H16" s="29">
        <v>38.869999999999997</v>
      </c>
      <c r="I16" s="29">
        <v>36.47</v>
      </c>
      <c r="J16" s="30"/>
      <c r="K16" s="29" t="s">
        <v>161</v>
      </c>
      <c r="L16" s="29">
        <v>34.56</v>
      </c>
      <c r="M16" s="29">
        <v>37.81</v>
      </c>
      <c r="N16" s="31">
        <f>MAX(G16:I16,K16:M16)</f>
        <v>38.869999999999997</v>
      </c>
      <c r="O16" s="32" t="str">
        <f>IF(ISBLANK(N16),"",IF(N16&gt;=48,"KSM",IF(N16&gt;=42,"I A",IF(N16&gt;=35,"II A",IF(N16&gt;=29,"III A",IF(N16&gt;=24,"I JA",IF(N16&gt;=20,"II JA",IF(N16&gt;=17,"III JA"))))))))</f>
        <v>II A</v>
      </c>
    </row>
    <row r="17" spans="1:15" ht="20.100000000000001" customHeight="1" x14ac:dyDescent="0.25">
      <c r="A17" s="24" t="s">
        <v>112</v>
      </c>
      <c r="B17" s="25" t="s">
        <v>56</v>
      </c>
      <c r="C17" s="26" t="s">
        <v>57</v>
      </c>
      <c r="D17" s="27" t="s">
        <v>58</v>
      </c>
      <c r="E17" s="28" t="s">
        <v>59</v>
      </c>
      <c r="F17" s="28" t="s">
        <v>52</v>
      </c>
      <c r="G17" s="29" t="s">
        <v>161</v>
      </c>
      <c r="H17" s="29">
        <v>30.28</v>
      </c>
      <c r="I17" s="29">
        <v>28.86</v>
      </c>
      <c r="J17" s="30"/>
      <c r="K17" s="29">
        <v>30.24</v>
      </c>
      <c r="L17" s="29">
        <v>32.020000000000003</v>
      </c>
      <c r="M17" s="29">
        <v>27.4</v>
      </c>
      <c r="N17" s="31">
        <f>MAX(G17:I17,K17:M17)</f>
        <v>32.020000000000003</v>
      </c>
      <c r="O17" s="32" t="str">
        <f>IF(ISBLANK(N17),"",IF(N17&gt;=48,"KSM",IF(N17&gt;=42,"I A",IF(N17&gt;=35,"II A",IF(N17&gt;=29,"III A",IF(N17&gt;=24,"I JA",IF(N17&gt;=20,"II JA",IF(N17&gt;=17,"III JA"))))))))</f>
        <v>III A</v>
      </c>
    </row>
    <row r="18" spans="1:15" ht="20.100000000000001" customHeight="1" x14ac:dyDescent="0.25">
      <c r="A18" s="24" t="s">
        <v>116</v>
      </c>
      <c r="B18" s="25" t="s">
        <v>85</v>
      </c>
      <c r="C18" s="26" t="s">
        <v>86</v>
      </c>
      <c r="D18" s="27" t="s">
        <v>87</v>
      </c>
      <c r="E18" s="28" t="s">
        <v>95</v>
      </c>
      <c r="F18" s="28" t="s">
        <v>82</v>
      </c>
      <c r="G18" s="29">
        <v>31.52</v>
      </c>
      <c r="H18" s="29" t="s">
        <v>161</v>
      </c>
      <c r="I18" s="29" t="s">
        <v>161</v>
      </c>
      <c r="J18" s="30"/>
      <c r="K18" s="29">
        <v>30.74</v>
      </c>
      <c r="L18" s="29">
        <v>30.43</v>
      </c>
      <c r="M18" s="29">
        <v>30.51</v>
      </c>
      <c r="N18" s="31">
        <f>MAX(G18:I18,K18:M18)</f>
        <v>31.52</v>
      </c>
      <c r="O18" s="32" t="str">
        <f>IF(ISBLANK(N18),"",IF(N18&gt;=48,"KSM",IF(N18&gt;=42,"I A",IF(N18&gt;=35,"II A",IF(N18&gt;=29,"III A",IF(N18&gt;=24,"I JA",IF(N18&gt;=20,"II JA",IF(N18&gt;=17,"III JA"))))))))</f>
        <v>III A</v>
      </c>
    </row>
    <row r="19" spans="1:15" ht="20.100000000000001" customHeight="1" x14ac:dyDescent="0.25">
      <c r="A19" s="24" t="s">
        <v>120</v>
      </c>
      <c r="B19" s="25" t="s">
        <v>121</v>
      </c>
      <c r="C19" s="26" t="s">
        <v>122</v>
      </c>
      <c r="D19" s="27" t="s">
        <v>123</v>
      </c>
      <c r="E19" s="28" t="s">
        <v>111</v>
      </c>
      <c r="F19" s="28" t="s">
        <v>124</v>
      </c>
      <c r="G19" s="29">
        <v>27.53</v>
      </c>
      <c r="H19" s="29">
        <v>25.14</v>
      </c>
      <c r="I19" s="29">
        <v>24.81</v>
      </c>
      <c r="J19" s="30"/>
      <c r="K19" s="29">
        <v>24.02</v>
      </c>
      <c r="L19" s="29">
        <v>27.12</v>
      </c>
      <c r="M19" s="29" t="s">
        <v>161</v>
      </c>
      <c r="N19" s="31">
        <f>MAX(G19:I19,K19:M19)</f>
        <v>27.53</v>
      </c>
      <c r="O19" s="32" t="str">
        <f>IF(ISBLANK(N19),"",IF(N19&gt;=48,"KSM",IF(N19&gt;=42,"I A",IF(N19&gt;=35,"II A",IF(N19&gt;=29,"III A",IF(N19&gt;=24,"I JA",IF(N19&gt;=20,"II JA",IF(N19&gt;=17,"III JA"))))))))</f>
        <v>I JA</v>
      </c>
    </row>
    <row r="20" spans="1:15" s="4" customFormat="1" ht="4.2" x14ac:dyDescent="0.15">
      <c r="B20" s="5"/>
      <c r="E20" s="6"/>
    </row>
    <row r="21" spans="1:15" ht="15.6" x14ac:dyDescent="0.3">
      <c r="B21" s="7" t="s">
        <v>126</v>
      </c>
      <c r="D21" s="8"/>
      <c r="E21" s="9" t="s">
        <v>143</v>
      </c>
      <c r="F21" s="8"/>
      <c r="G21" s="1"/>
      <c r="H21" s="1"/>
      <c r="I21" s="1"/>
      <c r="J21" s="1"/>
      <c r="K21" s="1"/>
      <c r="L21" s="1"/>
      <c r="M21" s="1"/>
      <c r="N21" s="1"/>
    </row>
    <row r="22" spans="1:15" s="4" customFormat="1" ht="4.8" thickBot="1" x14ac:dyDescent="0.2">
      <c r="B22" s="10"/>
      <c r="D22" s="11"/>
      <c r="E22" s="12"/>
      <c r="F22" s="11"/>
    </row>
    <row r="23" spans="1:15" ht="13.8" thickBot="1" x14ac:dyDescent="0.3">
      <c r="G23" s="36" t="s">
        <v>129</v>
      </c>
      <c r="H23" s="37"/>
      <c r="I23" s="37"/>
      <c r="J23" s="37"/>
      <c r="K23" s="37"/>
      <c r="L23" s="37"/>
      <c r="M23" s="38"/>
    </row>
    <row r="24" spans="1:15" ht="13.8" thickBot="1" x14ac:dyDescent="0.3">
      <c r="A24" s="14" t="s">
        <v>160</v>
      </c>
      <c r="B24" s="15" t="s">
        <v>0</v>
      </c>
      <c r="C24" s="16" t="s">
        <v>1</v>
      </c>
      <c r="D24" s="17" t="s">
        <v>2</v>
      </c>
      <c r="E24" s="18" t="s">
        <v>4</v>
      </c>
      <c r="F24" s="19" t="s">
        <v>3</v>
      </c>
      <c r="G24" s="20">
        <v>1</v>
      </c>
      <c r="H24" s="21">
        <v>2</v>
      </c>
      <c r="I24" s="21">
        <v>3</v>
      </c>
      <c r="J24" s="21" t="s">
        <v>130</v>
      </c>
      <c r="K24" s="21">
        <v>4</v>
      </c>
      <c r="L24" s="21">
        <v>5</v>
      </c>
      <c r="M24" s="22">
        <v>6</v>
      </c>
      <c r="N24" s="23" t="s">
        <v>131</v>
      </c>
      <c r="O24" s="23" t="s">
        <v>132</v>
      </c>
    </row>
    <row r="25" spans="1:15" ht="20.100000000000001" customHeight="1" x14ac:dyDescent="0.25">
      <c r="A25" s="24" t="s">
        <v>108</v>
      </c>
      <c r="B25" s="25" t="s">
        <v>23</v>
      </c>
      <c r="C25" s="26" t="s">
        <v>24</v>
      </c>
      <c r="D25" s="27">
        <v>38498</v>
      </c>
      <c r="E25" s="28" t="s">
        <v>20</v>
      </c>
      <c r="F25" s="28" t="s">
        <v>19</v>
      </c>
      <c r="G25" s="29">
        <v>30.78</v>
      </c>
      <c r="H25" s="29">
        <v>29.78</v>
      </c>
      <c r="I25" s="29">
        <v>32.340000000000003</v>
      </c>
      <c r="J25" s="30"/>
      <c r="K25" s="29">
        <v>32.97</v>
      </c>
      <c r="L25" s="29">
        <v>31.98</v>
      </c>
      <c r="M25" s="29">
        <v>33.619999999999997</v>
      </c>
      <c r="N25" s="31">
        <f>MAX(G25:I25,K25:M25)</f>
        <v>33.619999999999997</v>
      </c>
      <c r="O25" s="32" t="str">
        <f>IF(ISBLANK(N25),"",IF(N25&lt;29,"",IF(N25&gt;=58.5,"TSM",IF(N25&gt;=54,"SM",IF(N25&gt;=48,"KSM",IF(N25&gt;=42,"I A",IF(N25&gt;=35,"II A",IF(N25&gt;=29,"III A"))))))))</f>
        <v>III A</v>
      </c>
    </row>
    <row r="26" spans="1:15" ht="20.100000000000001" customHeight="1" x14ac:dyDescent="0.25">
      <c r="A26" s="24" t="s">
        <v>112</v>
      </c>
      <c r="B26" s="25" t="s">
        <v>35</v>
      </c>
      <c r="C26" s="26" t="s">
        <v>36</v>
      </c>
      <c r="D26" s="27" t="s">
        <v>37</v>
      </c>
      <c r="E26" s="28"/>
      <c r="F26" s="28" t="s">
        <v>8</v>
      </c>
      <c r="G26" s="29" t="s">
        <v>161</v>
      </c>
      <c r="H26" s="29" t="s">
        <v>161</v>
      </c>
      <c r="I26" s="29" t="s">
        <v>161</v>
      </c>
      <c r="J26" s="30"/>
      <c r="K26" s="29" t="s">
        <v>161</v>
      </c>
      <c r="L26" s="29" t="s">
        <v>161</v>
      </c>
      <c r="M26" s="29">
        <v>33.090000000000003</v>
      </c>
      <c r="N26" s="31">
        <f>MAX(G26:I26,K26:M26)</f>
        <v>33.090000000000003</v>
      </c>
      <c r="O26" s="32" t="str">
        <f>IF(ISBLANK(N26),"",IF(N26&lt;29,"",IF(N26&gt;=58.5,"TSM",IF(N26&gt;=54,"SM",IF(N26&gt;=48,"KSM",IF(N26&gt;=42,"I A",IF(N26&gt;=35,"II A",IF(N26&gt;=29,"III A"))))))))</f>
        <v>III A</v>
      </c>
    </row>
    <row r="27" spans="1:15" s="4" customFormat="1" ht="4.2" x14ac:dyDescent="0.15">
      <c r="B27" s="5"/>
      <c r="E27" s="6"/>
    </row>
    <row r="28" spans="1:15" ht="15.6" x14ac:dyDescent="0.3">
      <c r="B28" s="7" t="s">
        <v>126</v>
      </c>
      <c r="D28" s="8"/>
      <c r="E28" s="9" t="s">
        <v>144</v>
      </c>
      <c r="F28" s="8"/>
      <c r="G28" s="1"/>
      <c r="H28" s="1"/>
      <c r="I28" s="1"/>
      <c r="J28" s="1"/>
      <c r="K28" s="1"/>
      <c r="L28" s="1"/>
      <c r="M28" s="1"/>
      <c r="N28" s="1"/>
    </row>
    <row r="29" spans="1:15" s="4" customFormat="1" ht="4.8" thickBot="1" x14ac:dyDescent="0.2">
      <c r="B29" s="10"/>
      <c r="D29" s="11"/>
      <c r="E29" s="12"/>
      <c r="F29" s="11"/>
    </row>
    <row r="30" spans="1:15" ht="13.8" thickBot="1" x14ac:dyDescent="0.3">
      <c r="G30" s="36" t="s">
        <v>129</v>
      </c>
      <c r="H30" s="37"/>
      <c r="I30" s="37"/>
      <c r="J30" s="37"/>
      <c r="K30" s="37"/>
      <c r="L30" s="37"/>
      <c r="M30" s="38"/>
    </row>
    <row r="31" spans="1:15" ht="13.8" thickBot="1" x14ac:dyDescent="0.3">
      <c r="A31" s="14" t="s">
        <v>160</v>
      </c>
      <c r="B31" s="15" t="s">
        <v>0</v>
      </c>
      <c r="C31" s="16" t="s">
        <v>1</v>
      </c>
      <c r="D31" s="17" t="s">
        <v>2</v>
      </c>
      <c r="E31" s="18" t="s">
        <v>4</v>
      </c>
      <c r="F31" s="19" t="s">
        <v>3</v>
      </c>
      <c r="G31" s="20">
        <v>1</v>
      </c>
      <c r="H31" s="21">
        <v>2</v>
      </c>
      <c r="I31" s="21">
        <v>3</v>
      </c>
      <c r="J31" s="21" t="s">
        <v>130</v>
      </c>
      <c r="K31" s="21">
        <v>4</v>
      </c>
      <c r="L31" s="21">
        <v>5</v>
      </c>
      <c r="M31" s="22">
        <v>6</v>
      </c>
      <c r="N31" s="23" t="s">
        <v>131</v>
      </c>
      <c r="O31" s="23" t="s">
        <v>132</v>
      </c>
    </row>
    <row r="32" spans="1:15" ht="20.100000000000001" customHeight="1" x14ac:dyDescent="0.25">
      <c r="A32" s="24">
        <v>1</v>
      </c>
      <c r="B32" s="25" t="s">
        <v>79</v>
      </c>
      <c r="C32" s="26" t="s">
        <v>80</v>
      </c>
      <c r="D32" s="27" t="s">
        <v>81</v>
      </c>
      <c r="E32" s="28" t="s">
        <v>95</v>
      </c>
      <c r="F32" s="28" t="s">
        <v>82</v>
      </c>
      <c r="G32" s="29" t="s">
        <v>161</v>
      </c>
      <c r="H32" s="29">
        <v>58.99</v>
      </c>
      <c r="I32" s="29" t="s">
        <v>161</v>
      </c>
      <c r="J32" s="30"/>
      <c r="K32" s="29">
        <v>59.71</v>
      </c>
      <c r="L32" s="29">
        <v>58.3</v>
      </c>
      <c r="M32" s="29" t="s">
        <v>161</v>
      </c>
      <c r="N32" s="31">
        <f>MAX(G32:I32,K32:M32)</f>
        <v>59.71</v>
      </c>
      <c r="O32" s="32" t="str">
        <f>IF(ISBLANK(N32),"",IF(N32&lt;29,"",IF(N32&gt;=58.5,"TSM",IF(N32&gt;=54,"SM",IF(N32&gt;=48,"KSM",IF(N32&gt;=42,"I A",IF(N32&gt;=35,"II A",IF(N32&gt;=29,"III A"))))))))</f>
        <v>TSM</v>
      </c>
    </row>
    <row r="33" spans="1:15" ht="20.100000000000001" customHeight="1" x14ac:dyDescent="0.25">
      <c r="A33" s="24" t="s">
        <v>112</v>
      </c>
      <c r="B33" s="25" t="s">
        <v>83</v>
      </c>
      <c r="C33" s="26" t="s">
        <v>80</v>
      </c>
      <c r="D33" s="27" t="s">
        <v>84</v>
      </c>
      <c r="E33" s="28" t="s">
        <v>95</v>
      </c>
      <c r="F33" s="28" t="s">
        <v>82</v>
      </c>
      <c r="G33" s="29" t="s">
        <v>161</v>
      </c>
      <c r="H33" s="29">
        <v>53.24</v>
      </c>
      <c r="I33" s="29" t="s">
        <v>161</v>
      </c>
      <c r="J33" s="30"/>
      <c r="K33" s="29" t="s">
        <v>161</v>
      </c>
      <c r="L33" s="29">
        <v>52.47</v>
      </c>
      <c r="M33" s="29" t="s">
        <v>161</v>
      </c>
      <c r="N33" s="31">
        <f>MAX(G33:I33,K33:M33)</f>
        <v>53.24</v>
      </c>
      <c r="O33" s="32" t="str">
        <f>IF(ISBLANK(N33),"",IF(N33&lt;29,"",IF(N33&gt;=58.5,"TSM",IF(N33&gt;=54,"SM",IF(N33&gt;=48,"KSM",IF(N33&gt;=42,"I A",IF(N33&gt;=35,"II A",IF(N33&gt;=29,"III A"))))))))</f>
        <v>KSM</v>
      </c>
    </row>
    <row r="34" spans="1:15" ht="20.100000000000001" customHeight="1" x14ac:dyDescent="0.25">
      <c r="A34" s="24" t="s">
        <v>116</v>
      </c>
      <c r="B34" s="25" t="s">
        <v>157</v>
      </c>
      <c r="C34" s="26" t="s">
        <v>158</v>
      </c>
      <c r="D34" s="27">
        <v>35101</v>
      </c>
      <c r="E34" s="28" t="s">
        <v>159</v>
      </c>
      <c r="F34" s="28" t="s">
        <v>107</v>
      </c>
      <c r="G34" s="29" t="s">
        <v>161</v>
      </c>
      <c r="H34" s="29">
        <v>34.83</v>
      </c>
      <c r="I34" s="29">
        <v>33.729999999999997</v>
      </c>
      <c r="J34" s="30"/>
      <c r="K34" s="29" t="s">
        <v>161</v>
      </c>
      <c r="L34" s="29">
        <v>32.74</v>
      </c>
      <c r="M34" s="29" t="s">
        <v>161</v>
      </c>
      <c r="N34" s="31">
        <f>MAX(G34:I34,K34:M34)</f>
        <v>34.83</v>
      </c>
      <c r="O34" s="32" t="str">
        <f>IF(ISBLANK(N34),"",IF(N34&lt;29,"",IF(N34&gt;=58.5,"TSM",IF(N34&gt;=54,"SM",IF(N34&gt;=48,"KSM",IF(N34&gt;=42,"I A",IF(N34&gt;=35,"II A",IF(N34&gt;=29,"III A"))))))))</f>
        <v>III A</v>
      </c>
    </row>
    <row r="36" spans="1:15" s="34" customFormat="1" ht="15.6" x14ac:dyDescent="0.3"/>
  </sheetData>
  <sortState ref="A25:O26">
    <sortCondition descending="1" ref="N25:N26"/>
  </sortState>
  <mergeCells count="4">
    <mergeCell ref="G5:M5"/>
    <mergeCell ref="G14:M14"/>
    <mergeCell ref="G23:M23"/>
    <mergeCell ref="G30:M30"/>
  </mergeCells>
  <phoneticPr fontId="14" type="noConversion"/>
  <printOptions horizontalCentered="1"/>
  <pageMargins left="0.39370078740157483" right="0.39370078740157483" top="0.69" bottom="0.39" header="0.26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Zeros="0" zoomScale="90" workbookViewId="0">
      <selection activeCell="F20" sqref="F20"/>
    </sheetView>
  </sheetViews>
  <sheetFormatPr defaultRowHeight="13.2" x14ac:dyDescent="0.25"/>
  <cols>
    <col min="1" max="1" width="5.44140625" style="1" customWidth="1"/>
    <col min="2" max="2" width="10.33203125" style="1" customWidth="1"/>
    <col min="3" max="3" width="14.6640625" style="1" customWidth="1"/>
    <col min="4" max="4" width="10.88671875" style="1" customWidth="1"/>
    <col min="5" max="5" width="24.109375" style="1" customWidth="1"/>
    <col min="6" max="6" width="13.6640625" style="1" bestFit="1" customWidth="1"/>
    <col min="7" max="9" width="7" style="33" customWidth="1"/>
    <col min="10" max="10" width="5" style="33" hidden="1" customWidth="1"/>
    <col min="11" max="13" width="6.6640625" style="33" customWidth="1"/>
    <col min="14" max="14" width="6.109375" style="13" customWidth="1"/>
    <col min="15" max="15" width="7" style="1" bestFit="1" customWidth="1"/>
    <col min="16" max="256" width="9.109375" style="1"/>
    <col min="257" max="257" width="5.44140625" style="1" customWidth="1"/>
    <col min="258" max="258" width="15.44140625" style="1" bestFit="1" customWidth="1"/>
    <col min="259" max="259" width="14.6640625" style="1" customWidth="1"/>
    <col min="260" max="260" width="10.88671875" style="1" customWidth="1"/>
    <col min="261" max="261" width="22.44140625" style="1" customWidth="1"/>
    <col min="262" max="262" width="11.5546875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271" width="7" style="1" bestFit="1" customWidth="1"/>
    <col min="272" max="512" width="9.109375" style="1"/>
    <col min="513" max="513" width="5.44140625" style="1" customWidth="1"/>
    <col min="514" max="514" width="15.44140625" style="1" bestFit="1" customWidth="1"/>
    <col min="515" max="515" width="14.6640625" style="1" customWidth="1"/>
    <col min="516" max="516" width="10.88671875" style="1" customWidth="1"/>
    <col min="517" max="517" width="22.44140625" style="1" customWidth="1"/>
    <col min="518" max="518" width="11.5546875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527" width="7" style="1" bestFit="1" customWidth="1"/>
    <col min="528" max="768" width="9.109375" style="1"/>
    <col min="769" max="769" width="5.44140625" style="1" customWidth="1"/>
    <col min="770" max="770" width="15.44140625" style="1" bestFit="1" customWidth="1"/>
    <col min="771" max="771" width="14.6640625" style="1" customWidth="1"/>
    <col min="772" max="772" width="10.88671875" style="1" customWidth="1"/>
    <col min="773" max="773" width="22.44140625" style="1" customWidth="1"/>
    <col min="774" max="774" width="11.5546875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783" width="7" style="1" bestFit="1" customWidth="1"/>
    <col min="784" max="1024" width="9.109375" style="1"/>
    <col min="1025" max="1025" width="5.44140625" style="1" customWidth="1"/>
    <col min="1026" max="1026" width="15.44140625" style="1" bestFit="1" customWidth="1"/>
    <col min="1027" max="1027" width="14.6640625" style="1" customWidth="1"/>
    <col min="1028" max="1028" width="10.88671875" style="1" customWidth="1"/>
    <col min="1029" max="1029" width="22.44140625" style="1" customWidth="1"/>
    <col min="1030" max="1030" width="11.5546875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039" width="7" style="1" bestFit="1" customWidth="1"/>
    <col min="1040" max="1280" width="9.109375" style="1"/>
    <col min="1281" max="1281" width="5.44140625" style="1" customWidth="1"/>
    <col min="1282" max="1282" width="15.44140625" style="1" bestFit="1" customWidth="1"/>
    <col min="1283" max="1283" width="14.6640625" style="1" customWidth="1"/>
    <col min="1284" max="1284" width="10.88671875" style="1" customWidth="1"/>
    <col min="1285" max="1285" width="22.44140625" style="1" customWidth="1"/>
    <col min="1286" max="1286" width="11.5546875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295" width="7" style="1" bestFit="1" customWidth="1"/>
    <col min="1296" max="1536" width="9.109375" style="1"/>
    <col min="1537" max="1537" width="5.44140625" style="1" customWidth="1"/>
    <col min="1538" max="1538" width="15.44140625" style="1" bestFit="1" customWidth="1"/>
    <col min="1539" max="1539" width="14.6640625" style="1" customWidth="1"/>
    <col min="1540" max="1540" width="10.88671875" style="1" customWidth="1"/>
    <col min="1541" max="1541" width="22.44140625" style="1" customWidth="1"/>
    <col min="1542" max="1542" width="11.5546875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551" width="7" style="1" bestFit="1" customWidth="1"/>
    <col min="1552" max="1792" width="9.109375" style="1"/>
    <col min="1793" max="1793" width="5.44140625" style="1" customWidth="1"/>
    <col min="1794" max="1794" width="15.44140625" style="1" bestFit="1" customWidth="1"/>
    <col min="1795" max="1795" width="14.6640625" style="1" customWidth="1"/>
    <col min="1796" max="1796" width="10.88671875" style="1" customWidth="1"/>
    <col min="1797" max="1797" width="22.44140625" style="1" customWidth="1"/>
    <col min="1798" max="1798" width="11.5546875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1807" width="7" style="1" bestFit="1" customWidth="1"/>
    <col min="1808" max="2048" width="9.109375" style="1"/>
    <col min="2049" max="2049" width="5.44140625" style="1" customWidth="1"/>
    <col min="2050" max="2050" width="15.44140625" style="1" bestFit="1" customWidth="1"/>
    <col min="2051" max="2051" width="14.6640625" style="1" customWidth="1"/>
    <col min="2052" max="2052" width="10.88671875" style="1" customWidth="1"/>
    <col min="2053" max="2053" width="22.44140625" style="1" customWidth="1"/>
    <col min="2054" max="2054" width="11.5546875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063" width="7" style="1" bestFit="1" customWidth="1"/>
    <col min="2064" max="2304" width="9.109375" style="1"/>
    <col min="2305" max="2305" width="5.44140625" style="1" customWidth="1"/>
    <col min="2306" max="2306" width="15.44140625" style="1" bestFit="1" customWidth="1"/>
    <col min="2307" max="2307" width="14.6640625" style="1" customWidth="1"/>
    <col min="2308" max="2308" width="10.88671875" style="1" customWidth="1"/>
    <col min="2309" max="2309" width="22.44140625" style="1" customWidth="1"/>
    <col min="2310" max="2310" width="11.5546875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319" width="7" style="1" bestFit="1" customWidth="1"/>
    <col min="2320" max="2560" width="9.109375" style="1"/>
    <col min="2561" max="2561" width="5.44140625" style="1" customWidth="1"/>
    <col min="2562" max="2562" width="15.44140625" style="1" bestFit="1" customWidth="1"/>
    <col min="2563" max="2563" width="14.6640625" style="1" customWidth="1"/>
    <col min="2564" max="2564" width="10.88671875" style="1" customWidth="1"/>
    <col min="2565" max="2565" width="22.44140625" style="1" customWidth="1"/>
    <col min="2566" max="2566" width="11.5546875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575" width="7" style="1" bestFit="1" customWidth="1"/>
    <col min="2576" max="2816" width="9.109375" style="1"/>
    <col min="2817" max="2817" width="5.44140625" style="1" customWidth="1"/>
    <col min="2818" max="2818" width="15.44140625" style="1" bestFit="1" customWidth="1"/>
    <col min="2819" max="2819" width="14.6640625" style="1" customWidth="1"/>
    <col min="2820" max="2820" width="10.88671875" style="1" customWidth="1"/>
    <col min="2821" max="2821" width="22.44140625" style="1" customWidth="1"/>
    <col min="2822" max="2822" width="11.5546875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2831" width="7" style="1" bestFit="1" customWidth="1"/>
    <col min="2832" max="3072" width="9.109375" style="1"/>
    <col min="3073" max="3073" width="5.44140625" style="1" customWidth="1"/>
    <col min="3074" max="3074" width="15.44140625" style="1" bestFit="1" customWidth="1"/>
    <col min="3075" max="3075" width="14.6640625" style="1" customWidth="1"/>
    <col min="3076" max="3076" width="10.88671875" style="1" customWidth="1"/>
    <col min="3077" max="3077" width="22.44140625" style="1" customWidth="1"/>
    <col min="3078" max="3078" width="11.5546875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087" width="7" style="1" bestFit="1" customWidth="1"/>
    <col min="3088" max="3328" width="9.109375" style="1"/>
    <col min="3329" max="3329" width="5.44140625" style="1" customWidth="1"/>
    <col min="3330" max="3330" width="15.44140625" style="1" bestFit="1" customWidth="1"/>
    <col min="3331" max="3331" width="14.6640625" style="1" customWidth="1"/>
    <col min="3332" max="3332" width="10.88671875" style="1" customWidth="1"/>
    <col min="3333" max="3333" width="22.44140625" style="1" customWidth="1"/>
    <col min="3334" max="3334" width="11.5546875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343" width="7" style="1" bestFit="1" customWidth="1"/>
    <col min="3344" max="3584" width="9.109375" style="1"/>
    <col min="3585" max="3585" width="5.44140625" style="1" customWidth="1"/>
    <col min="3586" max="3586" width="15.44140625" style="1" bestFit="1" customWidth="1"/>
    <col min="3587" max="3587" width="14.6640625" style="1" customWidth="1"/>
    <col min="3588" max="3588" width="10.88671875" style="1" customWidth="1"/>
    <col min="3589" max="3589" width="22.44140625" style="1" customWidth="1"/>
    <col min="3590" max="3590" width="11.5546875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599" width="7" style="1" bestFit="1" customWidth="1"/>
    <col min="3600" max="3840" width="9.109375" style="1"/>
    <col min="3841" max="3841" width="5.44140625" style="1" customWidth="1"/>
    <col min="3842" max="3842" width="15.44140625" style="1" bestFit="1" customWidth="1"/>
    <col min="3843" max="3843" width="14.6640625" style="1" customWidth="1"/>
    <col min="3844" max="3844" width="10.88671875" style="1" customWidth="1"/>
    <col min="3845" max="3845" width="22.44140625" style="1" customWidth="1"/>
    <col min="3846" max="3846" width="11.5546875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3855" width="7" style="1" bestFit="1" customWidth="1"/>
    <col min="3856" max="4096" width="9.109375" style="1"/>
    <col min="4097" max="4097" width="5.44140625" style="1" customWidth="1"/>
    <col min="4098" max="4098" width="15.44140625" style="1" bestFit="1" customWidth="1"/>
    <col min="4099" max="4099" width="14.6640625" style="1" customWidth="1"/>
    <col min="4100" max="4100" width="10.88671875" style="1" customWidth="1"/>
    <col min="4101" max="4101" width="22.44140625" style="1" customWidth="1"/>
    <col min="4102" max="4102" width="11.5546875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111" width="7" style="1" bestFit="1" customWidth="1"/>
    <col min="4112" max="4352" width="9.109375" style="1"/>
    <col min="4353" max="4353" width="5.44140625" style="1" customWidth="1"/>
    <col min="4354" max="4354" width="15.44140625" style="1" bestFit="1" customWidth="1"/>
    <col min="4355" max="4355" width="14.6640625" style="1" customWidth="1"/>
    <col min="4356" max="4356" width="10.88671875" style="1" customWidth="1"/>
    <col min="4357" max="4357" width="22.44140625" style="1" customWidth="1"/>
    <col min="4358" max="4358" width="11.5546875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367" width="7" style="1" bestFit="1" customWidth="1"/>
    <col min="4368" max="4608" width="9.109375" style="1"/>
    <col min="4609" max="4609" width="5.44140625" style="1" customWidth="1"/>
    <col min="4610" max="4610" width="15.44140625" style="1" bestFit="1" customWidth="1"/>
    <col min="4611" max="4611" width="14.6640625" style="1" customWidth="1"/>
    <col min="4612" max="4612" width="10.88671875" style="1" customWidth="1"/>
    <col min="4613" max="4613" width="22.44140625" style="1" customWidth="1"/>
    <col min="4614" max="4614" width="11.5546875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623" width="7" style="1" bestFit="1" customWidth="1"/>
    <col min="4624" max="4864" width="9.109375" style="1"/>
    <col min="4865" max="4865" width="5.44140625" style="1" customWidth="1"/>
    <col min="4866" max="4866" width="15.44140625" style="1" bestFit="1" customWidth="1"/>
    <col min="4867" max="4867" width="14.6640625" style="1" customWidth="1"/>
    <col min="4868" max="4868" width="10.88671875" style="1" customWidth="1"/>
    <col min="4869" max="4869" width="22.44140625" style="1" customWidth="1"/>
    <col min="4870" max="4870" width="11.5546875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4879" width="7" style="1" bestFit="1" customWidth="1"/>
    <col min="4880" max="5120" width="9.109375" style="1"/>
    <col min="5121" max="5121" width="5.44140625" style="1" customWidth="1"/>
    <col min="5122" max="5122" width="15.44140625" style="1" bestFit="1" customWidth="1"/>
    <col min="5123" max="5123" width="14.6640625" style="1" customWidth="1"/>
    <col min="5124" max="5124" width="10.88671875" style="1" customWidth="1"/>
    <col min="5125" max="5125" width="22.44140625" style="1" customWidth="1"/>
    <col min="5126" max="5126" width="11.5546875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135" width="7" style="1" bestFit="1" customWidth="1"/>
    <col min="5136" max="5376" width="9.109375" style="1"/>
    <col min="5377" max="5377" width="5.44140625" style="1" customWidth="1"/>
    <col min="5378" max="5378" width="15.44140625" style="1" bestFit="1" customWidth="1"/>
    <col min="5379" max="5379" width="14.6640625" style="1" customWidth="1"/>
    <col min="5380" max="5380" width="10.88671875" style="1" customWidth="1"/>
    <col min="5381" max="5381" width="22.44140625" style="1" customWidth="1"/>
    <col min="5382" max="5382" width="11.5546875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391" width="7" style="1" bestFit="1" customWidth="1"/>
    <col min="5392" max="5632" width="9.109375" style="1"/>
    <col min="5633" max="5633" width="5.44140625" style="1" customWidth="1"/>
    <col min="5634" max="5634" width="15.44140625" style="1" bestFit="1" customWidth="1"/>
    <col min="5635" max="5635" width="14.6640625" style="1" customWidth="1"/>
    <col min="5636" max="5636" width="10.88671875" style="1" customWidth="1"/>
    <col min="5637" max="5637" width="22.44140625" style="1" customWidth="1"/>
    <col min="5638" max="5638" width="11.5546875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647" width="7" style="1" bestFit="1" customWidth="1"/>
    <col min="5648" max="5888" width="9.109375" style="1"/>
    <col min="5889" max="5889" width="5.44140625" style="1" customWidth="1"/>
    <col min="5890" max="5890" width="15.44140625" style="1" bestFit="1" customWidth="1"/>
    <col min="5891" max="5891" width="14.6640625" style="1" customWidth="1"/>
    <col min="5892" max="5892" width="10.88671875" style="1" customWidth="1"/>
    <col min="5893" max="5893" width="22.44140625" style="1" customWidth="1"/>
    <col min="5894" max="5894" width="11.5546875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5903" width="7" style="1" bestFit="1" customWidth="1"/>
    <col min="5904" max="6144" width="9.109375" style="1"/>
    <col min="6145" max="6145" width="5.44140625" style="1" customWidth="1"/>
    <col min="6146" max="6146" width="15.44140625" style="1" bestFit="1" customWidth="1"/>
    <col min="6147" max="6147" width="14.6640625" style="1" customWidth="1"/>
    <col min="6148" max="6148" width="10.88671875" style="1" customWidth="1"/>
    <col min="6149" max="6149" width="22.44140625" style="1" customWidth="1"/>
    <col min="6150" max="6150" width="11.5546875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159" width="7" style="1" bestFit="1" customWidth="1"/>
    <col min="6160" max="6400" width="9.109375" style="1"/>
    <col min="6401" max="6401" width="5.44140625" style="1" customWidth="1"/>
    <col min="6402" max="6402" width="15.44140625" style="1" bestFit="1" customWidth="1"/>
    <col min="6403" max="6403" width="14.6640625" style="1" customWidth="1"/>
    <col min="6404" max="6404" width="10.88671875" style="1" customWidth="1"/>
    <col min="6405" max="6405" width="22.44140625" style="1" customWidth="1"/>
    <col min="6406" max="6406" width="11.5546875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415" width="7" style="1" bestFit="1" customWidth="1"/>
    <col min="6416" max="6656" width="9.109375" style="1"/>
    <col min="6657" max="6657" width="5.44140625" style="1" customWidth="1"/>
    <col min="6658" max="6658" width="15.44140625" style="1" bestFit="1" customWidth="1"/>
    <col min="6659" max="6659" width="14.6640625" style="1" customWidth="1"/>
    <col min="6660" max="6660" width="10.88671875" style="1" customWidth="1"/>
    <col min="6661" max="6661" width="22.44140625" style="1" customWidth="1"/>
    <col min="6662" max="6662" width="11.5546875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671" width="7" style="1" bestFit="1" customWidth="1"/>
    <col min="6672" max="6912" width="9.109375" style="1"/>
    <col min="6913" max="6913" width="5.44140625" style="1" customWidth="1"/>
    <col min="6914" max="6914" width="15.44140625" style="1" bestFit="1" customWidth="1"/>
    <col min="6915" max="6915" width="14.6640625" style="1" customWidth="1"/>
    <col min="6916" max="6916" width="10.88671875" style="1" customWidth="1"/>
    <col min="6917" max="6917" width="22.44140625" style="1" customWidth="1"/>
    <col min="6918" max="6918" width="11.5546875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6927" width="7" style="1" bestFit="1" customWidth="1"/>
    <col min="6928" max="7168" width="9.109375" style="1"/>
    <col min="7169" max="7169" width="5.44140625" style="1" customWidth="1"/>
    <col min="7170" max="7170" width="15.44140625" style="1" bestFit="1" customWidth="1"/>
    <col min="7171" max="7171" width="14.6640625" style="1" customWidth="1"/>
    <col min="7172" max="7172" width="10.88671875" style="1" customWidth="1"/>
    <col min="7173" max="7173" width="22.44140625" style="1" customWidth="1"/>
    <col min="7174" max="7174" width="11.5546875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183" width="7" style="1" bestFit="1" customWidth="1"/>
    <col min="7184" max="7424" width="9.109375" style="1"/>
    <col min="7425" max="7425" width="5.44140625" style="1" customWidth="1"/>
    <col min="7426" max="7426" width="15.44140625" style="1" bestFit="1" customWidth="1"/>
    <col min="7427" max="7427" width="14.6640625" style="1" customWidth="1"/>
    <col min="7428" max="7428" width="10.88671875" style="1" customWidth="1"/>
    <col min="7429" max="7429" width="22.44140625" style="1" customWidth="1"/>
    <col min="7430" max="7430" width="11.5546875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439" width="7" style="1" bestFit="1" customWidth="1"/>
    <col min="7440" max="7680" width="9.109375" style="1"/>
    <col min="7681" max="7681" width="5.44140625" style="1" customWidth="1"/>
    <col min="7682" max="7682" width="15.44140625" style="1" bestFit="1" customWidth="1"/>
    <col min="7683" max="7683" width="14.6640625" style="1" customWidth="1"/>
    <col min="7684" max="7684" width="10.88671875" style="1" customWidth="1"/>
    <col min="7685" max="7685" width="22.44140625" style="1" customWidth="1"/>
    <col min="7686" max="7686" width="11.5546875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695" width="7" style="1" bestFit="1" customWidth="1"/>
    <col min="7696" max="7936" width="9.109375" style="1"/>
    <col min="7937" max="7937" width="5.44140625" style="1" customWidth="1"/>
    <col min="7938" max="7938" width="15.44140625" style="1" bestFit="1" customWidth="1"/>
    <col min="7939" max="7939" width="14.6640625" style="1" customWidth="1"/>
    <col min="7940" max="7940" width="10.88671875" style="1" customWidth="1"/>
    <col min="7941" max="7941" width="22.44140625" style="1" customWidth="1"/>
    <col min="7942" max="7942" width="11.5546875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7951" width="7" style="1" bestFit="1" customWidth="1"/>
    <col min="7952" max="8192" width="9.109375" style="1"/>
    <col min="8193" max="8193" width="5.44140625" style="1" customWidth="1"/>
    <col min="8194" max="8194" width="15.44140625" style="1" bestFit="1" customWidth="1"/>
    <col min="8195" max="8195" width="14.6640625" style="1" customWidth="1"/>
    <col min="8196" max="8196" width="10.88671875" style="1" customWidth="1"/>
    <col min="8197" max="8197" width="22.44140625" style="1" customWidth="1"/>
    <col min="8198" max="8198" width="11.5546875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207" width="7" style="1" bestFit="1" customWidth="1"/>
    <col min="8208" max="8448" width="9.109375" style="1"/>
    <col min="8449" max="8449" width="5.44140625" style="1" customWidth="1"/>
    <col min="8450" max="8450" width="15.44140625" style="1" bestFit="1" customWidth="1"/>
    <col min="8451" max="8451" width="14.6640625" style="1" customWidth="1"/>
    <col min="8452" max="8452" width="10.88671875" style="1" customWidth="1"/>
    <col min="8453" max="8453" width="22.44140625" style="1" customWidth="1"/>
    <col min="8454" max="8454" width="11.5546875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463" width="7" style="1" bestFit="1" customWidth="1"/>
    <col min="8464" max="8704" width="9.109375" style="1"/>
    <col min="8705" max="8705" width="5.44140625" style="1" customWidth="1"/>
    <col min="8706" max="8706" width="15.44140625" style="1" bestFit="1" customWidth="1"/>
    <col min="8707" max="8707" width="14.6640625" style="1" customWidth="1"/>
    <col min="8708" max="8708" width="10.88671875" style="1" customWidth="1"/>
    <col min="8709" max="8709" width="22.44140625" style="1" customWidth="1"/>
    <col min="8710" max="8710" width="11.5546875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719" width="7" style="1" bestFit="1" customWidth="1"/>
    <col min="8720" max="8960" width="9.109375" style="1"/>
    <col min="8961" max="8961" width="5.44140625" style="1" customWidth="1"/>
    <col min="8962" max="8962" width="15.44140625" style="1" bestFit="1" customWidth="1"/>
    <col min="8963" max="8963" width="14.6640625" style="1" customWidth="1"/>
    <col min="8964" max="8964" width="10.88671875" style="1" customWidth="1"/>
    <col min="8965" max="8965" width="22.44140625" style="1" customWidth="1"/>
    <col min="8966" max="8966" width="11.5546875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8975" width="7" style="1" bestFit="1" customWidth="1"/>
    <col min="8976" max="9216" width="9.109375" style="1"/>
    <col min="9217" max="9217" width="5.44140625" style="1" customWidth="1"/>
    <col min="9218" max="9218" width="15.44140625" style="1" bestFit="1" customWidth="1"/>
    <col min="9219" max="9219" width="14.6640625" style="1" customWidth="1"/>
    <col min="9220" max="9220" width="10.88671875" style="1" customWidth="1"/>
    <col min="9221" max="9221" width="22.44140625" style="1" customWidth="1"/>
    <col min="9222" max="9222" width="11.5546875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231" width="7" style="1" bestFit="1" customWidth="1"/>
    <col min="9232" max="9472" width="9.109375" style="1"/>
    <col min="9473" max="9473" width="5.44140625" style="1" customWidth="1"/>
    <col min="9474" max="9474" width="15.44140625" style="1" bestFit="1" customWidth="1"/>
    <col min="9475" max="9475" width="14.6640625" style="1" customWidth="1"/>
    <col min="9476" max="9476" width="10.88671875" style="1" customWidth="1"/>
    <col min="9477" max="9477" width="22.44140625" style="1" customWidth="1"/>
    <col min="9478" max="9478" width="11.5546875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487" width="7" style="1" bestFit="1" customWidth="1"/>
    <col min="9488" max="9728" width="9.109375" style="1"/>
    <col min="9729" max="9729" width="5.44140625" style="1" customWidth="1"/>
    <col min="9730" max="9730" width="15.44140625" style="1" bestFit="1" customWidth="1"/>
    <col min="9731" max="9731" width="14.6640625" style="1" customWidth="1"/>
    <col min="9732" max="9732" width="10.88671875" style="1" customWidth="1"/>
    <col min="9733" max="9733" width="22.44140625" style="1" customWidth="1"/>
    <col min="9734" max="9734" width="11.5546875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743" width="7" style="1" bestFit="1" customWidth="1"/>
    <col min="9744" max="9984" width="9.109375" style="1"/>
    <col min="9985" max="9985" width="5.44140625" style="1" customWidth="1"/>
    <col min="9986" max="9986" width="15.44140625" style="1" bestFit="1" customWidth="1"/>
    <col min="9987" max="9987" width="14.6640625" style="1" customWidth="1"/>
    <col min="9988" max="9988" width="10.88671875" style="1" customWidth="1"/>
    <col min="9989" max="9989" width="22.44140625" style="1" customWidth="1"/>
    <col min="9990" max="9990" width="11.5546875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9999" width="7" style="1" bestFit="1" customWidth="1"/>
    <col min="10000" max="10240" width="9.109375" style="1"/>
    <col min="10241" max="10241" width="5.44140625" style="1" customWidth="1"/>
    <col min="10242" max="10242" width="15.44140625" style="1" bestFit="1" customWidth="1"/>
    <col min="10243" max="10243" width="14.6640625" style="1" customWidth="1"/>
    <col min="10244" max="10244" width="10.88671875" style="1" customWidth="1"/>
    <col min="10245" max="10245" width="22.44140625" style="1" customWidth="1"/>
    <col min="10246" max="10246" width="11.5546875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255" width="7" style="1" bestFit="1" customWidth="1"/>
    <col min="10256" max="10496" width="9.109375" style="1"/>
    <col min="10497" max="10497" width="5.44140625" style="1" customWidth="1"/>
    <col min="10498" max="10498" width="15.44140625" style="1" bestFit="1" customWidth="1"/>
    <col min="10499" max="10499" width="14.6640625" style="1" customWidth="1"/>
    <col min="10500" max="10500" width="10.88671875" style="1" customWidth="1"/>
    <col min="10501" max="10501" width="22.44140625" style="1" customWidth="1"/>
    <col min="10502" max="10502" width="11.5546875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511" width="7" style="1" bestFit="1" customWidth="1"/>
    <col min="10512" max="10752" width="9.109375" style="1"/>
    <col min="10753" max="10753" width="5.44140625" style="1" customWidth="1"/>
    <col min="10754" max="10754" width="15.44140625" style="1" bestFit="1" customWidth="1"/>
    <col min="10755" max="10755" width="14.6640625" style="1" customWidth="1"/>
    <col min="10756" max="10756" width="10.88671875" style="1" customWidth="1"/>
    <col min="10757" max="10757" width="22.44140625" style="1" customWidth="1"/>
    <col min="10758" max="10758" width="11.5546875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0767" width="7" style="1" bestFit="1" customWidth="1"/>
    <col min="10768" max="11008" width="9.109375" style="1"/>
    <col min="11009" max="11009" width="5.44140625" style="1" customWidth="1"/>
    <col min="11010" max="11010" width="15.44140625" style="1" bestFit="1" customWidth="1"/>
    <col min="11011" max="11011" width="14.6640625" style="1" customWidth="1"/>
    <col min="11012" max="11012" width="10.88671875" style="1" customWidth="1"/>
    <col min="11013" max="11013" width="22.44140625" style="1" customWidth="1"/>
    <col min="11014" max="11014" width="11.5546875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023" width="7" style="1" bestFit="1" customWidth="1"/>
    <col min="11024" max="11264" width="9.109375" style="1"/>
    <col min="11265" max="11265" width="5.44140625" style="1" customWidth="1"/>
    <col min="11266" max="11266" width="15.44140625" style="1" bestFit="1" customWidth="1"/>
    <col min="11267" max="11267" width="14.6640625" style="1" customWidth="1"/>
    <col min="11268" max="11268" width="10.88671875" style="1" customWidth="1"/>
    <col min="11269" max="11269" width="22.44140625" style="1" customWidth="1"/>
    <col min="11270" max="11270" width="11.5546875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279" width="7" style="1" bestFit="1" customWidth="1"/>
    <col min="11280" max="11520" width="9.109375" style="1"/>
    <col min="11521" max="11521" width="5.44140625" style="1" customWidth="1"/>
    <col min="11522" max="11522" width="15.44140625" style="1" bestFit="1" customWidth="1"/>
    <col min="11523" max="11523" width="14.6640625" style="1" customWidth="1"/>
    <col min="11524" max="11524" width="10.88671875" style="1" customWidth="1"/>
    <col min="11525" max="11525" width="22.44140625" style="1" customWidth="1"/>
    <col min="11526" max="11526" width="11.5546875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535" width="7" style="1" bestFit="1" customWidth="1"/>
    <col min="11536" max="11776" width="9.109375" style="1"/>
    <col min="11777" max="11777" width="5.44140625" style="1" customWidth="1"/>
    <col min="11778" max="11778" width="15.44140625" style="1" bestFit="1" customWidth="1"/>
    <col min="11779" max="11779" width="14.6640625" style="1" customWidth="1"/>
    <col min="11780" max="11780" width="10.88671875" style="1" customWidth="1"/>
    <col min="11781" max="11781" width="22.44140625" style="1" customWidth="1"/>
    <col min="11782" max="11782" width="11.5546875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1791" width="7" style="1" bestFit="1" customWidth="1"/>
    <col min="11792" max="12032" width="9.109375" style="1"/>
    <col min="12033" max="12033" width="5.44140625" style="1" customWidth="1"/>
    <col min="12034" max="12034" width="15.44140625" style="1" bestFit="1" customWidth="1"/>
    <col min="12035" max="12035" width="14.6640625" style="1" customWidth="1"/>
    <col min="12036" max="12036" width="10.88671875" style="1" customWidth="1"/>
    <col min="12037" max="12037" width="22.44140625" style="1" customWidth="1"/>
    <col min="12038" max="12038" width="11.5546875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047" width="7" style="1" bestFit="1" customWidth="1"/>
    <col min="12048" max="12288" width="9.109375" style="1"/>
    <col min="12289" max="12289" width="5.44140625" style="1" customWidth="1"/>
    <col min="12290" max="12290" width="15.44140625" style="1" bestFit="1" customWidth="1"/>
    <col min="12291" max="12291" width="14.6640625" style="1" customWidth="1"/>
    <col min="12292" max="12292" width="10.88671875" style="1" customWidth="1"/>
    <col min="12293" max="12293" width="22.44140625" style="1" customWidth="1"/>
    <col min="12294" max="12294" width="11.5546875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303" width="7" style="1" bestFit="1" customWidth="1"/>
    <col min="12304" max="12544" width="9.109375" style="1"/>
    <col min="12545" max="12545" width="5.44140625" style="1" customWidth="1"/>
    <col min="12546" max="12546" width="15.44140625" style="1" bestFit="1" customWidth="1"/>
    <col min="12547" max="12547" width="14.6640625" style="1" customWidth="1"/>
    <col min="12548" max="12548" width="10.88671875" style="1" customWidth="1"/>
    <col min="12549" max="12549" width="22.44140625" style="1" customWidth="1"/>
    <col min="12550" max="12550" width="11.5546875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559" width="7" style="1" bestFit="1" customWidth="1"/>
    <col min="12560" max="12800" width="9.109375" style="1"/>
    <col min="12801" max="12801" width="5.44140625" style="1" customWidth="1"/>
    <col min="12802" max="12802" width="15.44140625" style="1" bestFit="1" customWidth="1"/>
    <col min="12803" max="12803" width="14.6640625" style="1" customWidth="1"/>
    <col min="12804" max="12804" width="10.88671875" style="1" customWidth="1"/>
    <col min="12805" max="12805" width="22.44140625" style="1" customWidth="1"/>
    <col min="12806" max="12806" width="11.5546875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2815" width="7" style="1" bestFit="1" customWidth="1"/>
    <col min="12816" max="13056" width="9.109375" style="1"/>
    <col min="13057" max="13057" width="5.44140625" style="1" customWidth="1"/>
    <col min="13058" max="13058" width="15.44140625" style="1" bestFit="1" customWidth="1"/>
    <col min="13059" max="13059" width="14.6640625" style="1" customWidth="1"/>
    <col min="13060" max="13060" width="10.88671875" style="1" customWidth="1"/>
    <col min="13061" max="13061" width="22.44140625" style="1" customWidth="1"/>
    <col min="13062" max="13062" width="11.5546875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071" width="7" style="1" bestFit="1" customWidth="1"/>
    <col min="13072" max="13312" width="9.109375" style="1"/>
    <col min="13313" max="13313" width="5.44140625" style="1" customWidth="1"/>
    <col min="13314" max="13314" width="15.44140625" style="1" bestFit="1" customWidth="1"/>
    <col min="13315" max="13315" width="14.6640625" style="1" customWidth="1"/>
    <col min="13316" max="13316" width="10.88671875" style="1" customWidth="1"/>
    <col min="13317" max="13317" width="22.44140625" style="1" customWidth="1"/>
    <col min="13318" max="13318" width="11.5546875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327" width="7" style="1" bestFit="1" customWidth="1"/>
    <col min="13328" max="13568" width="9.109375" style="1"/>
    <col min="13569" max="13569" width="5.44140625" style="1" customWidth="1"/>
    <col min="13570" max="13570" width="15.44140625" style="1" bestFit="1" customWidth="1"/>
    <col min="13571" max="13571" width="14.6640625" style="1" customWidth="1"/>
    <col min="13572" max="13572" width="10.88671875" style="1" customWidth="1"/>
    <col min="13573" max="13573" width="22.44140625" style="1" customWidth="1"/>
    <col min="13574" max="13574" width="11.5546875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583" width="7" style="1" bestFit="1" customWidth="1"/>
    <col min="13584" max="13824" width="9.109375" style="1"/>
    <col min="13825" max="13825" width="5.44140625" style="1" customWidth="1"/>
    <col min="13826" max="13826" width="15.44140625" style="1" bestFit="1" customWidth="1"/>
    <col min="13827" max="13827" width="14.6640625" style="1" customWidth="1"/>
    <col min="13828" max="13828" width="10.88671875" style="1" customWidth="1"/>
    <col min="13829" max="13829" width="22.44140625" style="1" customWidth="1"/>
    <col min="13830" max="13830" width="11.5546875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3839" width="7" style="1" bestFit="1" customWidth="1"/>
    <col min="13840" max="14080" width="9.109375" style="1"/>
    <col min="14081" max="14081" width="5.44140625" style="1" customWidth="1"/>
    <col min="14082" max="14082" width="15.44140625" style="1" bestFit="1" customWidth="1"/>
    <col min="14083" max="14083" width="14.6640625" style="1" customWidth="1"/>
    <col min="14084" max="14084" width="10.88671875" style="1" customWidth="1"/>
    <col min="14085" max="14085" width="22.44140625" style="1" customWidth="1"/>
    <col min="14086" max="14086" width="11.5546875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095" width="7" style="1" bestFit="1" customWidth="1"/>
    <col min="14096" max="14336" width="9.109375" style="1"/>
    <col min="14337" max="14337" width="5.44140625" style="1" customWidth="1"/>
    <col min="14338" max="14338" width="15.44140625" style="1" bestFit="1" customWidth="1"/>
    <col min="14339" max="14339" width="14.6640625" style="1" customWidth="1"/>
    <col min="14340" max="14340" width="10.88671875" style="1" customWidth="1"/>
    <col min="14341" max="14341" width="22.44140625" style="1" customWidth="1"/>
    <col min="14342" max="14342" width="11.5546875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351" width="7" style="1" bestFit="1" customWidth="1"/>
    <col min="14352" max="14592" width="9.109375" style="1"/>
    <col min="14593" max="14593" width="5.44140625" style="1" customWidth="1"/>
    <col min="14594" max="14594" width="15.44140625" style="1" bestFit="1" customWidth="1"/>
    <col min="14595" max="14595" width="14.6640625" style="1" customWidth="1"/>
    <col min="14596" max="14596" width="10.88671875" style="1" customWidth="1"/>
    <col min="14597" max="14597" width="22.44140625" style="1" customWidth="1"/>
    <col min="14598" max="14598" width="11.5546875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607" width="7" style="1" bestFit="1" customWidth="1"/>
    <col min="14608" max="14848" width="9.109375" style="1"/>
    <col min="14849" max="14849" width="5.44140625" style="1" customWidth="1"/>
    <col min="14850" max="14850" width="15.44140625" style="1" bestFit="1" customWidth="1"/>
    <col min="14851" max="14851" width="14.6640625" style="1" customWidth="1"/>
    <col min="14852" max="14852" width="10.88671875" style="1" customWidth="1"/>
    <col min="14853" max="14853" width="22.44140625" style="1" customWidth="1"/>
    <col min="14854" max="14854" width="11.5546875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4863" width="7" style="1" bestFit="1" customWidth="1"/>
    <col min="14864" max="15104" width="9.109375" style="1"/>
    <col min="15105" max="15105" width="5.44140625" style="1" customWidth="1"/>
    <col min="15106" max="15106" width="15.44140625" style="1" bestFit="1" customWidth="1"/>
    <col min="15107" max="15107" width="14.6640625" style="1" customWidth="1"/>
    <col min="15108" max="15108" width="10.88671875" style="1" customWidth="1"/>
    <col min="15109" max="15109" width="22.44140625" style="1" customWidth="1"/>
    <col min="15110" max="15110" width="11.5546875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119" width="7" style="1" bestFit="1" customWidth="1"/>
    <col min="15120" max="15360" width="9.109375" style="1"/>
    <col min="15361" max="15361" width="5.44140625" style="1" customWidth="1"/>
    <col min="15362" max="15362" width="15.44140625" style="1" bestFit="1" customWidth="1"/>
    <col min="15363" max="15363" width="14.6640625" style="1" customWidth="1"/>
    <col min="15364" max="15364" width="10.88671875" style="1" customWidth="1"/>
    <col min="15365" max="15365" width="22.44140625" style="1" customWidth="1"/>
    <col min="15366" max="15366" width="11.5546875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375" width="7" style="1" bestFit="1" customWidth="1"/>
    <col min="15376" max="15616" width="9.109375" style="1"/>
    <col min="15617" max="15617" width="5.44140625" style="1" customWidth="1"/>
    <col min="15618" max="15618" width="15.44140625" style="1" bestFit="1" customWidth="1"/>
    <col min="15619" max="15619" width="14.6640625" style="1" customWidth="1"/>
    <col min="15620" max="15620" width="10.88671875" style="1" customWidth="1"/>
    <col min="15621" max="15621" width="22.44140625" style="1" customWidth="1"/>
    <col min="15622" max="15622" width="11.5546875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631" width="7" style="1" bestFit="1" customWidth="1"/>
    <col min="15632" max="15872" width="9.109375" style="1"/>
    <col min="15873" max="15873" width="5.44140625" style="1" customWidth="1"/>
    <col min="15874" max="15874" width="15.44140625" style="1" bestFit="1" customWidth="1"/>
    <col min="15875" max="15875" width="14.6640625" style="1" customWidth="1"/>
    <col min="15876" max="15876" width="10.88671875" style="1" customWidth="1"/>
    <col min="15877" max="15877" width="22.44140625" style="1" customWidth="1"/>
    <col min="15878" max="15878" width="11.5546875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5887" width="7" style="1" bestFit="1" customWidth="1"/>
    <col min="15888" max="16128" width="9.109375" style="1"/>
    <col min="16129" max="16129" width="5.44140625" style="1" customWidth="1"/>
    <col min="16130" max="16130" width="15.44140625" style="1" bestFit="1" customWidth="1"/>
    <col min="16131" max="16131" width="14.6640625" style="1" customWidth="1"/>
    <col min="16132" max="16132" width="10.88671875" style="1" customWidth="1"/>
    <col min="16133" max="16133" width="22.44140625" style="1" customWidth="1"/>
    <col min="16134" max="16134" width="11.5546875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143" width="7" style="1" bestFit="1" customWidth="1"/>
    <col min="16144" max="16384" width="9.109375" style="1"/>
  </cols>
  <sheetData>
    <row r="1" spans="1:16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166</v>
      </c>
    </row>
    <row r="2" spans="1:16" s="4" customFormat="1" ht="4.2" x14ac:dyDescent="0.15">
      <c r="B2" s="5"/>
      <c r="E2" s="6"/>
    </row>
    <row r="3" spans="1:16" ht="15.6" x14ac:dyDescent="0.3">
      <c r="B3" s="7" t="s">
        <v>167</v>
      </c>
      <c r="D3" s="8" t="s">
        <v>168</v>
      </c>
      <c r="E3" s="9" t="s">
        <v>128</v>
      </c>
      <c r="F3" s="8"/>
      <c r="G3" s="1"/>
      <c r="H3" s="1"/>
      <c r="I3" s="1"/>
      <c r="J3" s="1"/>
      <c r="K3" s="1"/>
      <c r="L3" s="1"/>
      <c r="M3" s="1"/>
      <c r="N3" s="1"/>
      <c r="P3" s="3"/>
    </row>
    <row r="4" spans="1:16" s="4" customFormat="1" ht="4.8" thickBot="1" x14ac:dyDescent="0.2">
      <c r="B4" s="10"/>
      <c r="D4" s="11"/>
      <c r="E4" s="12"/>
      <c r="F4" s="11"/>
    </row>
    <row r="5" spans="1:16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6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6" ht="20.100000000000001" customHeight="1" x14ac:dyDescent="0.25">
      <c r="A7" s="24" t="s">
        <v>108</v>
      </c>
      <c r="B7" s="25" t="s">
        <v>169</v>
      </c>
      <c r="C7" s="26" t="s">
        <v>170</v>
      </c>
      <c r="D7" s="27" t="s">
        <v>171</v>
      </c>
      <c r="E7" s="28" t="s">
        <v>26</v>
      </c>
      <c r="F7" s="28" t="s">
        <v>107</v>
      </c>
      <c r="G7" s="29" t="s">
        <v>161</v>
      </c>
      <c r="H7" s="29" t="s">
        <v>161</v>
      </c>
      <c r="I7" s="29">
        <v>36.659999999999997</v>
      </c>
      <c r="J7" s="30"/>
      <c r="K7" s="29" t="s">
        <v>161</v>
      </c>
      <c r="L7" s="29">
        <v>33.22</v>
      </c>
      <c r="M7" s="29" t="s">
        <v>161</v>
      </c>
      <c r="N7" s="31">
        <f>MAX(G7:I7,K7:M7)</f>
        <v>36.659999999999997</v>
      </c>
      <c r="O7" s="32" t="str">
        <f>IF(ISBLANK(N7),"",IF(N7&gt;=99,"KSM",IF(N7&gt;=64,"I A",IF(N7&gt;=56,"II A",IF(N7&gt;=47,"III A",IF(N7&gt;=39.5,"I JA",IF(N7&gt;=33,"II JA",IF(N7&gt;=28,"III JA"))))))))</f>
        <v>II JA</v>
      </c>
    </row>
    <row r="8" spans="1:16" ht="20.100000000000001" customHeight="1" x14ac:dyDescent="0.25">
      <c r="A8" s="24" t="s">
        <v>112</v>
      </c>
      <c r="B8" s="25" t="s">
        <v>172</v>
      </c>
      <c r="C8" s="26" t="s">
        <v>173</v>
      </c>
      <c r="D8" s="27">
        <v>39877</v>
      </c>
      <c r="E8" s="28" t="s">
        <v>174</v>
      </c>
      <c r="F8" s="28" t="s">
        <v>175</v>
      </c>
      <c r="G8" s="29" t="s">
        <v>161</v>
      </c>
      <c r="H8" s="29">
        <v>21.67</v>
      </c>
      <c r="I8" s="29">
        <v>21.38</v>
      </c>
      <c r="J8" s="30"/>
      <c r="K8" s="29" t="s">
        <v>161</v>
      </c>
      <c r="L8" s="29">
        <v>23.88</v>
      </c>
      <c r="M8" s="29">
        <v>25.52</v>
      </c>
      <c r="N8" s="31">
        <f>MAX(G8:I8,K8:M8)</f>
        <v>25.52</v>
      </c>
      <c r="O8" s="32"/>
    </row>
    <row r="9" spans="1:16" ht="20.100000000000001" customHeight="1" x14ac:dyDescent="0.25">
      <c r="A9" s="24" t="s">
        <v>116</v>
      </c>
      <c r="B9" s="25" t="s">
        <v>25</v>
      </c>
      <c r="C9" s="26" t="s">
        <v>176</v>
      </c>
      <c r="D9" s="27" t="s">
        <v>177</v>
      </c>
      <c r="E9" s="28" t="s">
        <v>26</v>
      </c>
      <c r="F9" s="28" t="s">
        <v>107</v>
      </c>
      <c r="G9" s="29">
        <v>19.8</v>
      </c>
      <c r="H9" s="29">
        <v>20.079999999999998</v>
      </c>
      <c r="I9" s="29">
        <v>18.920000000000002</v>
      </c>
      <c r="J9" s="30"/>
      <c r="K9" s="29">
        <v>22.05</v>
      </c>
      <c r="L9" s="29">
        <v>21.28</v>
      </c>
      <c r="M9" s="29" t="s">
        <v>161</v>
      </c>
      <c r="N9" s="31">
        <f>MAX(G9:I9,K9:M9)</f>
        <v>22.05</v>
      </c>
      <c r="O9" s="32"/>
    </row>
    <row r="10" spans="1:16" ht="20.100000000000001" customHeight="1" x14ac:dyDescent="0.25">
      <c r="A10" s="24" t="s">
        <v>120</v>
      </c>
      <c r="B10" s="25" t="s">
        <v>178</v>
      </c>
      <c r="C10" s="26" t="s">
        <v>179</v>
      </c>
      <c r="D10" s="27" t="s">
        <v>180</v>
      </c>
      <c r="E10" s="28" t="s">
        <v>26</v>
      </c>
      <c r="F10" s="28" t="s">
        <v>107</v>
      </c>
      <c r="G10" s="29">
        <v>18.14</v>
      </c>
      <c r="H10" s="29">
        <v>20.05</v>
      </c>
      <c r="I10" s="29">
        <v>18.88</v>
      </c>
      <c r="J10" s="30"/>
      <c r="K10" s="29">
        <v>20.02</v>
      </c>
      <c r="L10" s="29">
        <v>19.14</v>
      </c>
      <c r="M10" s="29">
        <v>21.35</v>
      </c>
      <c r="N10" s="31">
        <f>MAX(G10:I10,K10:M10)</f>
        <v>21.35</v>
      </c>
      <c r="O10" s="32"/>
    </row>
    <row r="11" spans="1:16" ht="20.100000000000001" customHeight="1" x14ac:dyDescent="0.25">
      <c r="A11" s="24" t="s">
        <v>138</v>
      </c>
      <c r="B11" s="25" t="s">
        <v>181</v>
      </c>
      <c r="C11" s="26" t="s">
        <v>182</v>
      </c>
      <c r="D11" s="27" t="s">
        <v>183</v>
      </c>
      <c r="E11" s="28" t="s">
        <v>26</v>
      </c>
      <c r="F11" s="28" t="s">
        <v>107</v>
      </c>
      <c r="G11" s="29">
        <v>18.32</v>
      </c>
      <c r="H11" s="29">
        <v>14.25</v>
      </c>
      <c r="I11" s="29">
        <v>19.59</v>
      </c>
      <c r="J11" s="30"/>
      <c r="K11" s="29">
        <v>18.82</v>
      </c>
      <c r="L11" s="29">
        <v>20.03</v>
      </c>
      <c r="M11" s="29">
        <v>20.100000000000001</v>
      </c>
      <c r="N11" s="31">
        <f>MAX(G11:I11,K11:M11)</f>
        <v>20.100000000000001</v>
      </c>
      <c r="O11" s="32"/>
    </row>
    <row r="12" spans="1:16" s="4" customFormat="1" ht="4.2" x14ac:dyDescent="0.15">
      <c r="B12" s="5"/>
      <c r="E12" s="6"/>
    </row>
    <row r="13" spans="1:16" ht="15.6" x14ac:dyDescent="0.3">
      <c r="B13" s="7" t="s">
        <v>167</v>
      </c>
      <c r="D13" s="8" t="s">
        <v>184</v>
      </c>
      <c r="E13" s="9" t="s">
        <v>134</v>
      </c>
      <c r="F13" s="8"/>
      <c r="G13" s="1"/>
      <c r="H13" s="1"/>
      <c r="I13" s="1"/>
      <c r="J13" s="1"/>
      <c r="K13" s="1"/>
      <c r="L13" s="1"/>
      <c r="M13" s="1"/>
      <c r="N13" s="1"/>
    </row>
    <row r="14" spans="1:16" s="4" customFormat="1" ht="4.8" thickBot="1" x14ac:dyDescent="0.2">
      <c r="B14" s="10"/>
      <c r="D14" s="11"/>
      <c r="E14" s="12"/>
      <c r="F14" s="11"/>
    </row>
    <row r="15" spans="1:16" ht="13.8" thickBot="1" x14ac:dyDescent="0.3">
      <c r="G15" s="36" t="s">
        <v>129</v>
      </c>
      <c r="H15" s="37"/>
      <c r="I15" s="37"/>
      <c r="J15" s="37"/>
      <c r="K15" s="37"/>
      <c r="L15" s="37"/>
      <c r="M15" s="38"/>
    </row>
    <row r="16" spans="1:16" ht="13.8" thickBot="1" x14ac:dyDescent="0.3">
      <c r="A16" s="14" t="s">
        <v>160</v>
      </c>
      <c r="B16" s="15" t="s">
        <v>0</v>
      </c>
      <c r="C16" s="16" t="s">
        <v>1</v>
      </c>
      <c r="D16" s="17" t="s">
        <v>2</v>
      </c>
      <c r="E16" s="18" t="s">
        <v>4</v>
      </c>
      <c r="F16" s="19" t="s">
        <v>3</v>
      </c>
      <c r="G16" s="20">
        <v>1</v>
      </c>
      <c r="H16" s="21">
        <v>2</v>
      </c>
      <c r="I16" s="21">
        <v>3</v>
      </c>
      <c r="J16" s="21" t="s">
        <v>130</v>
      </c>
      <c r="K16" s="21">
        <v>4</v>
      </c>
      <c r="L16" s="21">
        <v>5</v>
      </c>
      <c r="M16" s="22">
        <v>6</v>
      </c>
      <c r="N16" s="23" t="s">
        <v>131</v>
      </c>
      <c r="O16" s="23" t="s">
        <v>132</v>
      </c>
    </row>
    <row r="17" spans="1:15" ht="20.100000000000001" customHeight="1" x14ac:dyDescent="0.25">
      <c r="A17" s="24" t="s">
        <v>108</v>
      </c>
      <c r="B17" s="25" t="s">
        <v>185</v>
      </c>
      <c r="C17" s="26" t="s">
        <v>186</v>
      </c>
      <c r="D17" s="27">
        <v>38927</v>
      </c>
      <c r="E17" s="28" t="s">
        <v>16</v>
      </c>
      <c r="F17" s="28" t="s">
        <v>107</v>
      </c>
      <c r="G17" s="29">
        <v>52.39</v>
      </c>
      <c r="H17" s="29">
        <v>48</v>
      </c>
      <c r="I17" s="29" t="s">
        <v>161</v>
      </c>
      <c r="J17" s="30"/>
      <c r="K17" s="29">
        <v>56.61</v>
      </c>
      <c r="L17" s="29" t="s">
        <v>161</v>
      </c>
      <c r="M17" s="29">
        <v>54.51</v>
      </c>
      <c r="N17" s="31">
        <f t="shared" ref="N17:N23" si="0">MAX(G17:I17,K17:M17)</f>
        <v>56.61</v>
      </c>
      <c r="O17" s="32" t="str">
        <f t="shared" ref="O17:O23" si="1">IF(ISBLANK(N17),"",IF(N17&gt;=68,"KSM",IF(N17&gt;=62,"I A",IF(N17&gt;=54,"II A",IF(N17&gt;=44.5,"III A",IF(N17&gt;=37,"I JA",IF(N17&gt;=30.5,"II JA",IF(N17&gt;=26,"III JA"))))))))</f>
        <v>II A</v>
      </c>
    </row>
    <row r="18" spans="1:15" ht="20.100000000000001" customHeight="1" x14ac:dyDescent="0.25">
      <c r="A18" s="24" t="s">
        <v>112</v>
      </c>
      <c r="B18" s="25" t="s">
        <v>187</v>
      </c>
      <c r="C18" s="26" t="s">
        <v>188</v>
      </c>
      <c r="D18" s="27" t="s">
        <v>189</v>
      </c>
      <c r="E18" s="28" t="s">
        <v>26</v>
      </c>
      <c r="F18" s="28" t="s">
        <v>107</v>
      </c>
      <c r="G18" s="29">
        <v>51.58</v>
      </c>
      <c r="H18" s="29">
        <v>47.5</v>
      </c>
      <c r="I18" s="29">
        <v>53.92</v>
      </c>
      <c r="J18" s="30"/>
      <c r="K18" s="29">
        <v>47.18</v>
      </c>
      <c r="L18" s="29">
        <v>49.39</v>
      </c>
      <c r="M18" s="29">
        <v>46.89</v>
      </c>
      <c r="N18" s="31">
        <f t="shared" si="0"/>
        <v>53.92</v>
      </c>
      <c r="O18" s="32" t="str">
        <f t="shared" si="1"/>
        <v>III A</v>
      </c>
    </row>
    <row r="19" spans="1:15" ht="20.100000000000001" customHeight="1" x14ac:dyDescent="0.25">
      <c r="A19" s="24" t="s">
        <v>116</v>
      </c>
      <c r="B19" s="25" t="s">
        <v>190</v>
      </c>
      <c r="C19" s="26" t="s">
        <v>34</v>
      </c>
      <c r="D19" s="27" t="s">
        <v>191</v>
      </c>
      <c r="E19" s="28" t="s">
        <v>26</v>
      </c>
      <c r="F19" s="28" t="s">
        <v>107</v>
      </c>
      <c r="G19" s="29">
        <v>43.8</v>
      </c>
      <c r="H19" s="29" t="s">
        <v>161</v>
      </c>
      <c r="I19" s="29">
        <v>40.64</v>
      </c>
      <c r="J19" s="30"/>
      <c r="K19" s="29">
        <v>40.840000000000003</v>
      </c>
      <c r="L19" s="29">
        <v>43.12</v>
      </c>
      <c r="M19" s="29" t="s">
        <v>161</v>
      </c>
      <c r="N19" s="31">
        <f t="shared" si="0"/>
        <v>43.8</v>
      </c>
      <c r="O19" s="32" t="str">
        <f t="shared" si="1"/>
        <v>I JA</v>
      </c>
    </row>
    <row r="20" spans="1:15" ht="20.100000000000001" customHeight="1" x14ac:dyDescent="0.25">
      <c r="A20" s="24" t="s">
        <v>120</v>
      </c>
      <c r="B20" s="25" t="s">
        <v>33</v>
      </c>
      <c r="C20" s="26" t="s">
        <v>192</v>
      </c>
      <c r="D20" s="27" t="s">
        <v>193</v>
      </c>
      <c r="E20" s="28" t="s">
        <v>26</v>
      </c>
      <c r="F20" s="28" t="s">
        <v>107</v>
      </c>
      <c r="G20" s="29" t="s">
        <v>161</v>
      </c>
      <c r="H20" s="29" t="s">
        <v>161</v>
      </c>
      <c r="I20" s="29">
        <v>33.61</v>
      </c>
      <c r="J20" s="29"/>
      <c r="K20" s="29">
        <v>33.520000000000003</v>
      </c>
      <c r="L20" s="29" t="s">
        <v>161</v>
      </c>
      <c r="M20" s="29">
        <v>42.2</v>
      </c>
      <c r="N20" s="31">
        <f t="shared" si="0"/>
        <v>42.2</v>
      </c>
      <c r="O20" s="32" t="str">
        <f t="shared" si="1"/>
        <v>I JA</v>
      </c>
    </row>
    <row r="21" spans="1:15" ht="20.100000000000001" customHeight="1" x14ac:dyDescent="0.25">
      <c r="A21" s="24" t="s">
        <v>138</v>
      </c>
      <c r="B21" s="25" t="s">
        <v>194</v>
      </c>
      <c r="C21" s="26" t="s">
        <v>195</v>
      </c>
      <c r="D21" s="27">
        <v>39082</v>
      </c>
      <c r="E21" s="28" t="s">
        <v>16</v>
      </c>
      <c r="F21" s="28" t="s">
        <v>107</v>
      </c>
      <c r="G21" s="29">
        <v>35.04</v>
      </c>
      <c r="H21" s="29">
        <v>38.89</v>
      </c>
      <c r="I21" s="29">
        <v>38.75</v>
      </c>
      <c r="J21" s="30"/>
      <c r="K21" s="29">
        <v>39.14</v>
      </c>
      <c r="L21" s="29">
        <v>38.08</v>
      </c>
      <c r="M21" s="29">
        <v>41.95</v>
      </c>
      <c r="N21" s="31">
        <f t="shared" si="0"/>
        <v>41.95</v>
      </c>
      <c r="O21" s="32" t="str">
        <f t="shared" si="1"/>
        <v>I JA</v>
      </c>
    </row>
    <row r="22" spans="1:15" ht="20.100000000000001" customHeight="1" x14ac:dyDescent="0.25">
      <c r="A22" s="24" t="s">
        <v>196</v>
      </c>
      <c r="B22" s="25" t="s">
        <v>25</v>
      </c>
      <c r="C22" s="26" t="s">
        <v>197</v>
      </c>
      <c r="D22" s="27">
        <v>39342</v>
      </c>
      <c r="E22" s="28" t="s">
        <v>20</v>
      </c>
      <c r="F22" s="28" t="s">
        <v>19</v>
      </c>
      <c r="G22" s="29">
        <v>37.19</v>
      </c>
      <c r="H22" s="29">
        <v>37.96</v>
      </c>
      <c r="I22" s="29">
        <v>34.92</v>
      </c>
      <c r="J22" s="30"/>
      <c r="K22" s="29">
        <v>39.590000000000003</v>
      </c>
      <c r="L22" s="29">
        <v>38.369999999999997</v>
      </c>
      <c r="M22" s="29">
        <v>36.47</v>
      </c>
      <c r="N22" s="31">
        <f t="shared" si="0"/>
        <v>39.590000000000003</v>
      </c>
      <c r="O22" s="32" t="str">
        <f t="shared" si="1"/>
        <v>I JA</v>
      </c>
    </row>
    <row r="23" spans="1:15" ht="20.100000000000001" customHeight="1" x14ac:dyDescent="0.25">
      <c r="A23" s="24" t="s">
        <v>138</v>
      </c>
      <c r="B23" s="25" t="s">
        <v>198</v>
      </c>
      <c r="C23" s="26" t="s">
        <v>199</v>
      </c>
      <c r="D23" s="27">
        <v>39437</v>
      </c>
      <c r="E23" s="28" t="s">
        <v>20</v>
      </c>
      <c r="F23" s="28" t="s">
        <v>19</v>
      </c>
      <c r="G23" s="29">
        <v>34.590000000000003</v>
      </c>
      <c r="H23" s="29" t="s">
        <v>161</v>
      </c>
      <c r="I23" s="29" t="s">
        <v>161</v>
      </c>
      <c r="J23" s="30"/>
      <c r="K23" s="29">
        <v>32.43</v>
      </c>
      <c r="L23" s="29" t="s">
        <v>161</v>
      </c>
      <c r="M23" s="29" t="s">
        <v>161</v>
      </c>
      <c r="N23" s="31">
        <f t="shared" si="0"/>
        <v>34.590000000000003</v>
      </c>
      <c r="O23" s="32" t="str">
        <f t="shared" si="1"/>
        <v>II JA</v>
      </c>
    </row>
    <row r="24" spans="1:15" s="4" customFormat="1" ht="4.2" x14ac:dyDescent="0.15">
      <c r="B24" s="5"/>
      <c r="E24" s="6"/>
    </row>
    <row r="25" spans="1:15" ht="15.6" x14ac:dyDescent="0.3">
      <c r="B25" s="7" t="s">
        <v>167</v>
      </c>
      <c r="D25" s="8"/>
      <c r="E25" s="9" t="s">
        <v>145</v>
      </c>
      <c r="F25" s="8"/>
      <c r="G25" s="1"/>
      <c r="H25" s="1"/>
      <c r="I25" s="1"/>
      <c r="J25" s="1"/>
      <c r="K25" s="1"/>
      <c r="L25" s="1"/>
      <c r="M25" s="1"/>
      <c r="N25" s="1"/>
    </row>
    <row r="26" spans="1:15" s="4" customFormat="1" ht="4.8" thickBot="1" x14ac:dyDescent="0.2">
      <c r="B26" s="10"/>
      <c r="D26" s="11"/>
      <c r="E26" s="12"/>
      <c r="F26" s="11"/>
    </row>
    <row r="27" spans="1:15" ht="13.8" thickBot="1" x14ac:dyDescent="0.3">
      <c r="G27" s="36" t="s">
        <v>129</v>
      </c>
      <c r="H27" s="37"/>
      <c r="I27" s="37"/>
      <c r="J27" s="37"/>
      <c r="K27" s="37"/>
      <c r="L27" s="37"/>
      <c r="M27" s="38"/>
    </row>
    <row r="28" spans="1:15" ht="13.8" thickBot="1" x14ac:dyDescent="0.3">
      <c r="A28" s="14" t="s">
        <v>160</v>
      </c>
      <c r="B28" s="15" t="s">
        <v>0</v>
      </c>
      <c r="C28" s="16" t="s">
        <v>1</v>
      </c>
      <c r="D28" s="17" t="s">
        <v>2</v>
      </c>
      <c r="E28" s="18" t="s">
        <v>4</v>
      </c>
      <c r="F28" s="19" t="s">
        <v>3</v>
      </c>
      <c r="G28" s="20">
        <v>1</v>
      </c>
      <c r="H28" s="21">
        <v>2</v>
      </c>
      <c r="I28" s="21">
        <v>3</v>
      </c>
      <c r="J28" s="21" t="s">
        <v>130</v>
      </c>
      <c r="K28" s="21">
        <v>4</v>
      </c>
      <c r="L28" s="21">
        <v>5</v>
      </c>
      <c r="M28" s="22">
        <v>6</v>
      </c>
      <c r="N28" s="23" t="s">
        <v>131</v>
      </c>
      <c r="O28" s="23" t="s">
        <v>132</v>
      </c>
    </row>
    <row r="29" spans="1:15" ht="20.100000000000001" customHeight="1" x14ac:dyDescent="0.25">
      <c r="A29" s="24" t="s">
        <v>108</v>
      </c>
      <c r="B29" s="25" t="s">
        <v>21</v>
      </c>
      <c r="C29" s="26" t="s">
        <v>200</v>
      </c>
      <c r="D29" s="27">
        <v>38622</v>
      </c>
      <c r="E29" s="28" t="s">
        <v>201</v>
      </c>
      <c r="F29" s="28" t="s">
        <v>202</v>
      </c>
      <c r="G29" s="29">
        <v>47.78</v>
      </c>
      <c r="H29" s="29">
        <v>57.48</v>
      </c>
      <c r="I29" s="29" t="s">
        <v>161</v>
      </c>
      <c r="J29" s="30"/>
      <c r="K29" s="29" t="s">
        <v>161</v>
      </c>
      <c r="L29" s="29">
        <v>50.36</v>
      </c>
      <c r="M29" s="29">
        <v>49.06</v>
      </c>
      <c r="N29" s="31">
        <f>MAX(G29:I29,K29:M29)</f>
        <v>57.48</v>
      </c>
      <c r="O29" s="32" t="str">
        <f>IF(ISBLANK(N29),"",IF(N29&lt;42,"",IF(N29&gt;=78,"TSM",IF(N29&gt;=73,"SM",IF(N29&gt;=67,"KSM",IF(N29&gt;=60,"I A",IF(N29&gt;=52,"II A",IF(N29&gt;=42,"III A"))))))))</f>
        <v>II A</v>
      </c>
    </row>
    <row r="30" spans="1:15" ht="20.100000000000001" customHeight="1" x14ac:dyDescent="0.25">
      <c r="A30" s="24" t="s">
        <v>112</v>
      </c>
      <c r="B30" s="25" t="s">
        <v>41</v>
      </c>
      <c r="C30" s="26" t="s">
        <v>203</v>
      </c>
      <c r="D30" s="27">
        <v>38058</v>
      </c>
      <c r="E30" s="28" t="s">
        <v>159</v>
      </c>
      <c r="F30" s="28" t="s">
        <v>107</v>
      </c>
      <c r="G30" s="29">
        <v>50.74</v>
      </c>
      <c r="H30" s="29">
        <v>50.63</v>
      </c>
      <c r="I30" s="29">
        <v>46.56</v>
      </c>
      <c r="J30" s="30"/>
      <c r="K30" s="29" t="s">
        <v>161</v>
      </c>
      <c r="L30" s="29">
        <v>50.35</v>
      </c>
      <c r="M30" s="29">
        <v>45.73</v>
      </c>
      <c r="N30" s="31">
        <f>MAX(G30:I30,K30:M30)</f>
        <v>50.74</v>
      </c>
      <c r="O30" s="32" t="str">
        <f>IF(ISBLANK(N30),"",IF(N30&lt;42,"",IF(N30&gt;=78,"TSM",IF(N30&gt;=73,"SM",IF(N30&gt;=67,"KSM",IF(N30&gt;=60,"I A",IF(N30&gt;=52,"II A",IF(N30&gt;=42,"III A"))))))))</f>
        <v>III A</v>
      </c>
    </row>
    <row r="31" spans="1:15" ht="20.100000000000001" customHeight="1" x14ac:dyDescent="0.25">
      <c r="A31" s="24" t="s">
        <v>116</v>
      </c>
      <c r="B31" s="25" t="s">
        <v>204</v>
      </c>
      <c r="C31" s="26" t="s">
        <v>205</v>
      </c>
      <c r="D31" s="27">
        <v>38202</v>
      </c>
      <c r="E31" s="28" t="s">
        <v>20</v>
      </c>
      <c r="F31" s="28" t="s">
        <v>19</v>
      </c>
      <c r="G31" s="29">
        <v>44.26</v>
      </c>
      <c r="H31" s="29">
        <v>41.88</v>
      </c>
      <c r="I31" s="29">
        <v>45.63</v>
      </c>
      <c r="J31" s="30"/>
      <c r="K31" s="29">
        <v>44.19</v>
      </c>
      <c r="L31" s="29">
        <v>45</v>
      </c>
      <c r="M31" s="29">
        <v>44.74</v>
      </c>
      <c r="N31" s="31">
        <f>MAX(G31:I31,K31:M31)</f>
        <v>45.63</v>
      </c>
      <c r="O31" s="32" t="str">
        <f>IF(ISBLANK(N31),"",IF(N31&lt;42,"",IF(N31&gt;=78,"TSM",IF(N31&gt;=73,"SM",IF(N31&gt;=67,"KSM",IF(N31&gt;=60,"I A",IF(N31&gt;=52,"II A",IF(N31&gt;=42,"III A"))))))))</f>
        <v>III A</v>
      </c>
    </row>
    <row r="32" spans="1:15" s="4" customFormat="1" ht="4.2" x14ac:dyDescent="0.15">
      <c r="B32" s="5"/>
      <c r="E32" s="6"/>
    </row>
    <row r="33" spans="1:16" ht="15.6" x14ac:dyDescent="0.3">
      <c r="B33" s="7" t="s">
        <v>167</v>
      </c>
      <c r="D33" s="8"/>
      <c r="E33" s="9" t="s">
        <v>137</v>
      </c>
      <c r="F33" s="8"/>
      <c r="G33" s="1"/>
      <c r="H33" s="1"/>
      <c r="I33" s="1"/>
      <c r="J33" s="1"/>
      <c r="K33" s="1"/>
      <c r="L33" s="1"/>
      <c r="M33" s="1"/>
      <c r="N33" s="1"/>
    </row>
    <row r="34" spans="1:16" s="4" customFormat="1" ht="4.8" thickBot="1" x14ac:dyDescent="0.2">
      <c r="B34" s="10"/>
      <c r="D34" s="11"/>
      <c r="E34" s="12"/>
      <c r="F34" s="11"/>
    </row>
    <row r="35" spans="1:16" ht="13.8" thickBot="1" x14ac:dyDescent="0.3">
      <c r="G35" s="36" t="s">
        <v>129</v>
      </c>
      <c r="H35" s="37"/>
      <c r="I35" s="37"/>
      <c r="J35" s="37"/>
      <c r="K35" s="37"/>
      <c r="L35" s="37"/>
      <c r="M35" s="38"/>
    </row>
    <row r="36" spans="1:16" ht="13.8" thickBot="1" x14ac:dyDescent="0.3">
      <c r="A36" s="14" t="s">
        <v>160</v>
      </c>
      <c r="B36" s="15" t="s">
        <v>0</v>
      </c>
      <c r="C36" s="16" t="s">
        <v>1</v>
      </c>
      <c r="D36" s="17" t="s">
        <v>2</v>
      </c>
      <c r="E36" s="18" t="s">
        <v>4</v>
      </c>
      <c r="F36" s="19" t="s">
        <v>3</v>
      </c>
      <c r="G36" s="20">
        <v>1</v>
      </c>
      <c r="H36" s="21">
        <v>2</v>
      </c>
      <c r="I36" s="21">
        <v>3</v>
      </c>
      <c r="J36" s="21" t="s">
        <v>130</v>
      </c>
      <c r="K36" s="21">
        <v>4</v>
      </c>
      <c r="L36" s="21">
        <v>5</v>
      </c>
      <c r="M36" s="22">
        <v>6</v>
      </c>
      <c r="N36" s="23" t="s">
        <v>131</v>
      </c>
      <c r="O36" s="23" t="s">
        <v>132</v>
      </c>
    </row>
    <row r="37" spans="1:16" ht="20.100000000000001" customHeight="1" x14ac:dyDescent="0.25">
      <c r="A37" s="24" t="s">
        <v>108</v>
      </c>
      <c r="B37" s="25" t="s">
        <v>10</v>
      </c>
      <c r="C37" s="26" t="s">
        <v>206</v>
      </c>
      <c r="D37" s="27">
        <v>36600</v>
      </c>
      <c r="E37" s="28" t="s">
        <v>207</v>
      </c>
      <c r="F37" s="28" t="s">
        <v>107</v>
      </c>
      <c r="G37" s="29">
        <v>66.209999999999994</v>
      </c>
      <c r="H37" s="29" t="s">
        <v>208</v>
      </c>
      <c r="I37" s="29" t="s">
        <v>208</v>
      </c>
      <c r="J37" s="29" t="s">
        <v>208</v>
      </c>
      <c r="K37" s="29" t="s">
        <v>208</v>
      </c>
      <c r="L37" s="29" t="s">
        <v>208</v>
      </c>
      <c r="M37" s="29" t="s">
        <v>208</v>
      </c>
      <c r="N37" s="31">
        <f>MAX(G37:I37,K37:M37)</f>
        <v>66.209999999999994</v>
      </c>
      <c r="O37" s="32" t="str">
        <f>IF(ISBLANK(N37),"",IF(N37&lt;42,"",IF(N37&gt;=78,"TSM",IF(N37&gt;=73,"SM",IF(N37&gt;=67,"KSM",IF(N37&gt;=60,"I A",IF(N37&gt;=52,"II A",IF(N37&gt;=42,"III A"))))))))</f>
        <v>I A</v>
      </c>
    </row>
    <row r="38" spans="1:16" ht="20.100000000000001" customHeight="1" x14ac:dyDescent="0.25">
      <c r="A38" s="24" t="s">
        <v>112</v>
      </c>
      <c r="B38" s="25" t="s">
        <v>209</v>
      </c>
      <c r="C38" s="26" t="s">
        <v>188</v>
      </c>
      <c r="D38" s="27">
        <v>36543</v>
      </c>
      <c r="E38" s="28" t="s">
        <v>159</v>
      </c>
      <c r="F38" s="28" t="s">
        <v>107</v>
      </c>
      <c r="G38" s="29">
        <v>56.65</v>
      </c>
      <c r="H38" s="29">
        <v>58.04</v>
      </c>
      <c r="I38" s="29" t="s">
        <v>161</v>
      </c>
      <c r="J38" s="30"/>
      <c r="K38" s="29">
        <v>55.67</v>
      </c>
      <c r="L38" s="29" t="s">
        <v>161</v>
      </c>
      <c r="M38" s="29">
        <v>55.38</v>
      </c>
      <c r="N38" s="31">
        <f>MAX(G38:I38,K38:M38)</f>
        <v>58.04</v>
      </c>
      <c r="O38" s="32" t="str">
        <f>IF(ISBLANK(N38),"",IF(N38&lt;42,"",IF(N38&gt;=78,"TSM",IF(N38&gt;=73,"SM",IF(N38&gt;=67,"KSM",IF(N38&gt;=60,"I A",IF(N38&gt;=52,"II A",IF(N38&gt;=42,"III A"))))))))</f>
        <v>II A</v>
      </c>
    </row>
    <row r="39" spans="1:16" ht="20.100000000000001" customHeight="1" x14ac:dyDescent="0.25">
      <c r="A39" s="24" t="s">
        <v>116</v>
      </c>
      <c r="B39" s="25" t="s">
        <v>210</v>
      </c>
      <c r="C39" s="26" t="s">
        <v>211</v>
      </c>
      <c r="D39" s="27">
        <v>36013</v>
      </c>
      <c r="E39" s="28" t="s">
        <v>159</v>
      </c>
      <c r="F39" s="28" t="s">
        <v>107</v>
      </c>
      <c r="G39" s="29" t="s">
        <v>161</v>
      </c>
      <c r="H39" s="29">
        <v>48.25</v>
      </c>
      <c r="I39" s="29">
        <v>44.89</v>
      </c>
      <c r="J39" s="30"/>
      <c r="K39" s="29">
        <v>43.04</v>
      </c>
      <c r="L39" s="29">
        <v>45.38</v>
      </c>
      <c r="M39" s="29" t="s">
        <v>161</v>
      </c>
      <c r="N39" s="31">
        <f>MAX(G39:I39,K39:M39)</f>
        <v>48.25</v>
      </c>
      <c r="O39" s="32" t="str">
        <f>IF(ISBLANK(N39),"",IF(N39&lt;42,"",IF(N39&gt;=78,"TSM",IF(N39&gt;=73,"SM",IF(N39&gt;=67,"KSM",IF(N39&gt;=60,"I A",IF(N39&gt;=52,"II A",IF(N39&gt;=42,"III A"))))))))</f>
        <v>III A</v>
      </c>
    </row>
    <row r="40" spans="1:16" ht="20.100000000000001" customHeight="1" x14ac:dyDescent="0.25">
      <c r="A40" s="24" t="s">
        <v>120</v>
      </c>
      <c r="B40" s="25" t="s">
        <v>212</v>
      </c>
      <c r="C40" s="26" t="s">
        <v>213</v>
      </c>
      <c r="D40" s="27">
        <v>37778</v>
      </c>
      <c r="E40" s="28" t="s">
        <v>20</v>
      </c>
      <c r="F40" s="28" t="s">
        <v>19</v>
      </c>
      <c r="G40" s="29">
        <v>37.72</v>
      </c>
      <c r="H40" s="29">
        <v>43.09</v>
      </c>
      <c r="I40" s="29">
        <v>42.57</v>
      </c>
      <c r="J40" s="30"/>
      <c r="K40" s="29">
        <v>38.479999999999997</v>
      </c>
      <c r="L40" s="29" t="s">
        <v>161</v>
      </c>
      <c r="M40" s="29" t="s">
        <v>161</v>
      </c>
      <c r="N40" s="31">
        <f>MAX(G40:I40,K40:M40)</f>
        <v>43.09</v>
      </c>
      <c r="O40" s="32" t="str">
        <f>IF(ISBLANK(N40),"",IF(N40&lt;42,"",IF(N40&gt;=78,"TSM",IF(N40&gt;=73,"SM",IF(N40&gt;=67,"KSM",IF(N40&gt;=60,"I A",IF(N40&gt;=52,"II A",IF(N40&gt;=42,"III A"))))))))</f>
        <v>III A</v>
      </c>
    </row>
    <row r="41" spans="1:16" x14ac:dyDescent="0.25">
      <c r="N41" s="33"/>
      <c r="O41" s="33"/>
      <c r="P41" s="33"/>
    </row>
  </sheetData>
  <mergeCells count="4">
    <mergeCell ref="G5:M5"/>
    <mergeCell ref="G15:M15"/>
    <mergeCell ref="G27:M27"/>
    <mergeCell ref="G35:M35"/>
  </mergeCells>
  <printOptions horizontalCentered="1"/>
  <pageMargins left="0.39370078740157483" right="0.39370078740157483" top="0.4" bottom="0.26" header="0.26" footer="0.21"/>
  <pageSetup paperSize="9" scale="91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topLeftCell="A16" zoomScale="90" workbookViewId="0">
      <selection activeCell="F42" sqref="F41:F42"/>
    </sheetView>
  </sheetViews>
  <sheetFormatPr defaultRowHeight="13.2" x14ac:dyDescent="0.25"/>
  <cols>
    <col min="1" max="1" width="6" style="1" customWidth="1"/>
    <col min="2" max="2" width="10.88671875" style="1" customWidth="1"/>
    <col min="3" max="3" width="14.44140625" style="1" customWidth="1"/>
    <col min="4" max="4" width="10.88671875" style="1" customWidth="1"/>
    <col min="5" max="5" width="17.44140625" style="1" customWidth="1"/>
    <col min="6" max="6" width="13.6640625" style="1" bestFit="1" customWidth="1"/>
    <col min="7" max="9" width="7" style="33" customWidth="1"/>
    <col min="10" max="10" width="5.6640625" style="33" hidden="1" customWidth="1"/>
    <col min="11" max="13" width="7" style="33" customWidth="1"/>
    <col min="14" max="14" width="7.5546875" style="13" customWidth="1"/>
    <col min="15" max="15" width="7" style="1" bestFit="1" customWidth="1"/>
    <col min="16" max="256" width="9.109375" style="1"/>
    <col min="257" max="257" width="6" style="1" customWidth="1"/>
    <col min="258" max="258" width="10.88671875" style="1" customWidth="1"/>
    <col min="259" max="259" width="14.44140625" style="1" customWidth="1"/>
    <col min="260" max="260" width="10.88671875" style="1" customWidth="1"/>
    <col min="261" max="261" width="21.44140625" style="1" customWidth="1"/>
    <col min="262" max="262" width="12.88671875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271" width="7" style="1" bestFit="1" customWidth="1"/>
    <col min="272" max="512" width="9.109375" style="1"/>
    <col min="513" max="513" width="6" style="1" customWidth="1"/>
    <col min="514" max="514" width="10.88671875" style="1" customWidth="1"/>
    <col min="515" max="515" width="14.44140625" style="1" customWidth="1"/>
    <col min="516" max="516" width="10.88671875" style="1" customWidth="1"/>
    <col min="517" max="517" width="21.44140625" style="1" customWidth="1"/>
    <col min="518" max="518" width="12.88671875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527" width="7" style="1" bestFit="1" customWidth="1"/>
    <col min="528" max="768" width="9.109375" style="1"/>
    <col min="769" max="769" width="6" style="1" customWidth="1"/>
    <col min="770" max="770" width="10.88671875" style="1" customWidth="1"/>
    <col min="771" max="771" width="14.44140625" style="1" customWidth="1"/>
    <col min="772" max="772" width="10.88671875" style="1" customWidth="1"/>
    <col min="773" max="773" width="21.44140625" style="1" customWidth="1"/>
    <col min="774" max="774" width="12.88671875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783" width="7" style="1" bestFit="1" customWidth="1"/>
    <col min="784" max="1024" width="9.109375" style="1"/>
    <col min="1025" max="1025" width="6" style="1" customWidth="1"/>
    <col min="1026" max="1026" width="10.88671875" style="1" customWidth="1"/>
    <col min="1027" max="1027" width="14.44140625" style="1" customWidth="1"/>
    <col min="1028" max="1028" width="10.88671875" style="1" customWidth="1"/>
    <col min="1029" max="1029" width="21.44140625" style="1" customWidth="1"/>
    <col min="1030" max="1030" width="12.88671875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039" width="7" style="1" bestFit="1" customWidth="1"/>
    <col min="1040" max="1280" width="9.109375" style="1"/>
    <col min="1281" max="1281" width="6" style="1" customWidth="1"/>
    <col min="1282" max="1282" width="10.88671875" style="1" customWidth="1"/>
    <col min="1283" max="1283" width="14.44140625" style="1" customWidth="1"/>
    <col min="1284" max="1284" width="10.88671875" style="1" customWidth="1"/>
    <col min="1285" max="1285" width="21.44140625" style="1" customWidth="1"/>
    <col min="1286" max="1286" width="12.88671875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295" width="7" style="1" bestFit="1" customWidth="1"/>
    <col min="1296" max="1536" width="9.109375" style="1"/>
    <col min="1537" max="1537" width="6" style="1" customWidth="1"/>
    <col min="1538" max="1538" width="10.88671875" style="1" customWidth="1"/>
    <col min="1539" max="1539" width="14.44140625" style="1" customWidth="1"/>
    <col min="1540" max="1540" width="10.88671875" style="1" customWidth="1"/>
    <col min="1541" max="1541" width="21.44140625" style="1" customWidth="1"/>
    <col min="1542" max="1542" width="12.88671875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551" width="7" style="1" bestFit="1" customWidth="1"/>
    <col min="1552" max="1792" width="9.109375" style="1"/>
    <col min="1793" max="1793" width="6" style="1" customWidth="1"/>
    <col min="1794" max="1794" width="10.88671875" style="1" customWidth="1"/>
    <col min="1795" max="1795" width="14.44140625" style="1" customWidth="1"/>
    <col min="1796" max="1796" width="10.88671875" style="1" customWidth="1"/>
    <col min="1797" max="1797" width="21.44140625" style="1" customWidth="1"/>
    <col min="1798" max="1798" width="12.88671875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1807" width="7" style="1" bestFit="1" customWidth="1"/>
    <col min="1808" max="2048" width="9.109375" style="1"/>
    <col min="2049" max="2049" width="6" style="1" customWidth="1"/>
    <col min="2050" max="2050" width="10.88671875" style="1" customWidth="1"/>
    <col min="2051" max="2051" width="14.44140625" style="1" customWidth="1"/>
    <col min="2052" max="2052" width="10.88671875" style="1" customWidth="1"/>
    <col min="2053" max="2053" width="21.44140625" style="1" customWidth="1"/>
    <col min="2054" max="2054" width="12.88671875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063" width="7" style="1" bestFit="1" customWidth="1"/>
    <col min="2064" max="2304" width="9.109375" style="1"/>
    <col min="2305" max="2305" width="6" style="1" customWidth="1"/>
    <col min="2306" max="2306" width="10.88671875" style="1" customWidth="1"/>
    <col min="2307" max="2307" width="14.44140625" style="1" customWidth="1"/>
    <col min="2308" max="2308" width="10.88671875" style="1" customWidth="1"/>
    <col min="2309" max="2309" width="21.44140625" style="1" customWidth="1"/>
    <col min="2310" max="2310" width="12.88671875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319" width="7" style="1" bestFit="1" customWidth="1"/>
    <col min="2320" max="2560" width="9.109375" style="1"/>
    <col min="2561" max="2561" width="6" style="1" customWidth="1"/>
    <col min="2562" max="2562" width="10.88671875" style="1" customWidth="1"/>
    <col min="2563" max="2563" width="14.44140625" style="1" customWidth="1"/>
    <col min="2564" max="2564" width="10.88671875" style="1" customWidth="1"/>
    <col min="2565" max="2565" width="21.44140625" style="1" customWidth="1"/>
    <col min="2566" max="2566" width="12.88671875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575" width="7" style="1" bestFit="1" customWidth="1"/>
    <col min="2576" max="2816" width="9.109375" style="1"/>
    <col min="2817" max="2817" width="6" style="1" customWidth="1"/>
    <col min="2818" max="2818" width="10.88671875" style="1" customWidth="1"/>
    <col min="2819" max="2819" width="14.44140625" style="1" customWidth="1"/>
    <col min="2820" max="2820" width="10.88671875" style="1" customWidth="1"/>
    <col min="2821" max="2821" width="21.44140625" style="1" customWidth="1"/>
    <col min="2822" max="2822" width="12.88671875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2831" width="7" style="1" bestFit="1" customWidth="1"/>
    <col min="2832" max="3072" width="9.109375" style="1"/>
    <col min="3073" max="3073" width="6" style="1" customWidth="1"/>
    <col min="3074" max="3074" width="10.88671875" style="1" customWidth="1"/>
    <col min="3075" max="3075" width="14.44140625" style="1" customWidth="1"/>
    <col min="3076" max="3076" width="10.88671875" style="1" customWidth="1"/>
    <col min="3077" max="3077" width="21.44140625" style="1" customWidth="1"/>
    <col min="3078" max="3078" width="12.88671875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087" width="7" style="1" bestFit="1" customWidth="1"/>
    <col min="3088" max="3328" width="9.109375" style="1"/>
    <col min="3329" max="3329" width="6" style="1" customWidth="1"/>
    <col min="3330" max="3330" width="10.88671875" style="1" customWidth="1"/>
    <col min="3331" max="3331" width="14.44140625" style="1" customWidth="1"/>
    <col min="3332" max="3332" width="10.88671875" style="1" customWidth="1"/>
    <col min="3333" max="3333" width="21.44140625" style="1" customWidth="1"/>
    <col min="3334" max="3334" width="12.88671875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343" width="7" style="1" bestFit="1" customWidth="1"/>
    <col min="3344" max="3584" width="9.109375" style="1"/>
    <col min="3585" max="3585" width="6" style="1" customWidth="1"/>
    <col min="3586" max="3586" width="10.88671875" style="1" customWidth="1"/>
    <col min="3587" max="3587" width="14.44140625" style="1" customWidth="1"/>
    <col min="3588" max="3588" width="10.88671875" style="1" customWidth="1"/>
    <col min="3589" max="3589" width="21.44140625" style="1" customWidth="1"/>
    <col min="3590" max="3590" width="12.88671875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599" width="7" style="1" bestFit="1" customWidth="1"/>
    <col min="3600" max="3840" width="9.109375" style="1"/>
    <col min="3841" max="3841" width="6" style="1" customWidth="1"/>
    <col min="3842" max="3842" width="10.88671875" style="1" customWidth="1"/>
    <col min="3843" max="3843" width="14.44140625" style="1" customWidth="1"/>
    <col min="3844" max="3844" width="10.88671875" style="1" customWidth="1"/>
    <col min="3845" max="3845" width="21.44140625" style="1" customWidth="1"/>
    <col min="3846" max="3846" width="12.88671875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3855" width="7" style="1" bestFit="1" customWidth="1"/>
    <col min="3856" max="4096" width="9.109375" style="1"/>
    <col min="4097" max="4097" width="6" style="1" customWidth="1"/>
    <col min="4098" max="4098" width="10.88671875" style="1" customWidth="1"/>
    <col min="4099" max="4099" width="14.44140625" style="1" customWidth="1"/>
    <col min="4100" max="4100" width="10.88671875" style="1" customWidth="1"/>
    <col min="4101" max="4101" width="21.44140625" style="1" customWidth="1"/>
    <col min="4102" max="4102" width="12.88671875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111" width="7" style="1" bestFit="1" customWidth="1"/>
    <col min="4112" max="4352" width="9.109375" style="1"/>
    <col min="4353" max="4353" width="6" style="1" customWidth="1"/>
    <col min="4354" max="4354" width="10.88671875" style="1" customWidth="1"/>
    <col min="4355" max="4355" width="14.44140625" style="1" customWidth="1"/>
    <col min="4356" max="4356" width="10.88671875" style="1" customWidth="1"/>
    <col min="4357" max="4357" width="21.44140625" style="1" customWidth="1"/>
    <col min="4358" max="4358" width="12.88671875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367" width="7" style="1" bestFit="1" customWidth="1"/>
    <col min="4368" max="4608" width="9.109375" style="1"/>
    <col min="4609" max="4609" width="6" style="1" customWidth="1"/>
    <col min="4610" max="4610" width="10.88671875" style="1" customWidth="1"/>
    <col min="4611" max="4611" width="14.44140625" style="1" customWidth="1"/>
    <col min="4612" max="4612" width="10.88671875" style="1" customWidth="1"/>
    <col min="4613" max="4613" width="21.44140625" style="1" customWidth="1"/>
    <col min="4614" max="4614" width="12.88671875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623" width="7" style="1" bestFit="1" customWidth="1"/>
    <col min="4624" max="4864" width="9.109375" style="1"/>
    <col min="4865" max="4865" width="6" style="1" customWidth="1"/>
    <col min="4866" max="4866" width="10.88671875" style="1" customWidth="1"/>
    <col min="4867" max="4867" width="14.44140625" style="1" customWidth="1"/>
    <col min="4868" max="4868" width="10.88671875" style="1" customWidth="1"/>
    <col min="4869" max="4869" width="21.44140625" style="1" customWidth="1"/>
    <col min="4870" max="4870" width="12.88671875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4879" width="7" style="1" bestFit="1" customWidth="1"/>
    <col min="4880" max="5120" width="9.109375" style="1"/>
    <col min="5121" max="5121" width="6" style="1" customWidth="1"/>
    <col min="5122" max="5122" width="10.88671875" style="1" customWidth="1"/>
    <col min="5123" max="5123" width="14.44140625" style="1" customWidth="1"/>
    <col min="5124" max="5124" width="10.88671875" style="1" customWidth="1"/>
    <col min="5125" max="5125" width="21.44140625" style="1" customWidth="1"/>
    <col min="5126" max="5126" width="12.88671875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135" width="7" style="1" bestFit="1" customWidth="1"/>
    <col min="5136" max="5376" width="9.109375" style="1"/>
    <col min="5377" max="5377" width="6" style="1" customWidth="1"/>
    <col min="5378" max="5378" width="10.88671875" style="1" customWidth="1"/>
    <col min="5379" max="5379" width="14.44140625" style="1" customWidth="1"/>
    <col min="5380" max="5380" width="10.88671875" style="1" customWidth="1"/>
    <col min="5381" max="5381" width="21.44140625" style="1" customWidth="1"/>
    <col min="5382" max="5382" width="12.88671875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391" width="7" style="1" bestFit="1" customWidth="1"/>
    <col min="5392" max="5632" width="9.109375" style="1"/>
    <col min="5633" max="5633" width="6" style="1" customWidth="1"/>
    <col min="5634" max="5634" width="10.88671875" style="1" customWidth="1"/>
    <col min="5635" max="5635" width="14.44140625" style="1" customWidth="1"/>
    <col min="5636" max="5636" width="10.88671875" style="1" customWidth="1"/>
    <col min="5637" max="5637" width="21.44140625" style="1" customWidth="1"/>
    <col min="5638" max="5638" width="12.88671875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647" width="7" style="1" bestFit="1" customWidth="1"/>
    <col min="5648" max="5888" width="9.109375" style="1"/>
    <col min="5889" max="5889" width="6" style="1" customWidth="1"/>
    <col min="5890" max="5890" width="10.88671875" style="1" customWidth="1"/>
    <col min="5891" max="5891" width="14.44140625" style="1" customWidth="1"/>
    <col min="5892" max="5892" width="10.88671875" style="1" customWidth="1"/>
    <col min="5893" max="5893" width="21.44140625" style="1" customWidth="1"/>
    <col min="5894" max="5894" width="12.88671875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5903" width="7" style="1" bestFit="1" customWidth="1"/>
    <col min="5904" max="6144" width="9.109375" style="1"/>
    <col min="6145" max="6145" width="6" style="1" customWidth="1"/>
    <col min="6146" max="6146" width="10.88671875" style="1" customWidth="1"/>
    <col min="6147" max="6147" width="14.44140625" style="1" customWidth="1"/>
    <col min="6148" max="6148" width="10.88671875" style="1" customWidth="1"/>
    <col min="6149" max="6149" width="21.44140625" style="1" customWidth="1"/>
    <col min="6150" max="6150" width="12.88671875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159" width="7" style="1" bestFit="1" customWidth="1"/>
    <col min="6160" max="6400" width="9.109375" style="1"/>
    <col min="6401" max="6401" width="6" style="1" customWidth="1"/>
    <col min="6402" max="6402" width="10.88671875" style="1" customWidth="1"/>
    <col min="6403" max="6403" width="14.44140625" style="1" customWidth="1"/>
    <col min="6404" max="6404" width="10.88671875" style="1" customWidth="1"/>
    <col min="6405" max="6405" width="21.44140625" style="1" customWidth="1"/>
    <col min="6406" max="6406" width="12.88671875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415" width="7" style="1" bestFit="1" customWidth="1"/>
    <col min="6416" max="6656" width="9.109375" style="1"/>
    <col min="6657" max="6657" width="6" style="1" customWidth="1"/>
    <col min="6658" max="6658" width="10.88671875" style="1" customWidth="1"/>
    <col min="6659" max="6659" width="14.44140625" style="1" customWidth="1"/>
    <col min="6660" max="6660" width="10.88671875" style="1" customWidth="1"/>
    <col min="6661" max="6661" width="21.44140625" style="1" customWidth="1"/>
    <col min="6662" max="6662" width="12.88671875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671" width="7" style="1" bestFit="1" customWidth="1"/>
    <col min="6672" max="6912" width="9.109375" style="1"/>
    <col min="6913" max="6913" width="6" style="1" customWidth="1"/>
    <col min="6914" max="6914" width="10.88671875" style="1" customWidth="1"/>
    <col min="6915" max="6915" width="14.44140625" style="1" customWidth="1"/>
    <col min="6916" max="6916" width="10.88671875" style="1" customWidth="1"/>
    <col min="6917" max="6917" width="21.44140625" style="1" customWidth="1"/>
    <col min="6918" max="6918" width="12.88671875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6927" width="7" style="1" bestFit="1" customWidth="1"/>
    <col min="6928" max="7168" width="9.109375" style="1"/>
    <col min="7169" max="7169" width="6" style="1" customWidth="1"/>
    <col min="7170" max="7170" width="10.88671875" style="1" customWidth="1"/>
    <col min="7171" max="7171" width="14.44140625" style="1" customWidth="1"/>
    <col min="7172" max="7172" width="10.88671875" style="1" customWidth="1"/>
    <col min="7173" max="7173" width="21.44140625" style="1" customWidth="1"/>
    <col min="7174" max="7174" width="12.88671875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183" width="7" style="1" bestFit="1" customWidth="1"/>
    <col min="7184" max="7424" width="9.109375" style="1"/>
    <col min="7425" max="7425" width="6" style="1" customWidth="1"/>
    <col min="7426" max="7426" width="10.88671875" style="1" customWidth="1"/>
    <col min="7427" max="7427" width="14.44140625" style="1" customWidth="1"/>
    <col min="7428" max="7428" width="10.88671875" style="1" customWidth="1"/>
    <col min="7429" max="7429" width="21.44140625" style="1" customWidth="1"/>
    <col min="7430" max="7430" width="12.88671875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439" width="7" style="1" bestFit="1" customWidth="1"/>
    <col min="7440" max="7680" width="9.109375" style="1"/>
    <col min="7681" max="7681" width="6" style="1" customWidth="1"/>
    <col min="7682" max="7682" width="10.88671875" style="1" customWidth="1"/>
    <col min="7683" max="7683" width="14.44140625" style="1" customWidth="1"/>
    <col min="7684" max="7684" width="10.88671875" style="1" customWidth="1"/>
    <col min="7685" max="7685" width="21.44140625" style="1" customWidth="1"/>
    <col min="7686" max="7686" width="12.88671875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695" width="7" style="1" bestFit="1" customWidth="1"/>
    <col min="7696" max="7936" width="9.109375" style="1"/>
    <col min="7937" max="7937" width="6" style="1" customWidth="1"/>
    <col min="7938" max="7938" width="10.88671875" style="1" customWidth="1"/>
    <col min="7939" max="7939" width="14.44140625" style="1" customWidth="1"/>
    <col min="7940" max="7940" width="10.88671875" style="1" customWidth="1"/>
    <col min="7941" max="7941" width="21.44140625" style="1" customWidth="1"/>
    <col min="7942" max="7942" width="12.88671875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7951" width="7" style="1" bestFit="1" customWidth="1"/>
    <col min="7952" max="8192" width="9.109375" style="1"/>
    <col min="8193" max="8193" width="6" style="1" customWidth="1"/>
    <col min="8194" max="8194" width="10.88671875" style="1" customWidth="1"/>
    <col min="8195" max="8195" width="14.44140625" style="1" customWidth="1"/>
    <col min="8196" max="8196" width="10.88671875" style="1" customWidth="1"/>
    <col min="8197" max="8197" width="21.44140625" style="1" customWidth="1"/>
    <col min="8198" max="8198" width="12.88671875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207" width="7" style="1" bestFit="1" customWidth="1"/>
    <col min="8208" max="8448" width="9.109375" style="1"/>
    <col min="8449" max="8449" width="6" style="1" customWidth="1"/>
    <col min="8450" max="8450" width="10.88671875" style="1" customWidth="1"/>
    <col min="8451" max="8451" width="14.44140625" style="1" customWidth="1"/>
    <col min="8452" max="8452" width="10.88671875" style="1" customWidth="1"/>
    <col min="8453" max="8453" width="21.44140625" style="1" customWidth="1"/>
    <col min="8454" max="8454" width="12.88671875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463" width="7" style="1" bestFit="1" customWidth="1"/>
    <col min="8464" max="8704" width="9.109375" style="1"/>
    <col min="8705" max="8705" width="6" style="1" customWidth="1"/>
    <col min="8706" max="8706" width="10.88671875" style="1" customWidth="1"/>
    <col min="8707" max="8707" width="14.44140625" style="1" customWidth="1"/>
    <col min="8708" max="8708" width="10.88671875" style="1" customWidth="1"/>
    <col min="8709" max="8709" width="21.44140625" style="1" customWidth="1"/>
    <col min="8710" max="8710" width="12.88671875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719" width="7" style="1" bestFit="1" customWidth="1"/>
    <col min="8720" max="8960" width="9.109375" style="1"/>
    <col min="8961" max="8961" width="6" style="1" customWidth="1"/>
    <col min="8962" max="8962" width="10.88671875" style="1" customWidth="1"/>
    <col min="8963" max="8963" width="14.44140625" style="1" customWidth="1"/>
    <col min="8964" max="8964" width="10.88671875" style="1" customWidth="1"/>
    <col min="8965" max="8965" width="21.44140625" style="1" customWidth="1"/>
    <col min="8966" max="8966" width="12.88671875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8975" width="7" style="1" bestFit="1" customWidth="1"/>
    <col min="8976" max="9216" width="9.109375" style="1"/>
    <col min="9217" max="9217" width="6" style="1" customWidth="1"/>
    <col min="9218" max="9218" width="10.88671875" style="1" customWidth="1"/>
    <col min="9219" max="9219" width="14.44140625" style="1" customWidth="1"/>
    <col min="9220" max="9220" width="10.88671875" style="1" customWidth="1"/>
    <col min="9221" max="9221" width="21.44140625" style="1" customWidth="1"/>
    <col min="9222" max="9222" width="12.88671875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231" width="7" style="1" bestFit="1" customWidth="1"/>
    <col min="9232" max="9472" width="9.109375" style="1"/>
    <col min="9473" max="9473" width="6" style="1" customWidth="1"/>
    <col min="9474" max="9474" width="10.88671875" style="1" customWidth="1"/>
    <col min="9475" max="9475" width="14.44140625" style="1" customWidth="1"/>
    <col min="9476" max="9476" width="10.88671875" style="1" customWidth="1"/>
    <col min="9477" max="9477" width="21.44140625" style="1" customWidth="1"/>
    <col min="9478" max="9478" width="12.88671875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487" width="7" style="1" bestFit="1" customWidth="1"/>
    <col min="9488" max="9728" width="9.109375" style="1"/>
    <col min="9729" max="9729" width="6" style="1" customWidth="1"/>
    <col min="9730" max="9730" width="10.88671875" style="1" customWidth="1"/>
    <col min="9731" max="9731" width="14.44140625" style="1" customWidth="1"/>
    <col min="9732" max="9732" width="10.88671875" style="1" customWidth="1"/>
    <col min="9733" max="9733" width="21.44140625" style="1" customWidth="1"/>
    <col min="9734" max="9734" width="12.88671875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743" width="7" style="1" bestFit="1" customWidth="1"/>
    <col min="9744" max="9984" width="9.109375" style="1"/>
    <col min="9985" max="9985" width="6" style="1" customWidth="1"/>
    <col min="9986" max="9986" width="10.88671875" style="1" customWidth="1"/>
    <col min="9987" max="9987" width="14.44140625" style="1" customWidth="1"/>
    <col min="9988" max="9988" width="10.88671875" style="1" customWidth="1"/>
    <col min="9989" max="9989" width="21.44140625" style="1" customWidth="1"/>
    <col min="9990" max="9990" width="12.88671875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9999" width="7" style="1" bestFit="1" customWidth="1"/>
    <col min="10000" max="10240" width="9.109375" style="1"/>
    <col min="10241" max="10241" width="6" style="1" customWidth="1"/>
    <col min="10242" max="10242" width="10.88671875" style="1" customWidth="1"/>
    <col min="10243" max="10243" width="14.44140625" style="1" customWidth="1"/>
    <col min="10244" max="10244" width="10.88671875" style="1" customWidth="1"/>
    <col min="10245" max="10245" width="21.44140625" style="1" customWidth="1"/>
    <col min="10246" max="10246" width="12.88671875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255" width="7" style="1" bestFit="1" customWidth="1"/>
    <col min="10256" max="10496" width="9.109375" style="1"/>
    <col min="10497" max="10497" width="6" style="1" customWidth="1"/>
    <col min="10498" max="10498" width="10.88671875" style="1" customWidth="1"/>
    <col min="10499" max="10499" width="14.44140625" style="1" customWidth="1"/>
    <col min="10500" max="10500" width="10.88671875" style="1" customWidth="1"/>
    <col min="10501" max="10501" width="21.44140625" style="1" customWidth="1"/>
    <col min="10502" max="10502" width="12.88671875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511" width="7" style="1" bestFit="1" customWidth="1"/>
    <col min="10512" max="10752" width="9.109375" style="1"/>
    <col min="10753" max="10753" width="6" style="1" customWidth="1"/>
    <col min="10754" max="10754" width="10.88671875" style="1" customWidth="1"/>
    <col min="10755" max="10755" width="14.44140625" style="1" customWidth="1"/>
    <col min="10756" max="10756" width="10.88671875" style="1" customWidth="1"/>
    <col min="10757" max="10757" width="21.44140625" style="1" customWidth="1"/>
    <col min="10758" max="10758" width="12.88671875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0767" width="7" style="1" bestFit="1" customWidth="1"/>
    <col min="10768" max="11008" width="9.109375" style="1"/>
    <col min="11009" max="11009" width="6" style="1" customWidth="1"/>
    <col min="11010" max="11010" width="10.88671875" style="1" customWidth="1"/>
    <col min="11011" max="11011" width="14.44140625" style="1" customWidth="1"/>
    <col min="11012" max="11012" width="10.88671875" style="1" customWidth="1"/>
    <col min="11013" max="11013" width="21.44140625" style="1" customWidth="1"/>
    <col min="11014" max="11014" width="12.88671875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023" width="7" style="1" bestFit="1" customWidth="1"/>
    <col min="11024" max="11264" width="9.109375" style="1"/>
    <col min="11265" max="11265" width="6" style="1" customWidth="1"/>
    <col min="11266" max="11266" width="10.88671875" style="1" customWidth="1"/>
    <col min="11267" max="11267" width="14.44140625" style="1" customWidth="1"/>
    <col min="11268" max="11268" width="10.88671875" style="1" customWidth="1"/>
    <col min="11269" max="11269" width="21.44140625" style="1" customWidth="1"/>
    <col min="11270" max="11270" width="12.88671875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279" width="7" style="1" bestFit="1" customWidth="1"/>
    <col min="11280" max="11520" width="9.109375" style="1"/>
    <col min="11521" max="11521" width="6" style="1" customWidth="1"/>
    <col min="11522" max="11522" width="10.88671875" style="1" customWidth="1"/>
    <col min="11523" max="11523" width="14.44140625" style="1" customWidth="1"/>
    <col min="11524" max="11524" width="10.88671875" style="1" customWidth="1"/>
    <col min="11525" max="11525" width="21.44140625" style="1" customWidth="1"/>
    <col min="11526" max="11526" width="12.88671875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535" width="7" style="1" bestFit="1" customWidth="1"/>
    <col min="11536" max="11776" width="9.109375" style="1"/>
    <col min="11777" max="11777" width="6" style="1" customWidth="1"/>
    <col min="11778" max="11778" width="10.88671875" style="1" customWidth="1"/>
    <col min="11779" max="11779" width="14.44140625" style="1" customWidth="1"/>
    <col min="11780" max="11780" width="10.88671875" style="1" customWidth="1"/>
    <col min="11781" max="11781" width="21.44140625" style="1" customWidth="1"/>
    <col min="11782" max="11782" width="12.88671875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1791" width="7" style="1" bestFit="1" customWidth="1"/>
    <col min="11792" max="12032" width="9.109375" style="1"/>
    <col min="12033" max="12033" width="6" style="1" customWidth="1"/>
    <col min="12034" max="12034" width="10.88671875" style="1" customWidth="1"/>
    <col min="12035" max="12035" width="14.44140625" style="1" customWidth="1"/>
    <col min="12036" max="12036" width="10.88671875" style="1" customWidth="1"/>
    <col min="12037" max="12037" width="21.44140625" style="1" customWidth="1"/>
    <col min="12038" max="12038" width="12.88671875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047" width="7" style="1" bestFit="1" customWidth="1"/>
    <col min="12048" max="12288" width="9.109375" style="1"/>
    <col min="12289" max="12289" width="6" style="1" customWidth="1"/>
    <col min="12290" max="12290" width="10.88671875" style="1" customWidth="1"/>
    <col min="12291" max="12291" width="14.44140625" style="1" customWidth="1"/>
    <col min="12292" max="12292" width="10.88671875" style="1" customWidth="1"/>
    <col min="12293" max="12293" width="21.44140625" style="1" customWidth="1"/>
    <col min="12294" max="12294" width="12.88671875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303" width="7" style="1" bestFit="1" customWidth="1"/>
    <col min="12304" max="12544" width="9.109375" style="1"/>
    <col min="12545" max="12545" width="6" style="1" customWidth="1"/>
    <col min="12546" max="12546" width="10.88671875" style="1" customWidth="1"/>
    <col min="12547" max="12547" width="14.44140625" style="1" customWidth="1"/>
    <col min="12548" max="12548" width="10.88671875" style="1" customWidth="1"/>
    <col min="12549" max="12549" width="21.44140625" style="1" customWidth="1"/>
    <col min="12550" max="12550" width="12.88671875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559" width="7" style="1" bestFit="1" customWidth="1"/>
    <col min="12560" max="12800" width="9.109375" style="1"/>
    <col min="12801" max="12801" width="6" style="1" customWidth="1"/>
    <col min="12802" max="12802" width="10.88671875" style="1" customWidth="1"/>
    <col min="12803" max="12803" width="14.44140625" style="1" customWidth="1"/>
    <col min="12804" max="12804" width="10.88671875" style="1" customWidth="1"/>
    <col min="12805" max="12805" width="21.44140625" style="1" customWidth="1"/>
    <col min="12806" max="12806" width="12.88671875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2815" width="7" style="1" bestFit="1" customWidth="1"/>
    <col min="12816" max="13056" width="9.109375" style="1"/>
    <col min="13057" max="13057" width="6" style="1" customWidth="1"/>
    <col min="13058" max="13058" width="10.88671875" style="1" customWidth="1"/>
    <col min="13059" max="13059" width="14.44140625" style="1" customWidth="1"/>
    <col min="13060" max="13060" width="10.88671875" style="1" customWidth="1"/>
    <col min="13061" max="13061" width="21.44140625" style="1" customWidth="1"/>
    <col min="13062" max="13062" width="12.88671875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071" width="7" style="1" bestFit="1" customWidth="1"/>
    <col min="13072" max="13312" width="9.109375" style="1"/>
    <col min="13313" max="13313" width="6" style="1" customWidth="1"/>
    <col min="13314" max="13314" width="10.88671875" style="1" customWidth="1"/>
    <col min="13315" max="13315" width="14.44140625" style="1" customWidth="1"/>
    <col min="13316" max="13316" width="10.88671875" style="1" customWidth="1"/>
    <col min="13317" max="13317" width="21.44140625" style="1" customWidth="1"/>
    <col min="13318" max="13318" width="12.88671875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327" width="7" style="1" bestFit="1" customWidth="1"/>
    <col min="13328" max="13568" width="9.109375" style="1"/>
    <col min="13569" max="13569" width="6" style="1" customWidth="1"/>
    <col min="13570" max="13570" width="10.88671875" style="1" customWidth="1"/>
    <col min="13571" max="13571" width="14.44140625" style="1" customWidth="1"/>
    <col min="13572" max="13572" width="10.88671875" style="1" customWidth="1"/>
    <col min="13573" max="13573" width="21.44140625" style="1" customWidth="1"/>
    <col min="13574" max="13574" width="12.88671875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583" width="7" style="1" bestFit="1" customWidth="1"/>
    <col min="13584" max="13824" width="9.109375" style="1"/>
    <col min="13825" max="13825" width="6" style="1" customWidth="1"/>
    <col min="13826" max="13826" width="10.88671875" style="1" customWidth="1"/>
    <col min="13827" max="13827" width="14.44140625" style="1" customWidth="1"/>
    <col min="13828" max="13828" width="10.88671875" style="1" customWidth="1"/>
    <col min="13829" max="13829" width="21.44140625" style="1" customWidth="1"/>
    <col min="13830" max="13830" width="12.88671875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3839" width="7" style="1" bestFit="1" customWidth="1"/>
    <col min="13840" max="14080" width="9.109375" style="1"/>
    <col min="14081" max="14081" width="6" style="1" customWidth="1"/>
    <col min="14082" max="14082" width="10.88671875" style="1" customWidth="1"/>
    <col min="14083" max="14083" width="14.44140625" style="1" customWidth="1"/>
    <col min="14084" max="14084" width="10.88671875" style="1" customWidth="1"/>
    <col min="14085" max="14085" width="21.44140625" style="1" customWidth="1"/>
    <col min="14086" max="14086" width="12.88671875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095" width="7" style="1" bestFit="1" customWidth="1"/>
    <col min="14096" max="14336" width="9.109375" style="1"/>
    <col min="14337" max="14337" width="6" style="1" customWidth="1"/>
    <col min="14338" max="14338" width="10.88671875" style="1" customWidth="1"/>
    <col min="14339" max="14339" width="14.44140625" style="1" customWidth="1"/>
    <col min="14340" max="14340" width="10.88671875" style="1" customWidth="1"/>
    <col min="14341" max="14341" width="21.44140625" style="1" customWidth="1"/>
    <col min="14342" max="14342" width="12.88671875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351" width="7" style="1" bestFit="1" customWidth="1"/>
    <col min="14352" max="14592" width="9.109375" style="1"/>
    <col min="14593" max="14593" width="6" style="1" customWidth="1"/>
    <col min="14594" max="14594" width="10.88671875" style="1" customWidth="1"/>
    <col min="14595" max="14595" width="14.44140625" style="1" customWidth="1"/>
    <col min="14596" max="14596" width="10.88671875" style="1" customWidth="1"/>
    <col min="14597" max="14597" width="21.44140625" style="1" customWidth="1"/>
    <col min="14598" max="14598" width="12.88671875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607" width="7" style="1" bestFit="1" customWidth="1"/>
    <col min="14608" max="14848" width="9.109375" style="1"/>
    <col min="14849" max="14849" width="6" style="1" customWidth="1"/>
    <col min="14850" max="14850" width="10.88671875" style="1" customWidth="1"/>
    <col min="14851" max="14851" width="14.44140625" style="1" customWidth="1"/>
    <col min="14852" max="14852" width="10.88671875" style="1" customWidth="1"/>
    <col min="14853" max="14853" width="21.44140625" style="1" customWidth="1"/>
    <col min="14854" max="14854" width="12.88671875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4863" width="7" style="1" bestFit="1" customWidth="1"/>
    <col min="14864" max="15104" width="9.109375" style="1"/>
    <col min="15105" max="15105" width="6" style="1" customWidth="1"/>
    <col min="15106" max="15106" width="10.88671875" style="1" customWidth="1"/>
    <col min="15107" max="15107" width="14.44140625" style="1" customWidth="1"/>
    <col min="15108" max="15108" width="10.88671875" style="1" customWidth="1"/>
    <col min="15109" max="15109" width="21.44140625" style="1" customWidth="1"/>
    <col min="15110" max="15110" width="12.88671875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119" width="7" style="1" bestFit="1" customWidth="1"/>
    <col min="15120" max="15360" width="9.109375" style="1"/>
    <col min="15361" max="15361" width="6" style="1" customWidth="1"/>
    <col min="15362" max="15362" width="10.88671875" style="1" customWidth="1"/>
    <col min="15363" max="15363" width="14.44140625" style="1" customWidth="1"/>
    <col min="15364" max="15364" width="10.88671875" style="1" customWidth="1"/>
    <col min="15365" max="15365" width="21.44140625" style="1" customWidth="1"/>
    <col min="15366" max="15366" width="12.88671875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375" width="7" style="1" bestFit="1" customWidth="1"/>
    <col min="15376" max="15616" width="9.109375" style="1"/>
    <col min="15617" max="15617" width="6" style="1" customWidth="1"/>
    <col min="15618" max="15618" width="10.88671875" style="1" customWidth="1"/>
    <col min="15619" max="15619" width="14.44140625" style="1" customWidth="1"/>
    <col min="15620" max="15620" width="10.88671875" style="1" customWidth="1"/>
    <col min="15621" max="15621" width="21.44140625" style="1" customWidth="1"/>
    <col min="15622" max="15622" width="12.88671875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631" width="7" style="1" bestFit="1" customWidth="1"/>
    <col min="15632" max="15872" width="9.109375" style="1"/>
    <col min="15873" max="15873" width="6" style="1" customWidth="1"/>
    <col min="15874" max="15874" width="10.88671875" style="1" customWidth="1"/>
    <col min="15875" max="15875" width="14.44140625" style="1" customWidth="1"/>
    <col min="15876" max="15876" width="10.88671875" style="1" customWidth="1"/>
    <col min="15877" max="15877" width="21.44140625" style="1" customWidth="1"/>
    <col min="15878" max="15878" width="12.88671875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5887" width="7" style="1" bestFit="1" customWidth="1"/>
    <col min="15888" max="16128" width="9.109375" style="1"/>
    <col min="16129" max="16129" width="6" style="1" customWidth="1"/>
    <col min="16130" max="16130" width="10.88671875" style="1" customWidth="1"/>
    <col min="16131" max="16131" width="14.44140625" style="1" customWidth="1"/>
    <col min="16132" max="16132" width="10.88671875" style="1" customWidth="1"/>
    <col min="16133" max="16133" width="21.44140625" style="1" customWidth="1"/>
    <col min="16134" max="16134" width="12.88671875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143" width="7" style="1" bestFit="1" customWidth="1"/>
    <col min="16144" max="16384" width="9.109375" style="1"/>
  </cols>
  <sheetData>
    <row r="1" spans="1:15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166</v>
      </c>
    </row>
    <row r="2" spans="1:15" s="4" customFormat="1" ht="4.2" x14ac:dyDescent="0.15">
      <c r="B2" s="5"/>
      <c r="E2" s="6"/>
    </row>
    <row r="3" spans="1:15" ht="15.6" x14ac:dyDescent="0.3">
      <c r="B3" s="7" t="s">
        <v>167</v>
      </c>
      <c r="D3" s="8" t="s">
        <v>214</v>
      </c>
      <c r="E3" s="9" t="s">
        <v>141</v>
      </c>
      <c r="F3" s="8"/>
      <c r="G3" s="1"/>
      <c r="H3" s="1"/>
      <c r="I3" s="1"/>
      <c r="J3" s="1"/>
      <c r="K3" s="1"/>
      <c r="L3" s="1"/>
      <c r="M3" s="1"/>
      <c r="N3" s="1"/>
    </row>
    <row r="4" spans="1:15" s="4" customFormat="1" ht="4.8" thickBot="1" x14ac:dyDescent="0.2">
      <c r="B4" s="10"/>
      <c r="D4" s="11"/>
      <c r="E4" s="12"/>
      <c r="F4" s="11"/>
    </row>
    <row r="5" spans="1:15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5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5" ht="20.100000000000001" customHeight="1" x14ac:dyDescent="0.25">
      <c r="A7" s="24" t="s">
        <v>108</v>
      </c>
      <c r="B7" s="25" t="s">
        <v>23</v>
      </c>
      <c r="C7" s="26" t="s">
        <v>215</v>
      </c>
      <c r="D7" s="27" t="s">
        <v>216</v>
      </c>
      <c r="E7" s="28" t="s">
        <v>26</v>
      </c>
      <c r="F7" s="28" t="s">
        <v>107</v>
      </c>
      <c r="G7" s="29">
        <v>36.92</v>
      </c>
      <c r="H7" s="29" t="s">
        <v>161</v>
      </c>
      <c r="I7" s="29" t="s">
        <v>161</v>
      </c>
      <c r="J7" s="30"/>
      <c r="K7" s="29" t="s">
        <v>161</v>
      </c>
      <c r="L7" s="29">
        <v>34.61</v>
      </c>
      <c r="M7" s="29">
        <v>32.36</v>
      </c>
      <c r="N7" s="31">
        <f>MAX(G7:I7,K7:M7)</f>
        <v>36.92</v>
      </c>
      <c r="O7" s="32" t="str">
        <f>IF(ISBLANK(N7),"",IF(N7&gt;=90,"KSM",IF(N7&gt;=45,"I A",IF(N7&gt;=37,"II A",IF(N7&gt;=31,"III A",IF(N7&gt;=26,"I JA",IF(N7&gt;=22,"II JA",IF(N7&gt;=19,"III JA"))))))))</f>
        <v>III A</v>
      </c>
    </row>
    <row r="8" spans="1:15" ht="20.100000000000001" customHeight="1" x14ac:dyDescent="0.25">
      <c r="A8" s="24" t="s">
        <v>112</v>
      </c>
      <c r="B8" s="25" t="s">
        <v>217</v>
      </c>
      <c r="C8" s="26" t="s">
        <v>218</v>
      </c>
      <c r="D8" s="27">
        <v>39561</v>
      </c>
      <c r="E8" s="28" t="s">
        <v>16</v>
      </c>
      <c r="F8" s="28" t="s">
        <v>107</v>
      </c>
      <c r="G8" s="29">
        <v>32.369999999999997</v>
      </c>
      <c r="H8" s="29">
        <v>35.68</v>
      </c>
      <c r="I8" s="29" t="s">
        <v>161</v>
      </c>
      <c r="J8" s="30"/>
      <c r="K8" s="29">
        <v>33.32</v>
      </c>
      <c r="L8" s="29" t="s">
        <v>161</v>
      </c>
      <c r="M8" s="29">
        <v>33.25</v>
      </c>
      <c r="N8" s="31">
        <f>MAX(G8:I8,K8:M8)</f>
        <v>35.68</v>
      </c>
      <c r="O8" s="32" t="str">
        <f>IF(ISBLANK(N8),"",IF(N8&gt;=90,"KSM",IF(N8&gt;=45,"I A",IF(N8&gt;=37,"II A",IF(N8&gt;=31,"III A",IF(N8&gt;=26,"I JA",IF(N8&gt;=22,"II JA",IF(N8&gt;=19,"III JA"))))))))</f>
        <v>III A</v>
      </c>
    </row>
    <row r="9" spans="1:15" ht="20.100000000000001" customHeight="1" x14ac:dyDescent="0.25">
      <c r="A9" s="24" t="s">
        <v>116</v>
      </c>
      <c r="B9" s="25" t="s">
        <v>219</v>
      </c>
      <c r="C9" s="26" t="s">
        <v>220</v>
      </c>
      <c r="D9" s="27" t="s">
        <v>221</v>
      </c>
      <c r="E9" s="28" t="s">
        <v>26</v>
      </c>
      <c r="F9" s="28" t="s">
        <v>107</v>
      </c>
      <c r="G9" s="29">
        <v>25.62</v>
      </c>
      <c r="H9" s="29" t="s">
        <v>161</v>
      </c>
      <c r="I9" s="29">
        <v>25.25</v>
      </c>
      <c r="J9" s="30"/>
      <c r="K9" s="29">
        <v>26.73</v>
      </c>
      <c r="L9" s="29">
        <v>28.12</v>
      </c>
      <c r="M9" s="29">
        <v>28.55</v>
      </c>
      <c r="N9" s="31">
        <f>MAX(G9:I9,K9:M9)</f>
        <v>28.55</v>
      </c>
      <c r="O9" s="32" t="str">
        <f>IF(ISBLANK(N9),"",IF(N9&gt;=90,"KSM",IF(N9&gt;=45,"I A",IF(N9&gt;=37,"II A",IF(N9&gt;=31,"III A",IF(N9&gt;=26,"I JA",IF(N9&gt;=22,"II JA",IF(N9&gt;=19,"III JA"))))))))</f>
        <v>I JA</v>
      </c>
    </row>
    <row r="10" spans="1:15" ht="20.100000000000001" customHeight="1" x14ac:dyDescent="0.25">
      <c r="A10" s="24" t="s">
        <v>120</v>
      </c>
      <c r="B10" s="25" t="s">
        <v>222</v>
      </c>
      <c r="C10" s="26" t="s">
        <v>223</v>
      </c>
      <c r="D10" s="27" t="s">
        <v>224</v>
      </c>
      <c r="E10" s="28" t="s">
        <v>26</v>
      </c>
      <c r="F10" s="28" t="s">
        <v>107</v>
      </c>
      <c r="G10" s="29">
        <v>15.32</v>
      </c>
      <c r="H10" s="29">
        <v>17.329999999999998</v>
      </c>
      <c r="I10" s="29">
        <v>16.62</v>
      </c>
      <c r="J10" s="30"/>
      <c r="K10" s="29">
        <v>17.25</v>
      </c>
      <c r="L10" s="29">
        <v>18.25</v>
      </c>
      <c r="M10" s="29">
        <v>19.2</v>
      </c>
      <c r="N10" s="31">
        <f>MAX(G10:I10,K10:M10)</f>
        <v>19.2</v>
      </c>
      <c r="O10" s="32" t="str">
        <f>IF(ISBLANK(N10),"",IF(N10&gt;=90,"KSM",IF(N10&gt;=45,"I A",IF(N10&gt;=37,"II A",IF(N10&gt;=31,"III A",IF(N10&gt;=26,"I JA",IF(N10&gt;=22,"II JA",IF(N10&gt;=19,"III JA"))))))))</f>
        <v>III JA</v>
      </c>
    </row>
    <row r="11" spans="1:15" ht="20.100000000000001" customHeight="1" x14ac:dyDescent="0.25">
      <c r="A11" s="24" t="s">
        <v>138</v>
      </c>
      <c r="B11" s="25" t="s">
        <v>225</v>
      </c>
      <c r="C11" s="26" t="s">
        <v>226</v>
      </c>
      <c r="D11" s="27">
        <v>41022</v>
      </c>
      <c r="E11" s="28" t="s">
        <v>26</v>
      </c>
      <c r="F11" s="28" t="s">
        <v>107</v>
      </c>
      <c r="G11" s="29" t="s">
        <v>161</v>
      </c>
      <c r="H11" s="29">
        <v>16.87</v>
      </c>
      <c r="I11" s="29">
        <v>12.48</v>
      </c>
      <c r="J11" s="30"/>
      <c r="K11" s="29" t="s">
        <v>161</v>
      </c>
      <c r="L11" s="29">
        <v>15.29</v>
      </c>
      <c r="M11" s="29" t="s">
        <v>161</v>
      </c>
      <c r="N11" s="31">
        <f>MAX(G11:I11,K11:M11)</f>
        <v>16.87</v>
      </c>
      <c r="O11" s="32"/>
    </row>
    <row r="12" spans="1:15" s="4" customFormat="1" ht="4.2" x14ac:dyDescent="0.15">
      <c r="B12" s="5"/>
      <c r="E12" s="6"/>
    </row>
    <row r="13" spans="1:15" ht="15.6" x14ac:dyDescent="0.3">
      <c r="B13" s="7" t="s">
        <v>167</v>
      </c>
      <c r="D13" s="8" t="s">
        <v>227</v>
      </c>
      <c r="E13" s="9" t="s">
        <v>142</v>
      </c>
      <c r="F13" s="8"/>
      <c r="G13" s="1"/>
      <c r="H13" s="1"/>
      <c r="I13" s="1"/>
      <c r="J13" s="1"/>
      <c r="K13" s="1"/>
      <c r="L13" s="1"/>
      <c r="M13" s="1"/>
      <c r="N13" s="1"/>
    </row>
    <row r="14" spans="1:15" s="4" customFormat="1" ht="4.8" thickBot="1" x14ac:dyDescent="0.2">
      <c r="B14" s="10"/>
      <c r="D14" s="11"/>
      <c r="E14" s="12"/>
      <c r="F14" s="11"/>
    </row>
    <row r="15" spans="1:15" ht="13.8" thickBot="1" x14ac:dyDescent="0.3">
      <c r="G15" s="36" t="s">
        <v>129</v>
      </c>
      <c r="H15" s="37"/>
      <c r="I15" s="37"/>
      <c r="J15" s="37"/>
      <c r="K15" s="37"/>
      <c r="L15" s="37"/>
      <c r="M15" s="38"/>
    </row>
    <row r="16" spans="1:15" ht="13.8" thickBot="1" x14ac:dyDescent="0.3">
      <c r="A16" s="14" t="s">
        <v>160</v>
      </c>
      <c r="B16" s="15" t="s">
        <v>0</v>
      </c>
      <c r="C16" s="16" t="s">
        <v>1</v>
      </c>
      <c r="D16" s="17" t="s">
        <v>2</v>
      </c>
      <c r="E16" s="18" t="s">
        <v>4</v>
      </c>
      <c r="F16" s="19" t="s">
        <v>3</v>
      </c>
      <c r="G16" s="20">
        <v>1</v>
      </c>
      <c r="H16" s="21">
        <v>2</v>
      </c>
      <c r="I16" s="21">
        <v>3</v>
      </c>
      <c r="J16" s="21" t="s">
        <v>130</v>
      </c>
      <c r="K16" s="21">
        <v>4</v>
      </c>
      <c r="L16" s="21">
        <v>5</v>
      </c>
      <c r="M16" s="22">
        <v>6</v>
      </c>
      <c r="N16" s="23" t="s">
        <v>131</v>
      </c>
      <c r="O16" s="23" t="s">
        <v>132</v>
      </c>
    </row>
    <row r="17" spans="1:15" ht="19.5" customHeight="1" x14ac:dyDescent="0.25">
      <c r="A17" s="24" t="s">
        <v>108</v>
      </c>
      <c r="B17" s="25" t="s">
        <v>228</v>
      </c>
      <c r="C17" s="26" t="s">
        <v>229</v>
      </c>
      <c r="D17" s="27" t="s">
        <v>230</v>
      </c>
      <c r="E17" s="28" t="s">
        <v>26</v>
      </c>
      <c r="F17" s="28" t="s">
        <v>107</v>
      </c>
      <c r="G17" s="29" t="s">
        <v>161</v>
      </c>
      <c r="H17" s="29">
        <v>37.6</v>
      </c>
      <c r="I17" s="29">
        <v>36.840000000000003</v>
      </c>
      <c r="J17" s="30"/>
      <c r="K17" s="29">
        <v>39.14</v>
      </c>
      <c r="L17" s="29">
        <v>43.04</v>
      </c>
      <c r="M17" s="29">
        <v>40.19</v>
      </c>
      <c r="N17" s="31">
        <f t="shared" ref="N17:N26" si="0">MAX(G17:I17,K17:M17)</f>
        <v>43.04</v>
      </c>
      <c r="O17" s="32" t="str">
        <f t="shared" ref="O17:O25" si="1">IF(ISBLANK(N17),"",IF(N17&gt;=50,"KSM",IF(N17&gt;=43,"I A",IF(N17&gt;=35,"II A",IF(N17&gt;=29,"III A",IF(N17&gt;=24.5,"I JA",IF(N17&gt;=20.5,"II JA",IF(N17&gt;=17.5,"III JA"))))))))</f>
        <v>I A</v>
      </c>
    </row>
    <row r="18" spans="1:15" ht="19.5" customHeight="1" x14ac:dyDescent="0.25">
      <c r="A18" s="24" t="s">
        <v>112</v>
      </c>
      <c r="B18" s="25" t="s">
        <v>231</v>
      </c>
      <c r="C18" s="26" t="s">
        <v>232</v>
      </c>
      <c r="D18" s="27">
        <v>39055</v>
      </c>
      <c r="E18" s="28" t="s">
        <v>207</v>
      </c>
      <c r="F18" s="28" t="s">
        <v>107</v>
      </c>
      <c r="G18" s="29" t="s">
        <v>161</v>
      </c>
      <c r="H18" s="29">
        <v>31.62</v>
      </c>
      <c r="I18" s="29">
        <v>34.25</v>
      </c>
      <c r="J18" s="30"/>
      <c r="K18" s="29" t="s">
        <v>161</v>
      </c>
      <c r="L18" s="29">
        <v>38.26</v>
      </c>
      <c r="M18" s="29" t="s">
        <v>161</v>
      </c>
      <c r="N18" s="31">
        <f t="shared" si="0"/>
        <v>38.26</v>
      </c>
      <c r="O18" s="32" t="str">
        <f t="shared" si="1"/>
        <v>II A</v>
      </c>
    </row>
    <row r="19" spans="1:15" ht="19.5" customHeight="1" x14ac:dyDescent="0.25">
      <c r="A19" s="24" t="s">
        <v>116</v>
      </c>
      <c r="B19" s="25" t="s">
        <v>233</v>
      </c>
      <c r="C19" s="26" t="s">
        <v>234</v>
      </c>
      <c r="D19" s="27" t="s">
        <v>235</v>
      </c>
      <c r="E19" s="28" t="s">
        <v>53</v>
      </c>
      <c r="F19" s="28" t="s">
        <v>52</v>
      </c>
      <c r="G19" s="29" t="s">
        <v>161</v>
      </c>
      <c r="H19" s="29">
        <v>35.83</v>
      </c>
      <c r="I19" s="29">
        <v>35.340000000000003</v>
      </c>
      <c r="J19" s="30"/>
      <c r="K19" s="29">
        <v>34.5</v>
      </c>
      <c r="L19" s="29">
        <v>34.229999999999997</v>
      </c>
      <c r="M19" s="29">
        <v>34.58</v>
      </c>
      <c r="N19" s="31">
        <f t="shared" si="0"/>
        <v>35.83</v>
      </c>
      <c r="O19" s="32" t="str">
        <f t="shared" si="1"/>
        <v>II A</v>
      </c>
    </row>
    <row r="20" spans="1:15" ht="19.5" customHeight="1" x14ac:dyDescent="0.25">
      <c r="A20" s="24" t="s">
        <v>120</v>
      </c>
      <c r="B20" s="25" t="s">
        <v>236</v>
      </c>
      <c r="C20" s="26" t="s">
        <v>237</v>
      </c>
      <c r="D20" s="27" t="s">
        <v>238</v>
      </c>
      <c r="E20" s="28" t="s">
        <v>26</v>
      </c>
      <c r="F20" s="28" t="s">
        <v>107</v>
      </c>
      <c r="G20" s="29">
        <v>34.54</v>
      </c>
      <c r="H20" s="29">
        <v>35.020000000000003</v>
      </c>
      <c r="I20" s="29" t="s">
        <v>161</v>
      </c>
      <c r="J20" s="30"/>
      <c r="K20" s="29" t="s">
        <v>161</v>
      </c>
      <c r="L20" s="29">
        <v>32.32</v>
      </c>
      <c r="M20" s="29" t="s">
        <v>161</v>
      </c>
      <c r="N20" s="31">
        <f t="shared" si="0"/>
        <v>35.020000000000003</v>
      </c>
      <c r="O20" s="32" t="str">
        <f t="shared" si="1"/>
        <v>II A</v>
      </c>
    </row>
    <row r="21" spans="1:15" ht="19.5" customHeight="1" x14ac:dyDescent="0.25">
      <c r="A21" s="24" t="s">
        <v>138</v>
      </c>
      <c r="B21" s="25" t="s">
        <v>239</v>
      </c>
      <c r="C21" s="26" t="s">
        <v>240</v>
      </c>
      <c r="D21" s="27" t="s">
        <v>241</v>
      </c>
      <c r="E21" s="28" t="s">
        <v>53</v>
      </c>
      <c r="F21" s="28" t="s">
        <v>52</v>
      </c>
      <c r="G21" s="29">
        <v>28.91</v>
      </c>
      <c r="H21" s="29">
        <v>23.54</v>
      </c>
      <c r="I21" s="29" t="s">
        <v>161</v>
      </c>
      <c r="J21" s="30"/>
      <c r="K21" s="29">
        <v>27.34</v>
      </c>
      <c r="L21" s="29">
        <v>28.86</v>
      </c>
      <c r="M21" s="29">
        <v>29.62</v>
      </c>
      <c r="N21" s="31">
        <f t="shared" si="0"/>
        <v>29.62</v>
      </c>
      <c r="O21" s="32" t="str">
        <f t="shared" si="1"/>
        <v>III A</v>
      </c>
    </row>
    <row r="22" spans="1:15" ht="19.5" customHeight="1" x14ac:dyDescent="0.25">
      <c r="A22" s="24" t="s">
        <v>139</v>
      </c>
      <c r="B22" s="25" t="s">
        <v>242</v>
      </c>
      <c r="C22" s="26" t="s">
        <v>243</v>
      </c>
      <c r="D22" s="27" t="s">
        <v>244</v>
      </c>
      <c r="E22" s="28" t="s">
        <v>245</v>
      </c>
      <c r="F22" s="28" t="s">
        <v>246</v>
      </c>
      <c r="G22" s="29">
        <v>22.38</v>
      </c>
      <c r="H22" s="29" t="s">
        <v>161</v>
      </c>
      <c r="I22" s="29">
        <v>23.12</v>
      </c>
      <c r="J22" s="30"/>
      <c r="K22" s="29" t="s">
        <v>247</v>
      </c>
      <c r="L22" s="29">
        <v>27</v>
      </c>
      <c r="M22" s="29" t="s">
        <v>161</v>
      </c>
      <c r="N22" s="31">
        <f t="shared" si="0"/>
        <v>27</v>
      </c>
      <c r="O22" s="32" t="str">
        <f t="shared" si="1"/>
        <v>I JA</v>
      </c>
    </row>
    <row r="23" spans="1:15" ht="20.100000000000001" customHeight="1" x14ac:dyDescent="0.25">
      <c r="A23" s="24" t="s">
        <v>248</v>
      </c>
      <c r="B23" s="25" t="s">
        <v>249</v>
      </c>
      <c r="C23" s="26" t="s">
        <v>250</v>
      </c>
      <c r="D23" s="27">
        <v>39175</v>
      </c>
      <c r="E23" s="28" t="s">
        <v>53</v>
      </c>
      <c r="F23" s="28" t="s">
        <v>52</v>
      </c>
      <c r="G23" s="29">
        <v>23.06</v>
      </c>
      <c r="H23" s="29">
        <v>20.72</v>
      </c>
      <c r="I23" s="29">
        <v>25.18</v>
      </c>
      <c r="J23" s="30"/>
      <c r="K23" s="29">
        <v>25.3</v>
      </c>
      <c r="L23" s="29">
        <v>26.34</v>
      </c>
      <c r="M23" s="29">
        <v>25.81</v>
      </c>
      <c r="N23" s="31">
        <f t="shared" si="0"/>
        <v>26.34</v>
      </c>
      <c r="O23" s="32" t="str">
        <f t="shared" si="1"/>
        <v>I JA</v>
      </c>
    </row>
    <row r="24" spans="1:15" ht="20.100000000000001" customHeight="1" x14ac:dyDescent="0.25">
      <c r="A24" s="24" t="s">
        <v>251</v>
      </c>
      <c r="B24" s="25" t="s">
        <v>252</v>
      </c>
      <c r="C24" s="26" t="s">
        <v>253</v>
      </c>
      <c r="D24" s="27">
        <v>39422</v>
      </c>
      <c r="E24" s="28" t="s">
        <v>174</v>
      </c>
      <c r="F24" s="28" t="s">
        <v>175</v>
      </c>
      <c r="G24" s="29">
        <v>24.21</v>
      </c>
      <c r="H24" s="29" t="s">
        <v>161</v>
      </c>
      <c r="I24" s="29">
        <v>25.62</v>
      </c>
      <c r="J24" s="30"/>
      <c r="K24" s="29">
        <v>25.94</v>
      </c>
      <c r="L24" s="29">
        <v>23.54</v>
      </c>
      <c r="M24" s="29">
        <v>25.8</v>
      </c>
      <c r="N24" s="31">
        <f t="shared" si="0"/>
        <v>25.94</v>
      </c>
      <c r="O24" s="32" t="str">
        <f t="shared" si="1"/>
        <v>I JA</v>
      </c>
    </row>
    <row r="25" spans="1:15" ht="20.100000000000001" customHeight="1" x14ac:dyDescent="0.25">
      <c r="A25" s="24" t="s">
        <v>254</v>
      </c>
      <c r="B25" s="25" t="s">
        <v>255</v>
      </c>
      <c r="C25" s="26" t="s">
        <v>256</v>
      </c>
      <c r="D25" s="27" t="s">
        <v>257</v>
      </c>
      <c r="E25" s="28" t="s">
        <v>26</v>
      </c>
      <c r="F25" s="28" t="s">
        <v>107</v>
      </c>
      <c r="G25" s="29">
        <v>20.59</v>
      </c>
      <c r="H25" s="29" t="s">
        <v>161</v>
      </c>
      <c r="I25" s="29">
        <v>22.08</v>
      </c>
      <c r="J25" s="30"/>
      <c r="K25" s="29"/>
      <c r="L25" s="29"/>
      <c r="M25" s="29"/>
      <c r="N25" s="31">
        <f t="shared" si="0"/>
        <v>22.08</v>
      </c>
      <c r="O25" s="32" t="str">
        <f t="shared" si="1"/>
        <v>II JA</v>
      </c>
    </row>
    <row r="26" spans="1:15" ht="20.100000000000001" customHeight="1" x14ac:dyDescent="0.25">
      <c r="A26" s="24"/>
      <c r="B26" s="25" t="s">
        <v>258</v>
      </c>
      <c r="C26" s="26" t="s">
        <v>259</v>
      </c>
      <c r="D26" s="27">
        <v>38753</v>
      </c>
      <c r="E26" s="28" t="s">
        <v>260</v>
      </c>
      <c r="F26" s="28" t="s">
        <v>107</v>
      </c>
      <c r="G26" s="29" t="s">
        <v>161</v>
      </c>
      <c r="H26" s="29" t="s">
        <v>161</v>
      </c>
      <c r="I26" s="29" t="s">
        <v>161</v>
      </c>
      <c r="J26" s="30"/>
      <c r="K26" s="29"/>
      <c r="L26" s="29"/>
      <c r="M26" s="29"/>
      <c r="N26" s="31">
        <f t="shared" si="0"/>
        <v>0</v>
      </c>
      <c r="O26" s="32"/>
    </row>
    <row r="27" spans="1:15" s="4" customFormat="1" ht="4.2" x14ac:dyDescent="0.15">
      <c r="B27" s="5"/>
      <c r="E27" s="6"/>
      <c r="N27" s="35"/>
    </row>
    <row r="28" spans="1:15" ht="15.6" x14ac:dyDescent="0.3">
      <c r="B28" s="7" t="s">
        <v>167</v>
      </c>
      <c r="D28" s="8"/>
      <c r="E28" s="9" t="s">
        <v>144</v>
      </c>
      <c r="F28" s="8"/>
      <c r="G28" s="1"/>
      <c r="H28" s="1"/>
      <c r="I28" s="1"/>
      <c r="J28" s="1"/>
      <c r="K28" s="1"/>
      <c r="L28" s="1"/>
      <c r="M28" s="1"/>
    </row>
    <row r="29" spans="1:15" s="4" customFormat="1" ht="4.8" thickBot="1" x14ac:dyDescent="0.2">
      <c r="B29" s="10"/>
      <c r="D29" s="11"/>
      <c r="E29" s="12"/>
      <c r="F29" s="11"/>
      <c r="N29" s="35"/>
    </row>
    <row r="30" spans="1:15" ht="13.8" thickBot="1" x14ac:dyDescent="0.3">
      <c r="G30" s="36" t="s">
        <v>129</v>
      </c>
      <c r="H30" s="37"/>
      <c r="I30" s="37"/>
      <c r="J30" s="37"/>
      <c r="K30" s="37"/>
      <c r="L30" s="37"/>
      <c r="M30" s="38"/>
    </row>
    <row r="31" spans="1:15" ht="13.8" thickBot="1" x14ac:dyDescent="0.3">
      <c r="A31" s="14" t="s">
        <v>160</v>
      </c>
      <c r="B31" s="15" t="s">
        <v>0</v>
      </c>
      <c r="C31" s="16" t="s">
        <v>1</v>
      </c>
      <c r="D31" s="17" t="s">
        <v>2</v>
      </c>
      <c r="E31" s="18" t="s">
        <v>4</v>
      </c>
      <c r="F31" s="19" t="s">
        <v>3</v>
      </c>
      <c r="G31" s="20">
        <v>1</v>
      </c>
      <c r="H31" s="21">
        <v>2</v>
      </c>
      <c r="I31" s="21">
        <v>3</v>
      </c>
      <c r="J31" s="21" t="s">
        <v>130</v>
      </c>
      <c r="K31" s="21">
        <v>4</v>
      </c>
      <c r="L31" s="21">
        <v>5</v>
      </c>
      <c r="M31" s="22">
        <v>6</v>
      </c>
      <c r="N31" s="23" t="s">
        <v>131</v>
      </c>
      <c r="O31" s="23" t="s">
        <v>132</v>
      </c>
    </row>
    <row r="32" spans="1:15" ht="20.100000000000001" customHeight="1" x14ac:dyDescent="0.25">
      <c r="A32" s="24" t="s">
        <v>108</v>
      </c>
      <c r="B32" s="25" t="s">
        <v>258</v>
      </c>
      <c r="C32" s="26" t="s">
        <v>259</v>
      </c>
      <c r="D32" s="27">
        <v>38753</v>
      </c>
      <c r="E32" s="28" t="s">
        <v>260</v>
      </c>
      <c r="F32" s="28" t="s">
        <v>107</v>
      </c>
      <c r="G32" s="29">
        <v>49.62</v>
      </c>
      <c r="H32" s="29">
        <v>48.55</v>
      </c>
      <c r="I32" s="29">
        <v>45.7</v>
      </c>
      <c r="J32" s="30"/>
      <c r="K32" s="29">
        <v>49.57</v>
      </c>
      <c r="L32" s="29">
        <v>48.88</v>
      </c>
      <c r="M32" s="29">
        <v>48.91</v>
      </c>
      <c r="N32" s="31">
        <f>MAX(G32:I32,K32:M32)</f>
        <v>49.62</v>
      </c>
      <c r="O32" s="32" t="str">
        <f>IF(ISBLANK(N32),"",IF(N32&lt;27,"",IF(N32&gt;=59,"TSM",IF(N32&gt;=54,"SM",IF(N32&gt;=48,"KSM",IF(N32&gt;=41,"I A",IF(N32&gt;=33,"II A",IF(N32&gt;=27,"III A"))))))))</f>
        <v>KSM</v>
      </c>
    </row>
    <row r="33" spans="1:15" ht="20.100000000000001" customHeight="1" x14ac:dyDescent="0.25">
      <c r="A33" s="24" t="s">
        <v>112</v>
      </c>
      <c r="B33" s="25" t="s">
        <v>261</v>
      </c>
      <c r="C33" s="26" t="s">
        <v>262</v>
      </c>
      <c r="D33" s="27" t="s">
        <v>263</v>
      </c>
      <c r="E33" s="28" t="s">
        <v>26</v>
      </c>
      <c r="F33" s="28" t="s">
        <v>107</v>
      </c>
      <c r="G33" s="29">
        <v>40</v>
      </c>
      <c r="H33" s="29" t="s">
        <v>161</v>
      </c>
      <c r="I33" s="29" t="s">
        <v>161</v>
      </c>
      <c r="J33" s="30"/>
      <c r="K33" s="29">
        <v>41.07</v>
      </c>
      <c r="L33" s="29">
        <v>43.21</v>
      </c>
      <c r="M33" s="29" t="s">
        <v>161</v>
      </c>
      <c r="N33" s="31">
        <f>MAX(G33:I33,K33:M33)</f>
        <v>43.21</v>
      </c>
      <c r="O33" s="32" t="str">
        <f>IF(ISBLANK(N33),"",IF(N33&lt;27,"",IF(N33&gt;=59,"TSM",IF(N33&gt;=54,"SM",IF(N33&gt;=48,"KSM",IF(N33&gt;=41,"I A",IF(N33&gt;=33,"II A",IF(N33&gt;=27,"III A"))))))))</f>
        <v>I A</v>
      </c>
    </row>
    <row r="34" spans="1:15" ht="20.100000000000001" customHeight="1" x14ac:dyDescent="0.25">
      <c r="A34" s="24" t="s">
        <v>116</v>
      </c>
      <c r="B34" s="25" t="s">
        <v>267</v>
      </c>
      <c r="C34" s="26" t="s">
        <v>268</v>
      </c>
      <c r="D34" s="27" t="s">
        <v>269</v>
      </c>
      <c r="E34" s="28" t="s">
        <v>270</v>
      </c>
      <c r="F34" s="28" t="s">
        <v>271</v>
      </c>
      <c r="G34" s="29">
        <v>36.35</v>
      </c>
      <c r="H34" s="29">
        <v>35.04</v>
      </c>
      <c r="I34" s="29">
        <v>31.14</v>
      </c>
      <c r="J34" s="30"/>
      <c r="K34" s="29">
        <v>35.979999999999997</v>
      </c>
      <c r="L34" s="29">
        <v>37.83</v>
      </c>
      <c r="M34" s="29" t="s">
        <v>161</v>
      </c>
      <c r="N34" s="31">
        <f>MAX(G34:I34,K34:M34)</f>
        <v>37.83</v>
      </c>
      <c r="O34" s="32" t="str">
        <f>IF(ISBLANK(N34),"",IF(N34&lt;27,"",IF(N34&gt;=59,"TSM",IF(N34&gt;=54,"SM",IF(N34&gt;=48,"KSM",IF(N34&gt;=41,"I A",IF(N34&gt;=33,"II A",IF(N34&gt;=27,"III A"))))))))</f>
        <v>II A</v>
      </c>
    </row>
    <row r="35" spans="1:15" ht="20.100000000000001" customHeight="1" x14ac:dyDescent="0.25">
      <c r="A35" s="24" t="s">
        <v>120</v>
      </c>
      <c r="B35" s="25" t="s">
        <v>228</v>
      </c>
      <c r="C35" s="26" t="s">
        <v>229</v>
      </c>
      <c r="D35" s="27" t="s">
        <v>230</v>
      </c>
      <c r="E35" s="28" t="s">
        <v>26</v>
      </c>
      <c r="F35" s="28" t="s">
        <v>107</v>
      </c>
      <c r="G35" s="29">
        <v>34.479999999999997</v>
      </c>
      <c r="H35" s="29">
        <v>37.72</v>
      </c>
      <c r="I35" s="29" t="s">
        <v>161</v>
      </c>
      <c r="J35" s="30"/>
      <c r="K35" s="29" t="s">
        <v>208</v>
      </c>
      <c r="L35" s="29" t="s">
        <v>161</v>
      </c>
      <c r="M35" s="29">
        <v>36.11</v>
      </c>
      <c r="N35" s="31">
        <f>MAX(G35:I35,K35:M35)</f>
        <v>37.72</v>
      </c>
      <c r="O35" s="32" t="str">
        <f>IF(ISBLANK(N35),"",IF(N35&lt;27,"",IF(N35&gt;=59,"TSM",IF(N35&gt;=54,"SM",IF(N35&gt;=48,"KSM",IF(N35&gt;=41,"I A",IF(N35&gt;=33,"II A",IF(N35&gt;=27,"III A"))))))))</f>
        <v>II A</v>
      </c>
    </row>
    <row r="36" spans="1:15" ht="20.100000000000001" customHeight="1" x14ac:dyDescent="0.25">
      <c r="A36" s="24" t="s">
        <v>138</v>
      </c>
      <c r="B36" s="25" t="s">
        <v>264</v>
      </c>
      <c r="C36" s="26" t="s">
        <v>265</v>
      </c>
      <c r="D36" s="27" t="s">
        <v>266</v>
      </c>
      <c r="E36" s="28" t="s">
        <v>26</v>
      </c>
      <c r="F36" s="28" t="s">
        <v>107</v>
      </c>
      <c r="G36" s="29">
        <v>27.84</v>
      </c>
      <c r="H36" s="29" t="s">
        <v>161</v>
      </c>
      <c r="I36" s="29">
        <v>25.66</v>
      </c>
      <c r="J36" s="30"/>
      <c r="K36" s="29">
        <v>30.13</v>
      </c>
      <c r="L36" s="29" t="s">
        <v>161</v>
      </c>
      <c r="M36" s="29" t="s">
        <v>161</v>
      </c>
      <c r="N36" s="31">
        <f>MAX(G36:I36,K36:M36)</f>
        <v>30.13</v>
      </c>
      <c r="O36" s="32" t="str">
        <f>IF(ISBLANK(N36),"",IF(N36&lt;27,"",IF(N36&gt;=59,"TSM",IF(N36&gt;=54,"SM",IF(N36&gt;=48,"KSM",IF(N36&gt;=41,"I A",IF(N36&gt;=33,"II A",IF(N36&gt;=27,"III A"))))))))</f>
        <v>III A</v>
      </c>
    </row>
  </sheetData>
  <mergeCells count="3">
    <mergeCell ref="G5:M5"/>
    <mergeCell ref="G15:M15"/>
    <mergeCell ref="G30:M30"/>
  </mergeCells>
  <printOptions horizontalCentered="1"/>
  <pageMargins left="0.39370078740157483" right="0.39370078740157483" top="0.69" bottom="0.39" header="0.26" footer="0.3"/>
  <pageSetup paperSize="9" scale="92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Zeros="0" zoomScale="90" workbookViewId="0"/>
  </sheetViews>
  <sheetFormatPr defaultRowHeight="13.2" x14ac:dyDescent="0.25"/>
  <cols>
    <col min="1" max="1" width="5.44140625" style="1" customWidth="1"/>
    <col min="2" max="2" width="11.33203125" style="1" customWidth="1"/>
    <col min="3" max="3" width="11.88671875" style="1" bestFit="1" customWidth="1"/>
    <col min="4" max="4" width="10.88671875" style="1" customWidth="1"/>
    <col min="5" max="5" width="15.6640625" style="1" customWidth="1"/>
    <col min="6" max="6" width="14.6640625" style="1" customWidth="1"/>
    <col min="7" max="9" width="7" style="33" customWidth="1"/>
    <col min="10" max="10" width="7" style="33" hidden="1" customWidth="1"/>
    <col min="11" max="13" width="7" style="33" customWidth="1"/>
    <col min="14" max="14" width="7.5546875" style="13" customWidth="1"/>
    <col min="15" max="15" width="7" style="1" bestFit="1" customWidth="1"/>
    <col min="16" max="256" width="9.109375" style="1"/>
    <col min="257" max="257" width="5.44140625" style="1" customWidth="1"/>
    <col min="258" max="258" width="15.44140625" style="1" bestFit="1" customWidth="1"/>
    <col min="259" max="259" width="14.6640625" style="1" customWidth="1"/>
    <col min="260" max="260" width="10.88671875" style="1" customWidth="1"/>
    <col min="261" max="261" width="22.44140625" style="1" customWidth="1"/>
    <col min="262" max="262" width="11.5546875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271" width="7" style="1" bestFit="1" customWidth="1"/>
    <col min="272" max="512" width="9.109375" style="1"/>
    <col min="513" max="513" width="5.44140625" style="1" customWidth="1"/>
    <col min="514" max="514" width="15.44140625" style="1" bestFit="1" customWidth="1"/>
    <col min="515" max="515" width="14.6640625" style="1" customWidth="1"/>
    <col min="516" max="516" width="10.88671875" style="1" customWidth="1"/>
    <col min="517" max="517" width="22.44140625" style="1" customWidth="1"/>
    <col min="518" max="518" width="11.5546875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527" width="7" style="1" bestFit="1" customWidth="1"/>
    <col min="528" max="768" width="9.109375" style="1"/>
    <col min="769" max="769" width="5.44140625" style="1" customWidth="1"/>
    <col min="770" max="770" width="15.44140625" style="1" bestFit="1" customWidth="1"/>
    <col min="771" max="771" width="14.6640625" style="1" customWidth="1"/>
    <col min="772" max="772" width="10.88671875" style="1" customWidth="1"/>
    <col min="773" max="773" width="22.44140625" style="1" customWidth="1"/>
    <col min="774" max="774" width="11.5546875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783" width="7" style="1" bestFit="1" customWidth="1"/>
    <col min="784" max="1024" width="9.109375" style="1"/>
    <col min="1025" max="1025" width="5.44140625" style="1" customWidth="1"/>
    <col min="1026" max="1026" width="15.44140625" style="1" bestFit="1" customWidth="1"/>
    <col min="1027" max="1027" width="14.6640625" style="1" customWidth="1"/>
    <col min="1028" max="1028" width="10.88671875" style="1" customWidth="1"/>
    <col min="1029" max="1029" width="22.44140625" style="1" customWidth="1"/>
    <col min="1030" max="1030" width="11.5546875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039" width="7" style="1" bestFit="1" customWidth="1"/>
    <col min="1040" max="1280" width="9.109375" style="1"/>
    <col min="1281" max="1281" width="5.44140625" style="1" customWidth="1"/>
    <col min="1282" max="1282" width="15.44140625" style="1" bestFit="1" customWidth="1"/>
    <col min="1283" max="1283" width="14.6640625" style="1" customWidth="1"/>
    <col min="1284" max="1284" width="10.88671875" style="1" customWidth="1"/>
    <col min="1285" max="1285" width="22.44140625" style="1" customWidth="1"/>
    <col min="1286" max="1286" width="11.5546875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295" width="7" style="1" bestFit="1" customWidth="1"/>
    <col min="1296" max="1536" width="9.109375" style="1"/>
    <col min="1537" max="1537" width="5.44140625" style="1" customWidth="1"/>
    <col min="1538" max="1538" width="15.44140625" style="1" bestFit="1" customWidth="1"/>
    <col min="1539" max="1539" width="14.6640625" style="1" customWidth="1"/>
    <col min="1540" max="1540" width="10.88671875" style="1" customWidth="1"/>
    <col min="1541" max="1541" width="22.44140625" style="1" customWidth="1"/>
    <col min="1542" max="1542" width="11.5546875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551" width="7" style="1" bestFit="1" customWidth="1"/>
    <col min="1552" max="1792" width="9.109375" style="1"/>
    <col min="1793" max="1793" width="5.44140625" style="1" customWidth="1"/>
    <col min="1794" max="1794" width="15.44140625" style="1" bestFit="1" customWidth="1"/>
    <col min="1795" max="1795" width="14.6640625" style="1" customWidth="1"/>
    <col min="1796" max="1796" width="10.88671875" style="1" customWidth="1"/>
    <col min="1797" max="1797" width="22.44140625" style="1" customWidth="1"/>
    <col min="1798" max="1798" width="11.5546875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1807" width="7" style="1" bestFit="1" customWidth="1"/>
    <col min="1808" max="2048" width="9.109375" style="1"/>
    <col min="2049" max="2049" width="5.44140625" style="1" customWidth="1"/>
    <col min="2050" max="2050" width="15.44140625" style="1" bestFit="1" customWidth="1"/>
    <col min="2051" max="2051" width="14.6640625" style="1" customWidth="1"/>
    <col min="2052" max="2052" width="10.88671875" style="1" customWidth="1"/>
    <col min="2053" max="2053" width="22.44140625" style="1" customWidth="1"/>
    <col min="2054" max="2054" width="11.5546875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063" width="7" style="1" bestFit="1" customWidth="1"/>
    <col min="2064" max="2304" width="9.109375" style="1"/>
    <col min="2305" max="2305" width="5.44140625" style="1" customWidth="1"/>
    <col min="2306" max="2306" width="15.44140625" style="1" bestFit="1" customWidth="1"/>
    <col min="2307" max="2307" width="14.6640625" style="1" customWidth="1"/>
    <col min="2308" max="2308" width="10.88671875" style="1" customWidth="1"/>
    <col min="2309" max="2309" width="22.44140625" style="1" customWidth="1"/>
    <col min="2310" max="2310" width="11.5546875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319" width="7" style="1" bestFit="1" customWidth="1"/>
    <col min="2320" max="2560" width="9.109375" style="1"/>
    <col min="2561" max="2561" width="5.44140625" style="1" customWidth="1"/>
    <col min="2562" max="2562" width="15.44140625" style="1" bestFit="1" customWidth="1"/>
    <col min="2563" max="2563" width="14.6640625" style="1" customWidth="1"/>
    <col min="2564" max="2564" width="10.88671875" style="1" customWidth="1"/>
    <col min="2565" max="2565" width="22.44140625" style="1" customWidth="1"/>
    <col min="2566" max="2566" width="11.5546875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575" width="7" style="1" bestFit="1" customWidth="1"/>
    <col min="2576" max="2816" width="9.109375" style="1"/>
    <col min="2817" max="2817" width="5.44140625" style="1" customWidth="1"/>
    <col min="2818" max="2818" width="15.44140625" style="1" bestFit="1" customWidth="1"/>
    <col min="2819" max="2819" width="14.6640625" style="1" customWidth="1"/>
    <col min="2820" max="2820" width="10.88671875" style="1" customWidth="1"/>
    <col min="2821" max="2821" width="22.44140625" style="1" customWidth="1"/>
    <col min="2822" max="2822" width="11.5546875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2831" width="7" style="1" bestFit="1" customWidth="1"/>
    <col min="2832" max="3072" width="9.109375" style="1"/>
    <col min="3073" max="3073" width="5.44140625" style="1" customWidth="1"/>
    <col min="3074" max="3074" width="15.44140625" style="1" bestFit="1" customWidth="1"/>
    <col min="3075" max="3075" width="14.6640625" style="1" customWidth="1"/>
    <col min="3076" max="3076" width="10.88671875" style="1" customWidth="1"/>
    <col min="3077" max="3077" width="22.44140625" style="1" customWidth="1"/>
    <col min="3078" max="3078" width="11.5546875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087" width="7" style="1" bestFit="1" customWidth="1"/>
    <col min="3088" max="3328" width="9.109375" style="1"/>
    <col min="3329" max="3329" width="5.44140625" style="1" customWidth="1"/>
    <col min="3330" max="3330" width="15.44140625" style="1" bestFit="1" customWidth="1"/>
    <col min="3331" max="3331" width="14.6640625" style="1" customWidth="1"/>
    <col min="3332" max="3332" width="10.88671875" style="1" customWidth="1"/>
    <col min="3333" max="3333" width="22.44140625" style="1" customWidth="1"/>
    <col min="3334" max="3334" width="11.5546875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343" width="7" style="1" bestFit="1" customWidth="1"/>
    <col min="3344" max="3584" width="9.109375" style="1"/>
    <col min="3585" max="3585" width="5.44140625" style="1" customWidth="1"/>
    <col min="3586" max="3586" width="15.44140625" style="1" bestFit="1" customWidth="1"/>
    <col min="3587" max="3587" width="14.6640625" style="1" customWidth="1"/>
    <col min="3588" max="3588" width="10.88671875" style="1" customWidth="1"/>
    <col min="3589" max="3589" width="22.44140625" style="1" customWidth="1"/>
    <col min="3590" max="3590" width="11.5546875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599" width="7" style="1" bestFit="1" customWidth="1"/>
    <col min="3600" max="3840" width="9.109375" style="1"/>
    <col min="3841" max="3841" width="5.44140625" style="1" customWidth="1"/>
    <col min="3842" max="3842" width="15.44140625" style="1" bestFit="1" customWidth="1"/>
    <col min="3843" max="3843" width="14.6640625" style="1" customWidth="1"/>
    <col min="3844" max="3844" width="10.88671875" style="1" customWidth="1"/>
    <col min="3845" max="3845" width="22.44140625" style="1" customWidth="1"/>
    <col min="3846" max="3846" width="11.5546875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3855" width="7" style="1" bestFit="1" customWidth="1"/>
    <col min="3856" max="4096" width="9.109375" style="1"/>
    <col min="4097" max="4097" width="5.44140625" style="1" customWidth="1"/>
    <col min="4098" max="4098" width="15.44140625" style="1" bestFit="1" customWidth="1"/>
    <col min="4099" max="4099" width="14.6640625" style="1" customWidth="1"/>
    <col min="4100" max="4100" width="10.88671875" style="1" customWidth="1"/>
    <col min="4101" max="4101" width="22.44140625" style="1" customWidth="1"/>
    <col min="4102" max="4102" width="11.5546875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111" width="7" style="1" bestFit="1" customWidth="1"/>
    <col min="4112" max="4352" width="9.109375" style="1"/>
    <col min="4353" max="4353" width="5.44140625" style="1" customWidth="1"/>
    <col min="4354" max="4354" width="15.44140625" style="1" bestFit="1" customWidth="1"/>
    <col min="4355" max="4355" width="14.6640625" style="1" customWidth="1"/>
    <col min="4356" max="4356" width="10.88671875" style="1" customWidth="1"/>
    <col min="4357" max="4357" width="22.44140625" style="1" customWidth="1"/>
    <col min="4358" max="4358" width="11.5546875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367" width="7" style="1" bestFit="1" customWidth="1"/>
    <col min="4368" max="4608" width="9.109375" style="1"/>
    <col min="4609" max="4609" width="5.44140625" style="1" customWidth="1"/>
    <col min="4610" max="4610" width="15.44140625" style="1" bestFit="1" customWidth="1"/>
    <col min="4611" max="4611" width="14.6640625" style="1" customWidth="1"/>
    <col min="4612" max="4612" width="10.88671875" style="1" customWidth="1"/>
    <col min="4613" max="4613" width="22.44140625" style="1" customWidth="1"/>
    <col min="4614" max="4614" width="11.5546875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623" width="7" style="1" bestFit="1" customWidth="1"/>
    <col min="4624" max="4864" width="9.109375" style="1"/>
    <col min="4865" max="4865" width="5.44140625" style="1" customWidth="1"/>
    <col min="4866" max="4866" width="15.44140625" style="1" bestFit="1" customWidth="1"/>
    <col min="4867" max="4867" width="14.6640625" style="1" customWidth="1"/>
    <col min="4868" max="4868" width="10.88671875" style="1" customWidth="1"/>
    <col min="4869" max="4869" width="22.44140625" style="1" customWidth="1"/>
    <col min="4870" max="4870" width="11.5546875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4879" width="7" style="1" bestFit="1" customWidth="1"/>
    <col min="4880" max="5120" width="9.109375" style="1"/>
    <col min="5121" max="5121" width="5.44140625" style="1" customWidth="1"/>
    <col min="5122" max="5122" width="15.44140625" style="1" bestFit="1" customWidth="1"/>
    <col min="5123" max="5123" width="14.6640625" style="1" customWidth="1"/>
    <col min="5124" max="5124" width="10.88671875" style="1" customWidth="1"/>
    <col min="5125" max="5125" width="22.44140625" style="1" customWidth="1"/>
    <col min="5126" max="5126" width="11.5546875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135" width="7" style="1" bestFit="1" customWidth="1"/>
    <col min="5136" max="5376" width="9.109375" style="1"/>
    <col min="5377" max="5377" width="5.44140625" style="1" customWidth="1"/>
    <col min="5378" max="5378" width="15.44140625" style="1" bestFit="1" customWidth="1"/>
    <col min="5379" max="5379" width="14.6640625" style="1" customWidth="1"/>
    <col min="5380" max="5380" width="10.88671875" style="1" customWidth="1"/>
    <col min="5381" max="5381" width="22.44140625" style="1" customWidth="1"/>
    <col min="5382" max="5382" width="11.5546875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391" width="7" style="1" bestFit="1" customWidth="1"/>
    <col min="5392" max="5632" width="9.109375" style="1"/>
    <col min="5633" max="5633" width="5.44140625" style="1" customWidth="1"/>
    <col min="5634" max="5634" width="15.44140625" style="1" bestFit="1" customWidth="1"/>
    <col min="5635" max="5635" width="14.6640625" style="1" customWidth="1"/>
    <col min="5636" max="5636" width="10.88671875" style="1" customWidth="1"/>
    <col min="5637" max="5637" width="22.44140625" style="1" customWidth="1"/>
    <col min="5638" max="5638" width="11.5546875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647" width="7" style="1" bestFit="1" customWidth="1"/>
    <col min="5648" max="5888" width="9.109375" style="1"/>
    <col min="5889" max="5889" width="5.44140625" style="1" customWidth="1"/>
    <col min="5890" max="5890" width="15.44140625" style="1" bestFit="1" customWidth="1"/>
    <col min="5891" max="5891" width="14.6640625" style="1" customWidth="1"/>
    <col min="5892" max="5892" width="10.88671875" style="1" customWidth="1"/>
    <col min="5893" max="5893" width="22.44140625" style="1" customWidth="1"/>
    <col min="5894" max="5894" width="11.5546875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5903" width="7" style="1" bestFit="1" customWidth="1"/>
    <col min="5904" max="6144" width="9.109375" style="1"/>
    <col min="6145" max="6145" width="5.44140625" style="1" customWidth="1"/>
    <col min="6146" max="6146" width="15.44140625" style="1" bestFit="1" customWidth="1"/>
    <col min="6147" max="6147" width="14.6640625" style="1" customWidth="1"/>
    <col min="6148" max="6148" width="10.88671875" style="1" customWidth="1"/>
    <col min="6149" max="6149" width="22.44140625" style="1" customWidth="1"/>
    <col min="6150" max="6150" width="11.5546875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159" width="7" style="1" bestFit="1" customWidth="1"/>
    <col min="6160" max="6400" width="9.109375" style="1"/>
    <col min="6401" max="6401" width="5.44140625" style="1" customWidth="1"/>
    <col min="6402" max="6402" width="15.44140625" style="1" bestFit="1" customWidth="1"/>
    <col min="6403" max="6403" width="14.6640625" style="1" customWidth="1"/>
    <col min="6404" max="6404" width="10.88671875" style="1" customWidth="1"/>
    <col min="6405" max="6405" width="22.44140625" style="1" customWidth="1"/>
    <col min="6406" max="6406" width="11.5546875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415" width="7" style="1" bestFit="1" customWidth="1"/>
    <col min="6416" max="6656" width="9.109375" style="1"/>
    <col min="6657" max="6657" width="5.44140625" style="1" customWidth="1"/>
    <col min="6658" max="6658" width="15.44140625" style="1" bestFit="1" customWidth="1"/>
    <col min="6659" max="6659" width="14.6640625" style="1" customWidth="1"/>
    <col min="6660" max="6660" width="10.88671875" style="1" customWidth="1"/>
    <col min="6661" max="6661" width="22.44140625" style="1" customWidth="1"/>
    <col min="6662" max="6662" width="11.5546875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671" width="7" style="1" bestFit="1" customWidth="1"/>
    <col min="6672" max="6912" width="9.109375" style="1"/>
    <col min="6913" max="6913" width="5.44140625" style="1" customWidth="1"/>
    <col min="6914" max="6914" width="15.44140625" style="1" bestFit="1" customWidth="1"/>
    <col min="6915" max="6915" width="14.6640625" style="1" customWidth="1"/>
    <col min="6916" max="6916" width="10.88671875" style="1" customWidth="1"/>
    <col min="6917" max="6917" width="22.44140625" style="1" customWidth="1"/>
    <col min="6918" max="6918" width="11.5546875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6927" width="7" style="1" bestFit="1" customWidth="1"/>
    <col min="6928" max="7168" width="9.109375" style="1"/>
    <col min="7169" max="7169" width="5.44140625" style="1" customWidth="1"/>
    <col min="7170" max="7170" width="15.44140625" style="1" bestFit="1" customWidth="1"/>
    <col min="7171" max="7171" width="14.6640625" style="1" customWidth="1"/>
    <col min="7172" max="7172" width="10.88671875" style="1" customWidth="1"/>
    <col min="7173" max="7173" width="22.44140625" style="1" customWidth="1"/>
    <col min="7174" max="7174" width="11.5546875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183" width="7" style="1" bestFit="1" customWidth="1"/>
    <col min="7184" max="7424" width="9.109375" style="1"/>
    <col min="7425" max="7425" width="5.44140625" style="1" customWidth="1"/>
    <col min="7426" max="7426" width="15.44140625" style="1" bestFit="1" customWidth="1"/>
    <col min="7427" max="7427" width="14.6640625" style="1" customWidth="1"/>
    <col min="7428" max="7428" width="10.88671875" style="1" customWidth="1"/>
    <col min="7429" max="7429" width="22.44140625" style="1" customWidth="1"/>
    <col min="7430" max="7430" width="11.5546875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439" width="7" style="1" bestFit="1" customWidth="1"/>
    <col min="7440" max="7680" width="9.109375" style="1"/>
    <col min="7681" max="7681" width="5.44140625" style="1" customWidth="1"/>
    <col min="7682" max="7682" width="15.44140625" style="1" bestFit="1" customWidth="1"/>
    <col min="7683" max="7683" width="14.6640625" style="1" customWidth="1"/>
    <col min="7684" max="7684" width="10.88671875" style="1" customWidth="1"/>
    <col min="7685" max="7685" width="22.44140625" style="1" customWidth="1"/>
    <col min="7686" max="7686" width="11.5546875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695" width="7" style="1" bestFit="1" customWidth="1"/>
    <col min="7696" max="7936" width="9.109375" style="1"/>
    <col min="7937" max="7937" width="5.44140625" style="1" customWidth="1"/>
    <col min="7938" max="7938" width="15.44140625" style="1" bestFit="1" customWidth="1"/>
    <col min="7939" max="7939" width="14.6640625" style="1" customWidth="1"/>
    <col min="7940" max="7940" width="10.88671875" style="1" customWidth="1"/>
    <col min="7941" max="7941" width="22.44140625" style="1" customWidth="1"/>
    <col min="7942" max="7942" width="11.5546875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7951" width="7" style="1" bestFit="1" customWidth="1"/>
    <col min="7952" max="8192" width="9.109375" style="1"/>
    <col min="8193" max="8193" width="5.44140625" style="1" customWidth="1"/>
    <col min="8194" max="8194" width="15.44140625" style="1" bestFit="1" customWidth="1"/>
    <col min="8195" max="8195" width="14.6640625" style="1" customWidth="1"/>
    <col min="8196" max="8196" width="10.88671875" style="1" customWidth="1"/>
    <col min="8197" max="8197" width="22.44140625" style="1" customWidth="1"/>
    <col min="8198" max="8198" width="11.5546875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207" width="7" style="1" bestFit="1" customWidth="1"/>
    <col min="8208" max="8448" width="9.109375" style="1"/>
    <col min="8449" max="8449" width="5.44140625" style="1" customWidth="1"/>
    <col min="8450" max="8450" width="15.44140625" style="1" bestFit="1" customWidth="1"/>
    <col min="8451" max="8451" width="14.6640625" style="1" customWidth="1"/>
    <col min="8452" max="8452" width="10.88671875" style="1" customWidth="1"/>
    <col min="8453" max="8453" width="22.44140625" style="1" customWidth="1"/>
    <col min="8454" max="8454" width="11.5546875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463" width="7" style="1" bestFit="1" customWidth="1"/>
    <col min="8464" max="8704" width="9.109375" style="1"/>
    <col min="8705" max="8705" width="5.44140625" style="1" customWidth="1"/>
    <col min="8706" max="8706" width="15.44140625" style="1" bestFit="1" customWidth="1"/>
    <col min="8707" max="8707" width="14.6640625" style="1" customWidth="1"/>
    <col min="8708" max="8708" width="10.88671875" style="1" customWidth="1"/>
    <col min="8709" max="8709" width="22.44140625" style="1" customWidth="1"/>
    <col min="8710" max="8710" width="11.5546875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719" width="7" style="1" bestFit="1" customWidth="1"/>
    <col min="8720" max="8960" width="9.109375" style="1"/>
    <col min="8961" max="8961" width="5.44140625" style="1" customWidth="1"/>
    <col min="8962" max="8962" width="15.44140625" style="1" bestFit="1" customWidth="1"/>
    <col min="8963" max="8963" width="14.6640625" style="1" customWidth="1"/>
    <col min="8964" max="8964" width="10.88671875" style="1" customWidth="1"/>
    <col min="8965" max="8965" width="22.44140625" style="1" customWidth="1"/>
    <col min="8966" max="8966" width="11.5546875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8975" width="7" style="1" bestFit="1" customWidth="1"/>
    <col min="8976" max="9216" width="9.109375" style="1"/>
    <col min="9217" max="9217" width="5.44140625" style="1" customWidth="1"/>
    <col min="9218" max="9218" width="15.44140625" style="1" bestFit="1" customWidth="1"/>
    <col min="9219" max="9219" width="14.6640625" style="1" customWidth="1"/>
    <col min="9220" max="9220" width="10.88671875" style="1" customWidth="1"/>
    <col min="9221" max="9221" width="22.44140625" style="1" customWidth="1"/>
    <col min="9222" max="9222" width="11.5546875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231" width="7" style="1" bestFit="1" customWidth="1"/>
    <col min="9232" max="9472" width="9.109375" style="1"/>
    <col min="9473" max="9473" width="5.44140625" style="1" customWidth="1"/>
    <col min="9474" max="9474" width="15.44140625" style="1" bestFit="1" customWidth="1"/>
    <col min="9475" max="9475" width="14.6640625" style="1" customWidth="1"/>
    <col min="9476" max="9476" width="10.88671875" style="1" customWidth="1"/>
    <col min="9477" max="9477" width="22.44140625" style="1" customWidth="1"/>
    <col min="9478" max="9478" width="11.5546875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487" width="7" style="1" bestFit="1" customWidth="1"/>
    <col min="9488" max="9728" width="9.109375" style="1"/>
    <col min="9729" max="9729" width="5.44140625" style="1" customWidth="1"/>
    <col min="9730" max="9730" width="15.44140625" style="1" bestFit="1" customWidth="1"/>
    <col min="9731" max="9731" width="14.6640625" style="1" customWidth="1"/>
    <col min="9732" max="9732" width="10.88671875" style="1" customWidth="1"/>
    <col min="9733" max="9733" width="22.44140625" style="1" customWidth="1"/>
    <col min="9734" max="9734" width="11.5546875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743" width="7" style="1" bestFit="1" customWidth="1"/>
    <col min="9744" max="9984" width="9.109375" style="1"/>
    <col min="9985" max="9985" width="5.44140625" style="1" customWidth="1"/>
    <col min="9986" max="9986" width="15.44140625" style="1" bestFit="1" customWidth="1"/>
    <col min="9987" max="9987" width="14.6640625" style="1" customWidth="1"/>
    <col min="9988" max="9988" width="10.88671875" style="1" customWidth="1"/>
    <col min="9989" max="9989" width="22.44140625" style="1" customWidth="1"/>
    <col min="9990" max="9990" width="11.5546875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9999" width="7" style="1" bestFit="1" customWidth="1"/>
    <col min="10000" max="10240" width="9.109375" style="1"/>
    <col min="10241" max="10241" width="5.44140625" style="1" customWidth="1"/>
    <col min="10242" max="10242" width="15.44140625" style="1" bestFit="1" customWidth="1"/>
    <col min="10243" max="10243" width="14.6640625" style="1" customWidth="1"/>
    <col min="10244" max="10244" width="10.88671875" style="1" customWidth="1"/>
    <col min="10245" max="10245" width="22.44140625" style="1" customWidth="1"/>
    <col min="10246" max="10246" width="11.5546875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255" width="7" style="1" bestFit="1" customWidth="1"/>
    <col min="10256" max="10496" width="9.109375" style="1"/>
    <col min="10497" max="10497" width="5.44140625" style="1" customWidth="1"/>
    <col min="10498" max="10498" width="15.44140625" style="1" bestFit="1" customWidth="1"/>
    <col min="10499" max="10499" width="14.6640625" style="1" customWidth="1"/>
    <col min="10500" max="10500" width="10.88671875" style="1" customWidth="1"/>
    <col min="10501" max="10501" width="22.44140625" style="1" customWidth="1"/>
    <col min="10502" max="10502" width="11.5546875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511" width="7" style="1" bestFit="1" customWidth="1"/>
    <col min="10512" max="10752" width="9.109375" style="1"/>
    <col min="10753" max="10753" width="5.44140625" style="1" customWidth="1"/>
    <col min="10754" max="10754" width="15.44140625" style="1" bestFit="1" customWidth="1"/>
    <col min="10755" max="10755" width="14.6640625" style="1" customWidth="1"/>
    <col min="10756" max="10756" width="10.88671875" style="1" customWidth="1"/>
    <col min="10757" max="10757" width="22.44140625" style="1" customWidth="1"/>
    <col min="10758" max="10758" width="11.5546875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0767" width="7" style="1" bestFit="1" customWidth="1"/>
    <col min="10768" max="11008" width="9.109375" style="1"/>
    <col min="11009" max="11009" width="5.44140625" style="1" customWidth="1"/>
    <col min="11010" max="11010" width="15.44140625" style="1" bestFit="1" customWidth="1"/>
    <col min="11011" max="11011" width="14.6640625" style="1" customWidth="1"/>
    <col min="11012" max="11012" width="10.88671875" style="1" customWidth="1"/>
    <col min="11013" max="11013" width="22.44140625" style="1" customWidth="1"/>
    <col min="11014" max="11014" width="11.5546875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023" width="7" style="1" bestFit="1" customWidth="1"/>
    <col min="11024" max="11264" width="9.109375" style="1"/>
    <col min="11265" max="11265" width="5.44140625" style="1" customWidth="1"/>
    <col min="11266" max="11266" width="15.44140625" style="1" bestFit="1" customWidth="1"/>
    <col min="11267" max="11267" width="14.6640625" style="1" customWidth="1"/>
    <col min="11268" max="11268" width="10.88671875" style="1" customWidth="1"/>
    <col min="11269" max="11269" width="22.44140625" style="1" customWidth="1"/>
    <col min="11270" max="11270" width="11.5546875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279" width="7" style="1" bestFit="1" customWidth="1"/>
    <col min="11280" max="11520" width="9.109375" style="1"/>
    <col min="11521" max="11521" width="5.44140625" style="1" customWidth="1"/>
    <col min="11522" max="11522" width="15.44140625" style="1" bestFit="1" customWidth="1"/>
    <col min="11523" max="11523" width="14.6640625" style="1" customWidth="1"/>
    <col min="11524" max="11524" width="10.88671875" style="1" customWidth="1"/>
    <col min="11525" max="11525" width="22.44140625" style="1" customWidth="1"/>
    <col min="11526" max="11526" width="11.5546875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535" width="7" style="1" bestFit="1" customWidth="1"/>
    <col min="11536" max="11776" width="9.109375" style="1"/>
    <col min="11777" max="11777" width="5.44140625" style="1" customWidth="1"/>
    <col min="11778" max="11778" width="15.44140625" style="1" bestFit="1" customWidth="1"/>
    <col min="11779" max="11779" width="14.6640625" style="1" customWidth="1"/>
    <col min="11780" max="11780" width="10.88671875" style="1" customWidth="1"/>
    <col min="11781" max="11781" width="22.44140625" style="1" customWidth="1"/>
    <col min="11782" max="11782" width="11.5546875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1791" width="7" style="1" bestFit="1" customWidth="1"/>
    <col min="11792" max="12032" width="9.109375" style="1"/>
    <col min="12033" max="12033" width="5.44140625" style="1" customWidth="1"/>
    <col min="12034" max="12034" width="15.44140625" style="1" bestFit="1" customWidth="1"/>
    <col min="12035" max="12035" width="14.6640625" style="1" customWidth="1"/>
    <col min="12036" max="12036" width="10.88671875" style="1" customWidth="1"/>
    <col min="12037" max="12037" width="22.44140625" style="1" customWidth="1"/>
    <col min="12038" max="12038" width="11.5546875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047" width="7" style="1" bestFit="1" customWidth="1"/>
    <col min="12048" max="12288" width="9.109375" style="1"/>
    <col min="12289" max="12289" width="5.44140625" style="1" customWidth="1"/>
    <col min="12290" max="12290" width="15.44140625" style="1" bestFit="1" customWidth="1"/>
    <col min="12291" max="12291" width="14.6640625" style="1" customWidth="1"/>
    <col min="12292" max="12292" width="10.88671875" style="1" customWidth="1"/>
    <col min="12293" max="12293" width="22.44140625" style="1" customWidth="1"/>
    <col min="12294" max="12294" width="11.5546875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303" width="7" style="1" bestFit="1" customWidth="1"/>
    <col min="12304" max="12544" width="9.109375" style="1"/>
    <col min="12545" max="12545" width="5.44140625" style="1" customWidth="1"/>
    <col min="12546" max="12546" width="15.44140625" style="1" bestFit="1" customWidth="1"/>
    <col min="12547" max="12547" width="14.6640625" style="1" customWidth="1"/>
    <col min="12548" max="12548" width="10.88671875" style="1" customWidth="1"/>
    <col min="12549" max="12549" width="22.44140625" style="1" customWidth="1"/>
    <col min="12550" max="12550" width="11.5546875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559" width="7" style="1" bestFit="1" customWidth="1"/>
    <col min="12560" max="12800" width="9.109375" style="1"/>
    <col min="12801" max="12801" width="5.44140625" style="1" customWidth="1"/>
    <col min="12802" max="12802" width="15.44140625" style="1" bestFit="1" customWidth="1"/>
    <col min="12803" max="12803" width="14.6640625" style="1" customWidth="1"/>
    <col min="12804" max="12804" width="10.88671875" style="1" customWidth="1"/>
    <col min="12805" max="12805" width="22.44140625" style="1" customWidth="1"/>
    <col min="12806" max="12806" width="11.5546875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2815" width="7" style="1" bestFit="1" customWidth="1"/>
    <col min="12816" max="13056" width="9.109375" style="1"/>
    <col min="13057" max="13057" width="5.44140625" style="1" customWidth="1"/>
    <col min="13058" max="13058" width="15.44140625" style="1" bestFit="1" customWidth="1"/>
    <col min="13059" max="13059" width="14.6640625" style="1" customWidth="1"/>
    <col min="13060" max="13060" width="10.88671875" style="1" customWidth="1"/>
    <col min="13061" max="13061" width="22.44140625" style="1" customWidth="1"/>
    <col min="13062" max="13062" width="11.5546875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071" width="7" style="1" bestFit="1" customWidth="1"/>
    <col min="13072" max="13312" width="9.109375" style="1"/>
    <col min="13313" max="13313" width="5.44140625" style="1" customWidth="1"/>
    <col min="13314" max="13314" width="15.44140625" style="1" bestFit="1" customWidth="1"/>
    <col min="13315" max="13315" width="14.6640625" style="1" customWidth="1"/>
    <col min="13316" max="13316" width="10.88671875" style="1" customWidth="1"/>
    <col min="13317" max="13317" width="22.44140625" style="1" customWidth="1"/>
    <col min="13318" max="13318" width="11.5546875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327" width="7" style="1" bestFit="1" customWidth="1"/>
    <col min="13328" max="13568" width="9.109375" style="1"/>
    <col min="13569" max="13569" width="5.44140625" style="1" customWidth="1"/>
    <col min="13570" max="13570" width="15.44140625" style="1" bestFit="1" customWidth="1"/>
    <col min="13571" max="13571" width="14.6640625" style="1" customWidth="1"/>
    <col min="13572" max="13572" width="10.88671875" style="1" customWidth="1"/>
    <col min="13573" max="13573" width="22.44140625" style="1" customWidth="1"/>
    <col min="13574" max="13574" width="11.5546875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583" width="7" style="1" bestFit="1" customWidth="1"/>
    <col min="13584" max="13824" width="9.109375" style="1"/>
    <col min="13825" max="13825" width="5.44140625" style="1" customWidth="1"/>
    <col min="13826" max="13826" width="15.44140625" style="1" bestFit="1" customWidth="1"/>
    <col min="13827" max="13827" width="14.6640625" style="1" customWidth="1"/>
    <col min="13828" max="13828" width="10.88671875" style="1" customWidth="1"/>
    <col min="13829" max="13829" width="22.44140625" style="1" customWidth="1"/>
    <col min="13830" max="13830" width="11.5546875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3839" width="7" style="1" bestFit="1" customWidth="1"/>
    <col min="13840" max="14080" width="9.109375" style="1"/>
    <col min="14081" max="14081" width="5.44140625" style="1" customWidth="1"/>
    <col min="14082" max="14082" width="15.44140625" style="1" bestFit="1" customWidth="1"/>
    <col min="14083" max="14083" width="14.6640625" style="1" customWidth="1"/>
    <col min="14084" max="14084" width="10.88671875" style="1" customWidth="1"/>
    <col min="14085" max="14085" width="22.44140625" style="1" customWidth="1"/>
    <col min="14086" max="14086" width="11.5546875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095" width="7" style="1" bestFit="1" customWidth="1"/>
    <col min="14096" max="14336" width="9.109375" style="1"/>
    <col min="14337" max="14337" width="5.44140625" style="1" customWidth="1"/>
    <col min="14338" max="14338" width="15.44140625" style="1" bestFit="1" customWidth="1"/>
    <col min="14339" max="14339" width="14.6640625" style="1" customWidth="1"/>
    <col min="14340" max="14340" width="10.88671875" style="1" customWidth="1"/>
    <col min="14341" max="14341" width="22.44140625" style="1" customWidth="1"/>
    <col min="14342" max="14342" width="11.5546875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351" width="7" style="1" bestFit="1" customWidth="1"/>
    <col min="14352" max="14592" width="9.109375" style="1"/>
    <col min="14593" max="14593" width="5.44140625" style="1" customWidth="1"/>
    <col min="14594" max="14594" width="15.44140625" style="1" bestFit="1" customWidth="1"/>
    <col min="14595" max="14595" width="14.6640625" style="1" customWidth="1"/>
    <col min="14596" max="14596" width="10.88671875" style="1" customWidth="1"/>
    <col min="14597" max="14597" width="22.44140625" style="1" customWidth="1"/>
    <col min="14598" max="14598" width="11.5546875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607" width="7" style="1" bestFit="1" customWidth="1"/>
    <col min="14608" max="14848" width="9.109375" style="1"/>
    <col min="14849" max="14849" width="5.44140625" style="1" customWidth="1"/>
    <col min="14850" max="14850" width="15.44140625" style="1" bestFit="1" customWidth="1"/>
    <col min="14851" max="14851" width="14.6640625" style="1" customWidth="1"/>
    <col min="14852" max="14852" width="10.88671875" style="1" customWidth="1"/>
    <col min="14853" max="14853" width="22.44140625" style="1" customWidth="1"/>
    <col min="14854" max="14854" width="11.5546875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4863" width="7" style="1" bestFit="1" customWidth="1"/>
    <col min="14864" max="15104" width="9.109375" style="1"/>
    <col min="15105" max="15105" width="5.44140625" style="1" customWidth="1"/>
    <col min="15106" max="15106" width="15.44140625" style="1" bestFit="1" customWidth="1"/>
    <col min="15107" max="15107" width="14.6640625" style="1" customWidth="1"/>
    <col min="15108" max="15108" width="10.88671875" style="1" customWidth="1"/>
    <col min="15109" max="15109" width="22.44140625" style="1" customWidth="1"/>
    <col min="15110" max="15110" width="11.5546875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119" width="7" style="1" bestFit="1" customWidth="1"/>
    <col min="15120" max="15360" width="9.109375" style="1"/>
    <col min="15361" max="15361" width="5.44140625" style="1" customWidth="1"/>
    <col min="15362" max="15362" width="15.44140625" style="1" bestFit="1" customWidth="1"/>
    <col min="15363" max="15363" width="14.6640625" style="1" customWidth="1"/>
    <col min="15364" max="15364" width="10.88671875" style="1" customWidth="1"/>
    <col min="15365" max="15365" width="22.44140625" style="1" customWidth="1"/>
    <col min="15366" max="15366" width="11.5546875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375" width="7" style="1" bestFit="1" customWidth="1"/>
    <col min="15376" max="15616" width="9.109375" style="1"/>
    <col min="15617" max="15617" width="5.44140625" style="1" customWidth="1"/>
    <col min="15618" max="15618" width="15.44140625" style="1" bestFit="1" customWidth="1"/>
    <col min="15619" max="15619" width="14.6640625" style="1" customWidth="1"/>
    <col min="15620" max="15620" width="10.88671875" style="1" customWidth="1"/>
    <col min="15621" max="15621" width="22.44140625" style="1" customWidth="1"/>
    <col min="15622" max="15622" width="11.5546875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631" width="7" style="1" bestFit="1" customWidth="1"/>
    <col min="15632" max="15872" width="9.109375" style="1"/>
    <col min="15873" max="15873" width="5.44140625" style="1" customWidth="1"/>
    <col min="15874" max="15874" width="15.44140625" style="1" bestFit="1" customWidth="1"/>
    <col min="15875" max="15875" width="14.6640625" style="1" customWidth="1"/>
    <col min="15876" max="15876" width="10.88671875" style="1" customWidth="1"/>
    <col min="15877" max="15877" width="22.44140625" style="1" customWidth="1"/>
    <col min="15878" max="15878" width="11.5546875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5887" width="7" style="1" bestFit="1" customWidth="1"/>
    <col min="15888" max="16128" width="9.109375" style="1"/>
    <col min="16129" max="16129" width="5.44140625" style="1" customWidth="1"/>
    <col min="16130" max="16130" width="15.44140625" style="1" bestFit="1" customWidth="1"/>
    <col min="16131" max="16131" width="14.6640625" style="1" customWidth="1"/>
    <col min="16132" max="16132" width="10.88671875" style="1" customWidth="1"/>
    <col min="16133" max="16133" width="22.44140625" style="1" customWidth="1"/>
    <col min="16134" max="16134" width="11.5546875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143" width="7" style="1" bestFit="1" customWidth="1"/>
    <col min="16144" max="16384" width="9.109375" style="1"/>
  </cols>
  <sheetData>
    <row r="1" spans="1:16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152</v>
      </c>
    </row>
    <row r="2" spans="1:16" s="4" customFormat="1" ht="4.2" x14ac:dyDescent="0.15">
      <c r="B2" s="5"/>
      <c r="E2" s="6"/>
    </row>
    <row r="3" spans="1:16" ht="15.6" x14ac:dyDescent="0.3">
      <c r="B3" s="7" t="s">
        <v>146</v>
      </c>
      <c r="D3" s="8" t="s">
        <v>147</v>
      </c>
      <c r="E3" s="9" t="s">
        <v>128</v>
      </c>
      <c r="F3" s="8"/>
      <c r="G3" s="1"/>
      <c r="H3" s="1"/>
      <c r="I3" s="1"/>
      <c r="J3" s="1"/>
      <c r="K3" s="1"/>
      <c r="L3" s="1"/>
      <c r="M3" s="1"/>
      <c r="N3" s="1"/>
      <c r="P3" s="3"/>
    </row>
    <row r="4" spans="1:16" s="4" customFormat="1" ht="4.8" thickBot="1" x14ac:dyDescent="0.2">
      <c r="B4" s="10"/>
      <c r="D4" s="11"/>
      <c r="E4" s="12"/>
      <c r="F4" s="11"/>
    </row>
    <row r="5" spans="1:16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6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6" ht="20.100000000000001" customHeight="1" x14ac:dyDescent="0.25">
      <c r="A7" s="24" t="s">
        <v>108</v>
      </c>
      <c r="B7" s="25" t="s">
        <v>65</v>
      </c>
      <c r="C7" s="26" t="s">
        <v>66</v>
      </c>
      <c r="D7" s="27" t="s">
        <v>67</v>
      </c>
      <c r="E7" s="28" t="s">
        <v>59</v>
      </c>
      <c r="F7" s="28" t="s">
        <v>52</v>
      </c>
      <c r="G7" s="29" t="s">
        <v>161</v>
      </c>
      <c r="H7" s="29">
        <v>52.44</v>
      </c>
      <c r="I7" s="29" t="s">
        <v>161</v>
      </c>
      <c r="J7" s="30"/>
      <c r="K7" s="29">
        <v>54.38</v>
      </c>
      <c r="L7" s="29" t="s">
        <v>161</v>
      </c>
      <c r="M7" s="29">
        <v>57.25</v>
      </c>
      <c r="N7" s="31">
        <f t="shared" ref="N7:N12" si="0">MAX(G7:I7,K7:M7)</f>
        <v>57.25</v>
      </c>
      <c r="O7" s="32" t="str">
        <f t="shared" ref="O7:O12" si="1">IF(ISBLANK(N7),"",IF(N7&gt;=99,"KSM",IF(N7&gt;=64.5,"I A",IF(N7&gt;=55,"II A",IF(N7&gt;=46,"III A",IF(N7&gt;=38,"I JA",IF(N7&gt;=32,"II JA",IF(N7&gt;=28,"III JA"))))))))</f>
        <v>II A</v>
      </c>
    </row>
    <row r="8" spans="1:16" ht="20.100000000000001" customHeight="1" x14ac:dyDescent="0.25">
      <c r="A8" s="24" t="s">
        <v>112</v>
      </c>
      <c r="B8" s="25" t="s">
        <v>76</v>
      </c>
      <c r="C8" s="26" t="s">
        <v>77</v>
      </c>
      <c r="D8" s="27" t="s">
        <v>78</v>
      </c>
      <c r="E8" s="28" t="s">
        <v>59</v>
      </c>
      <c r="F8" s="28" t="s">
        <v>52</v>
      </c>
      <c r="G8" s="29">
        <v>43.75</v>
      </c>
      <c r="H8" s="29">
        <v>40.76</v>
      </c>
      <c r="I8" s="29">
        <v>42.4</v>
      </c>
      <c r="J8" s="30"/>
      <c r="K8" s="29">
        <v>42.38</v>
      </c>
      <c r="L8" s="29" t="s">
        <v>161</v>
      </c>
      <c r="M8" s="29" t="s">
        <v>161</v>
      </c>
      <c r="N8" s="31">
        <f t="shared" si="0"/>
        <v>43.75</v>
      </c>
      <c r="O8" s="32" t="str">
        <f t="shared" si="1"/>
        <v>I JA</v>
      </c>
    </row>
    <row r="9" spans="1:16" ht="20.100000000000001" customHeight="1" x14ac:dyDescent="0.25">
      <c r="A9" s="24" t="s">
        <v>116</v>
      </c>
      <c r="B9" s="25" t="s">
        <v>41</v>
      </c>
      <c r="C9" s="26" t="s">
        <v>74</v>
      </c>
      <c r="D9" s="27" t="s">
        <v>75</v>
      </c>
      <c r="E9" s="28" t="s">
        <v>59</v>
      </c>
      <c r="F9" s="28" t="s">
        <v>52</v>
      </c>
      <c r="G9" s="29">
        <v>39.92</v>
      </c>
      <c r="H9" s="29" t="s">
        <v>161</v>
      </c>
      <c r="I9" s="29">
        <v>37.9</v>
      </c>
      <c r="J9" s="30"/>
      <c r="K9" s="29">
        <v>36.090000000000003</v>
      </c>
      <c r="L9" s="29" t="s">
        <v>161</v>
      </c>
      <c r="M9" s="29">
        <v>41.14</v>
      </c>
      <c r="N9" s="31">
        <f t="shared" si="0"/>
        <v>41.14</v>
      </c>
      <c r="O9" s="32" t="str">
        <f t="shared" si="1"/>
        <v>I JA</v>
      </c>
    </row>
    <row r="10" spans="1:16" ht="20.100000000000001" customHeight="1" x14ac:dyDescent="0.25">
      <c r="A10" s="24" t="s">
        <v>120</v>
      </c>
      <c r="B10" s="25" t="s">
        <v>41</v>
      </c>
      <c r="C10" s="26" t="s">
        <v>42</v>
      </c>
      <c r="D10" s="27">
        <v>39700</v>
      </c>
      <c r="E10" s="28" t="s">
        <v>40</v>
      </c>
      <c r="F10" s="28" t="s">
        <v>107</v>
      </c>
      <c r="G10" s="29" t="s">
        <v>161</v>
      </c>
      <c r="H10" s="29" t="s">
        <v>161</v>
      </c>
      <c r="I10" s="29">
        <v>32.85</v>
      </c>
      <c r="J10" s="30"/>
      <c r="K10" s="29" t="s">
        <v>161</v>
      </c>
      <c r="L10" s="29">
        <v>32.479999999999997</v>
      </c>
      <c r="M10" s="29" t="s">
        <v>161</v>
      </c>
      <c r="N10" s="31">
        <f t="shared" si="0"/>
        <v>32.85</v>
      </c>
      <c r="O10" s="32" t="str">
        <f t="shared" si="1"/>
        <v>II JA</v>
      </c>
    </row>
    <row r="11" spans="1:16" ht="20.100000000000001" customHeight="1" x14ac:dyDescent="0.25">
      <c r="A11" s="24" t="s">
        <v>138</v>
      </c>
      <c r="B11" s="25" t="s">
        <v>41</v>
      </c>
      <c r="C11" s="26" t="s">
        <v>34</v>
      </c>
      <c r="D11" s="27">
        <v>39763</v>
      </c>
      <c r="E11" s="28" t="s">
        <v>40</v>
      </c>
      <c r="F11" s="28" t="s">
        <v>107</v>
      </c>
      <c r="G11" s="29">
        <v>30.64</v>
      </c>
      <c r="H11" s="29">
        <v>19.649999999999999</v>
      </c>
      <c r="I11" s="29">
        <v>21.33</v>
      </c>
      <c r="J11" s="30"/>
      <c r="K11" s="29" t="s">
        <v>161</v>
      </c>
      <c r="L11" s="29" t="s">
        <v>161</v>
      </c>
      <c r="M11" s="29">
        <v>20.72</v>
      </c>
      <c r="N11" s="31">
        <f t="shared" si="0"/>
        <v>30.64</v>
      </c>
      <c r="O11" s="32" t="str">
        <f t="shared" si="1"/>
        <v>III JA</v>
      </c>
    </row>
    <row r="12" spans="1:16" ht="20.100000000000001" customHeight="1" x14ac:dyDescent="0.25">
      <c r="A12" s="24" t="s">
        <v>139</v>
      </c>
      <c r="B12" s="25" t="s">
        <v>71</v>
      </c>
      <c r="C12" s="26" t="s">
        <v>72</v>
      </c>
      <c r="D12" s="27" t="s">
        <v>73</v>
      </c>
      <c r="E12" s="28" t="s">
        <v>59</v>
      </c>
      <c r="F12" s="28" t="s">
        <v>52</v>
      </c>
      <c r="G12" s="29" t="s">
        <v>161</v>
      </c>
      <c r="H12" s="29" t="s">
        <v>161</v>
      </c>
      <c r="I12" s="29" t="s">
        <v>161</v>
      </c>
      <c r="J12" s="30"/>
      <c r="K12" s="29">
        <v>23.04</v>
      </c>
      <c r="L12" s="29">
        <v>26.04</v>
      </c>
      <c r="M12" s="29">
        <v>28.51</v>
      </c>
      <c r="N12" s="31">
        <f t="shared" si="0"/>
        <v>28.51</v>
      </c>
      <c r="O12" s="32" t="str">
        <f t="shared" si="1"/>
        <v>III JA</v>
      </c>
    </row>
    <row r="13" spans="1:16" s="4" customFormat="1" ht="4.2" x14ac:dyDescent="0.15">
      <c r="B13" s="5"/>
      <c r="E13" s="6"/>
    </row>
    <row r="14" spans="1:16" s="4" customFormat="1" ht="4.2" x14ac:dyDescent="0.15">
      <c r="B14" s="5"/>
      <c r="E14" s="6"/>
    </row>
    <row r="15" spans="1:16" ht="15.6" x14ac:dyDescent="0.3">
      <c r="B15" s="7" t="s">
        <v>146</v>
      </c>
      <c r="D15" s="8" t="s">
        <v>148</v>
      </c>
      <c r="E15" s="9" t="s">
        <v>145</v>
      </c>
      <c r="F15" s="8"/>
      <c r="G15" s="1"/>
      <c r="H15" s="1"/>
      <c r="I15" s="1"/>
      <c r="J15" s="1"/>
      <c r="K15" s="1"/>
      <c r="L15" s="1"/>
      <c r="M15" s="1"/>
      <c r="N15" s="1"/>
    </row>
    <row r="16" spans="1:16" s="4" customFormat="1" ht="4.8" thickBot="1" x14ac:dyDescent="0.2">
      <c r="B16" s="10"/>
      <c r="D16" s="11"/>
      <c r="E16" s="12"/>
      <c r="F16" s="11"/>
    </row>
    <row r="17" spans="1:15" ht="13.8" thickBot="1" x14ac:dyDescent="0.3">
      <c r="G17" s="36" t="s">
        <v>129</v>
      </c>
      <c r="H17" s="37"/>
      <c r="I17" s="37"/>
      <c r="J17" s="37"/>
      <c r="K17" s="37"/>
      <c r="L17" s="37"/>
      <c r="M17" s="38"/>
    </row>
    <row r="18" spans="1:15" ht="13.8" thickBot="1" x14ac:dyDescent="0.3">
      <c r="A18" s="14" t="s">
        <v>160</v>
      </c>
      <c r="B18" s="15" t="s">
        <v>0</v>
      </c>
      <c r="C18" s="16" t="s">
        <v>1</v>
      </c>
      <c r="D18" s="17" t="s">
        <v>2</v>
      </c>
      <c r="E18" s="18" t="s">
        <v>4</v>
      </c>
      <c r="F18" s="19" t="s">
        <v>3</v>
      </c>
      <c r="G18" s="20">
        <v>1</v>
      </c>
      <c r="H18" s="21">
        <v>2</v>
      </c>
      <c r="I18" s="21">
        <v>3</v>
      </c>
      <c r="J18" s="21" t="s">
        <v>130</v>
      </c>
      <c r="K18" s="21">
        <v>4</v>
      </c>
      <c r="L18" s="21">
        <v>5</v>
      </c>
      <c r="M18" s="22">
        <v>6</v>
      </c>
      <c r="N18" s="23" t="s">
        <v>131</v>
      </c>
      <c r="O18" s="23" t="s">
        <v>132</v>
      </c>
    </row>
    <row r="19" spans="1:15" ht="20.100000000000001" customHeight="1" x14ac:dyDescent="0.25">
      <c r="A19" s="24" t="s">
        <v>108</v>
      </c>
      <c r="B19" s="25" t="s">
        <v>62</v>
      </c>
      <c r="C19" s="26" t="s">
        <v>63</v>
      </c>
      <c r="D19" s="27" t="s">
        <v>64</v>
      </c>
      <c r="E19" s="28" t="s">
        <v>59</v>
      </c>
      <c r="F19" s="28" t="s">
        <v>52</v>
      </c>
      <c r="G19" s="29">
        <v>39.46</v>
      </c>
      <c r="H19" s="29">
        <v>37.630000000000003</v>
      </c>
      <c r="I19" s="29">
        <v>37.42</v>
      </c>
      <c r="J19" s="30"/>
      <c r="K19" s="29">
        <v>38.56</v>
      </c>
      <c r="L19" s="29">
        <v>42.54</v>
      </c>
      <c r="M19" s="29" t="s">
        <v>161</v>
      </c>
      <c r="N19" s="31">
        <f>MAX(G19:I19,K19:M19)</f>
        <v>42.54</v>
      </c>
      <c r="O19" s="32" t="str">
        <f>IF(ISBLANK(N19),"",IF(N19&lt;42,"",IF(N19&gt;=99.1,"TSM",IF(N19&gt;=99,"SM",IF(N19&gt;=65,"KSM",IF(N19&gt;=58,"I A",IF(N19&gt;=51,"II A",IF(N19&gt;=42,"III A"))))))))</f>
        <v>III A</v>
      </c>
    </row>
    <row r="20" spans="1:15" ht="20.100000000000001" customHeight="1" x14ac:dyDescent="0.25">
      <c r="A20" s="24" t="s">
        <v>112</v>
      </c>
      <c r="B20" s="25" t="s">
        <v>33</v>
      </c>
      <c r="C20" s="26" t="s">
        <v>60</v>
      </c>
      <c r="D20" s="27" t="s">
        <v>61</v>
      </c>
      <c r="E20" s="28" t="s">
        <v>59</v>
      </c>
      <c r="F20" s="28" t="s">
        <v>52</v>
      </c>
      <c r="G20" s="29" t="s">
        <v>161</v>
      </c>
      <c r="H20" s="29">
        <v>42.19</v>
      </c>
      <c r="I20" s="29">
        <v>47.83</v>
      </c>
      <c r="J20" s="30"/>
      <c r="K20" s="29" t="s">
        <v>161</v>
      </c>
      <c r="L20" s="29">
        <v>46.92</v>
      </c>
      <c r="M20" s="29" t="s">
        <v>161</v>
      </c>
      <c r="N20" s="31">
        <f t="shared" ref="N20" si="2">MAX(G20:I20,K20:M20)</f>
        <v>47.83</v>
      </c>
      <c r="O20" s="32" t="str">
        <f t="shared" ref="O20" si="3">IF(ISBLANK(N20),"",IF(N20&lt;42,"",IF(N20&gt;=99.1,"TSM",IF(N20&gt;=99,"SM",IF(N20&gt;=65,"KSM",IF(N20&gt;=58,"I A",IF(N20&gt;=51,"II A",IF(N20&gt;=42,"III A"))))))))</f>
        <v>III A</v>
      </c>
    </row>
    <row r="21" spans="1:15" s="4" customFormat="1" ht="4.2" x14ac:dyDescent="0.15">
      <c r="B21" s="5"/>
      <c r="E21" s="6"/>
    </row>
    <row r="22" spans="1:15" ht="15.6" x14ac:dyDescent="0.3">
      <c r="B22" s="7" t="s">
        <v>146</v>
      </c>
      <c r="D22" s="8"/>
      <c r="E22" s="9" t="s">
        <v>137</v>
      </c>
      <c r="F22" s="8"/>
      <c r="G22" s="1"/>
      <c r="H22" s="1"/>
      <c r="I22" s="1"/>
      <c r="J22" s="1"/>
      <c r="K22" s="1"/>
      <c r="L22" s="1"/>
      <c r="M22" s="1"/>
      <c r="N22" s="1"/>
    </row>
    <row r="23" spans="1:15" s="4" customFormat="1" ht="4.8" thickBot="1" x14ac:dyDescent="0.2">
      <c r="B23" s="10"/>
      <c r="D23" s="11"/>
      <c r="E23" s="12"/>
      <c r="F23" s="11"/>
    </row>
    <row r="24" spans="1:15" x14ac:dyDescent="0.25">
      <c r="G24" s="36" t="s">
        <v>129</v>
      </c>
      <c r="H24" s="37"/>
      <c r="I24" s="37"/>
      <c r="J24" s="37"/>
      <c r="K24" s="37"/>
      <c r="L24" s="37"/>
      <c r="M24" s="38"/>
    </row>
    <row r="25" spans="1:15" ht="13.8" thickBot="1" x14ac:dyDescent="0.3">
      <c r="A25" s="14" t="s">
        <v>160</v>
      </c>
      <c r="B25" s="15" t="s">
        <v>0</v>
      </c>
      <c r="C25" s="16" t="s">
        <v>1</v>
      </c>
      <c r="D25" s="17" t="s">
        <v>2</v>
      </c>
      <c r="E25" s="18" t="s">
        <v>4</v>
      </c>
      <c r="F25" s="19" t="s">
        <v>3</v>
      </c>
      <c r="G25" s="20">
        <v>1</v>
      </c>
      <c r="H25" s="21">
        <v>2</v>
      </c>
      <c r="I25" s="21">
        <v>3</v>
      </c>
      <c r="J25" s="21" t="s">
        <v>130</v>
      </c>
      <c r="K25" s="21">
        <v>4</v>
      </c>
      <c r="L25" s="21">
        <v>5</v>
      </c>
      <c r="M25" s="22">
        <v>6</v>
      </c>
      <c r="N25" s="23" t="s">
        <v>131</v>
      </c>
      <c r="O25" s="23" t="s">
        <v>132</v>
      </c>
    </row>
    <row r="26" spans="1:15" ht="20.100000000000001" customHeight="1" x14ac:dyDescent="0.25">
      <c r="A26" s="24" t="s">
        <v>108</v>
      </c>
      <c r="B26" s="25" t="s">
        <v>10</v>
      </c>
      <c r="C26" s="26" t="s">
        <v>162</v>
      </c>
      <c r="D26" s="27" t="s">
        <v>163</v>
      </c>
      <c r="E26" s="28" t="s">
        <v>164</v>
      </c>
      <c r="F26" s="28" t="s">
        <v>165</v>
      </c>
      <c r="G26" s="29">
        <v>65.62</v>
      </c>
      <c r="H26" s="29">
        <v>66.97</v>
      </c>
      <c r="I26" s="29" t="s">
        <v>161</v>
      </c>
      <c r="J26" s="29"/>
      <c r="K26" s="29">
        <v>65.28</v>
      </c>
      <c r="L26" s="29">
        <v>64.3</v>
      </c>
      <c r="M26" s="29" t="s">
        <v>161</v>
      </c>
      <c r="N26" s="31">
        <f>MAX(G26:I26,K26:M26)</f>
        <v>66.97</v>
      </c>
      <c r="O26" s="32" t="str">
        <f>IF(ISBLANK(N26),"",IF(N26&lt;39,"",IF(N26&gt;=74.3,"TSM",IF(N26&gt;=68,"SM",IF(N26&gt;=61,"KSM",IF(N26&gt;=54,"I A",IF(N26&gt;=47,"II A",IF(N26&gt;=39,"III A"))))))))</f>
        <v>KSM</v>
      </c>
    </row>
    <row r="27" spans="1:15" ht="20.100000000000001" customHeight="1" x14ac:dyDescent="0.25">
      <c r="A27" s="24" t="s">
        <v>112</v>
      </c>
      <c r="B27" s="25" t="s">
        <v>14</v>
      </c>
      <c r="C27" s="26" t="s">
        <v>153</v>
      </c>
      <c r="D27" s="27" t="s">
        <v>154</v>
      </c>
      <c r="E27" s="28" t="s">
        <v>155</v>
      </c>
      <c r="F27" s="28" t="s">
        <v>156</v>
      </c>
      <c r="G27" s="29">
        <v>53.37</v>
      </c>
      <c r="H27" s="29">
        <v>57.64</v>
      </c>
      <c r="I27" s="29" t="s">
        <v>161</v>
      </c>
      <c r="J27" s="29"/>
      <c r="K27" s="29" t="s">
        <v>161</v>
      </c>
      <c r="L27" s="29" t="s">
        <v>161</v>
      </c>
      <c r="M27" s="29">
        <v>59.73</v>
      </c>
      <c r="N27" s="31">
        <f>MAX(G27:I27,K27:M27)</f>
        <v>59.73</v>
      </c>
      <c r="O27" s="32" t="str">
        <f>IF(ISBLANK(N27),"",IF(N27&lt;39,"",IF(N27&gt;=74.3,"TSM",IF(N27&gt;=68,"SM",IF(N27&gt;=61,"KSM",IF(N27&gt;=54,"I A",IF(N27&gt;=47,"II A",IF(N27&gt;=39,"III A"))))))))</f>
        <v>I A</v>
      </c>
    </row>
    <row r="28" spans="1:15" ht="20.100000000000001" customHeight="1" x14ac:dyDescent="0.25">
      <c r="A28" s="24" t="s">
        <v>116</v>
      </c>
      <c r="B28" s="25" t="s">
        <v>45</v>
      </c>
      <c r="C28" s="26" t="s">
        <v>46</v>
      </c>
      <c r="D28" s="27">
        <v>24524</v>
      </c>
      <c r="E28" s="28" t="s">
        <v>40</v>
      </c>
      <c r="F28" s="28" t="s">
        <v>8</v>
      </c>
      <c r="G28" s="29">
        <v>47.5</v>
      </c>
      <c r="H28" s="29">
        <v>48.82</v>
      </c>
      <c r="I28" s="29">
        <v>48.82</v>
      </c>
      <c r="J28" s="30"/>
      <c r="K28" s="29">
        <v>49.69</v>
      </c>
      <c r="L28" s="29" t="s">
        <v>161</v>
      </c>
      <c r="M28" s="29">
        <v>48.92</v>
      </c>
      <c r="N28" s="31">
        <f>MAX(G28:I28,K28:M28)</f>
        <v>49.69</v>
      </c>
      <c r="O28" s="32" t="str">
        <f>IF(ISBLANK(N28),"",IF(N28&lt;39,"",IF(N28&gt;=74.3,"TSM",IF(N28&gt;=68,"SM",IF(N28&gt;=61,"KSM",IF(N28&gt;=54,"I A",IF(N28&gt;=47,"II A",IF(N28&gt;=39,"III A"))))))))</f>
        <v>II A</v>
      </c>
    </row>
    <row r="29" spans="1:15" ht="20.100000000000001" customHeight="1" x14ac:dyDescent="0.25">
      <c r="A29" s="24" t="s">
        <v>120</v>
      </c>
      <c r="B29" s="25" t="s">
        <v>150</v>
      </c>
      <c r="C29" s="26" t="s">
        <v>151</v>
      </c>
      <c r="D29" s="27">
        <v>35278</v>
      </c>
      <c r="E29" s="28"/>
      <c r="F29" s="28"/>
      <c r="G29" s="29" t="s">
        <v>161</v>
      </c>
      <c r="H29" s="29" t="s">
        <v>161</v>
      </c>
      <c r="I29" s="29">
        <v>47.76</v>
      </c>
      <c r="J29" s="29"/>
      <c r="K29" s="29">
        <v>40.4</v>
      </c>
      <c r="L29" s="29" t="s">
        <v>161</v>
      </c>
      <c r="M29" s="29">
        <v>40.840000000000003</v>
      </c>
      <c r="N29" s="31">
        <f>MAX(G29:I29,K29:M29)</f>
        <v>47.76</v>
      </c>
      <c r="O29" s="32" t="str">
        <f>IF(ISBLANK(N29),"",IF(N29&lt;39,"",IF(N29&gt;=74.3,"TSM",IF(N29&gt;=68,"SM",IF(N29&gt;=61,"KSM",IF(N29&gt;=54,"I A",IF(N29&gt;=47,"II A",IF(N29&gt;=39,"III A"))))))))</f>
        <v>II A</v>
      </c>
    </row>
    <row r="30" spans="1:15" ht="20.100000000000001" customHeight="1" x14ac:dyDescent="0.25">
      <c r="A30" s="24" t="s">
        <v>138</v>
      </c>
      <c r="B30" s="25" t="s">
        <v>43</v>
      </c>
      <c r="C30" s="26" t="s">
        <v>44</v>
      </c>
      <c r="D30" s="27">
        <v>22733</v>
      </c>
      <c r="E30" s="28" t="s">
        <v>40</v>
      </c>
      <c r="F30" s="28" t="s">
        <v>8</v>
      </c>
      <c r="G30" s="29">
        <v>40.47</v>
      </c>
      <c r="H30" s="29">
        <v>40.18</v>
      </c>
      <c r="I30" s="29" t="s">
        <v>161</v>
      </c>
      <c r="J30" s="30"/>
      <c r="K30" s="29">
        <v>41.7</v>
      </c>
      <c r="L30" s="29">
        <v>41.16</v>
      </c>
      <c r="M30" s="29">
        <v>40.770000000000003</v>
      </c>
      <c r="N30" s="31">
        <f>MAX(G30:I30,K30:M30)</f>
        <v>41.7</v>
      </c>
      <c r="O30" s="32" t="str">
        <f>IF(ISBLANK(N30),"",IF(N30&lt;39,"",IF(N30&gt;=74.3,"TSM",IF(N30&gt;=68,"SM",IF(N30&gt;=61,"KSM",IF(N30&gt;=54,"I A",IF(N30&gt;=47,"II A",IF(N30&gt;=39,"III A"))))))))</f>
        <v>III A</v>
      </c>
    </row>
  </sheetData>
  <sortState ref="A26:P30">
    <sortCondition descending="1" ref="N26:N30"/>
  </sortState>
  <mergeCells count="3">
    <mergeCell ref="G5:M5"/>
    <mergeCell ref="G17:M17"/>
    <mergeCell ref="G24:M24"/>
  </mergeCells>
  <phoneticPr fontId="13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Zeros="0" zoomScale="90" workbookViewId="0"/>
  </sheetViews>
  <sheetFormatPr defaultRowHeight="13.2" x14ac:dyDescent="0.25"/>
  <cols>
    <col min="1" max="1" width="5.44140625" style="1" customWidth="1"/>
    <col min="2" max="2" width="8.109375" style="1" customWidth="1"/>
    <col min="3" max="3" width="14.6640625" style="1" customWidth="1"/>
    <col min="4" max="4" width="10.88671875" style="1" customWidth="1"/>
    <col min="5" max="5" width="12.109375" style="1" customWidth="1"/>
    <col min="6" max="6" width="14.5546875" style="1" bestFit="1" customWidth="1"/>
    <col min="7" max="9" width="7" style="33" customWidth="1"/>
    <col min="10" max="10" width="6.109375" style="33" hidden="1" customWidth="1"/>
    <col min="11" max="13" width="7" style="33" customWidth="1"/>
    <col min="14" max="14" width="7.5546875" style="13" customWidth="1"/>
    <col min="15" max="15" width="7" style="1" bestFit="1" customWidth="1"/>
    <col min="16" max="256" width="9.109375" style="1"/>
    <col min="257" max="257" width="5.44140625" style="1" customWidth="1"/>
    <col min="258" max="258" width="15.44140625" style="1" bestFit="1" customWidth="1"/>
    <col min="259" max="259" width="14.6640625" style="1" customWidth="1"/>
    <col min="260" max="260" width="10.88671875" style="1" customWidth="1"/>
    <col min="261" max="261" width="22.44140625" style="1" customWidth="1"/>
    <col min="262" max="262" width="11.5546875" style="1" bestFit="1" customWidth="1"/>
    <col min="263" max="265" width="7" style="1" customWidth="1"/>
    <col min="266" max="266" width="0" style="1" hidden="1" customWidth="1"/>
    <col min="267" max="269" width="7" style="1" customWidth="1"/>
    <col min="270" max="270" width="7.5546875" style="1" customWidth="1"/>
    <col min="271" max="271" width="7" style="1" bestFit="1" customWidth="1"/>
    <col min="272" max="512" width="9.109375" style="1"/>
    <col min="513" max="513" width="5.44140625" style="1" customWidth="1"/>
    <col min="514" max="514" width="15.44140625" style="1" bestFit="1" customWidth="1"/>
    <col min="515" max="515" width="14.6640625" style="1" customWidth="1"/>
    <col min="516" max="516" width="10.88671875" style="1" customWidth="1"/>
    <col min="517" max="517" width="22.44140625" style="1" customWidth="1"/>
    <col min="518" max="518" width="11.5546875" style="1" bestFit="1" customWidth="1"/>
    <col min="519" max="521" width="7" style="1" customWidth="1"/>
    <col min="522" max="522" width="0" style="1" hidden="1" customWidth="1"/>
    <col min="523" max="525" width="7" style="1" customWidth="1"/>
    <col min="526" max="526" width="7.5546875" style="1" customWidth="1"/>
    <col min="527" max="527" width="7" style="1" bestFit="1" customWidth="1"/>
    <col min="528" max="768" width="9.109375" style="1"/>
    <col min="769" max="769" width="5.44140625" style="1" customWidth="1"/>
    <col min="770" max="770" width="15.44140625" style="1" bestFit="1" customWidth="1"/>
    <col min="771" max="771" width="14.6640625" style="1" customWidth="1"/>
    <col min="772" max="772" width="10.88671875" style="1" customWidth="1"/>
    <col min="773" max="773" width="22.44140625" style="1" customWidth="1"/>
    <col min="774" max="774" width="11.5546875" style="1" bestFit="1" customWidth="1"/>
    <col min="775" max="777" width="7" style="1" customWidth="1"/>
    <col min="778" max="778" width="0" style="1" hidden="1" customWidth="1"/>
    <col min="779" max="781" width="7" style="1" customWidth="1"/>
    <col min="782" max="782" width="7.5546875" style="1" customWidth="1"/>
    <col min="783" max="783" width="7" style="1" bestFit="1" customWidth="1"/>
    <col min="784" max="1024" width="9.109375" style="1"/>
    <col min="1025" max="1025" width="5.44140625" style="1" customWidth="1"/>
    <col min="1026" max="1026" width="15.44140625" style="1" bestFit="1" customWidth="1"/>
    <col min="1027" max="1027" width="14.6640625" style="1" customWidth="1"/>
    <col min="1028" max="1028" width="10.88671875" style="1" customWidth="1"/>
    <col min="1029" max="1029" width="22.44140625" style="1" customWidth="1"/>
    <col min="1030" max="1030" width="11.5546875" style="1" bestFit="1" customWidth="1"/>
    <col min="1031" max="1033" width="7" style="1" customWidth="1"/>
    <col min="1034" max="1034" width="0" style="1" hidden="1" customWidth="1"/>
    <col min="1035" max="1037" width="7" style="1" customWidth="1"/>
    <col min="1038" max="1038" width="7.5546875" style="1" customWidth="1"/>
    <col min="1039" max="1039" width="7" style="1" bestFit="1" customWidth="1"/>
    <col min="1040" max="1280" width="9.109375" style="1"/>
    <col min="1281" max="1281" width="5.44140625" style="1" customWidth="1"/>
    <col min="1282" max="1282" width="15.44140625" style="1" bestFit="1" customWidth="1"/>
    <col min="1283" max="1283" width="14.6640625" style="1" customWidth="1"/>
    <col min="1284" max="1284" width="10.88671875" style="1" customWidth="1"/>
    <col min="1285" max="1285" width="22.44140625" style="1" customWidth="1"/>
    <col min="1286" max="1286" width="11.5546875" style="1" bestFit="1" customWidth="1"/>
    <col min="1287" max="1289" width="7" style="1" customWidth="1"/>
    <col min="1290" max="1290" width="0" style="1" hidden="1" customWidth="1"/>
    <col min="1291" max="1293" width="7" style="1" customWidth="1"/>
    <col min="1294" max="1294" width="7.5546875" style="1" customWidth="1"/>
    <col min="1295" max="1295" width="7" style="1" bestFit="1" customWidth="1"/>
    <col min="1296" max="1536" width="9.109375" style="1"/>
    <col min="1537" max="1537" width="5.44140625" style="1" customWidth="1"/>
    <col min="1538" max="1538" width="15.44140625" style="1" bestFit="1" customWidth="1"/>
    <col min="1539" max="1539" width="14.6640625" style="1" customWidth="1"/>
    <col min="1540" max="1540" width="10.88671875" style="1" customWidth="1"/>
    <col min="1541" max="1541" width="22.44140625" style="1" customWidth="1"/>
    <col min="1542" max="1542" width="11.5546875" style="1" bestFit="1" customWidth="1"/>
    <col min="1543" max="1545" width="7" style="1" customWidth="1"/>
    <col min="1546" max="1546" width="0" style="1" hidden="1" customWidth="1"/>
    <col min="1547" max="1549" width="7" style="1" customWidth="1"/>
    <col min="1550" max="1550" width="7.5546875" style="1" customWidth="1"/>
    <col min="1551" max="1551" width="7" style="1" bestFit="1" customWidth="1"/>
    <col min="1552" max="1792" width="9.109375" style="1"/>
    <col min="1793" max="1793" width="5.44140625" style="1" customWidth="1"/>
    <col min="1794" max="1794" width="15.44140625" style="1" bestFit="1" customWidth="1"/>
    <col min="1795" max="1795" width="14.6640625" style="1" customWidth="1"/>
    <col min="1796" max="1796" width="10.88671875" style="1" customWidth="1"/>
    <col min="1797" max="1797" width="22.44140625" style="1" customWidth="1"/>
    <col min="1798" max="1798" width="11.5546875" style="1" bestFit="1" customWidth="1"/>
    <col min="1799" max="1801" width="7" style="1" customWidth="1"/>
    <col min="1802" max="1802" width="0" style="1" hidden="1" customWidth="1"/>
    <col min="1803" max="1805" width="7" style="1" customWidth="1"/>
    <col min="1806" max="1806" width="7.5546875" style="1" customWidth="1"/>
    <col min="1807" max="1807" width="7" style="1" bestFit="1" customWidth="1"/>
    <col min="1808" max="2048" width="9.109375" style="1"/>
    <col min="2049" max="2049" width="5.44140625" style="1" customWidth="1"/>
    <col min="2050" max="2050" width="15.44140625" style="1" bestFit="1" customWidth="1"/>
    <col min="2051" max="2051" width="14.6640625" style="1" customWidth="1"/>
    <col min="2052" max="2052" width="10.88671875" style="1" customWidth="1"/>
    <col min="2053" max="2053" width="22.44140625" style="1" customWidth="1"/>
    <col min="2054" max="2054" width="11.5546875" style="1" bestFit="1" customWidth="1"/>
    <col min="2055" max="2057" width="7" style="1" customWidth="1"/>
    <col min="2058" max="2058" width="0" style="1" hidden="1" customWidth="1"/>
    <col min="2059" max="2061" width="7" style="1" customWidth="1"/>
    <col min="2062" max="2062" width="7.5546875" style="1" customWidth="1"/>
    <col min="2063" max="2063" width="7" style="1" bestFit="1" customWidth="1"/>
    <col min="2064" max="2304" width="9.109375" style="1"/>
    <col min="2305" max="2305" width="5.44140625" style="1" customWidth="1"/>
    <col min="2306" max="2306" width="15.44140625" style="1" bestFit="1" customWidth="1"/>
    <col min="2307" max="2307" width="14.6640625" style="1" customWidth="1"/>
    <col min="2308" max="2308" width="10.88671875" style="1" customWidth="1"/>
    <col min="2309" max="2309" width="22.44140625" style="1" customWidth="1"/>
    <col min="2310" max="2310" width="11.5546875" style="1" bestFit="1" customWidth="1"/>
    <col min="2311" max="2313" width="7" style="1" customWidth="1"/>
    <col min="2314" max="2314" width="0" style="1" hidden="1" customWidth="1"/>
    <col min="2315" max="2317" width="7" style="1" customWidth="1"/>
    <col min="2318" max="2318" width="7.5546875" style="1" customWidth="1"/>
    <col min="2319" max="2319" width="7" style="1" bestFit="1" customWidth="1"/>
    <col min="2320" max="2560" width="9.109375" style="1"/>
    <col min="2561" max="2561" width="5.44140625" style="1" customWidth="1"/>
    <col min="2562" max="2562" width="15.44140625" style="1" bestFit="1" customWidth="1"/>
    <col min="2563" max="2563" width="14.6640625" style="1" customWidth="1"/>
    <col min="2564" max="2564" width="10.88671875" style="1" customWidth="1"/>
    <col min="2565" max="2565" width="22.44140625" style="1" customWidth="1"/>
    <col min="2566" max="2566" width="11.5546875" style="1" bestFit="1" customWidth="1"/>
    <col min="2567" max="2569" width="7" style="1" customWidth="1"/>
    <col min="2570" max="2570" width="0" style="1" hidden="1" customWidth="1"/>
    <col min="2571" max="2573" width="7" style="1" customWidth="1"/>
    <col min="2574" max="2574" width="7.5546875" style="1" customWidth="1"/>
    <col min="2575" max="2575" width="7" style="1" bestFit="1" customWidth="1"/>
    <col min="2576" max="2816" width="9.109375" style="1"/>
    <col min="2817" max="2817" width="5.44140625" style="1" customWidth="1"/>
    <col min="2818" max="2818" width="15.44140625" style="1" bestFit="1" customWidth="1"/>
    <col min="2819" max="2819" width="14.6640625" style="1" customWidth="1"/>
    <col min="2820" max="2820" width="10.88671875" style="1" customWidth="1"/>
    <col min="2821" max="2821" width="22.44140625" style="1" customWidth="1"/>
    <col min="2822" max="2822" width="11.5546875" style="1" bestFit="1" customWidth="1"/>
    <col min="2823" max="2825" width="7" style="1" customWidth="1"/>
    <col min="2826" max="2826" width="0" style="1" hidden="1" customWidth="1"/>
    <col min="2827" max="2829" width="7" style="1" customWidth="1"/>
    <col min="2830" max="2830" width="7.5546875" style="1" customWidth="1"/>
    <col min="2831" max="2831" width="7" style="1" bestFit="1" customWidth="1"/>
    <col min="2832" max="3072" width="9.109375" style="1"/>
    <col min="3073" max="3073" width="5.44140625" style="1" customWidth="1"/>
    <col min="3074" max="3074" width="15.44140625" style="1" bestFit="1" customWidth="1"/>
    <col min="3075" max="3075" width="14.6640625" style="1" customWidth="1"/>
    <col min="3076" max="3076" width="10.88671875" style="1" customWidth="1"/>
    <col min="3077" max="3077" width="22.44140625" style="1" customWidth="1"/>
    <col min="3078" max="3078" width="11.5546875" style="1" bestFit="1" customWidth="1"/>
    <col min="3079" max="3081" width="7" style="1" customWidth="1"/>
    <col min="3082" max="3082" width="0" style="1" hidden="1" customWidth="1"/>
    <col min="3083" max="3085" width="7" style="1" customWidth="1"/>
    <col min="3086" max="3086" width="7.5546875" style="1" customWidth="1"/>
    <col min="3087" max="3087" width="7" style="1" bestFit="1" customWidth="1"/>
    <col min="3088" max="3328" width="9.109375" style="1"/>
    <col min="3329" max="3329" width="5.44140625" style="1" customWidth="1"/>
    <col min="3330" max="3330" width="15.44140625" style="1" bestFit="1" customWidth="1"/>
    <col min="3331" max="3331" width="14.6640625" style="1" customWidth="1"/>
    <col min="3332" max="3332" width="10.88671875" style="1" customWidth="1"/>
    <col min="3333" max="3333" width="22.44140625" style="1" customWidth="1"/>
    <col min="3334" max="3334" width="11.5546875" style="1" bestFit="1" customWidth="1"/>
    <col min="3335" max="3337" width="7" style="1" customWidth="1"/>
    <col min="3338" max="3338" width="0" style="1" hidden="1" customWidth="1"/>
    <col min="3339" max="3341" width="7" style="1" customWidth="1"/>
    <col min="3342" max="3342" width="7.5546875" style="1" customWidth="1"/>
    <col min="3343" max="3343" width="7" style="1" bestFit="1" customWidth="1"/>
    <col min="3344" max="3584" width="9.109375" style="1"/>
    <col min="3585" max="3585" width="5.44140625" style="1" customWidth="1"/>
    <col min="3586" max="3586" width="15.44140625" style="1" bestFit="1" customWidth="1"/>
    <col min="3587" max="3587" width="14.6640625" style="1" customWidth="1"/>
    <col min="3588" max="3588" width="10.88671875" style="1" customWidth="1"/>
    <col min="3589" max="3589" width="22.44140625" style="1" customWidth="1"/>
    <col min="3590" max="3590" width="11.5546875" style="1" bestFit="1" customWidth="1"/>
    <col min="3591" max="3593" width="7" style="1" customWidth="1"/>
    <col min="3594" max="3594" width="0" style="1" hidden="1" customWidth="1"/>
    <col min="3595" max="3597" width="7" style="1" customWidth="1"/>
    <col min="3598" max="3598" width="7.5546875" style="1" customWidth="1"/>
    <col min="3599" max="3599" width="7" style="1" bestFit="1" customWidth="1"/>
    <col min="3600" max="3840" width="9.109375" style="1"/>
    <col min="3841" max="3841" width="5.44140625" style="1" customWidth="1"/>
    <col min="3842" max="3842" width="15.44140625" style="1" bestFit="1" customWidth="1"/>
    <col min="3843" max="3843" width="14.6640625" style="1" customWidth="1"/>
    <col min="3844" max="3844" width="10.88671875" style="1" customWidth="1"/>
    <col min="3845" max="3845" width="22.44140625" style="1" customWidth="1"/>
    <col min="3846" max="3846" width="11.5546875" style="1" bestFit="1" customWidth="1"/>
    <col min="3847" max="3849" width="7" style="1" customWidth="1"/>
    <col min="3850" max="3850" width="0" style="1" hidden="1" customWidth="1"/>
    <col min="3851" max="3853" width="7" style="1" customWidth="1"/>
    <col min="3854" max="3854" width="7.5546875" style="1" customWidth="1"/>
    <col min="3855" max="3855" width="7" style="1" bestFit="1" customWidth="1"/>
    <col min="3856" max="4096" width="9.109375" style="1"/>
    <col min="4097" max="4097" width="5.44140625" style="1" customWidth="1"/>
    <col min="4098" max="4098" width="15.44140625" style="1" bestFit="1" customWidth="1"/>
    <col min="4099" max="4099" width="14.6640625" style="1" customWidth="1"/>
    <col min="4100" max="4100" width="10.88671875" style="1" customWidth="1"/>
    <col min="4101" max="4101" width="22.44140625" style="1" customWidth="1"/>
    <col min="4102" max="4102" width="11.5546875" style="1" bestFit="1" customWidth="1"/>
    <col min="4103" max="4105" width="7" style="1" customWidth="1"/>
    <col min="4106" max="4106" width="0" style="1" hidden="1" customWidth="1"/>
    <col min="4107" max="4109" width="7" style="1" customWidth="1"/>
    <col min="4110" max="4110" width="7.5546875" style="1" customWidth="1"/>
    <col min="4111" max="4111" width="7" style="1" bestFit="1" customWidth="1"/>
    <col min="4112" max="4352" width="9.109375" style="1"/>
    <col min="4353" max="4353" width="5.44140625" style="1" customWidth="1"/>
    <col min="4354" max="4354" width="15.44140625" style="1" bestFit="1" customWidth="1"/>
    <col min="4355" max="4355" width="14.6640625" style="1" customWidth="1"/>
    <col min="4356" max="4356" width="10.88671875" style="1" customWidth="1"/>
    <col min="4357" max="4357" width="22.44140625" style="1" customWidth="1"/>
    <col min="4358" max="4358" width="11.5546875" style="1" bestFit="1" customWidth="1"/>
    <col min="4359" max="4361" width="7" style="1" customWidth="1"/>
    <col min="4362" max="4362" width="0" style="1" hidden="1" customWidth="1"/>
    <col min="4363" max="4365" width="7" style="1" customWidth="1"/>
    <col min="4366" max="4366" width="7.5546875" style="1" customWidth="1"/>
    <col min="4367" max="4367" width="7" style="1" bestFit="1" customWidth="1"/>
    <col min="4368" max="4608" width="9.109375" style="1"/>
    <col min="4609" max="4609" width="5.44140625" style="1" customWidth="1"/>
    <col min="4610" max="4610" width="15.44140625" style="1" bestFit="1" customWidth="1"/>
    <col min="4611" max="4611" width="14.6640625" style="1" customWidth="1"/>
    <col min="4612" max="4612" width="10.88671875" style="1" customWidth="1"/>
    <col min="4613" max="4613" width="22.44140625" style="1" customWidth="1"/>
    <col min="4614" max="4614" width="11.5546875" style="1" bestFit="1" customWidth="1"/>
    <col min="4615" max="4617" width="7" style="1" customWidth="1"/>
    <col min="4618" max="4618" width="0" style="1" hidden="1" customWidth="1"/>
    <col min="4619" max="4621" width="7" style="1" customWidth="1"/>
    <col min="4622" max="4622" width="7.5546875" style="1" customWidth="1"/>
    <col min="4623" max="4623" width="7" style="1" bestFit="1" customWidth="1"/>
    <col min="4624" max="4864" width="9.109375" style="1"/>
    <col min="4865" max="4865" width="5.44140625" style="1" customWidth="1"/>
    <col min="4866" max="4866" width="15.44140625" style="1" bestFit="1" customWidth="1"/>
    <col min="4867" max="4867" width="14.6640625" style="1" customWidth="1"/>
    <col min="4868" max="4868" width="10.88671875" style="1" customWidth="1"/>
    <col min="4869" max="4869" width="22.44140625" style="1" customWidth="1"/>
    <col min="4870" max="4870" width="11.5546875" style="1" bestFit="1" customWidth="1"/>
    <col min="4871" max="4873" width="7" style="1" customWidth="1"/>
    <col min="4874" max="4874" width="0" style="1" hidden="1" customWidth="1"/>
    <col min="4875" max="4877" width="7" style="1" customWidth="1"/>
    <col min="4878" max="4878" width="7.5546875" style="1" customWidth="1"/>
    <col min="4879" max="4879" width="7" style="1" bestFit="1" customWidth="1"/>
    <col min="4880" max="5120" width="9.109375" style="1"/>
    <col min="5121" max="5121" width="5.44140625" style="1" customWidth="1"/>
    <col min="5122" max="5122" width="15.44140625" style="1" bestFit="1" customWidth="1"/>
    <col min="5123" max="5123" width="14.6640625" style="1" customWidth="1"/>
    <col min="5124" max="5124" width="10.88671875" style="1" customWidth="1"/>
    <col min="5125" max="5125" width="22.44140625" style="1" customWidth="1"/>
    <col min="5126" max="5126" width="11.5546875" style="1" bestFit="1" customWidth="1"/>
    <col min="5127" max="5129" width="7" style="1" customWidth="1"/>
    <col min="5130" max="5130" width="0" style="1" hidden="1" customWidth="1"/>
    <col min="5131" max="5133" width="7" style="1" customWidth="1"/>
    <col min="5134" max="5134" width="7.5546875" style="1" customWidth="1"/>
    <col min="5135" max="5135" width="7" style="1" bestFit="1" customWidth="1"/>
    <col min="5136" max="5376" width="9.109375" style="1"/>
    <col min="5377" max="5377" width="5.44140625" style="1" customWidth="1"/>
    <col min="5378" max="5378" width="15.44140625" style="1" bestFit="1" customWidth="1"/>
    <col min="5379" max="5379" width="14.6640625" style="1" customWidth="1"/>
    <col min="5380" max="5380" width="10.88671875" style="1" customWidth="1"/>
    <col min="5381" max="5381" width="22.44140625" style="1" customWidth="1"/>
    <col min="5382" max="5382" width="11.5546875" style="1" bestFit="1" customWidth="1"/>
    <col min="5383" max="5385" width="7" style="1" customWidth="1"/>
    <col min="5386" max="5386" width="0" style="1" hidden="1" customWidth="1"/>
    <col min="5387" max="5389" width="7" style="1" customWidth="1"/>
    <col min="5390" max="5390" width="7.5546875" style="1" customWidth="1"/>
    <col min="5391" max="5391" width="7" style="1" bestFit="1" customWidth="1"/>
    <col min="5392" max="5632" width="9.109375" style="1"/>
    <col min="5633" max="5633" width="5.44140625" style="1" customWidth="1"/>
    <col min="5634" max="5634" width="15.44140625" style="1" bestFit="1" customWidth="1"/>
    <col min="5635" max="5635" width="14.6640625" style="1" customWidth="1"/>
    <col min="5636" max="5636" width="10.88671875" style="1" customWidth="1"/>
    <col min="5637" max="5637" width="22.44140625" style="1" customWidth="1"/>
    <col min="5638" max="5638" width="11.5546875" style="1" bestFit="1" customWidth="1"/>
    <col min="5639" max="5641" width="7" style="1" customWidth="1"/>
    <col min="5642" max="5642" width="0" style="1" hidden="1" customWidth="1"/>
    <col min="5643" max="5645" width="7" style="1" customWidth="1"/>
    <col min="5646" max="5646" width="7.5546875" style="1" customWidth="1"/>
    <col min="5647" max="5647" width="7" style="1" bestFit="1" customWidth="1"/>
    <col min="5648" max="5888" width="9.109375" style="1"/>
    <col min="5889" max="5889" width="5.44140625" style="1" customWidth="1"/>
    <col min="5890" max="5890" width="15.44140625" style="1" bestFit="1" customWidth="1"/>
    <col min="5891" max="5891" width="14.6640625" style="1" customWidth="1"/>
    <col min="5892" max="5892" width="10.88671875" style="1" customWidth="1"/>
    <col min="5893" max="5893" width="22.44140625" style="1" customWidth="1"/>
    <col min="5894" max="5894" width="11.5546875" style="1" bestFit="1" customWidth="1"/>
    <col min="5895" max="5897" width="7" style="1" customWidth="1"/>
    <col min="5898" max="5898" width="0" style="1" hidden="1" customWidth="1"/>
    <col min="5899" max="5901" width="7" style="1" customWidth="1"/>
    <col min="5902" max="5902" width="7.5546875" style="1" customWidth="1"/>
    <col min="5903" max="5903" width="7" style="1" bestFit="1" customWidth="1"/>
    <col min="5904" max="6144" width="9.109375" style="1"/>
    <col min="6145" max="6145" width="5.44140625" style="1" customWidth="1"/>
    <col min="6146" max="6146" width="15.44140625" style="1" bestFit="1" customWidth="1"/>
    <col min="6147" max="6147" width="14.6640625" style="1" customWidth="1"/>
    <col min="6148" max="6148" width="10.88671875" style="1" customWidth="1"/>
    <col min="6149" max="6149" width="22.44140625" style="1" customWidth="1"/>
    <col min="6150" max="6150" width="11.5546875" style="1" bestFit="1" customWidth="1"/>
    <col min="6151" max="6153" width="7" style="1" customWidth="1"/>
    <col min="6154" max="6154" width="0" style="1" hidden="1" customWidth="1"/>
    <col min="6155" max="6157" width="7" style="1" customWidth="1"/>
    <col min="6158" max="6158" width="7.5546875" style="1" customWidth="1"/>
    <col min="6159" max="6159" width="7" style="1" bestFit="1" customWidth="1"/>
    <col min="6160" max="6400" width="9.109375" style="1"/>
    <col min="6401" max="6401" width="5.44140625" style="1" customWidth="1"/>
    <col min="6402" max="6402" width="15.44140625" style="1" bestFit="1" customWidth="1"/>
    <col min="6403" max="6403" width="14.6640625" style="1" customWidth="1"/>
    <col min="6404" max="6404" width="10.88671875" style="1" customWidth="1"/>
    <col min="6405" max="6405" width="22.44140625" style="1" customWidth="1"/>
    <col min="6406" max="6406" width="11.5546875" style="1" bestFit="1" customWidth="1"/>
    <col min="6407" max="6409" width="7" style="1" customWidth="1"/>
    <col min="6410" max="6410" width="0" style="1" hidden="1" customWidth="1"/>
    <col min="6411" max="6413" width="7" style="1" customWidth="1"/>
    <col min="6414" max="6414" width="7.5546875" style="1" customWidth="1"/>
    <col min="6415" max="6415" width="7" style="1" bestFit="1" customWidth="1"/>
    <col min="6416" max="6656" width="9.109375" style="1"/>
    <col min="6657" max="6657" width="5.44140625" style="1" customWidth="1"/>
    <col min="6658" max="6658" width="15.44140625" style="1" bestFit="1" customWidth="1"/>
    <col min="6659" max="6659" width="14.6640625" style="1" customWidth="1"/>
    <col min="6660" max="6660" width="10.88671875" style="1" customWidth="1"/>
    <col min="6661" max="6661" width="22.44140625" style="1" customWidth="1"/>
    <col min="6662" max="6662" width="11.5546875" style="1" bestFit="1" customWidth="1"/>
    <col min="6663" max="6665" width="7" style="1" customWidth="1"/>
    <col min="6666" max="6666" width="0" style="1" hidden="1" customWidth="1"/>
    <col min="6667" max="6669" width="7" style="1" customWidth="1"/>
    <col min="6670" max="6670" width="7.5546875" style="1" customWidth="1"/>
    <col min="6671" max="6671" width="7" style="1" bestFit="1" customWidth="1"/>
    <col min="6672" max="6912" width="9.109375" style="1"/>
    <col min="6913" max="6913" width="5.44140625" style="1" customWidth="1"/>
    <col min="6914" max="6914" width="15.44140625" style="1" bestFit="1" customWidth="1"/>
    <col min="6915" max="6915" width="14.6640625" style="1" customWidth="1"/>
    <col min="6916" max="6916" width="10.88671875" style="1" customWidth="1"/>
    <col min="6917" max="6917" width="22.44140625" style="1" customWidth="1"/>
    <col min="6918" max="6918" width="11.5546875" style="1" bestFit="1" customWidth="1"/>
    <col min="6919" max="6921" width="7" style="1" customWidth="1"/>
    <col min="6922" max="6922" width="0" style="1" hidden="1" customWidth="1"/>
    <col min="6923" max="6925" width="7" style="1" customWidth="1"/>
    <col min="6926" max="6926" width="7.5546875" style="1" customWidth="1"/>
    <col min="6927" max="6927" width="7" style="1" bestFit="1" customWidth="1"/>
    <col min="6928" max="7168" width="9.109375" style="1"/>
    <col min="7169" max="7169" width="5.44140625" style="1" customWidth="1"/>
    <col min="7170" max="7170" width="15.44140625" style="1" bestFit="1" customWidth="1"/>
    <col min="7171" max="7171" width="14.6640625" style="1" customWidth="1"/>
    <col min="7172" max="7172" width="10.88671875" style="1" customWidth="1"/>
    <col min="7173" max="7173" width="22.44140625" style="1" customWidth="1"/>
    <col min="7174" max="7174" width="11.5546875" style="1" bestFit="1" customWidth="1"/>
    <col min="7175" max="7177" width="7" style="1" customWidth="1"/>
    <col min="7178" max="7178" width="0" style="1" hidden="1" customWidth="1"/>
    <col min="7179" max="7181" width="7" style="1" customWidth="1"/>
    <col min="7182" max="7182" width="7.5546875" style="1" customWidth="1"/>
    <col min="7183" max="7183" width="7" style="1" bestFit="1" customWidth="1"/>
    <col min="7184" max="7424" width="9.109375" style="1"/>
    <col min="7425" max="7425" width="5.44140625" style="1" customWidth="1"/>
    <col min="7426" max="7426" width="15.44140625" style="1" bestFit="1" customWidth="1"/>
    <col min="7427" max="7427" width="14.6640625" style="1" customWidth="1"/>
    <col min="7428" max="7428" width="10.88671875" style="1" customWidth="1"/>
    <col min="7429" max="7429" width="22.44140625" style="1" customWidth="1"/>
    <col min="7430" max="7430" width="11.5546875" style="1" bestFit="1" customWidth="1"/>
    <col min="7431" max="7433" width="7" style="1" customWidth="1"/>
    <col min="7434" max="7434" width="0" style="1" hidden="1" customWidth="1"/>
    <col min="7435" max="7437" width="7" style="1" customWidth="1"/>
    <col min="7438" max="7438" width="7.5546875" style="1" customWidth="1"/>
    <col min="7439" max="7439" width="7" style="1" bestFit="1" customWidth="1"/>
    <col min="7440" max="7680" width="9.109375" style="1"/>
    <col min="7681" max="7681" width="5.44140625" style="1" customWidth="1"/>
    <col min="7682" max="7682" width="15.44140625" style="1" bestFit="1" customWidth="1"/>
    <col min="7683" max="7683" width="14.6640625" style="1" customWidth="1"/>
    <col min="7684" max="7684" width="10.88671875" style="1" customWidth="1"/>
    <col min="7685" max="7685" width="22.44140625" style="1" customWidth="1"/>
    <col min="7686" max="7686" width="11.5546875" style="1" bestFit="1" customWidth="1"/>
    <col min="7687" max="7689" width="7" style="1" customWidth="1"/>
    <col min="7690" max="7690" width="0" style="1" hidden="1" customWidth="1"/>
    <col min="7691" max="7693" width="7" style="1" customWidth="1"/>
    <col min="7694" max="7694" width="7.5546875" style="1" customWidth="1"/>
    <col min="7695" max="7695" width="7" style="1" bestFit="1" customWidth="1"/>
    <col min="7696" max="7936" width="9.109375" style="1"/>
    <col min="7937" max="7937" width="5.44140625" style="1" customWidth="1"/>
    <col min="7938" max="7938" width="15.44140625" style="1" bestFit="1" customWidth="1"/>
    <col min="7939" max="7939" width="14.6640625" style="1" customWidth="1"/>
    <col min="7940" max="7940" width="10.88671875" style="1" customWidth="1"/>
    <col min="7941" max="7941" width="22.44140625" style="1" customWidth="1"/>
    <col min="7942" max="7942" width="11.5546875" style="1" bestFit="1" customWidth="1"/>
    <col min="7943" max="7945" width="7" style="1" customWidth="1"/>
    <col min="7946" max="7946" width="0" style="1" hidden="1" customWidth="1"/>
    <col min="7947" max="7949" width="7" style="1" customWidth="1"/>
    <col min="7950" max="7950" width="7.5546875" style="1" customWidth="1"/>
    <col min="7951" max="7951" width="7" style="1" bestFit="1" customWidth="1"/>
    <col min="7952" max="8192" width="9.109375" style="1"/>
    <col min="8193" max="8193" width="5.44140625" style="1" customWidth="1"/>
    <col min="8194" max="8194" width="15.44140625" style="1" bestFit="1" customWidth="1"/>
    <col min="8195" max="8195" width="14.6640625" style="1" customWidth="1"/>
    <col min="8196" max="8196" width="10.88671875" style="1" customWidth="1"/>
    <col min="8197" max="8197" width="22.44140625" style="1" customWidth="1"/>
    <col min="8198" max="8198" width="11.5546875" style="1" bestFit="1" customWidth="1"/>
    <col min="8199" max="8201" width="7" style="1" customWidth="1"/>
    <col min="8202" max="8202" width="0" style="1" hidden="1" customWidth="1"/>
    <col min="8203" max="8205" width="7" style="1" customWidth="1"/>
    <col min="8206" max="8206" width="7.5546875" style="1" customWidth="1"/>
    <col min="8207" max="8207" width="7" style="1" bestFit="1" customWidth="1"/>
    <col min="8208" max="8448" width="9.109375" style="1"/>
    <col min="8449" max="8449" width="5.44140625" style="1" customWidth="1"/>
    <col min="8450" max="8450" width="15.44140625" style="1" bestFit="1" customWidth="1"/>
    <col min="8451" max="8451" width="14.6640625" style="1" customWidth="1"/>
    <col min="8452" max="8452" width="10.88671875" style="1" customWidth="1"/>
    <col min="8453" max="8453" width="22.44140625" style="1" customWidth="1"/>
    <col min="8454" max="8454" width="11.5546875" style="1" bestFit="1" customWidth="1"/>
    <col min="8455" max="8457" width="7" style="1" customWidth="1"/>
    <col min="8458" max="8458" width="0" style="1" hidden="1" customWidth="1"/>
    <col min="8459" max="8461" width="7" style="1" customWidth="1"/>
    <col min="8462" max="8462" width="7.5546875" style="1" customWidth="1"/>
    <col min="8463" max="8463" width="7" style="1" bestFit="1" customWidth="1"/>
    <col min="8464" max="8704" width="9.109375" style="1"/>
    <col min="8705" max="8705" width="5.44140625" style="1" customWidth="1"/>
    <col min="8706" max="8706" width="15.44140625" style="1" bestFit="1" customWidth="1"/>
    <col min="8707" max="8707" width="14.6640625" style="1" customWidth="1"/>
    <col min="8708" max="8708" width="10.88671875" style="1" customWidth="1"/>
    <col min="8709" max="8709" width="22.44140625" style="1" customWidth="1"/>
    <col min="8710" max="8710" width="11.5546875" style="1" bestFit="1" customWidth="1"/>
    <col min="8711" max="8713" width="7" style="1" customWidth="1"/>
    <col min="8714" max="8714" width="0" style="1" hidden="1" customWidth="1"/>
    <col min="8715" max="8717" width="7" style="1" customWidth="1"/>
    <col min="8718" max="8718" width="7.5546875" style="1" customWidth="1"/>
    <col min="8719" max="8719" width="7" style="1" bestFit="1" customWidth="1"/>
    <col min="8720" max="8960" width="9.109375" style="1"/>
    <col min="8961" max="8961" width="5.44140625" style="1" customWidth="1"/>
    <col min="8962" max="8962" width="15.44140625" style="1" bestFit="1" customWidth="1"/>
    <col min="8963" max="8963" width="14.6640625" style="1" customWidth="1"/>
    <col min="8964" max="8964" width="10.88671875" style="1" customWidth="1"/>
    <col min="8965" max="8965" width="22.44140625" style="1" customWidth="1"/>
    <col min="8966" max="8966" width="11.5546875" style="1" bestFit="1" customWidth="1"/>
    <col min="8967" max="8969" width="7" style="1" customWidth="1"/>
    <col min="8970" max="8970" width="0" style="1" hidden="1" customWidth="1"/>
    <col min="8971" max="8973" width="7" style="1" customWidth="1"/>
    <col min="8974" max="8974" width="7.5546875" style="1" customWidth="1"/>
    <col min="8975" max="8975" width="7" style="1" bestFit="1" customWidth="1"/>
    <col min="8976" max="9216" width="9.109375" style="1"/>
    <col min="9217" max="9217" width="5.44140625" style="1" customWidth="1"/>
    <col min="9218" max="9218" width="15.44140625" style="1" bestFit="1" customWidth="1"/>
    <col min="9219" max="9219" width="14.6640625" style="1" customWidth="1"/>
    <col min="9220" max="9220" width="10.88671875" style="1" customWidth="1"/>
    <col min="9221" max="9221" width="22.44140625" style="1" customWidth="1"/>
    <col min="9222" max="9222" width="11.5546875" style="1" bestFit="1" customWidth="1"/>
    <col min="9223" max="9225" width="7" style="1" customWidth="1"/>
    <col min="9226" max="9226" width="0" style="1" hidden="1" customWidth="1"/>
    <col min="9227" max="9229" width="7" style="1" customWidth="1"/>
    <col min="9230" max="9230" width="7.5546875" style="1" customWidth="1"/>
    <col min="9231" max="9231" width="7" style="1" bestFit="1" customWidth="1"/>
    <col min="9232" max="9472" width="9.109375" style="1"/>
    <col min="9473" max="9473" width="5.44140625" style="1" customWidth="1"/>
    <col min="9474" max="9474" width="15.44140625" style="1" bestFit="1" customWidth="1"/>
    <col min="9475" max="9475" width="14.6640625" style="1" customWidth="1"/>
    <col min="9476" max="9476" width="10.88671875" style="1" customWidth="1"/>
    <col min="9477" max="9477" width="22.44140625" style="1" customWidth="1"/>
    <col min="9478" max="9478" width="11.5546875" style="1" bestFit="1" customWidth="1"/>
    <col min="9479" max="9481" width="7" style="1" customWidth="1"/>
    <col min="9482" max="9482" width="0" style="1" hidden="1" customWidth="1"/>
    <col min="9483" max="9485" width="7" style="1" customWidth="1"/>
    <col min="9486" max="9486" width="7.5546875" style="1" customWidth="1"/>
    <col min="9487" max="9487" width="7" style="1" bestFit="1" customWidth="1"/>
    <col min="9488" max="9728" width="9.109375" style="1"/>
    <col min="9729" max="9729" width="5.44140625" style="1" customWidth="1"/>
    <col min="9730" max="9730" width="15.44140625" style="1" bestFit="1" customWidth="1"/>
    <col min="9731" max="9731" width="14.6640625" style="1" customWidth="1"/>
    <col min="9732" max="9732" width="10.88671875" style="1" customWidth="1"/>
    <col min="9733" max="9733" width="22.44140625" style="1" customWidth="1"/>
    <col min="9734" max="9734" width="11.5546875" style="1" bestFit="1" customWidth="1"/>
    <col min="9735" max="9737" width="7" style="1" customWidth="1"/>
    <col min="9738" max="9738" width="0" style="1" hidden="1" customWidth="1"/>
    <col min="9739" max="9741" width="7" style="1" customWidth="1"/>
    <col min="9742" max="9742" width="7.5546875" style="1" customWidth="1"/>
    <col min="9743" max="9743" width="7" style="1" bestFit="1" customWidth="1"/>
    <col min="9744" max="9984" width="9.109375" style="1"/>
    <col min="9985" max="9985" width="5.44140625" style="1" customWidth="1"/>
    <col min="9986" max="9986" width="15.44140625" style="1" bestFit="1" customWidth="1"/>
    <col min="9987" max="9987" width="14.6640625" style="1" customWidth="1"/>
    <col min="9988" max="9988" width="10.88671875" style="1" customWidth="1"/>
    <col min="9989" max="9989" width="22.44140625" style="1" customWidth="1"/>
    <col min="9990" max="9990" width="11.5546875" style="1" bestFit="1" customWidth="1"/>
    <col min="9991" max="9993" width="7" style="1" customWidth="1"/>
    <col min="9994" max="9994" width="0" style="1" hidden="1" customWidth="1"/>
    <col min="9995" max="9997" width="7" style="1" customWidth="1"/>
    <col min="9998" max="9998" width="7.5546875" style="1" customWidth="1"/>
    <col min="9999" max="9999" width="7" style="1" bestFit="1" customWidth="1"/>
    <col min="10000" max="10240" width="9.109375" style="1"/>
    <col min="10241" max="10241" width="5.44140625" style="1" customWidth="1"/>
    <col min="10242" max="10242" width="15.44140625" style="1" bestFit="1" customWidth="1"/>
    <col min="10243" max="10243" width="14.6640625" style="1" customWidth="1"/>
    <col min="10244" max="10244" width="10.88671875" style="1" customWidth="1"/>
    <col min="10245" max="10245" width="22.44140625" style="1" customWidth="1"/>
    <col min="10246" max="10246" width="11.5546875" style="1" bestFit="1" customWidth="1"/>
    <col min="10247" max="10249" width="7" style="1" customWidth="1"/>
    <col min="10250" max="10250" width="0" style="1" hidden="1" customWidth="1"/>
    <col min="10251" max="10253" width="7" style="1" customWidth="1"/>
    <col min="10254" max="10254" width="7.5546875" style="1" customWidth="1"/>
    <col min="10255" max="10255" width="7" style="1" bestFit="1" customWidth="1"/>
    <col min="10256" max="10496" width="9.109375" style="1"/>
    <col min="10497" max="10497" width="5.44140625" style="1" customWidth="1"/>
    <col min="10498" max="10498" width="15.44140625" style="1" bestFit="1" customWidth="1"/>
    <col min="10499" max="10499" width="14.6640625" style="1" customWidth="1"/>
    <col min="10500" max="10500" width="10.88671875" style="1" customWidth="1"/>
    <col min="10501" max="10501" width="22.44140625" style="1" customWidth="1"/>
    <col min="10502" max="10502" width="11.5546875" style="1" bestFit="1" customWidth="1"/>
    <col min="10503" max="10505" width="7" style="1" customWidth="1"/>
    <col min="10506" max="10506" width="0" style="1" hidden="1" customWidth="1"/>
    <col min="10507" max="10509" width="7" style="1" customWidth="1"/>
    <col min="10510" max="10510" width="7.5546875" style="1" customWidth="1"/>
    <col min="10511" max="10511" width="7" style="1" bestFit="1" customWidth="1"/>
    <col min="10512" max="10752" width="9.109375" style="1"/>
    <col min="10753" max="10753" width="5.44140625" style="1" customWidth="1"/>
    <col min="10754" max="10754" width="15.44140625" style="1" bestFit="1" customWidth="1"/>
    <col min="10755" max="10755" width="14.6640625" style="1" customWidth="1"/>
    <col min="10756" max="10756" width="10.88671875" style="1" customWidth="1"/>
    <col min="10757" max="10757" width="22.44140625" style="1" customWidth="1"/>
    <col min="10758" max="10758" width="11.5546875" style="1" bestFit="1" customWidth="1"/>
    <col min="10759" max="10761" width="7" style="1" customWidth="1"/>
    <col min="10762" max="10762" width="0" style="1" hidden="1" customWidth="1"/>
    <col min="10763" max="10765" width="7" style="1" customWidth="1"/>
    <col min="10766" max="10766" width="7.5546875" style="1" customWidth="1"/>
    <col min="10767" max="10767" width="7" style="1" bestFit="1" customWidth="1"/>
    <col min="10768" max="11008" width="9.109375" style="1"/>
    <col min="11009" max="11009" width="5.44140625" style="1" customWidth="1"/>
    <col min="11010" max="11010" width="15.44140625" style="1" bestFit="1" customWidth="1"/>
    <col min="11011" max="11011" width="14.6640625" style="1" customWidth="1"/>
    <col min="11012" max="11012" width="10.88671875" style="1" customWidth="1"/>
    <col min="11013" max="11013" width="22.44140625" style="1" customWidth="1"/>
    <col min="11014" max="11014" width="11.5546875" style="1" bestFit="1" customWidth="1"/>
    <col min="11015" max="11017" width="7" style="1" customWidth="1"/>
    <col min="11018" max="11018" width="0" style="1" hidden="1" customWidth="1"/>
    <col min="11019" max="11021" width="7" style="1" customWidth="1"/>
    <col min="11022" max="11022" width="7.5546875" style="1" customWidth="1"/>
    <col min="11023" max="11023" width="7" style="1" bestFit="1" customWidth="1"/>
    <col min="11024" max="11264" width="9.109375" style="1"/>
    <col min="11265" max="11265" width="5.44140625" style="1" customWidth="1"/>
    <col min="11266" max="11266" width="15.44140625" style="1" bestFit="1" customWidth="1"/>
    <col min="11267" max="11267" width="14.6640625" style="1" customWidth="1"/>
    <col min="11268" max="11268" width="10.88671875" style="1" customWidth="1"/>
    <col min="11269" max="11269" width="22.44140625" style="1" customWidth="1"/>
    <col min="11270" max="11270" width="11.5546875" style="1" bestFit="1" customWidth="1"/>
    <col min="11271" max="11273" width="7" style="1" customWidth="1"/>
    <col min="11274" max="11274" width="0" style="1" hidden="1" customWidth="1"/>
    <col min="11275" max="11277" width="7" style="1" customWidth="1"/>
    <col min="11278" max="11278" width="7.5546875" style="1" customWidth="1"/>
    <col min="11279" max="11279" width="7" style="1" bestFit="1" customWidth="1"/>
    <col min="11280" max="11520" width="9.109375" style="1"/>
    <col min="11521" max="11521" width="5.44140625" style="1" customWidth="1"/>
    <col min="11522" max="11522" width="15.44140625" style="1" bestFit="1" customWidth="1"/>
    <col min="11523" max="11523" width="14.6640625" style="1" customWidth="1"/>
    <col min="11524" max="11524" width="10.88671875" style="1" customWidth="1"/>
    <col min="11525" max="11525" width="22.44140625" style="1" customWidth="1"/>
    <col min="11526" max="11526" width="11.5546875" style="1" bestFit="1" customWidth="1"/>
    <col min="11527" max="11529" width="7" style="1" customWidth="1"/>
    <col min="11530" max="11530" width="0" style="1" hidden="1" customWidth="1"/>
    <col min="11531" max="11533" width="7" style="1" customWidth="1"/>
    <col min="11534" max="11534" width="7.5546875" style="1" customWidth="1"/>
    <col min="11535" max="11535" width="7" style="1" bestFit="1" customWidth="1"/>
    <col min="11536" max="11776" width="9.109375" style="1"/>
    <col min="11777" max="11777" width="5.44140625" style="1" customWidth="1"/>
    <col min="11778" max="11778" width="15.44140625" style="1" bestFit="1" customWidth="1"/>
    <col min="11779" max="11779" width="14.6640625" style="1" customWidth="1"/>
    <col min="11780" max="11780" width="10.88671875" style="1" customWidth="1"/>
    <col min="11781" max="11781" width="22.44140625" style="1" customWidth="1"/>
    <col min="11782" max="11782" width="11.5546875" style="1" bestFit="1" customWidth="1"/>
    <col min="11783" max="11785" width="7" style="1" customWidth="1"/>
    <col min="11786" max="11786" width="0" style="1" hidden="1" customWidth="1"/>
    <col min="11787" max="11789" width="7" style="1" customWidth="1"/>
    <col min="11790" max="11790" width="7.5546875" style="1" customWidth="1"/>
    <col min="11791" max="11791" width="7" style="1" bestFit="1" customWidth="1"/>
    <col min="11792" max="12032" width="9.109375" style="1"/>
    <col min="12033" max="12033" width="5.44140625" style="1" customWidth="1"/>
    <col min="12034" max="12034" width="15.44140625" style="1" bestFit="1" customWidth="1"/>
    <col min="12035" max="12035" width="14.6640625" style="1" customWidth="1"/>
    <col min="12036" max="12036" width="10.88671875" style="1" customWidth="1"/>
    <col min="12037" max="12037" width="22.44140625" style="1" customWidth="1"/>
    <col min="12038" max="12038" width="11.5546875" style="1" bestFit="1" customWidth="1"/>
    <col min="12039" max="12041" width="7" style="1" customWidth="1"/>
    <col min="12042" max="12042" width="0" style="1" hidden="1" customWidth="1"/>
    <col min="12043" max="12045" width="7" style="1" customWidth="1"/>
    <col min="12046" max="12046" width="7.5546875" style="1" customWidth="1"/>
    <col min="12047" max="12047" width="7" style="1" bestFit="1" customWidth="1"/>
    <col min="12048" max="12288" width="9.109375" style="1"/>
    <col min="12289" max="12289" width="5.44140625" style="1" customWidth="1"/>
    <col min="12290" max="12290" width="15.44140625" style="1" bestFit="1" customWidth="1"/>
    <col min="12291" max="12291" width="14.6640625" style="1" customWidth="1"/>
    <col min="12292" max="12292" width="10.88671875" style="1" customWidth="1"/>
    <col min="12293" max="12293" width="22.44140625" style="1" customWidth="1"/>
    <col min="12294" max="12294" width="11.5546875" style="1" bestFit="1" customWidth="1"/>
    <col min="12295" max="12297" width="7" style="1" customWidth="1"/>
    <col min="12298" max="12298" width="0" style="1" hidden="1" customWidth="1"/>
    <col min="12299" max="12301" width="7" style="1" customWidth="1"/>
    <col min="12302" max="12302" width="7.5546875" style="1" customWidth="1"/>
    <col min="12303" max="12303" width="7" style="1" bestFit="1" customWidth="1"/>
    <col min="12304" max="12544" width="9.109375" style="1"/>
    <col min="12545" max="12545" width="5.44140625" style="1" customWidth="1"/>
    <col min="12546" max="12546" width="15.44140625" style="1" bestFit="1" customWidth="1"/>
    <col min="12547" max="12547" width="14.6640625" style="1" customWidth="1"/>
    <col min="12548" max="12548" width="10.88671875" style="1" customWidth="1"/>
    <col min="12549" max="12549" width="22.44140625" style="1" customWidth="1"/>
    <col min="12550" max="12550" width="11.5546875" style="1" bestFit="1" customWidth="1"/>
    <col min="12551" max="12553" width="7" style="1" customWidth="1"/>
    <col min="12554" max="12554" width="0" style="1" hidden="1" customWidth="1"/>
    <col min="12555" max="12557" width="7" style="1" customWidth="1"/>
    <col min="12558" max="12558" width="7.5546875" style="1" customWidth="1"/>
    <col min="12559" max="12559" width="7" style="1" bestFit="1" customWidth="1"/>
    <col min="12560" max="12800" width="9.109375" style="1"/>
    <col min="12801" max="12801" width="5.44140625" style="1" customWidth="1"/>
    <col min="12802" max="12802" width="15.44140625" style="1" bestFit="1" customWidth="1"/>
    <col min="12803" max="12803" width="14.6640625" style="1" customWidth="1"/>
    <col min="12804" max="12804" width="10.88671875" style="1" customWidth="1"/>
    <col min="12805" max="12805" width="22.44140625" style="1" customWidth="1"/>
    <col min="12806" max="12806" width="11.5546875" style="1" bestFit="1" customWidth="1"/>
    <col min="12807" max="12809" width="7" style="1" customWidth="1"/>
    <col min="12810" max="12810" width="0" style="1" hidden="1" customWidth="1"/>
    <col min="12811" max="12813" width="7" style="1" customWidth="1"/>
    <col min="12814" max="12814" width="7.5546875" style="1" customWidth="1"/>
    <col min="12815" max="12815" width="7" style="1" bestFit="1" customWidth="1"/>
    <col min="12816" max="13056" width="9.109375" style="1"/>
    <col min="13057" max="13057" width="5.44140625" style="1" customWidth="1"/>
    <col min="13058" max="13058" width="15.44140625" style="1" bestFit="1" customWidth="1"/>
    <col min="13059" max="13059" width="14.6640625" style="1" customWidth="1"/>
    <col min="13060" max="13060" width="10.88671875" style="1" customWidth="1"/>
    <col min="13061" max="13061" width="22.44140625" style="1" customWidth="1"/>
    <col min="13062" max="13062" width="11.5546875" style="1" bestFit="1" customWidth="1"/>
    <col min="13063" max="13065" width="7" style="1" customWidth="1"/>
    <col min="13066" max="13066" width="0" style="1" hidden="1" customWidth="1"/>
    <col min="13067" max="13069" width="7" style="1" customWidth="1"/>
    <col min="13070" max="13070" width="7.5546875" style="1" customWidth="1"/>
    <col min="13071" max="13071" width="7" style="1" bestFit="1" customWidth="1"/>
    <col min="13072" max="13312" width="9.109375" style="1"/>
    <col min="13313" max="13313" width="5.44140625" style="1" customWidth="1"/>
    <col min="13314" max="13314" width="15.44140625" style="1" bestFit="1" customWidth="1"/>
    <col min="13315" max="13315" width="14.6640625" style="1" customWidth="1"/>
    <col min="13316" max="13316" width="10.88671875" style="1" customWidth="1"/>
    <col min="13317" max="13317" width="22.44140625" style="1" customWidth="1"/>
    <col min="13318" max="13318" width="11.5546875" style="1" bestFit="1" customWidth="1"/>
    <col min="13319" max="13321" width="7" style="1" customWidth="1"/>
    <col min="13322" max="13322" width="0" style="1" hidden="1" customWidth="1"/>
    <col min="13323" max="13325" width="7" style="1" customWidth="1"/>
    <col min="13326" max="13326" width="7.5546875" style="1" customWidth="1"/>
    <col min="13327" max="13327" width="7" style="1" bestFit="1" customWidth="1"/>
    <col min="13328" max="13568" width="9.109375" style="1"/>
    <col min="13569" max="13569" width="5.44140625" style="1" customWidth="1"/>
    <col min="13570" max="13570" width="15.44140625" style="1" bestFit="1" customWidth="1"/>
    <col min="13571" max="13571" width="14.6640625" style="1" customWidth="1"/>
    <col min="13572" max="13572" width="10.88671875" style="1" customWidth="1"/>
    <col min="13573" max="13573" width="22.44140625" style="1" customWidth="1"/>
    <col min="13574" max="13574" width="11.5546875" style="1" bestFit="1" customWidth="1"/>
    <col min="13575" max="13577" width="7" style="1" customWidth="1"/>
    <col min="13578" max="13578" width="0" style="1" hidden="1" customWidth="1"/>
    <col min="13579" max="13581" width="7" style="1" customWidth="1"/>
    <col min="13582" max="13582" width="7.5546875" style="1" customWidth="1"/>
    <col min="13583" max="13583" width="7" style="1" bestFit="1" customWidth="1"/>
    <col min="13584" max="13824" width="9.109375" style="1"/>
    <col min="13825" max="13825" width="5.44140625" style="1" customWidth="1"/>
    <col min="13826" max="13826" width="15.44140625" style="1" bestFit="1" customWidth="1"/>
    <col min="13827" max="13827" width="14.6640625" style="1" customWidth="1"/>
    <col min="13828" max="13828" width="10.88671875" style="1" customWidth="1"/>
    <col min="13829" max="13829" width="22.44140625" style="1" customWidth="1"/>
    <col min="13830" max="13830" width="11.5546875" style="1" bestFit="1" customWidth="1"/>
    <col min="13831" max="13833" width="7" style="1" customWidth="1"/>
    <col min="13834" max="13834" width="0" style="1" hidden="1" customWidth="1"/>
    <col min="13835" max="13837" width="7" style="1" customWidth="1"/>
    <col min="13838" max="13838" width="7.5546875" style="1" customWidth="1"/>
    <col min="13839" max="13839" width="7" style="1" bestFit="1" customWidth="1"/>
    <col min="13840" max="14080" width="9.109375" style="1"/>
    <col min="14081" max="14081" width="5.44140625" style="1" customWidth="1"/>
    <col min="14082" max="14082" width="15.44140625" style="1" bestFit="1" customWidth="1"/>
    <col min="14083" max="14083" width="14.6640625" style="1" customWidth="1"/>
    <col min="14084" max="14084" width="10.88671875" style="1" customWidth="1"/>
    <col min="14085" max="14085" width="22.44140625" style="1" customWidth="1"/>
    <col min="14086" max="14086" width="11.5546875" style="1" bestFit="1" customWidth="1"/>
    <col min="14087" max="14089" width="7" style="1" customWidth="1"/>
    <col min="14090" max="14090" width="0" style="1" hidden="1" customWidth="1"/>
    <col min="14091" max="14093" width="7" style="1" customWidth="1"/>
    <col min="14094" max="14094" width="7.5546875" style="1" customWidth="1"/>
    <col min="14095" max="14095" width="7" style="1" bestFit="1" customWidth="1"/>
    <col min="14096" max="14336" width="9.109375" style="1"/>
    <col min="14337" max="14337" width="5.44140625" style="1" customWidth="1"/>
    <col min="14338" max="14338" width="15.44140625" style="1" bestFit="1" customWidth="1"/>
    <col min="14339" max="14339" width="14.6640625" style="1" customWidth="1"/>
    <col min="14340" max="14340" width="10.88671875" style="1" customWidth="1"/>
    <col min="14341" max="14341" width="22.44140625" style="1" customWidth="1"/>
    <col min="14342" max="14342" width="11.5546875" style="1" bestFit="1" customWidth="1"/>
    <col min="14343" max="14345" width="7" style="1" customWidth="1"/>
    <col min="14346" max="14346" width="0" style="1" hidden="1" customWidth="1"/>
    <col min="14347" max="14349" width="7" style="1" customWidth="1"/>
    <col min="14350" max="14350" width="7.5546875" style="1" customWidth="1"/>
    <col min="14351" max="14351" width="7" style="1" bestFit="1" customWidth="1"/>
    <col min="14352" max="14592" width="9.109375" style="1"/>
    <col min="14593" max="14593" width="5.44140625" style="1" customWidth="1"/>
    <col min="14594" max="14594" width="15.44140625" style="1" bestFit="1" customWidth="1"/>
    <col min="14595" max="14595" width="14.6640625" style="1" customWidth="1"/>
    <col min="14596" max="14596" width="10.88671875" style="1" customWidth="1"/>
    <col min="14597" max="14597" width="22.44140625" style="1" customWidth="1"/>
    <col min="14598" max="14598" width="11.5546875" style="1" bestFit="1" customWidth="1"/>
    <col min="14599" max="14601" width="7" style="1" customWidth="1"/>
    <col min="14602" max="14602" width="0" style="1" hidden="1" customWidth="1"/>
    <col min="14603" max="14605" width="7" style="1" customWidth="1"/>
    <col min="14606" max="14606" width="7.5546875" style="1" customWidth="1"/>
    <col min="14607" max="14607" width="7" style="1" bestFit="1" customWidth="1"/>
    <col min="14608" max="14848" width="9.109375" style="1"/>
    <col min="14849" max="14849" width="5.44140625" style="1" customWidth="1"/>
    <col min="14850" max="14850" width="15.44140625" style="1" bestFit="1" customWidth="1"/>
    <col min="14851" max="14851" width="14.6640625" style="1" customWidth="1"/>
    <col min="14852" max="14852" width="10.88671875" style="1" customWidth="1"/>
    <col min="14853" max="14853" width="22.44140625" style="1" customWidth="1"/>
    <col min="14854" max="14854" width="11.5546875" style="1" bestFit="1" customWidth="1"/>
    <col min="14855" max="14857" width="7" style="1" customWidth="1"/>
    <col min="14858" max="14858" width="0" style="1" hidden="1" customWidth="1"/>
    <col min="14859" max="14861" width="7" style="1" customWidth="1"/>
    <col min="14862" max="14862" width="7.5546875" style="1" customWidth="1"/>
    <col min="14863" max="14863" width="7" style="1" bestFit="1" customWidth="1"/>
    <col min="14864" max="15104" width="9.109375" style="1"/>
    <col min="15105" max="15105" width="5.44140625" style="1" customWidth="1"/>
    <col min="15106" max="15106" width="15.44140625" style="1" bestFit="1" customWidth="1"/>
    <col min="15107" max="15107" width="14.6640625" style="1" customWidth="1"/>
    <col min="15108" max="15108" width="10.88671875" style="1" customWidth="1"/>
    <col min="15109" max="15109" width="22.44140625" style="1" customWidth="1"/>
    <col min="15110" max="15110" width="11.5546875" style="1" bestFit="1" customWidth="1"/>
    <col min="15111" max="15113" width="7" style="1" customWidth="1"/>
    <col min="15114" max="15114" width="0" style="1" hidden="1" customWidth="1"/>
    <col min="15115" max="15117" width="7" style="1" customWidth="1"/>
    <col min="15118" max="15118" width="7.5546875" style="1" customWidth="1"/>
    <col min="15119" max="15119" width="7" style="1" bestFit="1" customWidth="1"/>
    <col min="15120" max="15360" width="9.109375" style="1"/>
    <col min="15361" max="15361" width="5.44140625" style="1" customWidth="1"/>
    <col min="15362" max="15362" width="15.44140625" style="1" bestFit="1" customWidth="1"/>
    <col min="15363" max="15363" width="14.6640625" style="1" customWidth="1"/>
    <col min="15364" max="15364" width="10.88671875" style="1" customWidth="1"/>
    <col min="15365" max="15365" width="22.44140625" style="1" customWidth="1"/>
    <col min="15366" max="15366" width="11.5546875" style="1" bestFit="1" customWidth="1"/>
    <col min="15367" max="15369" width="7" style="1" customWidth="1"/>
    <col min="15370" max="15370" width="0" style="1" hidden="1" customWidth="1"/>
    <col min="15371" max="15373" width="7" style="1" customWidth="1"/>
    <col min="15374" max="15374" width="7.5546875" style="1" customWidth="1"/>
    <col min="15375" max="15375" width="7" style="1" bestFit="1" customWidth="1"/>
    <col min="15376" max="15616" width="9.109375" style="1"/>
    <col min="15617" max="15617" width="5.44140625" style="1" customWidth="1"/>
    <col min="15618" max="15618" width="15.44140625" style="1" bestFit="1" customWidth="1"/>
    <col min="15619" max="15619" width="14.6640625" style="1" customWidth="1"/>
    <col min="15620" max="15620" width="10.88671875" style="1" customWidth="1"/>
    <col min="15621" max="15621" width="22.44140625" style="1" customWidth="1"/>
    <col min="15622" max="15622" width="11.5546875" style="1" bestFit="1" customWidth="1"/>
    <col min="15623" max="15625" width="7" style="1" customWidth="1"/>
    <col min="15626" max="15626" width="0" style="1" hidden="1" customWidth="1"/>
    <col min="15627" max="15629" width="7" style="1" customWidth="1"/>
    <col min="15630" max="15630" width="7.5546875" style="1" customWidth="1"/>
    <col min="15631" max="15631" width="7" style="1" bestFit="1" customWidth="1"/>
    <col min="15632" max="15872" width="9.109375" style="1"/>
    <col min="15873" max="15873" width="5.44140625" style="1" customWidth="1"/>
    <col min="15874" max="15874" width="15.44140625" style="1" bestFit="1" customWidth="1"/>
    <col min="15875" max="15875" width="14.6640625" style="1" customWidth="1"/>
    <col min="15876" max="15876" width="10.88671875" style="1" customWidth="1"/>
    <col min="15877" max="15877" width="22.44140625" style="1" customWidth="1"/>
    <col min="15878" max="15878" width="11.5546875" style="1" bestFit="1" customWidth="1"/>
    <col min="15879" max="15881" width="7" style="1" customWidth="1"/>
    <col min="15882" max="15882" width="0" style="1" hidden="1" customWidth="1"/>
    <col min="15883" max="15885" width="7" style="1" customWidth="1"/>
    <col min="15886" max="15886" width="7.5546875" style="1" customWidth="1"/>
    <col min="15887" max="15887" width="7" style="1" bestFit="1" customWidth="1"/>
    <col min="15888" max="16128" width="9.109375" style="1"/>
    <col min="16129" max="16129" width="5.44140625" style="1" customWidth="1"/>
    <col min="16130" max="16130" width="15.44140625" style="1" bestFit="1" customWidth="1"/>
    <col min="16131" max="16131" width="14.6640625" style="1" customWidth="1"/>
    <col min="16132" max="16132" width="10.88671875" style="1" customWidth="1"/>
    <col min="16133" max="16133" width="22.44140625" style="1" customWidth="1"/>
    <col min="16134" max="16134" width="11.5546875" style="1" bestFit="1" customWidth="1"/>
    <col min="16135" max="16137" width="7" style="1" customWidth="1"/>
    <col min="16138" max="16138" width="0" style="1" hidden="1" customWidth="1"/>
    <col min="16139" max="16141" width="7" style="1" customWidth="1"/>
    <col min="16142" max="16142" width="7.5546875" style="1" customWidth="1"/>
    <col min="16143" max="16143" width="7" style="1" bestFit="1" customWidth="1"/>
    <col min="16144" max="16384" width="9.109375" style="1"/>
  </cols>
  <sheetData>
    <row r="1" spans="1:16" ht="17.399999999999999" x14ac:dyDescent="0.3">
      <c r="B1" s="2"/>
      <c r="E1" s="2" t="s">
        <v>125</v>
      </c>
      <c r="F1" s="2"/>
      <c r="G1" s="1"/>
      <c r="H1" s="1"/>
      <c r="I1" s="1"/>
      <c r="J1" s="1"/>
      <c r="K1" s="1"/>
      <c r="L1" s="1"/>
      <c r="M1" s="1"/>
      <c r="N1" s="3" t="s">
        <v>152</v>
      </c>
    </row>
    <row r="2" spans="1:16" s="4" customFormat="1" ht="4.2" x14ac:dyDescent="0.15">
      <c r="B2" s="5"/>
      <c r="E2" s="6"/>
    </row>
    <row r="3" spans="1:16" ht="15.6" x14ac:dyDescent="0.3">
      <c r="B3" s="7" t="s">
        <v>146</v>
      </c>
      <c r="D3" s="8" t="s">
        <v>149</v>
      </c>
      <c r="E3" s="9" t="s">
        <v>141</v>
      </c>
      <c r="F3" s="8"/>
      <c r="G3" s="1"/>
      <c r="H3" s="1"/>
      <c r="I3" s="1"/>
      <c r="J3" s="1"/>
      <c r="K3" s="1"/>
      <c r="L3" s="1"/>
      <c r="M3" s="1"/>
      <c r="N3" s="1"/>
      <c r="P3" s="3"/>
    </row>
    <row r="4" spans="1:16" s="4" customFormat="1" ht="4.8" thickBot="1" x14ac:dyDescent="0.2">
      <c r="B4" s="10"/>
      <c r="D4" s="11"/>
      <c r="E4" s="12"/>
      <c r="F4" s="11"/>
    </row>
    <row r="5" spans="1:16" ht="13.8" thickBot="1" x14ac:dyDescent="0.3">
      <c r="G5" s="36" t="s">
        <v>129</v>
      </c>
      <c r="H5" s="37"/>
      <c r="I5" s="37"/>
      <c r="J5" s="37"/>
      <c r="K5" s="37"/>
      <c r="L5" s="37"/>
      <c r="M5" s="38"/>
    </row>
    <row r="6" spans="1:16" ht="13.8" thickBot="1" x14ac:dyDescent="0.3">
      <c r="A6" s="14" t="s">
        <v>160</v>
      </c>
      <c r="B6" s="15" t="s">
        <v>0</v>
      </c>
      <c r="C6" s="16" t="s">
        <v>1</v>
      </c>
      <c r="D6" s="17" t="s">
        <v>2</v>
      </c>
      <c r="E6" s="18" t="s">
        <v>4</v>
      </c>
      <c r="F6" s="19" t="s">
        <v>3</v>
      </c>
      <c r="G6" s="20">
        <v>1</v>
      </c>
      <c r="H6" s="21">
        <v>2</v>
      </c>
      <c r="I6" s="21">
        <v>3</v>
      </c>
      <c r="J6" s="21" t="s">
        <v>130</v>
      </c>
      <c r="K6" s="21">
        <v>4</v>
      </c>
      <c r="L6" s="21">
        <v>5</v>
      </c>
      <c r="M6" s="22">
        <v>6</v>
      </c>
      <c r="N6" s="23" t="s">
        <v>131</v>
      </c>
      <c r="O6" s="23" t="s">
        <v>132</v>
      </c>
    </row>
    <row r="7" spans="1:16" ht="20.100000000000001" customHeight="1" x14ac:dyDescent="0.25">
      <c r="A7" s="24" t="s">
        <v>108</v>
      </c>
      <c r="B7" s="25" t="s">
        <v>38</v>
      </c>
      <c r="C7" s="26" t="s">
        <v>39</v>
      </c>
      <c r="D7" s="27">
        <v>39891</v>
      </c>
      <c r="E7" s="28" t="s">
        <v>40</v>
      </c>
      <c r="F7" s="28" t="s">
        <v>107</v>
      </c>
      <c r="G7" s="29">
        <v>29.86</v>
      </c>
      <c r="H7" s="29" t="s">
        <v>161</v>
      </c>
      <c r="I7" s="29">
        <v>23.92</v>
      </c>
      <c r="J7" s="30"/>
      <c r="K7" s="29" t="s">
        <v>161</v>
      </c>
      <c r="L7" s="29" t="s">
        <v>161</v>
      </c>
      <c r="M7" s="29" t="s">
        <v>161</v>
      </c>
      <c r="N7" s="31">
        <f>MAX(G7:I7,K7:M7)</f>
        <v>29.86</v>
      </c>
      <c r="O7" s="32" t="str">
        <f>IF(ISBLANK(N7),"",IF(N7&gt;=54,"KSM",IF(N7&gt;=46,"I A",IF(N7&gt;=39,"II A",IF(N7&gt;=33,"III A",IF(N7&gt;=28,"I JA",IF(N7&gt;=24,"II JA",IF(N7&gt;=21,"III JA"))))))))</f>
        <v>I JA</v>
      </c>
    </row>
    <row r="8" spans="1:16" ht="20.100000000000001" customHeight="1" x14ac:dyDescent="0.25">
      <c r="A8" s="24" t="s">
        <v>112</v>
      </c>
      <c r="B8" s="25" t="s">
        <v>47</v>
      </c>
      <c r="C8" s="26" t="s">
        <v>48</v>
      </c>
      <c r="D8" s="27">
        <v>40077</v>
      </c>
      <c r="E8" s="28" t="s">
        <v>40</v>
      </c>
      <c r="F8" s="28" t="s">
        <v>107</v>
      </c>
      <c r="G8" s="29" t="s">
        <v>161</v>
      </c>
      <c r="H8" s="29">
        <v>18.02</v>
      </c>
      <c r="I8" s="29">
        <v>17.829999999999998</v>
      </c>
      <c r="J8" s="30"/>
      <c r="K8" s="29">
        <v>16.739999999999998</v>
      </c>
      <c r="L8" s="29">
        <v>19.02</v>
      </c>
      <c r="M8" s="29"/>
      <c r="N8" s="31">
        <f>MAX(G8:I8,K8:M8)</f>
        <v>19.02</v>
      </c>
      <c r="O8" s="32"/>
    </row>
    <row r="9" spans="1:16" s="4" customFormat="1" ht="4.2" x14ac:dyDescent="0.15">
      <c r="B9" s="5"/>
      <c r="E9" s="6"/>
    </row>
    <row r="10" spans="1:16" ht="15.6" x14ac:dyDescent="0.3">
      <c r="B10" s="7" t="s">
        <v>146</v>
      </c>
      <c r="D10" s="8" t="s">
        <v>149</v>
      </c>
      <c r="E10" s="9" t="s">
        <v>142</v>
      </c>
      <c r="F10" s="8"/>
      <c r="G10" s="1"/>
      <c r="H10" s="1"/>
      <c r="I10" s="1"/>
      <c r="J10" s="1"/>
      <c r="K10" s="1"/>
      <c r="L10" s="1"/>
      <c r="M10" s="1"/>
      <c r="N10" s="1"/>
    </row>
    <row r="11" spans="1:16" s="4" customFormat="1" ht="4.8" thickBot="1" x14ac:dyDescent="0.2">
      <c r="B11" s="10"/>
      <c r="D11" s="11"/>
      <c r="E11" s="12"/>
      <c r="F11" s="11"/>
    </row>
    <row r="12" spans="1:16" ht="13.8" thickBot="1" x14ac:dyDescent="0.3">
      <c r="G12" s="36" t="s">
        <v>129</v>
      </c>
      <c r="H12" s="37"/>
      <c r="I12" s="37"/>
      <c r="J12" s="37"/>
      <c r="K12" s="37"/>
      <c r="L12" s="37"/>
      <c r="M12" s="38"/>
    </row>
    <row r="13" spans="1:16" ht="13.8" thickBot="1" x14ac:dyDescent="0.3">
      <c r="A13" s="14" t="s">
        <v>160</v>
      </c>
      <c r="B13" s="15" t="s">
        <v>0</v>
      </c>
      <c r="C13" s="16" t="s">
        <v>1</v>
      </c>
      <c r="D13" s="17" t="s">
        <v>2</v>
      </c>
      <c r="E13" s="18" t="s">
        <v>4</v>
      </c>
      <c r="F13" s="19" t="s">
        <v>3</v>
      </c>
      <c r="G13" s="20">
        <v>1</v>
      </c>
      <c r="H13" s="21">
        <v>2</v>
      </c>
      <c r="I13" s="21">
        <v>3</v>
      </c>
      <c r="J13" s="21" t="s">
        <v>130</v>
      </c>
      <c r="K13" s="21">
        <v>4</v>
      </c>
      <c r="L13" s="21">
        <v>5</v>
      </c>
      <c r="M13" s="22">
        <v>6</v>
      </c>
      <c r="N13" s="23" t="s">
        <v>131</v>
      </c>
      <c r="O13" s="23" t="s">
        <v>132</v>
      </c>
    </row>
    <row r="14" spans="1:16" ht="20.100000000000001" customHeight="1" x14ac:dyDescent="0.25">
      <c r="A14" s="24" t="s">
        <v>108</v>
      </c>
      <c r="B14" s="25" t="s">
        <v>56</v>
      </c>
      <c r="C14" s="26" t="s">
        <v>57</v>
      </c>
      <c r="D14" s="27" t="s">
        <v>58</v>
      </c>
      <c r="E14" s="28" t="s">
        <v>59</v>
      </c>
      <c r="F14" s="28" t="s">
        <v>52</v>
      </c>
      <c r="G14" s="29" t="s">
        <v>161</v>
      </c>
      <c r="H14" s="29">
        <v>44.14</v>
      </c>
      <c r="I14" s="29">
        <v>48.65</v>
      </c>
      <c r="J14" s="30"/>
      <c r="K14" s="29">
        <v>46.76</v>
      </c>
      <c r="L14" s="29">
        <v>46.14</v>
      </c>
      <c r="M14" s="29" t="s">
        <v>161</v>
      </c>
      <c r="N14" s="31">
        <f>MAX(G14:I14,K14:M14)</f>
        <v>48.65</v>
      </c>
      <c r="O14" s="32" t="str">
        <f>IF(ISBLANK(N14),"",IF(N14&gt;=54,"KSM",IF(N14&gt;=46,"I A",IF(N14&gt;=39,"II A",IF(N14&gt;=33,"III A",IF(N14&gt;=28,"I JA",IF(N14&gt;=24,"II JA",IF(N14&gt;=21,"III JA"))))))))</f>
        <v>I A</v>
      </c>
    </row>
    <row r="15" spans="1:16" ht="20.100000000000001" customHeight="1" x14ac:dyDescent="0.25">
      <c r="G15" s="1"/>
      <c r="H15" s="1"/>
      <c r="I15" s="1"/>
      <c r="J15" s="1"/>
      <c r="K15" s="1"/>
      <c r="L15" s="1"/>
      <c r="M15" s="1"/>
      <c r="N15" s="1"/>
    </row>
  </sheetData>
  <sortState ref="A7:P8">
    <sortCondition descending="1" ref="N7:N8"/>
  </sortState>
  <mergeCells count="2">
    <mergeCell ref="G5:M5"/>
    <mergeCell ref="G12:M12"/>
  </mergeCells>
  <phoneticPr fontId="14" type="noConversion"/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DiskasV</vt:lpstr>
      <vt:lpstr>DiskasM</vt:lpstr>
      <vt:lpstr>IetisV</vt:lpstr>
      <vt:lpstr>IetisM</vt:lpstr>
      <vt:lpstr>Kūjis V</vt:lpstr>
      <vt:lpstr>Kūjis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Drąsutis Barkauskas</dc:creator>
  <cp:lastModifiedBy>Step</cp:lastModifiedBy>
  <cp:lastPrinted>2023-04-25T05:59:33Z</cp:lastPrinted>
  <dcterms:created xsi:type="dcterms:W3CDTF">2023-04-11T07:12:38Z</dcterms:created>
  <dcterms:modified xsi:type="dcterms:W3CDTF">2023-04-27T14:57:01Z</dcterms:modified>
</cp:coreProperties>
</file>