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548" tabRatio="985" activeTab="18"/>
  </bookViews>
  <sheets>
    <sheet name="Titulinis" sheetId="1" r:id="rId1"/>
    <sheet name="100M" sheetId="2" r:id="rId2"/>
    <sheet name="100M fin." sheetId="3" r:id="rId3"/>
    <sheet name="100M suv." sheetId="4" r:id="rId4"/>
    <sheet name="100V" sheetId="5" r:id="rId5"/>
    <sheet name="100V fin." sheetId="6" r:id="rId6"/>
    <sheet name="100V suv." sheetId="7" r:id="rId7"/>
    <sheet name="200M" sheetId="8" r:id="rId8"/>
    <sheet name="200M suv." sheetId="9" r:id="rId9"/>
    <sheet name="200V" sheetId="10" r:id="rId10"/>
    <sheet name="400M" sheetId="11" r:id="rId11"/>
    <sheet name="400V" sheetId="12" r:id="rId12"/>
    <sheet name="800M" sheetId="13" r:id="rId13"/>
    <sheet name="1500M" sheetId="14" r:id="rId14"/>
    <sheet name="1500V" sheetId="15" r:id="rId15"/>
    <sheet name="100bbM" sheetId="16" r:id="rId16"/>
    <sheet name="110bbV" sheetId="17" r:id="rId17"/>
    <sheet name="300bbM" sheetId="18" r:id="rId18"/>
    <sheet name="300bbV" sheetId="19" r:id="rId19"/>
    <sheet name="AukštisM" sheetId="20" r:id="rId20"/>
    <sheet name="AukštisV" sheetId="21" r:id="rId21"/>
    <sheet name="TolisM" sheetId="22" r:id="rId22"/>
    <sheet name="TolisV" sheetId="23" r:id="rId23"/>
    <sheet name="TrišuolisM" sheetId="24" r:id="rId24"/>
    <sheet name="TrišuolisV" sheetId="25" r:id="rId25"/>
    <sheet name="RutulysM" sheetId="26" r:id="rId26"/>
    <sheet name="RutulysV" sheetId="27" r:id="rId27"/>
    <sheet name="Diskas M" sheetId="28" r:id="rId28"/>
    <sheet name="Diskas V" sheetId="29" r:id="rId29"/>
  </sheets>
  <definedNames/>
  <calcPr fullCalcOnLoad="1"/>
</workbook>
</file>

<file path=xl/sharedStrings.xml><?xml version="1.0" encoding="utf-8"?>
<sst xmlns="http://schemas.openxmlformats.org/spreadsheetml/2006/main" count="2012" uniqueCount="448">
  <si>
    <t>1</t>
  </si>
  <si>
    <t>Komanda</t>
  </si>
  <si>
    <t>Treneris</t>
  </si>
  <si>
    <t>Pavardė</t>
  </si>
  <si>
    <t>Vardas</t>
  </si>
  <si>
    <t>2</t>
  </si>
  <si>
    <t>3</t>
  </si>
  <si>
    <t>4</t>
  </si>
  <si>
    <t>5</t>
  </si>
  <si>
    <t>6</t>
  </si>
  <si>
    <t>7</t>
  </si>
  <si>
    <t>Trišuolis</t>
  </si>
  <si>
    <t>Gim.data</t>
  </si>
  <si>
    <t>Rezult.</t>
  </si>
  <si>
    <t>V.jnč.</t>
  </si>
  <si>
    <t>Eilė</t>
  </si>
  <si>
    <t>Šuolis į aukštį</t>
  </si>
  <si>
    <t>Šuolis į tolį</t>
  </si>
  <si>
    <t>Bandymai</t>
  </si>
  <si>
    <t>Rez.</t>
  </si>
  <si>
    <t>Disko metimas</t>
  </si>
  <si>
    <t>(3 kg.)</t>
  </si>
  <si>
    <t>Rutulio stūmimas</t>
  </si>
  <si>
    <t>100 m</t>
  </si>
  <si>
    <t>bėgimas</t>
  </si>
  <si>
    <t>Takas</t>
  </si>
  <si>
    <t>Vėjas</t>
  </si>
  <si>
    <t>Rez.f</t>
  </si>
  <si>
    <t>V.jnč</t>
  </si>
  <si>
    <t>200 m</t>
  </si>
  <si>
    <t>400 m</t>
  </si>
  <si>
    <t>800 m</t>
  </si>
  <si>
    <t>1500 m</t>
  </si>
  <si>
    <t>100 m b.b.</t>
  </si>
  <si>
    <t>110 m b.b.</t>
  </si>
  <si>
    <t>Vieta</t>
  </si>
  <si>
    <t>Kv.l.</t>
  </si>
  <si>
    <t>Kauno atviras jaunių-jaunimo čempionatas</t>
  </si>
  <si>
    <t>Jaunutės</t>
  </si>
  <si>
    <t>Jaunučiai</t>
  </si>
  <si>
    <t>300 m b.b.</t>
  </si>
  <si>
    <t>(12,00-0,762-8,00)</t>
  </si>
  <si>
    <t>(13,00-0,84-8,50)</t>
  </si>
  <si>
    <t>(4 kg.)</t>
  </si>
  <si>
    <t>(0,75 kg)</t>
  </si>
  <si>
    <t>(1 kg)</t>
  </si>
  <si>
    <t>Klaipėdos atviras jaunučių čempionatas</t>
  </si>
  <si>
    <t>2023-06-08</t>
  </si>
  <si>
    <t>Klaipėdos centrinis  stadionas</t>
  </si>
  <si>
    <t>Klaipėdos centrinis stadionas</t>
  </si>
  <si>
    <t>Varžybų vyr. teisėjas</t>
  </si>
  <si>
    <t>Varžybų vyr. sekretorius</t>
  </si>
  <si>
    <t>Raimonda Murašovienė</t>
  </si>
  <si>
    <t>KLAIPĖDOS MIESTO JAUNUČIŲ ČEMPIONATAS</t>
  </si>
  <si>
    <t>2023 m. birželio 8 d.</t>
  </si>
  <si>
    <t>Linas Bružas</t>
  </si>
  <si>
    <t>Aleksej</t>
  </si>
  <si>
    <t>Kotok</t>
  </si>
  <si>
    <t>2010 06 13</t>
  </si>
  <si>
    <t>BI Klaipėdos m. LAM</t>
  </si>
  <si>
    <t>N.Krakiene</t>
  </si>
  <si>
    <t>2008 06 04</t>
  </si>
  <si>
    <t>Darija</t>
  </si>
  <si>
    <t>Bodijak</t>
  </si>
  <si>
    <t>2009 09 26</t>
  </si>
  <si>
    <t>Arina</t>
  </si>
  <si>
    <t>Bagrova</t>
  </si>
  <si>
    <t>2008 03 21</t>
  </si>
  <si>
    <t>Milana</t>
  </si>
  <si>
    <t>Herasimenko</t>
  </si>
  <si>
    <t>2010 12 09</t>
  </si>
  <si>
    <t>Mark</t>
  </si>
  <si>
    <t>Kriučkov</t>
  </si>
  <si>
    <t>2008 05 21</t>
  </si>
  <si>
    <t>Daniel</t>
  </si>
  <si>
    <t>Bagrov</t>
  </si>
  <si>
    <t>2009 12 30</t>
  </si>
  <si>
    <t>Olivia</t>
  </si>
  <si>
    <t>Statkevičius</t>
  </si>
  <si>
    <t>2008 09 01</t>
  </si>
  <si>
    <t>A.Šilauskas</t>
  </si>
  <si>
    <t>Anthony</t>
  </si>
  <si>
    <t>Nader</t>
  </si>
  <si>
    <t>2008 11 15</t>
  </si>
  <si>
    <t>Austėja</t>
  </si>
  <si>
    <t>Kinderytė</t>
  </si>
  <si>
    <t>2009 07 18</t>
  </si>
  <si>
    <t>Mindaugas</t>
  </si>
  <si>
    <t>Štikonas</t>
  </si>
  <si>
    <t>2008 03 17</t>
  </si>
  <si>
    <t>Oskaras</t>
  </si>
  <si>
    <t>Šleinius</t>
  </si>
  <si>
    <t>2008 04 29</t>
  </si>
  <si>
    <t>K.Murašovas</t>
  </si>
  <si>
    <t>Nedas</t>
  </si>
  <si>
    <t>Markvaldas</t>
  </si>
  <si>
    <t>2008 03 12</t>
  </si>
  <si>
    <t>L.Milikauskaitė</t>
  </si>
  <si>
    <t>Deividas</t>
  </si>
  <si>
    <t>Paulauskas</t>
  </si>
  <si>
    <t>2008 12 10</t>
  </si>
  <si>
    <t>Karina</t>
  </si>
  <si>
    <t>Bruno</t>
  </si>
  <si>
    <t>2009 07 06</t>
  </si>
  <si>
    <t>Kubiliūtė</t>
  </si>
  <si>
    <t>2008 06 08</t>
  </si>
  <si>
    <t>Darja</t>
  </si>
  <si>
    <t>Emilė</t>
  </si>
  <si>
    <t>Kniuliūtė</t>
  </si>
  <si>
    <t>2008 10 05</t>
  </si>
  <si>
    <t>b/k</t>
  </si>
  <si>
    <t>Ugnė</t>
  </si>
  <si>
    <t>Rusteikaitė</t>
  </si>
  <si>
    <t>2007 12 08</t>
  </si>
  <si>
    <t>Margarita</t>
  </si>
  <si>
    <t>Siaurytė</t>
  </si>
  <si>
    <t>2009 01 10</t>
  </si>
  <si>
    <t>V.Čiapienė</t>
  </si>
  <si>
    <t>Kamilė</t>
  </si>
  <si>
    <t>Matulevičiūtė</t>
  </si>
  <si>
    <t>2008 08 02</t>
  </si>
  <si>
    <t>Izabelė</t>
  </si>
  <si>
    <t>Mitkutė</t>
  </si>
  <si>
    <t>2008 03 22</t>
  </si>
  <si>
    <t>Martyna</t>
  </si>
  <si>
    <t>Vilinauskaitė</t>
  </si>
  <si>
    <t>2009 07 17</t>
  </si>
  <si>
    <t>Urtė</t>
  </si>
  <si>
    <t>Jakutytė</t>
  </si>
  <si>
    <t>2008 12 27</t>
  </si>
  <si>
    <t>Volochko</t>
  </si>
  <si>
    <t>2009 05 21</t>
  </si>
  <si>
    <t>Smiltė</t>
  </si>
  <si>
    <t>Breslavskytė</t>
  </si>
  <si>
    <t>2008 02 29</t>
  </si>
  <si>
    <t>Evita</t>
  </si>
  <si>
    <t>Stelingytė</t>
  </si>
  <si>
    <t>2008 04 9</t>
  </si>
  <si>
    <t>Andrėja</t>
  </si>
  <si>
    <t>Michalkovskaja</t>
  </si>
  <si>
    <t>Augustė</t>
  </si>
  <si>
    <t>Ruikytė</t>
  </si>
  <si>
    <t>2009 02 28</t>
  </si>
  <si>
    <t>Evaldas</t>
  </si>
  <si>
    <t>Šapalas</t>
  </si>
  <si>
    <t>2008 09 10</t>
  </si>
  <si>
    <t>Artemij</t>
  </si>
  <si>
    <t>Sklema</t>
  </si>
  <si>
    <t>V.Murašovas</t>
  </si>
  <si>
    <t>Kulikauskas</t>
  </si>
  <si>
    <t>Viktoras</t>
  </si>
  <si>
    <t>Grigorjevas</t>
  </si>
  <si>
    <t>2009 01 22</t>
  </si>
  <si>
    <t>A.Pleskys</t>
  </si>
  <si>
    <t>Arūnas</t>
  </si>
  <si>
    <t>Burškys</t>
  </si>
  <si>
    <t>2008 02 19</t>
  </si>
  <si>
    <t>2008 10 08</t>
  </si>
  <si>
    <t>Kvaukaitė</t>
  </si>
  <si>
    <t>2008 04 21</t>
  </si>
  <si>
    <t>Danielius</t>
  </si>
  <si>
    <t>Mėja</t>
  </si>
  <si>
    <t>Žebrytė</t>
  </si>
  <si>
    <t>2010 05 18</t>
  </si>
  <si>
    <t>K.Kozlovienė</t>
  </si>
  <si>
    <t>Kačinskytė</t>
  </si>
  <si>
    <t>2009 06 05</t>
  </si>
  <si>
    <t>J.Petrilė</t>
  </si>
  <si>
    <t>Vaiva</t>
  </si>
  <si>
    <t>Grikšaitė</t>
  </si>
  <si>
    <t>2010 01 25</t>
  </si>
  <si>
    <t>Ieva</t>
  </si>
  <si>
    <t>Melani</t>
  </si>
  <si>
    <t>Achenbahovaitė</t>
  </si>
  <si>
    <t>2009 01 16</t>
  </si>
  <si>
    <t>A.Vilčinskienė, R.Adomaitienė</t>
  </si>
  <si>
    <t>Samanta</t>
  </si>
  <si>
    <t>Ragovskytė</t>
  </si>
  <si>
    <t>2009 03 05</t>
  </si>
  <si>
    <t>Matas</t>
  </si>
  <si>
    <t>Broška</t>
  </si>
  <si>
    <t>2010 12 12</t>
  </si>
  <si>
    <t>Eglė</t>
  </si>
  <si>
    <t>Lankutytė</t>
  </si>
  <si>
    <t>Bieliauskaitė</t>
  </si>
  <si>
    <t>2010 01 28</t>
  </si>
  <si>
    <t>Jokūbas</t>
  </si>
  <si>
    <t>Ratkevičius</t>
  </si>
  <si>
    <t>2010 07 30</t>
  </si>
  <si>
    <t>Butenytė</t>
  </si>
  <si>
    <t>2009 05 17</t>
  </si>
  <si>
    <t>D.D.Senkai</t>
  </si>
  <si>
    <t>Vincentas</t>
  </si>
  <si>
    <t>Vrašinskas</t>
  </si>
  <si>
    <t>2008 02 16</t>
  </si>
  <si>
    <t>Andrius</t>
  </si>
  <si>
    <t>Rimeikis</t>
  </si>
  <si>
    <t>Joris</t>
  </si>
  <si>
    <t>Mačiulskis</t>
  </si>
  <si>
    <t>2010 06 14</t>
  </si>
  <si>
    <t>Danylaitė</t>
  </si>
  <si>
    <t>2009 12 26</t>
  </si>
  <si>
    <t>Gerasimova</t>
  </si>
  <si>
    <t>2009 02 07</t>
  </si>
  <si>
    <t>Slušnytė</t>
  </si>
  <si>
    <t>2008 04 23</t>
  </si>
  <si>
    <t>Mačiulskytė</t>
  </si>
  <si>
    <t>2008 10 30</t>
  </si>
  <si>
    <t>Savickaitė</t>
  </si>
  <si>
    <t>B.Mickus</t>
  </si>
  <si>
    <t>2009 06 15</t>
  </si>
  <si>
    <t>Gabrielė</t>
  </si>
  <si>
    <t>2009 12 17</t>
  </si>
  <si>
    <t>Šakevičiūtė</t>
  </si>
  <si>
    <t>2009 01 02</t>
  </si>
  <si>
    <t>Daniil</t>
  </si>
  <si>
    <t>Šelichov</t>
  </si>
  <si>
    <t>O.Grybauskienė</t>
  </si>
  <si>
    <t>Maksim</t>
  </si>
  <si>
    <t>Taleikis</t>
  </si>
  <si>
    <t>2006 10 31</t>
  </si>
  <si>
    <t>E.Norvilas</t>
  </si>
  <si>
    <t>Mackevičiūtė</t>
  </si>
  <si>
    <t>2009 07 29</t>
  </si>
  <si>
    <t>D.Rauktys A.Bajoras</t>
  </si>
  <si>
    <t>A.Bajoras D.Rauktys</t>
  </si>
  <si>
    <t>Palangos SC</t>
  </si>
  <si>
    <t>Juozas</t>
  </si>
  <si>
    <t>Nemunis</t>
  </si>
  <si>
    <t>2008 01 18</t>
  </si>
  <si>
    <t>Erikas</t>
  </si>
  <si>
    <t>Suchanovas</t>
  </si>
  <si>
    <t>2008 10 11</t>
  </si>
  <si>
    <t>Vitkevičiūtė</t>
  </si>
  <si>
    <t>2006 10 23</t>
  </si>
  <si>
    <t>M.Reinikovas</t>
  </si>
  <si>
    <t>Jogailė</t>
  </si>
  <si>
    <t>Navickaitė</t>
  </si>
  <si>
    <t>2007 02 24</t>
  </si>
  <si>
    <t>Tereščenko</t>
  </si>
  <si>
    <t>2008 09 22</t>
  </si>
  <si>
    <t>Uršulė</t>
  </si>
  <si>
    <t>Nausėdaitė</t>
  </si>
  <si>
    <t>2008 10 02</t>
  </si>
  <si>
    <t>Šilutės SM</t>
  </si>
  <si>
    <t>L.Leikuvienė</t>
  </si>
  <si>
    <t>Šimkutė</t>
  </si>
  <si>
    <t>2009 07 23</t>
  </si>
  <si>
    <t>Mačiulaitis</t>
  </si>
  <si>
    <t>Rokas</t>
  </si>
  <si>
    <t>Gabija</t>
  </si>
  <si>
    <t>Kubaitytė</t>
  </si>
  <si>
    <t>2009 08 12</t>
  </si>
  <si>
    <t>Elinga</t>
  </si>
  <si>
    <t>Simaitytė</t>
  </si>
  <si>
    <t>2009 05 27</t>
  </si>
  <si>
    <t>Agnė</t>
  </si>
  <si>
    <t>Naruševičiūtė</t>
  </si>
  <si>
    <t>2010 03 07</t>
  </si>
  <si>
    <t>Mykolas</t>
  </si>
  <si>
    <t>Nausėda</t>
  </si>
  <si>
    <t>2010 12 15</t>
  </si>
  <si>
    <t>Kostas</t>
  </si>
  <si>
    <t>Budvytis</t>
  </si>
  <si>
    <t>2008 05 20</t>
  </si>
  <si>
    <t>Džiuga</t>
  </si>
  <si>
    <t>Sidaravičiūtė</t>
  </si>
  <si>
    <t>2008 11 28</t>
  </si>
  <si>
    <t>Mantas</t>
  </si>
  <si>
    <t>Budrikas</t>
  </si>
  <si>
    <t>2010 01 01</t>
  </si>
  <si>
    <t>Regimantas</t>
  </si>
  <si>
    <t>Leikus</t>
  </si>
  <si>
    <t>2008 03 08</t>
  </si>
  <si>
    <t>Starostina</t>
  </si>
  <si>
    <t>Artiom</t>
  </si>
  <si>
    <t>Chropenko</t>
  </si>
  <si>
    <t>V.Baronienė</t>
  </si>
  <si>
    <t>Alisa</t>
  </si>
  <si>
    <t>Praček</t>
  </si>
  <si>
    <t>2010 02 02</t>
  </si>
  <si>
    <t>Viskantaitė</t>
  </si>
  <si>
    <t>2011 02 16</t>
  </si>
  <si>
    <t>Greta</t>
  </si>
  <si>
    <t>Stalnionytė</t>
  </si>
  <si>
    <t>2011 07 27</t>
  </si>
  <si>
    <t>Čižauskaitė</t>
  </si>
  <si>
    <t>2011 01 14</t>
  </si>
  <si>
    <t>Meda</t>
  </si>
  <si>
    <t>Buziūtė</t>
  </si>
  <si>
    <t>2007 06 29</t>
  </si>
  <si>
    <t>Moisejenko</t>
  </si>
  <si>
    <t>2007 04 16</t>
  </si>
  <si>
    <t>Sofija</t>
  </si>
  <si>
    <t>Butkutė</t>
  </si>
  <si>
    <t>2009 07 02</t>
  </si>
  <si>
    <t>L.Bružas</t>
  </si>
  <si>
    <t>Danielė</t>
  </si>
  <si>
    <t>Malakauskaitė</t>
  </si>
  <si>
    <t>2009 04 06</t>
  </si>
  <si>
    <t>L.Bružas, V.Baronienė</t>
  </si>
  <si>
    <t>Gaellė</t>
  </si>
  <si>
    <t>Zilys</t>
  </si>
  <si>
    <t>2009 04 28</t>
  </si>
  <si>
    <t>Kajus</t>
  </si>
  <si>
    <t>Stakvilionis</t>
  </si>
  <si>
    <t>2009 11 03</t>
  </si>
  <si>
    <t>bI Klaipėdos m. LAM</t>
  </si>
  <si>
    <t>E.Bogužė, V.Čiapienė</t>
  </si>
  <si>
    <t>Jansonas</t>
  </si>
  <si>
    <t>2009 01 09</t>
  </si>
  <si>
    <t>E.Bogužė, O.Grybauslienė</t>
  </si>
  <si>
    <t>Modesta</t>
  </si>
  <si>
    <t>Pakulytė</t>
  </si>
  <si>
    <t>2008 08 10</t>
  </si>
  <si>
    <t>E.Bogužė</t>
  </si>
  <si>
    <t>Amelija</t>
  </si>
  <si>
    <t>2009 09 25</t>
  </si>
  <si>
    <t>Lėja</t>
  </si>
  <si>
    <t>Ponomariova</t>
  </si>
  <si>
    <t>2009 04 21</t>
  </si>
  <si>
    <t>Šimkevičiūtė</t>
  </si>
  <si>
    <t>2009 10 16</t>
  </si>
  <si>
    <t>Veržbinskaitė</t>
  </si>
  <si>
    <t>2009 03 24</t>
  </si>
  <si>
    <t>2009 06 19</t>
  </si>
  <si>
    <t>Ramunė</t>
  </si>
  <si>
    <t>Adomaitienė</t>
  </si>
  <si>
    <t>1968 11 05</t>
  </si>
  <si>
    <t>Klaipėda</t>
  </si>
  <si>
    <t>Karolis</t>
  </si>
  <si>
    <t>Lapinskas</t>
  </si>
  <si>
    <t>2007 12 13</t>
  </si>
  <si>
    <t>Dovydas</t>
  </si>
  <si>
    <t>Šimas</t>
  </si>
  <si>
    <t>2007 03 12</t>
  </si>
  <si>
    <t>Skaistė</t>
  </si>
  <si>
    <t>Samsonova</t>
  </si>
  <si>
    <t>2007 09 12</t>
  </si>
  <si>
    <t>Viltė</t>
  </si>
  <si>
    <t>Makaraitė</t>
  </si>
  <si>
    <t>2007 09 02</t>
  </si>
  <si>
    <t>Tadas</t>
  </si>
  <si>
    <t>Rinkevičius</t>
  </si>
  <si>
    <t>2007 04 18</t>
  </si>
  <si>
    <t>Milašiūtė</t>
  </si>
  <si>
    <t>2008 06 03</t>
  </si>
  <si>
    <t>M.Krakys</t>
  </si>
  <si>
    <t>Zubavičiūtė</t>
  </si>
  <si>
    <t>2009 11 14</t>
  </si>
  <si>
    <t>Gustas</t>
  </si>
  <si>
    <t>Jonauskas</t>
  </si>
  <si>
    <t>M.Krakys, B.Mickus</t>
  </si>
  <si>
    <t>2010 05 17</t>
  </si>
  <si>
    <t>Aironas</t>
  </si>
  <si>
    <t>Tamulionis</t>
  </si>
  <si>
    <t>2011 06 03</t>
  </si>
  <si>
    <t>Adriana</t>
  </si>
  <si>
    <t>Zaikutė</t>
  </si>
  <si>
    <t>2010 01 21</t>
  </si>
  <si>
    <t>Liepa</t>
  </si>
  <si>
    <t>Piežaitė</t>
  </si>
  <si>
    <t>2011 07 08</t>
  </si>
  <si>
    <t>Roberta</t>
  </si>
  <si>
    <t>Bliujūtė</t>
  </si>
  <si>
    <t>2008 10 24</t>
  </si>
  <si>
    <t>Ladzinaitė</t>
  </si>
  <si>
    <t>2011 06 02</t>
  </si>
  <si>
    <t>Burškytė</t>
  </si>
  <si>
    <t>2011 08 25</t>
  </si>
  <si>
    <t>Grėjus</t>
  </si>
  <si>
    <t>Gudavičius</t>
  </si>
  <si>
    <t>2008 01 09</t>
  </si>
  <si>
    <t>Nojus</t>
  </si>
  <si>
    <t>Švažas</t>
  </si>
  <si>
    <t>Perla</t>
  </si>
  <si>
    <t> Navickė</t>
  </si>
  <si>
    <t>2008 11 06</t>
  </si>
  <si>
    <t>2009 10 25</t>
  </si>
  <si>
    <t>D.Rauktys, A.Bajoras</t>
  </si>
  <si>
    <t>Finalinis</t>
  </si>
  <si>
    <t>A.Bajoras, D.Rauktys</t>
  </si>
  <si>
    <t>Rusnė</t>
  </si>
  <si>
    <t>Gedgaudaitė</t>
  </si>
  <si>
    <t>0</t>
  </si>
  <si>
    <t>Simonas</t>
  </si>
  <si>
    <t>Savickas</t>
  </si>
  <si>
    <t>-0,2</t>
  </si>
  <si>
    <t>DQ</t>
  </si>
  <si>
    <t>1,6</t>
  </si>
  <si>
    <t>1,2</t>
  </si>
  <si>
    <t>Ema</t>
  </si>
  <si>
    <t>Broškaitė</t>
  </si>
  <si>
    <t>0,5</t>
  </si>
  <si>
    <t>0,3</t>
  </si>
  <si>
    <t>0,9</t>
  </si>
  <si>
    <t>DNS</t>
  </si>
  <si>
    <t>0,2</t>
  </si>
  <si>
    <t>1,3</t>
  </si>
  <si>
    <t>1,4</t>
  </si>
  <si>
    <t>1,5</t>
  </si>
  <si>
    <t>1,7</t>
  </si>
  <si>
    <t>1,8</t>
  </si>
  <si>
    <t>DND</t>
  </si>
  <si>
    <t>0,1</t>
  </si>
  <si>
    <t>0,4</t>
  </si>
  <si>
    <t>III A</t>
  </si>
  <si>
    <t>IJA</t>
  </si>
  <si>
    <t>moterys</t>
  </si>
  <si>
    <t>Austė</t>
  </si>
  <si>
    <t>x</t>
  </si>
  <si>
    <t>45</t>
  </si>
  <si>
    <t>X</t>
  </si>
  <si>
    <t>16.46</t>
  </si>
  <si>
    <t>-</t>
  </si>
  <si>
    <t>všjas</t>
  </si>
  <si>
    <t>1,1</t>
  </si>
  <si>
    <t>vėjas</t>
  </si>
  <si>
    <t>2,1</t>
  </si>
  <si>
    <t>1,0</t>
  </si>
  <si>
    <t>0,8</t>
  </si>
  <si>
    <t>2,0</t>
  </si>
  <si>
    <t>1,9</t>
  </si>
  <si>
    <t>2,4</t>
  </si>
  <si>
    <t>1.10</t>
  </si>
  <si>
    <t>1.15</t>
  </si>
  <si>
    <t>1.20</t>
  </si>
  <si>
    <t>1.25</t>
  </si>
  <si>
    <t>1.30</t>
  </si>
  <si>
    <t>1.35</t>
  </si>
  <si>
    <t>1.40</t>
  </si>
  <si>
    <t>1.45</t>
  </si>
  <si>
    <t>1.50</t>
  </si>
  <si>
    <t>1.55</t>
  </si>
  <si>
    <t>1.60</t>
  </si>
  <si>
    <t>O</t>
  </si>
  <si>
    <t>XO</t>
  </si>
  <si>
    <t>XX'-</t>
  </si>
  <si>
    <t>XXX</t>
  </si>
  <si>
    <t>XXO</t>
  </si>
  <si>
    <t>1.65</t>
  </si>
  <si>
    <t>1.70</t>
  </si>
  <si>
    <t>1.75</t>
  </si>
  <si>
    <t>1.80</t>
  </si>
  <si>
    <t>Bėgimas</t>
  </si>
  <si>
    <t>(0,84)</t>
  </si>
  <si>
    <t>IIIA</t>
  </si>
  <si>
    <t>IIJA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</si>
</sst>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"/>
    <numFmt numFmtId="183" formatCode="0.0000"/>
    <numFmt numFmtId="184" formatCode="yyyy\-mm\-dd;@"/>
    <numFmt numFmtId="185" formatCode="[$-427]yyyy\ &quot;m.&quot;\ mmmm\ d\ &quot;d.&quot;"/>
    <numFmt numFmtId="186" formatCode="yyyy/mm/dd;@"/>
    <numFmt numFmtId="187" formatCode="yyyy\-mm\-dd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dddd\,\ mmmm\ d\,\ yyyy"/>
    <numFmt numFmtId="193" formatCode="m:ss.00"/>
    <numFmt numFmtId="194" formatCode="yyyy&quot;-&quot;mm&quot;-&quot;dd"/>
    <numFmt numFmtId="195" formatCode="[$-427]yyyy\ &quot;m&quot;\.\ mmmm\ d\ &quot;d&quot;\.\,\ dddd"/>
  </numFmts>
  <fonts count="7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sz val="2"/>
      <name val="Arial"/>
      <family val="2"/>
    </font>
    <font>
      <sz val="8"/>
      <name val="Arial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sz val="10"/>
      <color indexed="8"/>
      <name val="Arial"/>
      <family val="0"/>
    </font>
    <font>
      <sz val="11"/>
      <color indexed="8"/>
      <name val="Cambria"/>
      <family val="0"/>
    </font>
    <font>
      <b/>
      <sz val="11"/>
      <color indexed="8"/>
      <name val="Cambria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Calibri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Protection="0">
      <alignment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8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49" fontId="1" fillId="0" borderId="0" xfId="57" applyNumberFormat="1" applyFont="1">
      <alignment/>
      <protection/>
    </xf>
    <xf numFmtId="49" fontId="1" fillId="0" borderId="0" xfId="57" applyNumberFormat="1" applyFont="1" applyAlignment="1">
      <alignment horizontal="center"/>
      <protection/>
    </xf>
    <xf numFmtId="0" fontId="3" fillId="0" borderId="0" xfId="0" applyFont="1" applyAlignment="1">
      <alignment horizontal="left" vertical="center"/>
    </xf>
    <xf numFmtId="49" fontId="1" fillId="0" borderId="0" xfId="57" applyNumberFormat="1" applyFont="1" applyAlignment="1">
      <alignment horizontal="right"/>
      <protection/>
    </xf>
    <xf numFmtId="49" fontId="9" fillId="0" borderId="0" xfId="57" applyNumberFormat="1" applyFont="1">
      <alignment/>
      <protection/>
    </xf>
    <xf numFmtId="49" fontId="10" fillId="0" borderId="0" xfId="57" applyNumberFormat="1" applyFont="1" applyAlignment="1">
      <alignment horizontal="left"/>
      <protection/>
    </xf>
    <xf numFmtId="49" fontId="11" fillId="0" borderId="0" xfId="57" applyNumberFormat="1" applyFont="1" applyAlignment="1">
      <alignment horizontal="right"/>
      <protection/>
    </xf>
    <xf numFmtId="49" fontId="5" fillId="0" borderId="0" xfId="57" applyNumberFormat="1" applyFont="1" applyBorder="1">
      <alignment/>
      <protection/>
    </xf>
    <xf numFmtId="49" fontId="1" fillId="0" borderId="0" xfId="57" applyNumberFormat="1" applyFont="1" applyBorder="1">
      <alignment/>
      <protection/>
    </xf>
    <xf numFmtId="49" fontId="3" fillId="0" borderId="0" xfId="57" applyNumberFormat="1" applyFont="1" applyBorder="1" applyAlignment="1">
      <alignment horizontal="center"/>
      <protection/>
    </xf>
    <xf numFmtId="49" fontId="9" fillId="0" borderId="0" xfId="57" applyNumberFormat="1" applyFont="1" applyAlignment="1">
      <alignment horizontal="center"/>
      <protection/>
    </xf>
    <xf numFmtId="0" fontId="10" fillId="0" borderId="0" xfId="57" applyFont="1" applyAlignment="1">
      <alignment horizontal="left"/>
      <protection/>
    </xf>
    <xf numFmtId="0" fontId="9" fillId="0" borderId="0" xfId="57" applyFont="1" applyAlignment="1">
      <alignment horizontal="center"/>
      <protection/>
    </xf>
    <xf numFmtId="49" fontId="9" fillId="0" borderId="0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0" fontId="4" fillId="0" borderId="12" xfId="57" applyFont="1" applyBorder="1" applyAlignment="1">
      <alignment horizontal="center"/>
      <protection/>
    </xf>
    <xf numFmtId="0" fontId="4" fillId="0" borderId="13" xfId="57" applyFont="1" applyBorder="1" applyAlignment="1">
      <alignment horizontal="center"/>
      <protection/>
    </xf>
    <xf numFmtId="0" fontId="4" fillId="0" borderId="14" xfId="57" applyFont="1" applyBorder="1" applyAlignment="1">
      <alignment horizontal="right"/>
      <protection/>
    </xf>
    <xf numFmtId="0" fontId="4" fillId="0" borderId="15" xfId="57" applyFont="1" applyBorder="1" applyAlignment="1">
      <alignment horizontal="left"/>
      <protection/>
    </xf>
    <xf numFmtId="49" fontId="4" fillId="0" borderId="16" xfId="57" applyNumberFormat="1" applyFont="1" applyBorder="1" applyAlignment="1">
      <alignment horizontal="left"/>
      <protection/>
    </xf>
    <xf numFmtId="49" fontId="3" fillId="0" borderId="16" xfId="57" applyNumberFormat="1" applyFont="1" applyBorder="1" applyAlignment="1">
      <alignment horizontal="center"/>
      <protection/>
    </xf>
    <xf numFmtId="0" fontId="4" fillId="0" borderId="14" xfId="57" applyFont="1" applyBorder="1" applyAlignment="1">
      <alignment horizontal="left"/>
      <protection/>
    </xf>
    <xf numFmtId="49" fontId="2" fillId="0" borderId="12" xfId="57" applyNumberFormat="1" applyFont="1" applyBorder="1" applyAlignment="1">
      <alignment horizontal="center"/>
      <protection/>
    </xf>
    <xf numFmtId="49" fontId="4" fillId="0" borderId="15" xfId="57" applyNumberFormat="1" applyFont="1" applyBorder="1" applyAlignment="1">
      <alignment horizontal="center"/>
      <protection/>
    </xf>
    <xf numFmtId="0" fontId="0" fillId="0" borderId="0" xfId="57">
      <alignment/>
      <protection/>
    </xf>
    <xf numFmtId="0" fontId="1" fillId="0" borderId="11" xfId="57" applyFont="1" applyBorder="1" applyAlignment="1">
      <alignment horizontal="center"/>
      <protection/>
    </xf>
    <xf numFmtId="0" fontId="3" fillId="0" borderId="17" xfId="57" applyFont="1" applyBorder="1" applyAlignment="1">
      <alignment horizontal="left"/>
      <protection/>
    </xf>
    <xf numFmtId="0" fontId="1" fillId="0" borderId="11" xfId="57" applyFont="1" applyFill="1" applyBorder="1" applyAlignment="1">
      <alignment horizontal="left"/>
      <protection/>
    </xf>
    <xf numFmtId="49" fontId="2" fillId="0" borderId="11" xfId="57" applyNumberFormat="1" applyFont="1" applyBorder="1" applyAlignment="1">
      <alignment horizontal="center"/>
      <protection/>
    </xf>
    <xf numFmtId="49" fontId="3" fillId="0" borderId="0" xfId="57" applyNumberFormat="1" applyFont="1">
      <alignment/>
      <protection/>
    </xf>
    <xf numFmtId="0" fontId="4" fillId="0" borderId="18" xfId="57" applyFont="1" applyBorder="1" applyAlignment="1">
      <alignment horizontal="center"/>
      <protection/>
    </xf>
    <xf numFmtId="49" fontId="3" fillId="0" borderId="14" xfId="57" applyNumberFormat="1" applyFont="1" applyBorder="1" applyAlignment="1">
      <alignment horizontal="right"/>
      <protection/>
    </xf>
    <xf numFmtId="49" fontId="3" fillId="0" borderId="15" xfId="57" applyNumberFormat="1" applyFont="1" applyBorder="1" applyAlignment="1">
      <alignment horizontal="left"/>
      <protection/>
    </xf>
    <xf numFmtId="49" fontId="3" fillId="0" borderId="19" xfId="57" applyNumberFormat="1" applyFont="1" applyFill="1" applyBorder="1" applyAlignment="1">
      <alignment horizontal="center"/>
      <protection/>
    </xf>
    <xf numFmtId="49" fontId="3" fillId="0" borderId="14" xfId="57" applyNumberFormat="1" applyFont="1" applyBorder="1" applyAlignment="1">
      <alignment horizontal="center"/>
      <protection/>
    </xf>
    <xf numFmtId="49" fontId="3" fillId="0" borderId="20" xfId="57" applyNumberFormat="1" applyFont="1" applyBorder="1" applyAlignment="1">
      <alignment horizontal="center"/>
      <protection/>
    </xf>
    <xf numFmtId="49" fontId="3" fillId="0" borderId="21" xfId="57" applyNumberFormat="1" applyFont="1" applyBorder="1" applyAlignment="1">
      <alignment horizontal="center"/>
      <protection/>
    </xf>
    <xf numFmtId="49" fontId="3" fillId="0" borderId="22" xfId="57" applyNumberFormat="1" applyFont="1" applyBorder="1" applyAlignment="1">
      <alignment horizontal="center"/>
      <protection/>
    </xf>
    <xf numFmtId="0" fontId="3" fillId="0" borderId="17" xfId="57" applyFont="1" applyBorder="1" applyAlignment="1">
      <alignment vertical="center"/>
      <protection/>
    </xf>
    <xf numFmtId="0" fontId="2" fillId="0" borderId="11" xfId="57" applyFont="1" applyBorder="1" applyAlignment="1">
      <alignment horizontal="left" vertical="center"/>
      <protection/>
    </xf>
    <xf numFmtId="2" fontId="1" fillId="0" borderId="11" xfId="57" applyNumberFormat="1" applyFont="1" applyBorder="1" applyAlignment="1">
      <alignment horizontal="center"/>
      <protection/>
    </xf>
    <xf numFmtId="1" fontId="1" fillId="0" borderId="11" xfId="57" applyNumberFormat="1" applyFont="1" applyBorder="1" applyAlignment="1">
      <alignment horizontal="center"/>
      <protection/>
    </xf>
    <xf numFmtId="49" fontId="1" fillId="0" borderId="11" xfId="57" applyNumberFormat="1" applyFont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64" fillId="0" borderId="0" xfId="0" applyFont="1" applyAlignment="1">
      <alignment horizontal="left" vertical="center"/>
    </xf>
    <xf numFmtId="49" fontId="3" fillId="0" borderId="0" xfId="57" applyNumberFormat="1" applyFont="1" applyFill="1" applyBorder="1" applyAlignment="1">
      <alignment horizontal="center"/>
      <protection/>
    </xf>
    <xf numFmtId="49" fontId="9" fillId="0" borderId="0" xfId="57" applyNumberFormat="1" applyFont="1" applyBorder="1" applyAlignment="1">
      <alignment horizontal="right"/>
      <protection/>
    </xf>
    <xf numFmtId="49" fontId="10" fillId="0" borderId="0" xfId="57" applyNumberFormat="1" applyFont="1" applyAlignment="1">
      <alignment horizontal="right"/>
      <protection/>
    </xf>
    <xf numFmtId="49" fontId="10" fillId="0" borderId="0" xfId="57" applyNumberFormat="1" applyFont="1" applyAlignment="1">
      <alignment horizontal="center"/>
      <protection/>
    </xf>
    <xf numFmtId="49" fontId="3" fillId="0" borderId="23" xfId="57" applyNumberFormat="1" applyFont="1" applyBorder="1" applyAlignment="1">
      <alignment horizontal="center"/>
      <protection/>
    </xf>
    <xf numFmtId="49" fontId="3" fillId="0" borderId="24" xfId="57" applyNumberFormat="1" applyFont="1" applyBorder="1" applyAlignment="1">
      <alignment horizontal="center"/>
      <protection/>
    </xf>
    <xf numFmtId="49" fontId="3" fillId="0" borderId="25" xfId="57" applyNumberFormat="1" applyFont="1" applyBorder="1" applyAlignment="1">
      <alignment horizontal="center"/>
      <protection/>
    </xf>
    <xf numFmtId="49" fontId="1" fillId="0" borderId="10" xfId="57" applyNumberFormat="1" applyFont="1" applyBorder="1" applyAlignment="1">
      <alignment horizontal="center"/>
      <protection/>
    </xf>
    <xf numFmtId="0" fontId="1" fillId="0" borderId="10" xfId="57" applyFont="1" applyFill="1" applyBorder="1" applyAlignment="1">
      <alignment horizontal="right"/>
      <protection/>
    </xf>
    <xf numFmtId="0" fontId="3" fillId="0" borderId="17" xfId="57" applyFont="1" applyBorder="1">
      <alignment/>
      <protection/>
    </xf>
    <xf numFmtId="184" fontId="2" fillId="0" borderId="17" xfId="57" applyNumberFormat="1" applyFont="1" applyFill="1" applyBorder="1" applyAlignment="1">
      <alignment horizontal="center"/>
      <protection/>
    </xf>
    <xf numFmtId="0" fontId="2" fillId="0" borderId="11" xfId="57" applyFont="1" applyBorder="1" applyAlignment="1">
      <alignment horizontal="left"/>
      <protection/>
    </xf>
    <xf numFmtId="184" fontId="2" fillId="0" borderId="11" xfId="57" applyNumberFormat="1" applyFont="1" applyFill="1" applyBorder="1" applyAlignment="1">
      <alignment horizontal="left" vertical="center"/>
      <protection/>
    </xf>
    <xf numFmtId="0" fontId="2" fillId="0" borderId="11" xfId="57" applyFont="1" applyFill="1" applyBorder="1" applyAlignment="1">
      <alignment horizontal="left"/>
      <protection/>
    </xf>
    <xf numFmtId="0" fontId="1" fillId="0" borderId="10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186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2" fontId="3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 horizontal="center" vertical="center"/>
    </xf>
    <xf numFmtId="49" fontId="4" fillId="0" borderId="19" xfId="58" applyNumberFormat="1" applyFont="1" applyBorder="1" applyAlignment="1">
      <alignment horizontal="center" vertical="center"/>
      <protection/>
    </xf>
    <xf numFmtId="0" fontId="1" fillId="33" borderId="11" xfId="62" applyFont="1" applyFill="1" applyBorder="1" applyAlignment="1">
      <alignment horizontal="center" vertical="center"/>
      <protection/>
    </xf>
    <xf numFmtId="49" fontId="1" fillId="0" borderId="0" xfId="0" applyNumberFormat="1" applyFont="1" applyAlignment="1">
      <alignment/>
    </xf>
    <xf numFmtId="193" fontId="3" fillId="0" borderId="11" xfId="0" applyNumberFormat="1" applyFont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/>
    </xf>
    <xf numFmtId="49" fontId="4" fillId="0" borderId="22" xfId="58" applyNumberFormat="1" applyFont="1" applyBorder="1" applyAlignment="1">
      <alignment horizontal="center" vertical="center"/>
      <protection/>
    </xf>
    <xf numFmtId="49" fontId="1" fillId="0" borderId="0" xfId="57" applyNumberFormat="1" applyFont="1" applyFill="1">
      <alignment/>
      <protection/>
    </xf>
    <xf numFmtId="49" fontId="1" fillId="0" borderId="0" xfId="57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left" vertical="center"/>
    </xf>
    <xf numFmtId="193" fontId="3" fillId="0" borderId="26" xfId="0" applyNumberFormat="1" applyFont="1" applyBorder="1" applyAlignment="1">
      <alignment horizontal="center" vertical="center"/>
    </xf>
    <xf numFmtId="0" fontId="1" fillId="33" borderId="26" xfId="62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49" fontId="4" fillId="0" borderId="22" xfId="58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49" fontId="1" fillId="0" borderId="0" xfId="57" applyNumberFormat="1" applyFont="1" applyBorder="1" applyAlignment="1">
      <alignment horizontal="center"/>
      <protection/>
    </xf>
    <xf numFmtId="49" fontId="3" fillId="0" borderId="0" xfId="57" applyNumberFormat="1" applyFont="1" applyBorder="1" applyAlignment="1">
      <alignment horizontal="left"/>
      <protection/>
    </xf>
    <xf numFmtId="0" fontId="1" fillId="0" borderId="11" xfId="62" applyFont="1" applyBorder="1">
      <alignment/>
      <protection/>
    </xf>
    <xf numFmtId="0" fontId="1" fillId="0" borderId="0" xfId="0" applyFont="1" applyBorder="1" applyAlignment="1">
      <alignment horizontal="center" vertical="center"/>
    </xf>
    <xf numFmtId="0" fontId="1" fillId="0" borderId="0" xfId="57" applyFont="1" applyFill="1" applyBorder="1" applyAlignment="1">
      <alignment horizontal="right"/>
      <protection/>
    </xf>
    <xf numFmtId="0" fontId="3" fillId="0" borderId="0" xfId="57" applyFont="1" applyBorder="1">
      <alignment/>
      <protection/>
    </xf>
    <xf numFmtId="184" fontId="2" fillId="0" borderId="0" xfId="57" applyNumberFormat="1" applyFont="1" applyFill="1" applyBorder="1" applyAlignment="1">
      <alignment horizontal="center"/>
      <protection/>
    </xf>
    <xf numFmtId="184" fontId="2" fillId="0" borderId="0" xfId="57" applyNumberFormat="1" applyFont="1" applyFill="1" applyBorder="1" applyAlignment="1">
      <alignment horizontal="left" vertical="center"/>
      <protection/>
    </xf>
    <xf numFmtId="2" fontId="1" fillId="0" borderId="0" xfId="57" applyNumberFormat="1" applyFont="1" applyBorder="1" applyAlignment="1">
      <alignment horizontal="center"/>
      <protection/>
    </xf>
    <xf numFmtId="0" fontId="1" fillId="0" borderId="0" xfId="57" applyFont="1" applyBorder="1" applyAlignment="1">
      <alignment horizontal="center"/>
      <protection/>
    </xf>
    <xf numFmtId="49" fontId="5" fillId="0" borderId="0" xfId="57" applyNumberFormat="1" applyFont="1">
      <alignment/>
      <protection/>
    </xf>
    <xf numFmtId="49" fontId="3" fillId="0" borderId="19" xfId="57" applyNumberFormat="1" applyFont="1" applyBorder="1" applyAlignment="1">
      <alignment horizontal="center"/>
      <protection/>
    </xf>
    <xf numFmtId="0" fontId="1" fillId="0" borderId="10" xfId="57" applyFont="1" applyBorder="1" applyAlignment="1">
      <alignment horizontal="right" vertical="center"/>
      <protection/>
    </xf>
    <xf numFmtId="184" fontId="2" fillId="0" borderId="17" xfId="57" applyNumberFormat="1" applyFont="1" applyBorder="1" applyAlignment="1">
      <alignment horizontal="center" vertical="center"/>
      <protection/>
    </xf>
    <xf numFmtId="184" fontId="2" fillId="0" borderId="11" xfId="57" applyNumberFormat="1" applyFont="1" applyBorder="1" applyAlignment="1">
      <alignment horizontal="left" vertical="center"/>
      <protection/>
    </xf>
    <xf numFmtId="49" fontId="3" fillId="0" borderId="0" xfId="57" applyNumberFormat="1" applyFont="1" applyAlignment="1">
      <alignment horizontal="center"/>
      <protection/>
    </xf>
    <xf numFmtId="49" fontId="1" fillId="0" borderId="0" xfId="0" applyNumberFormat="1" applyFont="1" applyAlignment="1">
      <alignment horizontal="center" vertical="center"/>
    </xf>
    <xf numFmtId="49" fontId="4" fillId="0" borderId="19" xfId="58" applyNumberFormat="1" applyFont="1" applyBorder="1" applyAlignment="1">
      <alignment horizontal="center" vertical="center"/>
      <protection/>
    </xf>
    <xf numFmtId="186" fontId="1" fillId="0" borderId="0" xfId="0" applyNumberFormat="1" applyFont="1" applyAlignment="1">
      <alignment/>
    </xf>
    <xf numFmtId="0" fontId="65" fillId="34" borderId="0" xfId="0" applyFont="1" applyFill="1" applyAlignment="1">
      <alignment horizontal="left" vertical="center"/>
    </xf>
    <xf numFmtId="49" fontId="1" fillId="34" borderId="0" xfId="57" applyNumberFormat="1" applyFont="1" applyFill="1">
      <alignment/>
      <protection/>
    </xf>
    <xf numFmtId="49" fontId="7" fillId="34" borderId="0" xfId="57" applyNumberFormat="1" applyFont="1" applyFill="1" applyAlignment="1">
      <alignment horizontal="center"/>
      <protection/>
    </xf>
    <xf numFmtId="49" fontId="1" fillId="34" borderId="0" xfId="0" applyNumberFormat="1" applyFont="1" applyFill="1" applyAlignment="1">
      <alignment/>
    </xf>
    <xf numFmtId="49" fontId="8" fillId="34" borderId="0" xfId="57" applyNumberFormat="1" applyFont="1" applyFill="1" applyAlignment="1">
      <alignment horizontal="right"/>
      <protection/>
    </xf>
    <xf numFmtId="49" fontId="1" fillId="34" borderId="0" xfId="57" applyNumberFormat="1" applyFont="1" applyFill="1" applyAlignment="1">
      <alignment horizontal="right" vertical="center"/>
      <protection/>
    </xf>
    <xf numFmtId="0" fontId="3" fillId="34" borderId="0" xfId="0" applyFont="1" applyFill="1" applyAlignment="1">
      <alignment horizontal="left" vertical="center"/>
    </xf>
    <xf numFmtId="0" fontId="1" fillId="0" borderId="0" xfId="68" applyFont="1">
      <alignment/>
      <protection/>
    </xf>
    <xf numFmtId="0" fontId="1" fillId="0" borderId="27" xfId="68" applyFont="1" applyBorder="1">
      <alignment/>
      <protection/>
    </xf>
    <xf numFmtId="0" fontId="14" fillId="0" borderId="0" xfId="68" applyFont="1">
      <alignment/>
      <protection/>
    </xf>
    <xf numFmtId="0" fontId="15" fillId="0" borderId="0" xfId="68" applyFont="1">
      <alignment/>
      <protection/>
    </xf>
    <xf numFmtId="0" fontId="1" fillId="0" borderId="28" xfId="68" applyFont="1" applyBorder="1">
      <alignment/>
      <protection/>
    </xf>
    <xf numFmtId="49" fontId="5" fillId="0" borderId="0" xfId="68" applyNumberFormat="1" applyFont="1">
      <alignment/>
      <protection/>
    </xf>
    <xf numFmtId="0" fontId="1" fillId="0" borderId="29" xfId="68" applyFont="1" applyBorder="1">
      <alignment/>
      <protection/>
    </xf>
    <xf numFmtId="0" fontId="1" fillId="0" borderId="26" xfId="68" applyFont="1" applyBorder="1">
      <alignment/>
      <protection/>
    </xf>
    <xf numFmtId="0" fontId="5" fillId="0" borderId="0" xfId="68" applyFont="1">
      <alignment/>
      <protection/>
    </xf>
    <xf numFmtId="0" fontId="2" fillId="0" borderId="0" xfId="68" applyFont="1">
      <alignment/>
      <protection/>
    </xf>
    <xf numFmtId="0" fontId="1" fillId="0" borderId="11" xfId="0" applyFont="1" applyBorder="1" applyAlignment="1">
      <alignment horizontal="left"/>
    </xf>
    <xf numFmtId="49" fontId="17" fillId="35" borderId="30" xfId="65" applyNumberFormat="1" applyFont="1" applyFill="1" applyBorder="1" applyAlignment="1">
      <alignment horizontal="right" vertical="center"/>
    </xf>
    <xf numFmtId="49" fontId="18" fillId="35" borderId="30" xfId="65" applyNumberFormat="1" applyFont="1" applyFill="1" applyBorder="1" applyAlignment="1">
      <alignment vertical="center"/>
    </xf>
    <xf numFmtId="184" fontId="1" fillId="0" borderId="17" xfId="57" applyNumberFormat="1" applyFont="1" applyBorder="1" applyAlignment="1">
      <alignment horizontal="left"/>
      <protection/>
    </xf>
    <xf numFmtId="0" fontId="1" fillId="0" borderId="10" xfId="57" applyFont="1" applyBorder="1" applyAlignment="1">
      <alignment horizontal="right"/>
      <protection/>
    </xf>
    <xf numFmtId="0" fontId="1" fillId="36" borderId="11" xfId="57" applyFont="1" applyFill="1" applyBorder="1" applyAlignment="1">
      <alignment horizontal="center"/>
      <protection/>
    </xf>
    <xf numFmtId="184" fontId="1" fillId="0" borderId="11" xfId="57" applyNumberFormat="1" applyFont="1" applyBorder="1" applyAlignment="1">
      <alignment horizontal="left" vertical="center"/>
      <protection/>
    </xf>
    <xf numFmtId="186" fontId="2" fillId="0" borderId="11" xfId="0" applyNumberFormat="1" applyFont="1" applyBorder="1" applyAlignment="1">
      <alignment horizontal="center" vertical="center"/>
    </xf>
    <xf numFmtId="184" fontId="2" fillId="0" borderId="17" xfId="57" applyNumberFormat="1" applyFont="1" applyBorder="1" applyAlignment="1">
      <alignment horizontal="center" vertical="center"/>
      <protection/>
    </xf>
    <xf numFmtId="49" fontId="1" fillId="36" borderId="0" xfId="57" applyNumberFormat="1" applyFont="1" applyFill="1" applyAlignment="1">
      <alignment horizontal="center"/>
      <protection/>
    </xf>
    <xf numFmtId="2" fontId="1" fillId="36" borderId="11" xfId="57" applyNumberFormat="1" applyFont="1" applyFill="1" applyBorder="1" applyAlignment="1">
      <alignment horizontal="center"/>
      <protection/>
    </xf>
    <xf numFmtId="49" fontId="1" fillId="34" borderId="0" xfId="57" applyNumberFormat="1" applyFont="1" applyFill="1" applyAlignment="1">
      <alignment horizontal="center"/>
      <protection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1" xfId="57" applyFont="1" applyBorder="1" applyAlignment="1">
      <alignment horizontal="left"/>
      <protection/>
    </xf>
    <xf numFmtId="184" fontId="2" fillId="0" borderId="11" xfId="57" applyNumberFormat="1" applyFont="1" applyFill="1" applyBorder="1" applyAlignment="1">
      <alignment horizontal="left"/>
      <protection/>
    </xf>
    <xf numFmtId="0" fontId="66" fillId="33" borderId="11" xfId="62" applyFont="1" applyFill="1" applyBorder="1" applyAlignment="1">
      <alignment horizontal="center" vertical="center"/>
      <protection/>
    </xf>
    <xf numFmtId="0" fontId="67" fillId="33" borderId="11" xfId="62" applyFont="1" applyFill="1" applyBorder="1" applyAlignment="1">
      <alignment horizontal="center" vertical="center"/>
      <protection/>
    </xf>
    <xf numFmtId="2" fontId="1" fillId="0" borderId="11" xfId="0" applyNumberFormat="1" applyFont="1" applyBorder="1" applyAlignment="1">
      <alignment horizontal="center" vertical="center"/>
    </xf>
    <xf numFmtId="184" fontId="2" fillId="0" borderId="11" xfId="57" applyNumberFormat="1" applyFont="1" applyBorder="1" applyAlignment="1">
      <alignment horizontal="center" vertical="center"/>
      <protection/>
    </xf>
    <xf numFmtId="186" fontId="1" fillId="0" borderId="1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1" fillId="36" borderId="11" xfId="57" applyNumberFormat="1" applyFont="1" applyFill="1" applyBorder="1" applyAlignment="1">
      <alignment horizontal="center"/>
      <protection/>
    </xf>
    <xf numFmtId="0" fontId="1" fillId="0" borderId="17" xfId="0" applyFont="1" applyBorder="1" applyAlignment="1">
      <alignment horizontal="center" vertical="center"/>
    </xf>
    <xf numFmtId="49" fontId="1" fillId="36" borderId="17" xfId="57" applyNumberFormat="1" applyFont="1" applyFill="1" applyBorder="1" applyAlignment="1">
      <alignment horizontal="center"/>
      <protection/>
    </xf>
    <xf numFmtId="49" fontId="1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left" vertical="center"/>
    </xf>
    <xf numFmtId="186" fontId="1" fillId="0" borderId="2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49" fontId="1" fillId="0" borderId="26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/>
    </xf>
    <xf numFmtId="0" fontId="3" fillId="0" borderId="19" xfId="0" applyFont="1" applyBorder="1" applyAlignment="1">
      <alignment/>
    </xf>
    <xf numFmtId="184" fontId="1" fillId="0" borderId="11" xfId="57" applyNumberFormat="1" applyFont="1" applyBorder="1" applyAlignment="1">
      <alignment horizontal="left"/>
      <protection/>
    </xf>
    <xf numFmtId="49" fontId="3" fillId="0" borderId="22" xfId="0" applyNumberFormat="1" applyFont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19" fillId="0" borderId="0" xfId="57" applyFont="1" applyBorder="1" applyAlignment="1">
      <alignment horizontal="left"/>
      <protection/>
    </xf>
    <xf numFmtId="184" fontId="2" fillId="0" borderId="0" xfId="57" applyNumberFormat="1" applyFont="1" applyFill="1" applyBorder="1" applyAlignment="1">
      <alignment horizontal="left"/>
      <protection/>
    </xf>
    <xf numFmtId="2" fontId="68" fillId="0" borderId="0" xfId="57" applyNumberFormat="1" applyFont="1" applyBorder="1" applyAlignment="1">
      <alignment horizontal="center"/>
      <protection/>
    </xf>
    <xf numFmtId="0" fontId="67" fillId="34" borderId="0" xfId="62" applyFont="1" applyFill="1" applyBorder="1" applyAlignment="1">
      <alignment horizontal="center" vertical="center"/>
      <protection/>
    </xf>
    <xf numFmtId="2" fontId="1" fillId="34" borderId="0" xfId="57" applyNumberFormat="1" applyFont="1" applyFill="1" applyBorder="1" applyAlignment="1">
      <alignment horizontal="center"/>
      <protection/>
    </xf>
    <xf numFmtId="2" fontId="69" fillId="0" borderId="11" xfId="57" applyNumberFormat="1" applyFont="1" applyBorder="1" applyAlignment="1">
      <alignment horizontal="center"/>
      <protection/>
    </xf>
    <xf numFmtId="49" fontId="1" fillId="36" borderId="10" xfId="57" applyNumberFormat="1" applyFont="1" applyFill="1" applyBorder="1" applyAlignment="1">
      <alignment horizontal="center"/>
      <protection/>
    </xf>
    <xf numFmtId="2" fontId="1" fillId="0" borderId="11" xfId="57" applyNumberFormat="1" applyFont="1" applyBorder="1" applyAlignment="1" quotePrefix="1">
      <alignment horizontal="center"/>
      <protection/>
    </xf>
    <xf numFmtId="184" fontId="2" fillId="0" borderId="11" xfId="57" applyNumberFormat="1" applyFont="1" applyBorder="1" applyAlignment="1">
      <alignment horizontal="right" vertical="center"/>
      <protection/>
    </xf>
    <xf numFmtId="49" fontId="1" fillId="0" borderId="33" xfId="57" applyNumberFormat="1" applyFont="1" applyBorder="1" applyAlignment="1">
      <alignment horizontal="center"/>
      <protection/>
    </xf>
    <xf numFmtId="49" fontId="1" fillId="0" borderId="13" xfId="57" applyNumberFormat="1" applyFont="1" applyBorder="1" applyAlignment="1">
      <alignment horizontal="center"/>
      <protection/>
    </xf>
    <xf numFmtId="49" fontId="1" fillId="0" borderId="34" xfId="57" applyNumberFormat="1" applyFont="1" applyBorder="1" applyAlignment="1">
      <alignment horizontal="center"/>
      <protection/>
    </xf>
    <xf numFmtId="49" fontId="1" fillId="0" borderId="35" xfId="57" applyNumberFormat="1" applyFont="1" applyBorder="1" applyAlignment="1">
      <alignment horizontal="center" vertical="center"/>
      <protection/>
    </xf>
    <xf numFmtId="49" fontId="1" fillId="0" borderId="26" xfId="57" applyNumberFormat="1" applyFont="1" applyBorder="1" applyAlignment="1">
      <alignment horizontal="center" vertical="center"/>
      <protection/>
    </xf>
    <xf numFmtId="2" fontId="69" fillId="0" borderId="11" xfId="57" applyNumberFormat="1" applyFont="1" applyBorder="1" applyAlignment="1">
      <alignment horizontal="center" vertical="center"/>
      <protection/>
    </xf>
    <xf numFmtId="0" fontId="66" fillId="33" borderId="35" xfId="62" applyFont="1" applyFill="1" applyBorder="1" applyAlignment="1">
      <alignment horizontal="center" vertical="center"/>
      <protection/>
    </xf>
    <xf numFmtId="0" fontId="66" fillId="33" borderId="26" xfId="62" applyFont="1" applyFill="1" applyBorder="1" applyAlignment="1">
      <alignment horizontal="center" vertical="center"/>
      <protection/>
    </xf>
    <xf numFmtId="2" fontId="69" fillId="0" borderId="36" xfId="57" applyNumberFormat="1" applyFont="1" applyBorder="1" applyAlignment="1">
      <alignment horizontal="center" vertical="center"/>
      <protection/>
    </xf>
    <xf numFmtId="2" fontId="69" fillId="0" borderId="27" xfId="57" applyNumberFormat="1" applyFont="1" applyBorder="1" applyAlignment="1">
      <alignment horizontal="center" vertical="center"/>
      <protection/>
    </xf>
    <xf numFmtId="2" fontId="69" fillId="0" borderId="26" xfId="57" applyNumberFormat="1" applyFont="1" applyBorder="1" applyAlignment="1">
      <alignment horizontal="center" vertical="center"/>
      <protection/>
    </xf>
    <xf numFmtId="2" fontId="68" fillId="0" borderId="36" xfId="57" applyNumberFormat="1" applyFont="1" applyBorder="1" applyAlignment="1">
      <alignment horizontal="center" vertical="center"/>
      <protection/>
    </xf>
    <xf numFmtId="2" fontId="68" fillId="0" borderId="26" xfId="57" applyNumberFormat="1" applyFont="1" applyBorder="1" applyAlignment="1">
      <alignment horizontal="center" vertical="center"/>
      <protection/>
    </xf>
    <xf numFmtId="0" fontId="67" fillId="33" borderId="35" xfId="62" applyFont="1" applyFill="1" applyBorder="1" applyAlignment="1">
      <alignment horizontal="center" vertical="center"/>
      <protection/>
    </xf>
    <xf numFmtId="0" fontId="67" fillId="33" borderId="26" xfId="62" applyFont="1" applyFill="1" applyBorder="1" applyAlignment="1">
      <alignment horizontal="center" vertical="center"/>
      <protection/>
    </xf>
    <xf numFmtId="49" fontId="1" fillId="0" borderId="37" xfId="57" applyNumberFormat="1" applyFont="1" applyBorder="1" applyAlignment="1">
      <alignment horizontal="center"/>
      <protection/>
    </xf>
    <xf numFmtId="49" fontId="1" fillId="0" borderId="38" xfId="57" applyNumberFormat="1" applyFont="1" applyBorder="1" applyAlignment="1">
      <alignment horizontal="center"/>
      <protection/>
    </xf>
    <xf numFmtId="49" fontId="1" fillId="0" borderId="39" xfId="57" applyNumberFormat="1" applyFont="1" applyBorder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Įprastas 2" xfId="56"/>
    <cellStyle name="Įprastas 2 2" xfId="57"/>
    <cellStyle name="Įprastas 4 2" xfId="58"/>
    <cellStyle name="Linked Cell" xfId="59"/>
    <cellStyle name="Neutral" xfId="60"/>
    <cellStyle name="Normal 10" xfId="61"/>
    <cellStyle name="Normal 2" xfId="62"/>
    <cellStyle name="Normal 2 3" xfId="63"/>
    <cellStyle name="Normal 3" xfId="64"/>
    <cellStyle name="Normal 4" xfId="65"/>
    <cellStyle name="Normal 5" xfId="66"/>
    <cellStyle name="Normal 6" xfId="67"/>
    <cellStyle name="Normal_virseliui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13</xdr:row>
      <xdr:rowOff>0</xdr:rowOff>
    </xdr:from>
    <xdr:to>
      <xdr:col>8</xdr:col>
      <xdr:colOff>66675</xdr:colOff>
      <xdr:row>13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09775"/>
          <a:ext cx="1704975" cy="0"/>
        </a:xfrm>
        <a:prstGeom prst="rect">
          <a:avLst/>
        </a:prstGeom>
        <a:solidFill>
          <a:srgbClr val="339966">
            <a:alpha val="94000"/>
          </a:srgbClr>
        </a:solidFill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0</xdr:row>
      <xdr:rowOff>0</xdr:rowOff>
    </xdr:from>
    <xdr:to>
      <xdr:col>6</xdr:col>
      <xdr:colOff>361950</xdr:colOff>
      <xdr:row>7</xdr:row>
      <xdr:rowOff>95250</xdr:rowOff>
    </xdr:to>
    <xdr:pic>
      <xdr:nvPicPr>
        <xdr:cNvPr id="2" name="Picture 1" descr="Klaipėdos miesto herbas | Europsaudas - apranga reklamai ir spaudai ant j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12001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2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4.421875" style="123" customWidth="1"/>
    <col min="2" max="2" width="0.5625" style="123" customWidth="1"/>
    <col min="3" max="3" width="3.7109375" style="123" customWidth="1"/>
    <col min="4" max="25" width="5.7109375" style="123" customWidth="1"/>
    <col min="26" max="26" width="9.00390625" style="123" customWidth="1"/>
    <col min="27" max="41" width="5.7109375" style="123" customWidth="1"/>
    <col min="42" max="16384" width="9.140625" style="123" customWidth="1"/>
  </cols>
  <sheetData>
    <row r="1" ht="7.5" customHeight="1">
      <c r="B1" s="124"/>
    </row>
    <row r="2" ht="12.75">
      <c r="B2" s="124"/>
    </row>
    <row r="3" ht="12.75">
      <c r="B3" s="124"/>
    </row>
    <row r="4" spans="2:5" ht="12.75">
      <c r="B4" s="124"/>
      <c r="E4"/>
    </row>
    <row r="5" spans="2:4" ht="22.5">
      <c r="B5" s="124"/>
      <c r="D5" s="125"/>
    </row>
    <row r="6" ht="12.75">
      <c r="B6" s="124"/>
    </row>
    <row r="7" ht="12.75">
      <c r="B7" s="124"/>
    </row>
    <row r="8" ht="12.75">
      <c r="B8" s="124"/>
    </row>
    <row r="9" spans="2:4" ht="22.5">
      <c r="B9" s="124"/>
      <c r="D9" s="125" t="s">
        <v>53</v>
      </c>
    </row>
    <row r="10" spans="2:4" ht="17.25" customHeight="1">
      <c r="B10" s="124"/>
      <c r="D10" s="126"/>
    </row>
    <row r="11" ht="4.5" customHeight="1">
      <c r="B11" s="124"/>
    </row>
    <row r="12" spans="1:15" ht="3" customHeight="1">
      <c r="A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</row>
    <row r="13" ht="4.5" customHeight="1">
      <c r="B13" s="124"/>
    </row>
    <row r="14" ht="12.75">
      <c r="B14" s="124"/>
    </row>
    <row r="15" ht="12.75">
      <c r="B15" s="124"/>
    </row>
    <row r="16" ht="12.75">
      <c r="B16" s="124"/>
    </row>
    <row r="17" ht="12.75">
      <c r="B17" s="124"/>
    </row>
    <row r="18" ht="12.75">
      <c r="B18" s="124"/>
    </row>
    <row r="19" ht="12.75">
      <c r="B19" s="124"/>
    </row>
    <row r="20" spans="2:4" ht="15">
      <c r="B20" s="124"/>
      <c r="D20" s="128" t="s">
        <v>54</v>
      </c>
    </row>
    <row r="21" spans="1:9" ht="6.75" customHeight="1">
      <c r="A21" s="129"/>
      <c r="B21" s="130"/>
      <c r="C21" s="129"/>
      <c r="D21" s="129"/>
      <c r="E21" s="129"/>
      <c r="F21" s="129"/>
      <c r="G21" s="129"/>
      <c r="H21" s="129"/>
      <c r="I21" s="129"/>
    </row>
    <row r="22" ht="6.75" customHeight="1">
      <c r="B22" s="124"/>
    </row>
    <row r="23" spans="2:4" ht="15">
      <c r="B23" s="124"/>
      <c r="D23" s="131" t="s">
        <v>49</v>
      </c>
    </row>
    <row r="24" ht="12.75">
      <c r="B24" s="124"/>
    </row>
    <row r="25" ht="12.75">
      <c r="B25" s="124"/>
    </row>
    <row r="26" spans="2:8" ht="12.75">
      <c r="B26" s="124"/>
      <c r="D26" s="123" t="s">
        <v>50</v>
      </c>
      <c r="H26" s="123" t="s">
        <v>55</v>
      </c>
    </row>
    <row r="27" ht="12.75">
      <c r="B27" s="124"/>
    </row>
    <row r="28" spans="2:14" ht="12.75">
      <c r="B28" s="124"/>
      <c r="D28" s="123" t="s">
        <v>51</v>
      </c>
      <c r="H28" s="123" t="s">
        <v>52</v>
      </c>
      <c r="N28" s="132"/>
    </row>
    <row r="29" ht="12.75">
      <c r="B29" s="124"/>
    </row>
    <row r="30" ht="12.75">
      <c r="B30" s="124"/>
    </row>
    <row r="31" spans="2:14" ht="12.75">
      <c r="B31" s="124"/>
      <c r="N31" s="132"/>
    </row>
    <row r="32" ht="12.75">
      <c r="N32" s="13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T12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5.00390625" style="1" bestFit="1" customWidth="1"/>
    <col min="2" max="2" width="5.00390625" style="1" hidden="1" customWidth="1"/>
    <col min="3" max="3" width="9.57421875" style="1" bestFit="1" customWidth="1"/>
    <col min="4" max="4" width="13.28125" style="1" bestFit="1" customWidth="1"/>
    <col min="5" max="5" width="10.00390625" style="1" customWidth="1"/>
    <col min="6" max="6" width="14.140625" style="1" bestFit="1" customWidth="1"/>
    <col min="7" max="7" width="19.7109375" style="1" bestFit="1" customWidth="1"/>
    <col min="8" max="8" width="7.00390625" style="2" customWidth="1"/>
    <col min="9" max="9" width="7.00390625" style="1" customWidth="1"/>
    <col min="10" max="10" width="6.00390625" style="1" customWidth="1"/>
    <col min="11" max="25" width="3.421875" style="1" customWidth="1"/>
    <col min="26" max="26" width="6.421875" style="1" bestFit="1" customWidth="1"/>
    <col min="27" max="16384" width="9.140625" style="1" customWidth="1"/>
  </cols>
  <sheetData>
    <row r="1" spans="1:28" ht="17.25">
      <c r="A1" s="116" t="s">
        <v>46</v>
      </c>
      <c r="B1" s="116"/>
      <c r="C1" s="117"/>
      <c r="D1" s="118"/>
      <c r="E1" s="117"/>
      <c r="F1" s="119"/>
      <c r="G1" s="120"/>
      <c r="H1" s="118"/>
      <c r="I1" s="121" t="s">
        <v>47</v>
      </c>
      <c r="K1" s="6"/>
      <c r="L1" s="6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6"/>
      <c r="AA1" s="6"/>
      <c r="AB1" s="6"/>
    </row>
    <row r="2" spans="1:254" ht="12.75">
      <c r="A2" s="10"/>
      <c r="B2" s="10"/>
      <c r="C2" s="11"/>
      <c r="D2" s="10"/>
      <c r="E2" s="10"/>
      <c r="F2" s="12"/>
      <c r="G2" s="122" t="s">
        <v>48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</row>
    <row r="3" spans="1:254" ht="12.75">
      <c r="A3" s="4"/>
      <c r="B3" s="4"/>
      <c r="C3" s="49" t="s">
        <v>29</v>
      </c>
      <c r="D3" s="49"/>
      <c r="E3" s="98" t="s">
        <v>39</v>
      </c>
      <c r="F3" s="50"/>
      <c r="G3" s="8"/>
      <c r="H3" s="4"/>
      <c r="I3" s="4"/>
      <c r="J3" s="7"/>
      <c r="K3" s="7"/>
      <c r="L3" s="7"/>
      <c r="M3" s="35"/>
      <c r="N3" s="6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</row>
    <row r="4" spans="1:254" ht="13.5" thickBot="1">
      <c r="A4" s="4"/>
      <c r="B4" s="4"/>
      <c r="C4" s="4"/>
      <c r="D4" s="4"/>
      <c r="E4" s="4"/>
      <c r="F4" s="50"/>
      <c r="G4" s="8"/>
      <c r="H4" s="4"/>
      <c r="I4" s="4"/>
      <c r="J4" s="7"/>
      <c r="K4" s="7"/>
      <c r="L4" s="7"/>
      <c r="M4" s="35"/>
      <c r="N4" s="6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</row>
    <row r="5" spans="1:254" ht="13.5" thickBot="1">
      <c r="A5" s="89" t="s">
        <v>35</v>
      </c>
      <c r="B5" s="169" t="s">
        <v>28</v>
      </c>
      <c r="C5" s="90" t="s">
        <v>4</v>
      </c>
      <c r="D5" s="91" t="s">
        <v>3</v>
      </c>
      <c r="E5" s="92" t="s">
        <v>12</v>
      </c>
      <c r="F5" s="92" t="s">
        <v>1</v>
      </c>
      <c r="G5" s="92" t="s">
        <v>2</v>
      </c>
      <c r="H5" s="93" t="s">
        <v>19</v>
      </c>
      <c r="I5" s="93" t="s">
        <v>26</v>
      </c>
      <c r="J5" s="78" t="s">
        <v>36</v>
      </c>
      <c r="K5" s="7"/>
      <c r="L5" s="7"/>
      <c r="M5" s="35"/>
      <c r="N5" s="6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</row>
    <row r="6" spans="1:254" ht="15" customHeight="1">
      <c r="A6" s="161">
        <v>1</v>
      </c>
      <c r="B6" s="163"/>
      <c r="C6" s="164" t="s">
        <v>94</v>
      </c>
      <c r="D6" s="165" t="s">
        <v>95</v>
      </c>
      <c r="E6" s="166" t="s">
        <v>96</v>
      </c>
      <c r="F6" s="167" t="s">
        <v>59</v>
      </c>
      <c r="G6" s="168" t="s">
        <v>97</v>
      </c>
      <c r="H6" s="172">
        <v>25.72</v>
      </c>
      <c r="I6" s="173" t="s">
        <v>395</v>
      </c>
      <c r="J6" s="88" t="str">
        <f aca="true" t="shared" si="0" ref="J6:J12">IF(ISBLANK(H6),"",IF(H6&lt;=22.1,"KSM",IF(H6&lt;=23.1,"I A",IF(H6&lt;=24.7,"II A",IF(H6&lt;=27.24,"III A",IF(H6&lt;=30.54,"I JA",IF(H6&lt;=33.24,"II JA",IF(H6&lt;=34.94,"III JA"))))))))</f>
        <v>III A</v>
      </c>
      <c r="K6" s="7"/>
      <c r="L6" s="7"/>
      <c r="M6" s="35"/>
      <c r="N6" s="6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ht="15" customHeight="1">
      <c r="A7" s="5">
        <v>2</v>
      </c>
      <c r="B7" s="3"/>
      <c r="C7" s="70" t="s">
        <v>197</v>
      </c>
      <c r="D7" s="71" t="s">
        <v>239</v>
      </c>
      <c r="E7" s="72" t="s">
        <v>240</v>
      </c>
      <c r="F7" s="73" t="s">
        <v>59</v>
      </c>
      <c r="G7" s="73" t="s">
        <v>235</v>
      </c>
      <c r="H7" s="74">
        <v>28.09</v>
      </c>
      <c r="I7" s="75" t="s">
        <v>395</v>
      </c>
      <c r="J7" s="79" t="str">
        <f t="shared" si="0"/>
        <v>I JA</v>
      </c>
      <c r="K7" s="7"/>
      <c r="L7" s="7"/>
      <c r="M7" s="35"/>
      <c r="N7" s="6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1:254" ht="15" customHeight="1">
      <c r="A8" s="5">
        <v>3</v>
      </c>
      <c r="B8" s="3"/>
      <c r="C8" s="70" t="s">
        <v>304</v>
      </c>
      <c r="D8" s="71" t="s">
        <v>309</v>
      </c>
      <c r="E8" s="72" t="s">
        <v>310</v>
      </c>
      <c r="F8" s="133" t="s">
        <v>59</v>
      </c>
      <c r="G8" s="73" t="s">
        <v>311</v>
      </c>
      <c r="H8" s="74">
        <v>28.74</v>
      </c>
      <c r="I8" s="75" t="s">
        <v>395</v>
      </c>
      <c r="J8" s="79" t="str">
        <f t="shared" si="0"/>
        <v>I JA</v>
      </c>
      <c r="K8" s="7"/>
      <c r="L8" s="7"/>
      <c r="M8" s="35"/>
      <c r="N8" s="6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1:254" ht="15" customHeight="1">
      <c r="A9" s="5">
        <v>4</v>
      </c>
      <c r="B9" s="100"/>
      <c r="C9" s="70" t="s">
        <v>275</v>
      </c>
      <c r="D9" s="71" t="s">
        <v>276</v>
      </c>
      <c r="E9" s="72" t="s">
        <v>157</v>
      </c>
      <c r="F9" s="73" t="s">
        <v>59</v>
      </c>
      <c r="G9" s="73" t="s">
        <v>277</v>
      </c>
      <c r="H9" s="74">
        <v>29.13</v>
      </c>
      <c r="I9" s="75" t="s">
        <v>395</v>
      </c>
      <c r="J9" s="79" t="str">
        <f t="shared" si="0"/>
        <v>I JA</v>
      </c>
      <c r="K9" s="7"/>
      <c r="L9" s="7"/>
      <c r="M9" s="35"/>
      <c r="N9" s="6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  <row r="10" spans="1:254" ht="15" customHeight="1">
      <c r="A10" s="5">
        <v>5</v>
      </c>
      <c r="B10" s="100"/>
      <c r="C10" s="70" t="s">
        <v>350</v>
      </c>
      <c r="D10" s="71" t="s">
        <v>351</v>
      </c>
      <c r="E10" s="72" t="s">
        <v>353</v>
      </c>
      <c r="F10" s="133" t="s">
        <v>59</v>
      </c>
      <c r="G10" s="73" t="s">
        <v>352</v>
      </c>
      <c r="H10" s="74">
        <v>30.46</v>
      </c>
      <c r="I10" s="75" t="s">
        <v>395</v>
      </c>
      <c r="J10" s="79" t="str">
        <f t="shared" si="0"/>
        <v>I JA</v>
      </c>
      <c r="K10" s="7"/>
      <c r="L10" s="7"/>
      <c r="M10" s="35"/>
      <c r="N10" s="6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  <row r="11" spans="1:254" ht="15" customHeight="1">
      <c r="A11" s="5">
        <v>6</v>
      </c>
      <c r="B11" s="100"/>
      <c r="C11" s="70" t="s">
        <v>354</v>
      </c>
      <c r="D11" s="71" t="s">
        <v>355</v>
      </c>
      <c r="E11" s="72" t="s">
        <v>356</v>
      </c>
      <c r="F11" s="133" t="s">
        <v>59</v>
      </c>
      <c r="G11" s="73" t="s">
        <v>352</v>
      </c>
      <c r="H11" s="74">
        <v>34.24</v>
      </c>
      <c r="I11" s="75" t="s">
        <v>395</v>
      </c>
      <c r="J11" s="79" t="str">
        <f t="shared" si="0"/>
        <v>III JA</v>
      </c>
      <c r="K11" s="144"/>
      <c r="L11" s="7"/>
      <c r="M11" s="35"/>
      <c r="N11" s="6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  <row r="12" spans="1:254" ht="15" customHeight="1">
      <c r="A12" s="156" t="s">
        <v>110</v>
      </c>
      <c r="B12" s="3"/>
      <c r="C12" s="70" t="s">
        <v>160</v>
      </c>
      <c r="D12" s="71" t="s">
        <v>291</v>
      </c>
      <c r="E12" s="72" t="s">
        <v>292</v>
      </c>
      <c r="F12" s="133" t="s">
        <v>59</v>
      </c>
      <c r="G12" s="73" t="s">
        <v>117</v>
      </c>
      <c r="H12" s="74">
        <v>24.04</v>
      </c>
      <c r="I12" s="75" t="s">
        <v>395</v>
      </c>
      <c r="J12" s="79" t="str">
        <f t="shared" si="0"/>
        <v>II A</v>
      </c>
      <c r="L12" s="7"/>
      <c r="M12" s="3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</row>
  </sheetData>
  <sheetProtection/>
  <printOptions horizontalCentered="1"/>
  <pageMargins left="0.15748031496062992" right="0.1968503937007874" top="0.7480314960629921" bottom="0.6299212598425197" header="0.3937007874015748" footer="0.275590551181102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S11"/>
  <sheetViews>
    <sheetView zoomScalePageLayoutView="0" workbookViewId="0" topLeftCell="A1">
      <selection activeCell="S19" sqref="S19"/>
    </sheetView>
  </sheetViews>
  <sheetFormatPr defaultColWidth="9.140625" defaultRowHeight="12.75"/>
  <cols>
    <col min="1" max="1" width="5.57421875" style="1" customWidth="1"/>
    <col min="2" max="2" width="5.00390625" style="1" bestFit="1" customWidth="1"/>
    <col min="3" max="3" width="8.140625" style="1" bestFit="1" customWidth="1"/>
    <col min="4" max="4" width="13.28125" style="1" bestFit="1" customWidth="1"/>
    <col min="5" max="5" width="9.57421875" style="1" customWidth="1"/>
    <col min="6" max="6" width="14.140625" style="1" bestFit="1" customWidth="1"/>
    <col min="7" max="7" width="20.57421875" style="1" bestFit="1" customWidth="1"/>
    <col min="8" max="8" width="7.00390625" style="2" customWidth="1"/>
    <col min="9" max="9" width="7.00390625" style="1" bestFit="1" customWidth="1"/>
    <col min="10" max="24" width="3.421875" style="1" customWidth="1"/>
    <col min="25" max="25" width="6.421875" style="1" bestFit="1" customWidth="1"/>
    <col min="26" max="16384" width="9.140625" style="1" customWidth="1"/>
  </cols>
  <sheetData>
    <row r="1" spans="2:27" ht="17.25">
      <c r="B1" s="116" t="s">
        <v>46</v>
      </c>
      <c r="C1" s="116"/>
      <c r="D1" s="117"/>
      <c r="E1" s="118"/>
      <c r="F1" s="117"/>
      <c r="G1" s="119"/>
      <c r="H1" s="120"/>
      <c r="I1" s="118"/>
      <c r="J1" s="121" t="s">
        <v>47</v>
      </c>
      <c r="K1" s="84"/>
      <c r="L1" s="85"/>
      <c r="M1" s="85"/>
      <c r="N1" s="85"/>
      <c r="O1" s="85"/>
      <c r="P1" s="9"/>
      <c r="Q1" s="9"/>
      <c r="R1" s="9"/>
      <c r="S1" s="9"/>
      <c r="T1" s="9"/>
      <c r="U1" s="9"/>
      <c r="V1" s="9"/>
      <c r="W1" s="9"/>
      <c r="X1" s="9"/>
      <c r="Y1" s="6"/>
      <c r="Z1" s="6"/>
      <c r="AA1" s="6"/>
    </row>
    <row r="2" spans="2:253" ht="12.75">
      <c r="B2" s="10"/>
      <c r="C2" s="10"/>
      <c r="D2" s="11"/>
      <c r="E2" s="10"/>
      <c r="F2" s="10"/>
      <c r="G2" s="12"/>
      <c r="H2" s="122" t="s">
        <v>48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2:253" ht="12.75">
      <c r="B3" s="4"/>
      <c r="C3" s="49" t="s">
        <v>30</v>
      </c>
      <c r="D3" s="49"/>
      <c r="E3" s="49" t="s">
        <v>38</v>
      </c>
      <c r="F3" s="50"/>
      <c r="G3" s="8"/>
      <c r="H3" s="4"/>
      <c r="I3" s="7"/>
      <c r="J3" s="7"/>
      <c r="K3" s="7"/>
      <c r="L3" s="35"/>
      <c r="M3" s="6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</row>
    <row r="4" spans="2:253" ht="13.5" thickBot="1">
      <c r="B4" s="4"/>
      <c r="C4" s="4"/>
      <c r="D4" s="4"/>
      <c r="E4" s="4"/>
      <c r="F4" s="50">
        <v>1</v>
      </c>
      <c r="G4" s="8" t="s">
        <v>24</v>
      </c>
      <c r="H4" s="4"/>
      <c r="I4" s="7"/>
      <c r="J4" s="7"/>
      <c r="K4" s="7"/>
      <c r="L4" s="35"/>
      <c r="M4" s="6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</row>
    <row r="5" spans="1:253" ht="13.5" thickBot="1">
      <c r="A5" s="89" t="s">
        <v>35</v>
      </c>
      <c r="B5" s="92" t="s">
        <v>25</v>
      </c>
      <c r="C5" s="90" t="s">
        <v>4</v>
      </c>
      <c r="D5" s="91" t="s">
        <v>3</v>
      </c>
      <c r="E5" s="92" t="s">
        <v>12</v>
      </c>
      <c r="F5" s="92" t="s">
        <v>1</v>
      </c>
      <c r="G5" s="92" t="s">
        <v>2</v>
      </c>
      <c r="H5" s="93" t="s">
        <v>19</v>
      </c>
      <c r="I5" s="78" t="s">
        <v>36</v>
      </c>
      <c r="J5" s="7"/>
      <c r="K5" s="7"/>
      <c r="L5" s="35"/>
      <c r="M5" s="6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</row>
    <row r="6" spans="1:253" ht="15" customHeight="1">
      <c r="A6" s="170" t="s">
        <v>0</v>
      </c>
      <c r="B6" s="161">
        <v>5</v>
      </c>
      <c r="C6" s="164" t="s">
        <v>301</v>
      </c>
      <c r="D6" s="165" t="s">
        <v>302</v>
      </c>
      <c r="E6" s="166" t="s">
        <v>303</v>
      </c>
      <c r="F6" s="168" t="s">
        <v>59</v>
      </c>
      <c r="G6" s="168" t="s">
        <v>296</v>
      </c>
      <c r="H6" s="87">
        <v>0.0007083333333333334</v>
      </c>
      <c r="I6" s="88" t="str">
        <f>IF(ISBLANK(H6),"",IF(H6&lt;=0.000659722222222222,"KSM",IF(H6&lt;=0.000694444444444444,"I A",IF(H6&lt;=0.000742361111111111,"II A",IF(H6&lt;=0.000811805555555556,"III A",IF(H6&lt;=0.00088125,"I JA",IF(H6&lt;=0.00093912037037037,"II JA",IF(H6&lt;=0.000973842592592593,"III JA"))))))))</f>
        <v>II A</v>
      </c>
      <c r="J6" s="7"/>
      <c r="K6" s="7"/>
      <c r="L6" s="3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53" ht="15" customHeight="1">
      <c r="A7" s="159" t="s">
        <v>5</v>
      </c>
      <c r="B7" s="5">
        <v>7</v>
      </c>
      <c r="C7" s="70" t="s">
        <v>375</v>
      </c>
      <c r="D7" s="71" t="s">
        <v>376</v>
      </c>
      <c r="E7" s="72" t="s">
        <v>377</v>
      </c>
      <c r="F7" s="73" t="s">
        <v>59</v>
      </c>
      <c r="G7" s="73" t="s">
        <v>347</v>
      </c>
      <c r="H7" s="81">
        <v>0.0007313657407407407</v>
      </c>
      <c r="I7" s="79" t="str">
        <f>IF(ISBLANK(H7),"",IF(H7&lt;=0.000659722222222222,"KSM",IF(H7&lt;=0.000694444444444444,"I A",IF(H7&lt;=0.000742361111111111,"II A",IF(H7&lt;=0.000811805555555556,"III A",IF(H7&lt;=0.00088125,"I JA",IF(H7&lt;=0.00093912037037037,"II JA",IF(H7&lt;=0.000973842592592593,"III JA"))))))))</f>
        <v>II A</v>
      </c>
      <c r="J7" s="7"/>
      <c r="K7" s="7"/>
      <c r="L7" s="35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ht="15" customHeight="1">
      <c r="A8" s="159" t="s">
        <v>6</v>
      </c>
      <c r="B8" s="5">
        <v>4</v>
      </c>
      <c r="C8" s="70" t="s">
        <v>250</v>
      </c>
      <c r="D8" s="71" t="s">
        <v>251</v>
      </c>
      <c r="E8" s="72" t="s">
        <v>252</v>
      </c>
      <c r="F8" s="133" t="s">
        <v>244</v>
      </c>
      <c r="G8" s="73" t="s">
        <v>245</v>
      </c>
      <c r="H8" s="81">
        <v>0.0008157407407407409</v>
      </c>
      <c r="I8" s="79" t="str">
        <f>IF(ISBLANK(H8),"",IF(H8&lt;=0.000659722222222222,"KSM",IF(H8&lt;=0.000694444444444444,"I A",IF(H8&lt;=0.000742361111111111,"II A",IF(H8&lt;=0.000811805555555556,"III A",IF(H8&lt;=0.00088125,"I JA",IF(H8&lt;=0.00093912037037037,"II JA",IF(H8&lt;=0.000973842592592593,"III JA"))))))))</f>
        <v>I JA</v>
      </c>
      <c r="J8" s="7"/>
      <c r="K8" s="7"/>
      <c r="L8" s="35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ht="15" customHeight="1">
      <c r="A9" s="159" t="s">
        <v>7</v>
      </c>
      <c r="B9" s="5">
        <v>6</v>
      </c>
      <c r="C9" s="70" t="s">
        <v>121</v>
      </c>
      <c r="D9" s="71" t="s">
        <v>321</v>
      </c>
      <c r="E9" s="72" t="s">
        <v>322</v>
      </c>
      <c r="F9" s="73" t="s">
        <v>59</v>
      </c>
      <c r="G9" s="73" t="s">
        <v>315</v>
      </c>
      <c r="H9" s="81">
        <v>0.0008226851851851853</v>
      </c>
      <c r="I9" s="79" t="str">
        <f>IF(ISBLANK(H9),"",IF(H9&lt;=0.000659722222222222,"KSM",IF(H9&lt;=0.000694444444444444,"I A",IF(H9&lt;=0.000742361111111111,"II A",IF(H9&lt;=0.000811805555555556,"III A",IF(H9&lt;=0.00088125,"I JA",IF(H9&lt;=0.00093912037037037,"II JA",IF(H9&lt;=0.000973842592592593,"III JA"))))))))</f>
        <v>I JA</v>
      </c>
      <c r="J9" s="7"/>
      <c r="K9" s="7"/>
      <c r="L9" s="35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</row>
    <row r="10" spans="1:253" ht="15" customHeight="1">
      <c r="A10" s="159"/>
      <c r="B10" s="5">
        <v>2</v>
      </c>
      <c r="C10" s="70" t="s">
        <v>318</v>
      </c>
      <c r="D10" s="71" t="s">
        <v>319</v>
      </c>
      <c r="E10" s="72" t="s">
        <v>320</v>
      </c>
      <c r="F10" s="73" t="s">
        <v>59</v>
      </c>
      <c r="G10" s="73" t="s">
        <v>315</v>
      </c>
      <c r="H10" s="81" t="s">
        <v>396</v>
      </c>
      <c r="I10" s="79"/>
      <c r="J10" s="7"/>
      <c r="K10" s="7"/>
      <c r="L10" s="35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</row>
    <row r="11" spans="1:253" ht="15" customHeight="1">
      <c r="A11" s="159"/>
      <c r="B11" s="5">
        <v>3</v>
      </c>
      <c r="C11" s="70" t="s">
        <v>121</v>
      </c>
      <c r="D11" s="71" t="s">
        <v>122</v>
      </c>
      <c r="E11" s="72" t="s">
        <v>123</v>
      </c>
      <c r="F11" s="133" t="s">
        <v>59</v>
      </c>
      <c r="G11" s="73" t="s">
        <v>117</v>
      </c>
      <c r="H11" s="81" t="s">
        <v>396</v>
      </c>
      <c r="I11" s="79"/>
      <c r="J11" s="7"/>
      <c r="K11" s="7"/>
      <c r="L11" s="35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</row>
  </sheetData>
  <sheetProtection/>
  <printOptions horizontalCentered="1"/>
  <pageMargins left="0.15748031496062992" right="0.1968503937007874" top="0.7480314960629921" bottom="0.6299212598425197" header="0.3937007874015748" footer="0.275590551181102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S10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5.57421875" style="1" customWidth="1"/>
    <col min="2" max="2" width="5.00390625" style="1" bestFit="1" customWidth="1"/>
    <col min="3" max="3" width="8.140625" style="1" bestFit="1" customWidth="1"/>
    <col min="4" max="4" width="13.28125" style="1" bestFit="1" customWidth="1"/>
    <col min="5" max="5" width="9.57421875" style="1" customWidth="1"/>
    <col min="6" max="6" width="14.140625" style="1" bestFit="1" customWidth="1"/>
    <col min="7" max="7" width="20.57421875" style="1" bestFit="1" customWidth="1"/>
    <col min="8" max="8" width="7.00390625" style="2" customWidth="1"/>
    <col min="9" max="9" width="7.00390625" style="1" bestFit="1" customWidth="1"/>
    <col min="10" max="24" width="3.421875" style="1" customWidth="1"/>
    <col min="25" max="25" width="6.421875" style="1" bestFit="1" customWidth="1"/>
    <col min="26" max="16384" width="9.140625" style="1" customWidth="1"/>
  </cols>
  <sheetData>
    <row r="1" spans="2:27" ht="17.25">
      <c r="B1" s="116" t="s">
        <v>46</v>
      </c>
      <c r="C1" s="116"/>
      <c r="D1" s="117"/>
      <c r="E1" s="118"/>
      <c r="F1" s="117"/>
      <c r="G1" s="118"/>
      <c r="H1" s="1"/>
      <c r="I1" s="121" t="s">
        <v>47</v>
      </c>
      <c r="K1" s="84"/>
      <c r="L1" s="85"/>
      <c r="M1" s="85"/>
      <c r="N1" s="85"/>
      <c r="O1" s="85"/>
      <c r="P1" s="9"/>
      <c r="Q1" s="9"/>
      <c r="R1" s="9"/>
      <c r="S1" s="9"/>
      <c r="T1" s="9"/>
      <c r="U1" s="9"/>
      <c r="V1" s="9"/>
      <c r="W1" s="9"/>
      <c r="X1" s="9"/>
      <c r="Y1" s="6"/>
      <c r="Z1" s="6"/>
      <c r="AA1" s="6"/>
    </row>
    <row r="2" spans="2:253" ht="12.75">
      <c r="B2" s="10"/>
      <c r="C2" s="10"/>
      <c r="D2" s="11"/>
      <c r="E2" s="10"/>
      <c r="F2" s="10"/>
      <c r="G2" s="122" t="s">
        <v>48</v>
      </c>
      <c r="H2" s="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4" spans="2:253" ht="12.75">
      <c r="B4" s="4"/>
      <c r="C4" s="49" t="s">
        <v>30</v>
      </c>
      <c r="D4" s="49"/>
      <c r="E4" s="98" t="s">
        <v>39</v>
      </c>
      <c r="F4" s="50"/>
      <c r="G4" s="8"/>
      <c r="H4" s="4"/>
      <c r="I4" s="7"/>
      <c r="J4" s="7"/>
      <c r="K4" s="7"/>
      <c r="L4" s="35"/>
      <c r="M4" s="6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</row>
    <row r="5" spans="2:253" ht="13.5" thickBot="1">
      <c r="B5" s="4"/>
      <c r="C5" s="4"/>
      <c r="D5" s="4"/>
      <c r="E5" s="4"/>
      <c r="F5" s="50">
        <v>1</v>
      </c>
      <c r="G5" s="8" t="s">
        <v>24</v>
      </c>
      <c r="H5" s="4"/>
      <c r="I5" s="7"/>
      <c r="J5" s="7"/>
      <c r="K5" s="7"/>
      <c r="L5" s="35"/>
      <c r="M5" s="6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</row>
    <row r="6" spans="1:253" ht="13.5" thickBot="1">
      <c r="A6" s="89" t="s">
        <v>35</v>
      </c>
      <c r="B6" s="91" t="s">
        <v>25</v>
      </c>
      <c r="C6" s="90" t="s">
        <v>4</v>
      </c>
      <c r="D6" s="91" t="s">
        <v>3</v>
      </c>
      <c r="E6" s="92" t="s">
        <v>12</v>
      </c>
      <c r="F6" s="92" t="s">
        <v>1</v>
      </c>
      <c r="G6" s="92" t="s">
        <v>2</v>
      </c>
      <c r="H6" s="93" t="s">
        <v>19</v>
      </c>
      <c r="I6" s="78" t="s">
        <v>36</v>
      </c>
      <c r="J6" s="7"/>
      <c r="K6" s="7"/>
      <c r="L6" s="35"/>
      <c r="M6" s="6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</row>
    <row r="7" spans="1:253" ht="12.75">
      <c r="A7" s="170" t="s">
        <v>0</v>
      </c>
      <c r="B7" s="171">
        <v>3</v>
      </c>
      <c r="C7" s="164" t="s">
        <v>215</v>
      </c>
      <c r="D7" s="165" t="s">
        <v>216</v>
      </c>
      <c r="E7" s="166" t="s">
        <v>152</v>
      </c>
      <c r="F7" s="168" t="s">
        <v>59</v>
      </c>
      <c r="G7" s="168" t="s">
        <v>217</v>
      </c>
      <c r="H7" s="87">
        <v>0.0006716435185185186</v>
      </c>
      <c r="I7" s="88" t="str">
        <f>IF(ISBLANK(H7),"",IF(H7&lt;=0.000569444444444444,"KSM",IF(H7&lt;=0.00059837962962963,"I A",IF(H7&lt;=0.000652777777777778,"II A",IF(H7&lt;=0.000730787037037037,"III A",IF(H7&lt;=0.000811805555555556,"I JA",IF(H7&lt;=0.000892824074074074,"II JA",IF(H7&lt;=0.000950694444444444,"III JA"))))))))</f>
        <v>III A</v>
      </c>
      <c r="J7" s="7"/>
      <c r="K7" s="7"/>
      <c r="L7" s="35"/>
      <c r="M7" s="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</row>
    <row r="8" spans="1:253" ht="12.75">
      <c r="A8" s="159" t="s">
        <v>5</v>
      </c>
      <c r="B8" s="157">
        <v>4</v>
      </c>
      <c r="C8" s="70" t="s">
        <v>197</v>
      </c>
      <c r="D8" s="71" t="s">
        <v>180</v>
      </c>
      <c r="E8" s="72" t="s">
        <v>378</v>
      </c>
      <c r="F8" s="73" t="s">
        <v>59</v>
      </c>
      <c r="G8" s="73" t="s">
        <v>221</v>
      </c>
      <c r="H8" s="81">
        <v>0.0006814814814814816</v>
      </c>
      <c r="I8" s="79" t="str">
        <f>IF(ISBLANK(H8),"",IF(H8&lt;=0.000569444444444444,"KSM",IF(H8&lt;=0.00059837962962963,"I A",IF(H8&lt;=0.000652777777777778,"II A",IF(H8&lt;=0.000730787037037037,"III A",IF(H8&lt;=0.000811805555555556,"I JA",IF(H8&lt;=0.000892824074074074,"II JA",IF(H8&lt;=0.000950694444444444,"III JA"))))))))</f>
        <v>III A</v>
      </c>
      <c r="J8" s="7"/>
      <c r="K8" s="7"/>
      <c r="L8" s="35"/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spans="1:253" ht="12.75">
      <c r="A9" s="159" t="s">
        <v>6</v>
      </c>
      <c r="B9" s="100">
        <v>2</v>
      </c>
      <c r="C9" s="70" t="s">
        <v>71</v>
      </c>
      <c r="D9" s="71" t="s">
        <v>72</v>
      </c>
      <c r="E9" s="72" t="s">
        <v>73</v>
      </c>
      <c r="F9" s="133" t="s">
        <v>59</v>
      </c>
      <c r="G9" s="73" t="s">
        <v>60</v>
      </c>
      <c r="H9" s="81">
        <v>0.0007891203703703705</v>
      </c>
      <c r="I9" s="79" t="str">
        <f>IF(ISBLANK(H9),"",IF(H9&lt;=0.000569444444444444,"KSM",IF(H9&lt;=0.00059837962962963,"I A",IF(H9&lt;=0.000652777777777778,"II A",IF(H9&lt;=0.000730787037037037,"III A",IF(H9&lt;=0.000811805555555556,"I JA",IF(H9&lt;=0.000892824074074074,"II JA",IF(H9&lt;=0.000950694444444444,"III JA"))))))))</f>
        <v>I JA</v>
      </c>
      <c r="K9" s="7"/>
      <c r="L9" s="35"/>
      <c r="M9" s="6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ht="12.75">
      <c r="A10" s="158" t="s">
        <v>110</v>
      </c>
      <c r="B10" s="159" t="s">
        <v>8</v>
      </c>
      <c r="C10" s="70" t="s">
        <v>218</v>
      </c>
      <c r="D10" s="71" t="s">
        <v>219</v>
      </c>
      <c r="E10" s="72" t="s">
        <v>220</v>
      </c>
      <c r="F10" s="73" t="s">
        <v>59</v>
      </c>
      <c r="G10" s="73" t="s">
        <v>217</v>
      </c>
      <c r="H10" s="81">
        <v>0.0006502314814814816</v>
      </c>
      <c r="I10" s="79" t="str">
        <f>IF(ISBLANK(H10),"",IF(H10&lt;=0.000569444444444444,"KSM",IF(H10&lt;=0.00059837962962963,"I A",IF(H10&lt;=0.000652777777777778,"II A",IF(H10&lt;=0.000730787037037037,"III A",IF(H10&lt;=0.000811805555555556,"I JA",IF(H10&lt;=0.000892824074074074,"II JA",IF(H10&lt;=0.000950694444444444,"III JA"))))))))</f>
        <v>II A</v>
      </c>
      <c r="J10" s="7"/>
      <c r="K10" s="7"/>
      <c r="L10" s="35"/>
      <c r="M10" s="6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IS10"/>
  <sheetViews>
    <sheetView zoomScalePageLayoutView="0" workbookViewId="0" topLeftCell="A1">
      <selection activeCell="A6" sqref="A6:IV10"/>
    </sheetView>
  </sheetViews>
  <sheetFormatPr defaultColWidth="9.140625" defaultRowHeight="12.75"/>
  <cols>
    <col min="1" max="1" width="6.140625" style="1" customWidth="1"/>
    <col min="2" max="2" width="5.00390625" style="1" hidden="1" customWidth="1"/>
    <col min="3" max="3" width="9.7109375" style="1" bestFit="1" customWidth="1"/>
    <col min="4" max="4" width="14.00390625" style="1" bestFit="1" customWidth="1"/>
    <col min="5" max="5" width="10.00390625" style="1" customWidth="1"/>
    <col min="6" max="6" width="14.140625" style="1" bestFit="1" customWidth="1"/>
    <col min="7" max="7" width="15.7109375" style="1" customWidth="1"/>
    <col min="8" max="8" width="7.00390625" style="2" customWidth="1"/>
    <col min="9" max="9" width="6.421875" style="1" bestFit="1" customWidth="1"/>
    <col min="10" max="24" width="3.421875" style="1" customWidth="1"/>
    <col min="25" max="25" width="6.421875" style="1" bestFit="1" customWidth="1"/>
    <col min="26" max="16384" width="9.140625" style="1" customWidth="1"/>
  </cols>
  <sheetData>
    <row r="1" spans="1:27" ht="17.25">
      <c r="A1" s="116" t="s">
        <v>46</v>
      </c>
      <c r="B1" s="116"/>
      <c r="C1" s="118"/>
      <c r="D1" s="117"/>
      <c r="E1" s="119"/>
      <c r="F1" s="120"/>
      <c r="G1" s="118"/>
      <c r="H1" s="121" t="s">
        <v>47</v>
      </c>
      <c r="J1" s="6"/>
      <c r="K1" s="6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6"/>
      <c r="Z1" s="6"/>
      <c r="AA1" s="6"/>
    </row>
    <row r="2" spans="1:253" ht="12.75">
      <c r="A2" s="10"/>
      <c r="B2" s="10"/>
      <c r="C2" s="10"/>
      <c r="D2" s="10"/>
      <c r="E2" s="12"/>
      <c r="F2" s="122" t="s">
        <v>48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253" ht="12.75">
      <c r="A3" s="4"/>
      <c r="B3" s="4"/>
      <c r="C3" s="49" t="s">
        <v>31</v>
      </c>
      <c r="D3" s="49"/>
      <c r="E3" s="49" t="s">
        <v>38</v>
      </c>
      <c r="F3" s="50"/>
      <c r="G3" s="8"/>
      <c r="H3" s="4"/>
      <c r="I3" s="7"/>
      <c r="J3" s="7"/>
      <c r="K3" s="7"/>
      <c r="L3" s="35"/>
      <c r="M3" s="6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</row>
    <row r="4" spans="1:253" ht="13.5" thickBot="1">
      <c r="A4" s="4"/>
      <c r="B4" s="4"/>
      <c r="C4" s="4"/>
      <c r="D4" s="4"/>
      <c r="E4" s="4"/>
      <c r="F4" s="50"/>
      <c r="G4" s="8"/>
      <c r="H4" s="4"/>
      <c r="I4" s="7"/>
      <c r="J4" s="7"/>
      <c r="K4" s="7"/>
      <c r="L4" s="35"/>
      <c r="M4" s="6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</row>
    <row r="5" spans="1:253" ht="13.5" thickBot="1">
      <c r="A5" s="89" t="s">
        <v>35</v>
      </c>
      <c r="B5" s="169" t="s">
        <v>28</v>
      </c>
      <c r="C5" s="90" t="s">
        <v>4</v>
      </c>
      <c r="D5" s="91" t="s">
        <v>3</v>
      </c>
      <c r="E5" s="92" t="s">
        <v>12</v>
      </c>
      <c r="F5" s="92" t="s">
        <v>1</v>
      </c>
      <c r="G5" s="92" t="s">
        <v>2</v>
      </c>
      <c r="H5" s="93" t="s">
        <v>19</v>
      </c>
      <c r="I5" s="78" t="s">
        <v>36</v>
      </c>
      <c r="J5" s="7"/>
      <c r="K5" s="7"/>
      <c r="L5" s="35"/>
      <c r="M5" s="6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</row>
    <row r="6" spans="1:253" ht="15" customHeight="1">
      <c r="A6" s="161">
        <v>1</v>
      </c>
      <c r="B6" s="163"/>
      <c r="C6" s="164" t="s">
        <v>138</v>
      </c>
      <c r="D6" s="165" t="s">
        <v>139</v>
      </c>
      <c r="E6" s="166" t="s">
        <v>103</v>
      </c>
      <c r="F6" s="167" t="s">
        <v>59</v>
      </c>
      <c r="G6" s="168" t="s">
        <v>117</v>
      </c>
      <c r="H6" s="87">
        <v>0.0018130787037037037</v>
      </c>
      <c r="I6" s="88" t="str">
        <f>IF(ISBLANK(H6),"",IF(H6&lt;=0.00153935185185185,"KSM",IF(H6&lt;=0.00164351851851852,"I A",IF(H6&lt;=0.00179398148148148,"II A",IF(H6&lt;=0.00200393518518519,"III A",IF(H6&lt;=0.0021775462962963,"I JA",IF(H6&lt;=0.00231643518518518,"II JA",IF(H6&lt;=0.00243217592592593,"III JA"))))))))</f>
        <v>III A</v>
      </c>
      <c r="J6" s="7"/>
      <c r="K6" s="7"/>
      <c r="L6" s="3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9" ht="15" customHeight="1">
      <c r="A7" s="5">
        <v>2</v>
      </c>
      <c r="B7" s="3"/>
      <c r="C7" s="70" t="s">
        <v>65</v>
      </c>
      <c r="D7" s="71" t="s">
        <v>66</v>
      </c>
      <c r="E7" s="72" t="s">
        <v>67</v>
      </c>
      <c r="F7" s="133" t="s">
        <v>59</v>
      </c>
      <c r="G7" s="73" t="s">
        <v>60</v>
      </c>
      <c r="H7" s="87">
        <v>0.0018589120370370367</v>
      </c>
      <c r="I7" s="88" t="str">
        <f>IF(ISBLANK(H7),"",IF(H7&lt;=0.00153935185185185,"KSM",IF(H7&lt;=0.00164351851851852,"I A",IF(H7&lt;=0.00179398148148148,"II A",IF(H7&lt;=0.00200393518518519,"III A",IF(H7&lt;=0.0021775462962963,"I JA",IF(H7&lt;=0.00231643518518518,"II JA",IF(H7&lt;=0.00243217592592593,"III JA"))))))))</f>
        <v>III A</v>
      </c>
    </row>
    <row r="8" spans="1:9" ht="15" customHeight="1">
      <c r="A8" s="5">
        <v>3</v>
      </c>
      <c r="B8" s="3"/>
      <c r="C8" s="70" t="s">
        <v>68</v>
      </c>
      <c r="D8" s="71" t="s">
        <v>69</v>
      </c>
      <c r="E8" s="72" t="s">
        <v>70</v>
      </c>
      <c r="F8" s="133" t="s">
        <v>59</v>
      </c>
      <c r="G8" s="73" t="s">
        <v>60</v>
      </c>
      <c r="H8" s="87">
        <v>0.0018677083333333332</v>
      </c>
      <c r="I8" s="88" t="str">
        <f>IF(ISBLANK(H8),"",IF(H8&lt;=0.00153935185185185,"KSM",IF(H8&lt;=0.00164351851851852,"I A",IF(H8&lt;=0.00179398148148148,"II A",IF(H8&lt;=0.00200393518518519,"III A",IF(H8&lt;=0.0021775462962963,"I JA",IF(H8&lt;=0.00231643518518518,"II JA",IF(H8&lt;=0.00243217592592593,"III JA"))))))))</f>
        <v>III A</v>
      </c>
    </row>
    <row r="9" spans="1:9" ht="15" customHeight="1">
      <c r="A9" s="5">
        <v>4</v>
      </c>
      <c r="B9" s="3"/>
      <c r="C9" s="70" t="s">
        <v>265</v>
      </c>
      <c r="D9" s="71" t="s">
        <v>266</v>
      </c>
      <c r="E9" s="72" t="s">
        <v>267</v>
      </c>
      <c r="F9" s="133" t="s">
        <v>244</v>
      </c>
      <c r="G9" s="73" t="s">
        <v>245</v>
      </c>
      <c r="H9" s="87">
        <v>0.0018782407407407409</v>
      </c>
      <c r="I9" s="88" t="str">
        <f>IF(ISBLANK(H9),"",IF(H9&lt;=0.00153935185185185,"KSM",IF(H9&lt;=0.00164351851851852,"I A",IF(H9&lt;=0.00179398148148148,"II A",IF(H9&lt;=0.00200393518518519,"III A",IF(H9&lt;=0.0021775462962963,"I JA",IF(H9&lt;=0.00231643518518518,"II JA",IF(H9&lt;=0.00243217592592593,"III JA"))))))))</f>
        <v>III A</v>
      </c>
    </row>
    <row r="10" spans="1:9" ht="15" customHeight="1">
      <c r="A10" s="5">
        <v>5</v>
      </c>
      <c r="B10" s="3"/>
      <c r="C10" s="70" t="s">
        <v>140</v>
      </c>
      <c r="D10" s="71" t="s">
        <v>141</v>
      </c>
      <c r="E10" s="72" t="s">
        <v>142</v>
      </c>
      <c r="F10" s="133" t="s">
        <v>59</v>
      </c>
      <c r="G10" s="73" t="s">
        <v>117</v>
      </c>
      <c r="H10" s="87">
        <v>0.0020122685185185187</v>
      </c>
      <c r="I10" s="88" t="str">
        <f>IF(ISBLANK(H10),"",IF(H10&lt;=0.00153935185185185,"KSM",IF(H10&lt;=0.00164351851851852,"I A",IF(H10&lt;=0.00179398148148148,"II A",IF(H10&lt;=0.00200393518518519,"III A",IF(H10&lt;=0.0021775462962963,"I JA",IF(H10&lt;=0.00231643518518518,"II JA",IF(H10&lt;=0.00243217592592593,"III JA"))))))))</f>
        <v>I JA</v>
      </c>
    </row>
  </sheetData>
  <sheetProtection/>
  <printOptions horizontalCentered="1"/>
  <pageMargins left="0.15748031496062992" right="0.1968503937007874" top="0.7480314960629921" bottom="0.6299212598425197" header="0.3937007874015748" footer="0.275590551181102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IR7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5.00390625" style="1" bestFit="1" customWidth="1"/>
    <col min="2" max="2" width="8.140625" style="1" bestFit="1" customWidth="1"/>
    <col min="3" max="3" width="13.28125" style="1" bestFit="1" customWidth="1"/>
    <col min="4" max="4" width="11.28125" style="1" customWidth="1"/>
    <col min="5" max="5" width="14.140625" style="1" bestFit="1" customWidth="1"/>
    <col min="6" max="6" width="22.7109375" style="1" bestFit="1" customWidth="1"/>
    <col min="7" max="7" width="7.00390625" style="2" customWidth="1"/>
    <col min="8" max="8" width="5.140625" style="1" customWidth="1"/>
    <col min="9" max="23" width="3.421875" style="1" customWidth="1"/>
    <col min="24" max="24" width="6.421875" style="1" bestFit="1" customWidth="1"/>
    <col min="25" max="16384" width="9.140625" style="1" customWidth="1"/>
  </cols>
  <sheetData>
    <row r="1" spans="1:26" ht="17.25">
      <c r="A1" s="116" t="s">
        <v>46</v>
      </c>
      <c r="B1" s="117"/>
      <c r="C1" s="118"/>
      <c r="D1" s="117"/>
      <c r="E1" s="119"/>
      <c r="F1" s="120"/>
      <c r="G1" s="118"/>
      <c r="H1" s="121" t="s">
        <v>47</v>
      </c>
      <c r="I1" s="6"/>
      <c r="J1" s="6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6"/>
      <c r="Y1" s="6"/>
      <c r="Z1" s="6"/>
    </row>
    <row r="2" spans="1:252" ht="7.5" customHeight="1">
      <c r="A2" s="10"/>
      <c r="B2" s="11"/>
      <c r="C2" s="10"/>
      <c r="D2" s="10"/>
      <c r="E2" s="12"/>
      <c r="F2" s="122" t="s">
        <v>48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</row>
    <row r="3" spans="1:252" ht="12.75">
      <c r="A3" s="4"/>
      <c r="B3" s="49" t="s">
        <v>32</v>
      </c>
      <c r="C3" s="49"/>
      <c r="D3" s="49" t="s">
        <v>38</v>
      </c>
      <c r="E3" s="50"/>
      <c r="F3" s="8"/>
      <c r="G3" s="4"/>
      <c r="H3" s="7"/>
      <c r="I3" s="7"/>
      <c r="J3" s="7"/>
      <c r="K3" s="35"/>
      <c r="L3" s="6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</row>
    <row r="4" spans="1:252" ht="15.75" customHeight="1" thickBot="1">
      <c r="A4" s="4"/>
      <c r="B4" s="4"/>
      <c r="C4" s="4"/>
      <c r="D4" s="4"/>
      <c r="E4" s="50"/>
      <c r="F4" s="8"/>
      <c r="G4" s="4"/>
      <c r="H4" s="7"/>
      <c r="I4" s="7"/>
      <c r="J4" s="7"/>
      <c r="K4" s="35"/>
      <c r="L4" s="6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</row>
    <row r="5" spans="1:252" ht="13.5" thickBot="1">
      <c r="A5" s="162" t="s">
        <v>35</v>
      </c>
      <c r="B5" s="160" t="s">
        <v>4</v>
      </c>
      <c r="C5" s="91" t="s">
        <v>3</v>
      </c>
      <c r="D5" s="92" t="s">
        <v>12</v>
      </c>
      <c r="E5" s="92" t="s">
        <v>1</v>
      </c>
      <c r="F5" s="92" t="s">
        <v>2</v>
      </c>
      <c r="G5" s="93" t="s">
        <v>19</v>
      </c>
      <c r="H5" s="78" t="s">
        <v>36</v>
      </c>
      <c r="I5" s="7"/>
      <c r="J5" s="7"/>
      <c r="K5" s="35"/>
      <c r="L5" s="6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</row>
    <row r="6" spans="1:252" ht="15" customHeight="1">
      <c r="A6" s="161">
        <v>1</v>
      </c>
      <c r="B6" s="70" t="s">
        <v>135</v>
      </c>
      <c r="C6" s="71" t="s">
        <v>136</v>
      </c>
      <c r="D6" s="72" t="s">
        <v>137</v>
      </c>
      <c r="E6" s="133" t="s">
        <v>59</v>
      </c>
      <c r="F6" s="73" t="s">
        <v>117</v>
      </c>
      <c r="G6" s="81">
        <v>0.003806597222222222</v>
      </c>
      <c r="H6" s="79" t="str">
        <f>IF(ISBLANK(G6),"",IF(G6&lt;=0.00314814814814815,"KSM",IF(G6&lt;=0.00335648148148148,"I A",IF(G6&lt;=0.00361111111111111,"II A",IF(G6&lt;=0.0039599537037037,"III A",IF(G6&lt;=0.00426087962962963,"I JA",IF(G6&lt;=0.00451550925925926,"II JA",IF(G6&lt;=0.00471226851851852,"III JA"))))))))</f>
        <v>III A</v>
      </c>
      <c r="I6" s="7"/>
      <c r="J6" s="7"/>
      <c r="K6" s="3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</row>
    <row r="7" spans="1:252" ht="15" customHeight="1">
      <c r="A7" s="5">
        <v>2</v>
      </c>
      <c r="B7" s="70" t="s">
        <v>363</v>
      </c>
      <c r="C7" s="71" t="s">
        <v>364</v>
      </c>
      <c r="D7" s="72" t="s">
        <v>365</v>
      </c>
      <c r="E7" s="73" t="s">
        <v>59</v>
      </c>
      <c r="F7" s="73" t="s">
        <v>347</v>
      </c>
      <c r="G7" s="81">
        <v>0.004335648148148148</v>
      </c>
      <c r="H7" s="79" t="str">
        <f>IF(ISBLANK(G7),"",IF(G7&lt;=0.00314814814814815,"KSM",IF(G7&lt;=0.00335648148148148,"I A",IF(G7&lt;=0.00361111111111111,"II A",IF(G7&lt;=0.0039599537037037,"III A",IF(G7&lt;=0.00426087962962963,"I JA",IF(G7&lt;=0.00451550925925926,"II JA",IF(G7&lt;=0.00471226851851852,"III JA"))))))))</f>
        <v>II JA</v>
      </c>
      <c r="I7" s="7"/>
      <c r="J7" s="7"/>
      <c r="K7" s="3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</row>
  </sheetData>
  <sheetProtection/>
  <printOptions horizontalCentered="1"/>
  <pageMargins left="0.15748031496062992" right="0.1968503937007874" top="0.7480314960629921" bottom="0.6299212598425197" header="0.3937007874015748" footer="0.275590551181102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R11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5.00390625" style="1" bestFit="1" customWidth="1"/>
    <col min="2" max="2" width="8.140625" style="1" bestFit="1" customWidth="1"/>
    <col min="3" max="3" width="13.28125" style="1" bestFit="1" customWidth="1"/>
    <col min="4" max="4" width="11.28125" style="1" customWidth="1"/>
    <col min="5" max="5" width="14.140625" style="1" bestFit="1" customWidth="1"/>
    <col min="6" max="6" width="22.7109375" style="1" bestFit="1" customWidth="1"/>
    <col min="7" max="7" width="7.00390625" style="2" customWidth="1"/>
    <col min="8" max="8" width="5.140625" style="1" customWidth="1"/>
    <col min="9" max="23" width="3.421875" style="1" customWidth="1"/>
    <col min="24" max="24" width="6.421875" style="1" bestFit="1" customWidth="1"/>
    <col min="25" max="16384" width="9.140625" style="1" customWidth="1"/>
  </cols>
  <sheetData>
    <row r="1" spans="1:26" ht="17.25">
      <c r="A1" s="116" t="s">
        <v>46</v>
      </c>
      <c r="B1" s="117"/>
      <c r="C1" s="118"/>
      <c r="D1" s="117"/>
      <c r="E1" s="119"/>
      <c r="F1" s="120"/>
      <c r="G1" s="118"/>
      <c r="H1" s="121" t="s">
        <v>47</v>
      </c>
      <c r="I1" s="6"/>
      <c r="J1" s="6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6"/>
      <c r="Y1" s="6"/>
      <c r="Z1" s="6"/>
    </row>
    <row r="2" spans="1:252" ht="7.5" customHeight="1">
      <c r="A2" s="10"/>
      <c r="B2" s="11"/>
      <c r="C2" s="10"/>
      <c r="D2" s="10"/>
      <c r="E2" s="12"/>
      <c r="F2" s="122" t="s">
        <v>48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</row>
    <row r="3" ht="6.75" customHeight="1"/>
    <row r="4" spans="1:252" ht="12.75">
      <c r="A4" s="4"/>
      <c r="B4" s="49" t="s">
        <v>32</v>
      </c>
      <c r="C4" s="49"/>
      <c r="D4" s="98" t="s">
        <v>39</v>
      </c>
      <c r="E4" s="50"/>
      <c r="F4" s="8"/>
      <c r="G4" s="4"/>
      <c r="H4" s="7"/>
      <c r="I4" s="7"/>
      <c r="J4" s="7"/>
      <c r="K4" s="35"/>
      <c r="L4" s="6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</row>
    <row r="5" spans="1:252" ht="7.5" customHeight="1" thickBot="1">
      <c r="A5" s="4"/>
      <c r="B5" s="4"/>
      <c r="C5" s="4"/>
      <c r="D5" s="4"/>
      <c r="E5" s="50"/>
      <c r="F5" s="8"/>
      <c r="G5" s="4"/>
      <c r="H5" s="7"/>
      <c r="I5" s="7"/>
      <c r="J5" s="7"/>
      <c r="K5" s="35"/>
      <c r="L5" s="6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</row>
    <row r="6" spans="1:252" ht="13.5" thickBot="1">
      <c r="A6" s="162" t="s">
        <v>35</v>
      </c>
      <c r="B6" s="160" t="s">
        <v>4</v>
      </c>
      <c r="C6" s="91" t="s">
        <v>3</v>
      </c>
      <c r="D6" s="92" t="s">
        <v>12</v>
      </c>
      <c r="E6" s="92" t="s">
        <v>1</v>
      </c>
      <c r="F6" s="92" t="s">
        <v>2</v>
      </c>
      <c r="G6" s="93" t="s">
        <v>19</v>
      </c>
      <c r="H6" s="78" t="s">
        <v>36</v>
      </c>
      <c r="I6" s="7"/>
      <c r="J6" s="7"/>
      <c r="K6" s="35"/>
      <c r="L6" s="6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</row>
    <row r="7" spans="1:252" ht="15" customHeight="1">
      <c r="A7" s="161">
        <v>1</v>
      </c>
      <c r="B7" s="70" t="s">
        <v>373</v>
      </c>
      <c r="C7" s="71" t="s">
        <v>374</v>
      </c>
      <c r="D7" s="72" t="s">
        <v>205</v>
      </c>
      <c r="E7" s="73" t="s">
        <v>59</v>
      </c>
      <c r="F7" s="73" t="s">
        <v>347</v>
      </c>
      <c r="G7" s="81">
        <v>0.0035425925925925933</v>
      </c>
      <c r="H7" s="79" t="str">
        <f>IF(ISBLANK(G7),"",IF(G7&lt;=0.00273148148148148,"KSM",IF(G7&lt;=0.00289351851851852,"I A",IF(G7&lt;=0.00318287037037037,"II A",IF(G7&lt;=0.00362430555555556,"III A",IF(G7&lt;=0.0039599537037037,"I JA",IF(G7&lt;=0.00423773148148148,"II JA",IF(G7&lt;=0.00446921296296296,"III JA"))))))))</f>
        <v>III A</v>
      </c>
      <c r="I7" s="7"/>
      <c r="J7" s="7"/>
      <c r="K7" s="3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</row>
    <row r="8" spans="1:252" ht="15" customHeight="1">
      <c r="A8" s="5">
        <v>2</v>
      </c>
      <c r="B8" s="70" t="s">
        <v>370</v>
      </c>
      <c r="C8" s="71" t="s">
        <v>371</v>
      </c>
      <c r="D8" s="72" t="s">
        <v>372</v>
      </c>
      <c r="E8" s="73" t="s">
        <v>59</v>
      </c>
      <c r="F8" s="73" t="s">
        <v>347</v>
      </c>
      <c r="G8" s="81">
        <v>0.0035434027777777777</v>
      </c>
      <c r="H8" s="79" t="str">
        <f>IF(ISBLANK(G8),"",IF(G8&lt;=0.00273148148148148,"KSM",IF(G8&lt;=0.00289351851851852,"I A",IF(G8&lt;=0.00318287037037037,"II A",IF(G8&lt;=0.00362430555555556,"III A",IF(G8&lt;=0.0039599537037037,"I JA",IF(G8&lt;=0.00423773148148148,"II JA",IF(G8&lt;=0.00446921296296296,"III JA"))))))))</f>
        <v>III A</v>
      </c>
      <c r="I8" s="7"/>
      <c r="J8" s="7"/>
      <c r="K8" s="3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</row>
    <row r="9" spans="1:252" ht="15" customHeight="1">
      <c r="A9" s="5">
        <v>3</v>
      </c>
      <c r="B9" s="70" t="s">
        <v>268</v>
      </c>
      <c r="C9" s="71" t="s">
        <v>269</v>
      </c>
      <c r="D9" s="72" t="s">
        <v>270</v>
      </c>
      <c r="E9" s="133" t="s">
        <v>244</v>
      </c>
      <c r="F9" s="73" t="s">
        <v>245</v>
      </c>
      <c r="G9" s="81">
        <v>0.0035550925925925928</v>
      </c>
      <c r="H9" s="79" t="str">
        <f>IF(ISBLANK(G9),"",IF(G9&lt;=0.00273148148148148,"KSM",IF(G9&lt;=0.00289351851851852,"I A",IF(G9&lt;=0.00318287037037037,"II A",IF(G9&lt;=0.00362430555555556,"III A",IF(G9&lt;=0.0039599537037037,"I JA",IF(G9&lt;=0.00423773148148148,"II JA",IF(G9&lt;=0.00446921296296296,"III JA"))))))))</f>
        <v>III A</v>
      </c>
      <c r="I9" s="7"/>
      <c r="J9" s="7"/>
      <c r="K9" s="3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</row>
    <row r="10" spans="1:252" ht="15" customHeight="1">
      <c r="A10" s="5"/>
      <c r="B10" s="70" t="s">
        <v>74</v>
      </c>
      <c r="C10" s="71" t="s">
        <v>75</v>
      </c>
      <c r="D10" s="72" t="s">
        <v>76</v>
      </c>
      <c r="E10" s="133" t="s">
        <v>59</v>
      </c>
      <c r="F10" s="73" t="s">
        <v>60</v>
      </c>
      <c r="G10" s="81" t="s">
        <v>396</v>
      </c>
      <c r="H10" s="79"/>
      <c r="I10" s="7"/>
      <c r="J10" s="7"/>
      <c r="K10" s="3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</row>
    <row r="11" spans="1:252" ht="15" customHeight="1">
      <c r="A11" s="5"/>
      <c r="B11" s="70" t="s">
        <v>262</v>
      </c>
      <c r="C11" s="71" t="s">
        <v>263</v>
      </c>
      <c r="D11" s="72" t="s">
        <v>264</v>
      </c>
      <c r="E11" s="133" t="s">
        <v>244</v>
      </c>
      <c r="F11" s="73" t="s">
        <v>245</v>
      </c>
      <c r="G11" s="81" t="s">
        <v>396</v>
      </c>
      <c r="H11" s="79"/>
      <c r="I11" s="7"/>
      <c r="J11" s="7"/>
      <c r="K11" s="3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IT7"/>
  <sheetViews>
    <sheetView zoomScalePageLayoutView="0" workbookViewId="0" topLeftCell="A1">
      <selection activeCell="S19" sqref="S19"/>
    </sheetView>
  </sheetViews>
  <sheetFormatPr defaultColWidth="9.140625" defaultRowHeight="12.75"/>
  <cols>
    <col min="1" max="1" width="6.28125" style="1" customWidth="1"/>
    <col min="2" max="2" width="5.00390625" style="1" bestFit="1" customWidth="1"/>
    <col min="3" max="3" width="9.57421875" style="1" bestFit="1" customWidth="1"/>
    <col min="4" max="4" width="14.140625" style="1" customWidth="1"/>
    <col min="5" max="5" width="9.8515625" style="1" customWidth="1"/>
    <col min="6" max="6" width="14.00390625" style="1" bestFit="1" customWidth="1"/>
    <col min="7" max="7" width="15.7109375" style="1" bestFit="1" customWidth="1"/>
    <col min="8" max="8" width="7.00390625" style="2" customWidth="1"/>
    <col min="9" max="9" width="7.00390625" style="1" customWidth="1"/>
    <col min="10" max="10" width="5.421875" style="1" customWidth="1"/>
    <col min="11" max="25" width="3.421875" style="1" customWidth="1"/>
    <col min="26" max="26" width="6.421875" style="1" bestFit="1" customWidth="1"/>
    <col min="27" max="16384" width="9.140625" style="1" customWidth="1"/>
  </cols>
  <sheetData>
    <row r="1" spans="2:28" ht="17.25">
      <c r="B1" s="116" t="s">
        <v>46</v>
      </c>
      <c r="C1" s="116"/>
      <c r="D1" s="117"/>
      <c r="E1" s="118"/>
      <c r="F1" s="117"/>
      <c r="G1" s="119"/>
      <c r="H1" s="120"/>
      <c r="I1" s="118"/>
      <c r="J1" s="121" t="s">
        <v>47</v>
      </c>
      <c r="K1" s="6"/>
      <c r="L1" s="6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6"/>
      <c r="AA1" s="6"/>
      <c r="AB1" s="6"/>
    </row>
    <row r="2" spans="2:254" ht="12.75">
      <c r="B2" s="10"/>
      <c r="C2" s="10"/>
      <c r="D2" s="11"/>
      <c r="E2" s="10"/>
      <c r="F2" s="10"/>
      <c r="G2" s="122" t="s">
        <v>48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</row>
    <row r="3" spans="2:254" ht="12.75">
      <c r="B3" s="4"/>
      <c r="C3" s="49" t="s">
        <v>33</v>
      </c>
      <c r="D3" s="49"/>
      <c r="E3" s="49" t="s">
        <v>38</v>
      </c>
      <c r="F3" s="96" t="s">
        <v>41</v>
      </c>
      <c r="G3" s="8"/>
      <c r="H3" s="4"/>
      <c r="I3" s="4"/>
      <c r="J3" s="7"/>
      <c r="K3" s="7"/>
      <c r="L3" s="7"/>
      <c r="M3" s="35"/>
      <c r="N3" s="6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</row>
    <row r="4" spans="2:254" ht="13.5" thickBot="1">
      <c r="B4" s="4"/>
      <c r="C4" s="4"/>
      <c r="D4" s="4"/>
      <c r="E4" s="4"/>
      <c r="F4" s="50"/>
      <c r="G4" s="8"/>
      <c r="H4" s="4"/>
      <c r="I4" s="4"/>
      <c r="J4" s="7"/>
      <c r="K4" s="7"/>
      <c r="L4" s="7"/>
      <c r="M4" s="35"/>
      <c r="N4" s="6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</row>
    <row r="5" spans="1:254" ht="13.5" thickBot="1">
      <c r="A5" s="175" t="s">
        <v>35</v>
      </c>
      <c r="B5" s="176" t="s">
        <v>25</v>
      </c>
      <c r="C5" s="160" t="s">
        <v>4</v>
      </c>
      <c r="D5" s="91" t="s">
        <v>3</v>
      </c>
      <c r="E5" s="92" t="s">
        <v>12</v>
      </c>
      <c r="F5" s="92" t="s">
        <v>1</v>
      </c>
      <c r="G5" s="92" t="s">
        <v>2</v>
      </c>
      <c r="H5" s="93" t="s">
        <v>19</v>
      </c>
      <c r="I5" s="93" t="s">
        <v>26</v>
      </c>
      <c r="J5" s="78" t="s">
        <v>36</v>
      </c>
      <c r="K5" s="7"/>
      <c r="L5" s="7"/>
      <c r="M5" s="35"/>
      <c r="N5" s="6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</row>
    <row r="6" spans="1:254" ht="15.75" customHeight="1">
      <c r="A6" s="170" t="s">
        <v>0</v>
      </c>
      <c r="B6" s="161">
        <v>4</v>
      </c>
      <c r="C6" s="164" t="s">
        <v>182</v>
      </c>
      <c r="D6" s="165" t="s">
        <v>189</v>
      </c>
      <c r="E6" s="166" t="s">
        <v>190</v>
      </c>
      <c r="F6" s="168" t="s">
        <v>59</v>
      </c>
      <c r="G6" s="168" t="s">
        <v>191</v>
      </c>
      <c r="H6" s="172">
        <v>18.12</v>
      </c>
      <c r="I6" s="173" t="s">
        <v>387</v>
      </c>
      <c r="J6" s="88" t="str">
        <f>IF(ISBLANK(H6),"",IF(H6&lt;=14.84,"KSM",IF(H6&lt;=16.04,"I A",IF(H6&lt;=17.44,"II A",IF(H6&lt;=18.84,"III A",IF(H6&lt;=20.24,"I JA",IF(H6&lt;=21.24,"II JA",IF(H6&lt;=22.24,"III JA"))))))))</f>
        <v>III A</v>
      </c>
      <c r="K6" s="7"/>
      <c r="L6" s="7"/>
      <c r="M6" s="3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</row>
    <row r="7" spans="2:10" ht="12.75">
      <c r="B7" s="10"/>
      <c r="C7" s="11"/>
      <c r="D7" s="10"/>
      <c r="E7" s="10"/>
      <c r="F7" s="12"/>
      <c r="G7" s="10"/>
      <c r="H7" s="10"/>
      <c r="I7" s="10"/>
      <c r="J7" s="10"/>
    </row>
  </sheetData>
  <sheetProtection/>
  <printOptions horizontalCentered="1"/>
  <pageMargins left="0.15748031496062992" right="0.1968503937007874" top="0.7480314960629921" bottom="0.6299212598425197" header="0.3937007874015748" footer="0.275590551181102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IT9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6.28125" style="1" customWidth="1"/>
    <col min="2" max="2" width="5.00390625" style="1" bestFit="1" customWidth="1"/>
    <col min="3" max="3" width="9.57421875" style="1" bestFit="1" customWidth="1"/>
    <col min="4" max="4" width="14.140625" style="1" customWidth="1"/>
    <col min="5" max="5" width="9.8515625" style="1" customWidth="1"/>
    <col min="6" max="6" width="14.00390625" style="1" bestFit="1" customWidth="1"/>
    <col min="7" max="7" width="15.7109375" style="1" bestFit="1" customWidth="1"/>
    <col min="8" max="8" width="7.00390625" style="2" customWidth="1"/>
    <col min="9" max="9" width="7.00390625" style="1" customWidth="1"/>
    <col min="10" max="10" width="5.421875" style="1" customWidth="1"/>
    <col min="11" max="25" width="3.421875" style="1" customWidth="1"/>
    <col min="26" max="26" width="6.421875" style="1" bestFit="1" customWidth="1"/>
    <col min="27" max="16384" width="9.140625" style="1" customWidth="1"/>
  </cols>
  <sheetData>
    <row r="1" spans="2:28" ht="17.25">
      <c r="B1" s="116" t="s">
        <v>46</v>
      </c>
      <c r="C1" s="116"/>
      <c r="D1" s="117"/>
      <c r="E1" s="118"/>
      <c r="F1" s="117"/>
      <c r="G1" s="119"/>
      <c r="H1" s="120"/>
      <c r="I1" s="118"/>
      <c r="J1" s="121" t="s">
        <v>47</v>
      </c>
      <c r="K1" s="6"/>
      <c r="L1" s="6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6"/>
      <c r="AA1" s="6"/>
      <c r="AB1" s="6"/>
    </row>
    <row r="2" spans="2:254" ht="12.75">
      <c r="B2" s="10"/>
      <c r="C2" s="10"/>
      <c r="D2" s="11"/>
      <c r="E2" s="10"/>
      <c r="F2" s="10"/>
      <c r="G2" s="122" t="s">
        <v>48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</row>
    <row r="3" spans="2:10" ht="12.75">
      <c r="B3" s="10"/>
      <c r="C3" s="11"/>
      <c r="D3" s="10"/>
      <c r="E3" s="10"/>
      <c r="F3" s="12"/>
      <c r="G3" s="10"/>
      <c r="H3" s="10"/>
      <c r="I3" s="10"/>
      <c r="J3" s="10"/>
    </row>
    <row r="4" spans="2:10" ht="12.75">
      <c r="B4" s="4"/>
      <c r="C4" s="49" t="s">
        <v>34</v>
      </c>
      <c r="D4" s="49"/>
      <c r="E4" s="98" t="s">
        <v>39</v>
      </c>
      <c r="F4" s="96" t="s">
        <v>42</v>
      </c>
      <c r="G4" s="8"/>
      <c r="H4" s="4"/>
      <c r="I4" s="4"/>
      <c r="J4" s="7"/>
    </row>
    <row r="5" spans="2:10" ht="13.5" thickBot="1">
      <c r="B5" s="4"/>
      <c r="C5" s="4"/>
      <c r="D5" s="4"/>
      <c r="E5" s="4"/>
      <c r="F5" s="50"/>
      <c r="G5" s="8"/>
      <c r="H5" s="4"/>
      <c r="I5" s="4"/>
      <c r="J5" s="7"/>
    </row>
    <row r="6" spans="1:10" ht="13.5" thickBot="1">
      <c r="A6" s="175" t="s">
        <v>35</v>
      </c>
      <c r="B6" s="92" t="s">
        <v>25</v>
      </c>
      <c r="C6" s="90" t="s">
        <v>4</v>
      </c>
      <c r="D6" s="91" t="s">
        <v>3</v>
      </c>
      <c r="E6" s="92" t="s">
        <v>12</v>
      </c>
      <c r="F6" s="92" t="s">
        <v>1</v>
      </c>
      <c r="G6" s="92" t="s">
        <v>2</v>
      </c>
      <c r="H6" s="93" t="s">
        <v>19</v>
      </c>
      <c r="I6" s="93" t="s">
        <v>26</v>
      </c>
      <c r="J6" s="78" t="s">
        <v>36</v>
      </c>
    </row>
    <row r="7" spans="1:10" ht="15" customHeight="1">
      <c r="A7" s="170" t="s">
        <v>0</v>
      </c>
      <c r="B7" s="161">
        <v>3</v>
      </c>
      <c r="C7" s="164" t="s">
        <v>87</v>
      </c>
      <c r="D7" s="165" t="s">
        <v>88</v>
      </c>
      <c r="E7" s="166" t="s">
        <v>89</v>
      </c>
      <c r="F7" s="167" t="s">
        <v>59</v>
      </c>
      <c r="G7" s="168" t="s">
        <v>80</v>
      </c>
      <c r="H7" s="172">
        <v>16.3</v>
      </c>
      <c r="I7" s="173" t="s">
        <v>384</v>
      </c>
      <c r="J7" s="88" t="str">
        <f>IF(ISBLANK(H7),"",IF(H7&gt;22.24,"",IF(H7&lt;=15.14,"I A",IF(H7&lt;=16.24,"II A",IF(H7&lt;=17.94,"III A",IF(H7&lt;=19.94,"I JA",IF(H7&lt;=21.24,"II JA",IF(H7&lt;=22.24,"III JA"))))))))</f>
        <v>III A</v>
      </c>
    </row>
    <row r="8" spans="1:10" ht="15" customHeight="1">
      <c r="A8" s="159" t="s">
        <v>5</v>
      </c>
      <c r="B8" s="5">
        <v>4</v>
      </c>
      <c r="C8" s="70" t="s">
        <v>192</v>
      </c>
      <c r="D8" s="71" t="s">
        <v>193</v>
      </c>
      <c r="E8" s="72" t="s">
        <v>194</v>
      </c>
      <c r="F8" s="73" t="s">
        <v>59</v>
      </c>
      <c r="G8" s="73" t="s">
        <v>191</v>
      </c>
      <c r="H8" s="74">
        <v>16.91</v>
      </c>
      <c r="I8" s="75" t="s">
        <v>384</v>
      </c>
      <c r="J8" s="79" t="str">
        <f>IF(ISBLANK(H8),"",IF(H8&gt;22.24,"",IF(H8&lt;=15.14,"I A",IF(H8&lt;=16.24,"II A",IF(H8&lt;=17.94,"III A",IF(H8&lt;=19.94,"I JA",IF(H8&lt;=21.24,"II JA",IF(H8&lt;=22.24,"III JA"))))))))</f>
        <v>III A</v>
      </c>
    </row>
    <row r="9" spans="1:10" ht="15" customHeight="1">
      <c r="A9" s="159" t="s">
        <v>6</v>
      </c>
      <c r="B9" s="5">
        <v>5</v>
      </c>
      <c r="C9" s="70" t="s">
        <v>249</v>
      </c>
      <c r="D9" s="71" t="s">
        <v>248</v>
      </c>
      <c r="E9" s="72" t="s">
        <v>134</v>
      </c>
      <c r="F9" s="133" t="s">
        <v>244</v>
      </c>
      <c r="G9" s="73" t="s">
        <v>245</v>
      </c>
      <c r="H9" s="74">
        <v>16.96</v>
      </c>
      <c r="I9" s="75" t="s">
        <v>384</v>
      </c>
      <c r="J9" s="79" t="str">
        <f>IF(ISBLANK(H9),"",IF(H9&gt;22.24,"",IF(H9&lt;=15.14,"I A",IF(H9&lt;=16.24,"II A",IF(H9&lt;=17.94,"III A",IF(H9&lt;=19.94,"I JA",IF(H9&lt;=21.24,"II JA",IF(H9&lt;=22.24,"III JA"))))))))</f>
        <v>III A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IT12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7.00390625" style="1" customWidth="1"/>
    <col min="2" max="2" width="6.140625" style="1" customWidth="1"/>
    <col min="3" max="3" width="5.7109375" style="1" customWidth="1"/>
    <col min="4" max="4" width="10.421875" style="1" customWidth="1"/>
    <col min="5" max="5" width="13.28125" style="1" bestFit="1" customWidth="1"/>
    <col min="6" max="6" width="10.00390625" style="1" customWidth="1"/>
    <col min="7" max="7" width="14.140625" style="1" bestFit="1" customWidth="1"/>
    <col min="8" max="8" width="15.7109375" style="1" bestFit="1" customWidth="1"/>
    <col min="9" max="9" width="9.00390625" style="2" bestFit="1" customWidth="1"/>
    <col min="10" max="10" width="6.421875" style="1" bestFit="1" customWidth="1"/>
    <col min="11" max="25" width="3.421875" style="1" customWidth="1"/>
    <col min="26" max="26" width="6.421875" style="1" bestFit="1" customWidth="1"/>
    <col min="27" max="16384" width="9.140625" style="1" customWidth="1"/>
  </cols>
  <sheetData>
    <row r="1" spans="2:28" ht="17.25">
      <c r="B1" s="116"/>
      <c r="C1" s="116" t="s">
        <v>46</v>
      </c>
      <c r="D1" s="117"/>
      <c r="E1" s="118"/>
      <c r="F1" s="117"/>
      <c r="G1" s="119"/>
      <c r="H1" s="120"/>
      <c r="I1" s="118"/>
      <c r="J1" s="121" t="s">
        <v>47</v>
      </c>
      <c r="K1" s="6"/>
      <c r="L1" s="6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6"/>
      <c r="AA1" s="6"/>
      <c r="AB1" s="6"/>
    </row>
    <row r="2" spans="2:254" ht="12.75">
      <c r="B2" s="10"/>
      <c r="C2" s="10"/>
      <c r="D2" s="11"/>
      <c r="E2" s="10"/>
      <c r="F2" s="10"/>
      <c r="G2" s="12"/>
      <c r="H2" s="122" t="s">
        <v>48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</row>
    <row r="3" spans="2:254" ht="12.75">
      <c r="B3" s="4"/>
      <c r="C3" s="4"/>
      <c r="D3" s="49" t="s">
        <v>40</v>
      </c>
      <c r="E3" s="49"/>
      <c r="F3" s="49" t="s">
        <v>38</v>
      </c>
      <c r="G3" s="77"/>
      <c r="H3" s="8"/>
      <c r="I3" s="4"/>
      <c r="J3" s="7"/>
      <c r="K3" s="7"/>
      <c r="L3" s="7"/>
      <c r="M3" s="35"/>
      <c r="N3" s="6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</row>
    <row r="4" spans="2:254" ht="13.5" thickBot="1">
      <c r="B4" s="4"/>
      <c r="C4" s="4"/>
      <c r="D4" s="4"/>
      <c r="E4" s="4"/>
      <c r="F4" s="4"/>
      <c r="G4" s="50"/>
      <c r="H4" s="8"/>
      <c r="I4" s="4"/>
      <c r="J4" s="7"/>
      <c r="K4" s="7"/>
      <c r="L4" s="7"/>
      <c r="M4" s="35"/>
      <c r="N4" s="6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</row>
    <row r="5" spans="1:254" ht="13.5" thickBot="1">
      <c r="A5" s="178" t="s">
        <v>35</v>
      </c>
      <c r="B5" s="169" t="s">
        <v>444</v>
      </c>
      <c r="C5" s="91" t="s">
        <v>25</v>
      </c>
      <c r="D5" s="90" t="s">
        <v>4</v>
      </c>
      <c r="E5" s="91" t="s">
        <v>3</v>
      </c>
      <c r="F5" s="92" t="s">
        <v>12</v>
      </c>
      <c r="G5" s="92" t="s">
        <v>1</v>
      </c>
      <c r="H5" s="92" t="s">
        <v>2</v>
      </c>
      <c r="I5" s="93" t="s">
        <v>19</v>
      </c>
      <c r="J5" s="78" t="s">
        <v>36</v>
      </c>
      <c r="K5" s="7"/>
      <c r="L5" s="7"/>
      <c r="M5" s="35"/>
      <c r="N5" s="6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</row>
    <row r="6" spans="1:254" ht="15" customHeight="1">
      <c r="A6" s="170" t="s">
        <v>0</v>
      </c>
      <c r="B6" s="163">
        <v>1</v>
      </c>
      <c r="C6" s="161">
        <v>4</v>
      </c>
      <c r="D6" s="164" t="s">
        <v>127</v>
      </c>
      <c r="E6" s="165" t="s">
        <v>222</v>
      </c>
      <c r="F6" s="166" t="s">
        <v>223</v>
      </c>
      <c r="G6" s="168" t="s">
        <v>226</v>
      </c>
      <c r="H6" s="168" t="s">
        <v>224</v>
      </c>
      <c r="I6" s="172">
        <v>52.27</v>
      </c>
      <c r="J6" s="88" t="str">
        <f aca="true" t="shared" si="0" ref="J6:J12">IF(ISBLANK(I6),"",IF(I6&gt;59.99,"",IF(I6&lt;=46.5,"I A",IF(I6&lt;=50.64,"II A",IF(I6&lt;=55.34,"III A",IF(I6&lt;=60.14,"I JA",IF(I6&lt;=64.64,"II JA",IF(I6&lt;=68.14,"III JA"))))))))</f>
        <v>III A</v>
      </c>
      <c r="K6" s="7"/>
      <c r="L6" s="7"/>
      <c r="M6" s="3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</row>
    <row r="7" spans="1:254" ht="15" customHeight="1">
      <c r="A7" s="159" t="s">
        <v>5</v>
      </c>
      <c r="B7" s="3">
        <v>1</v>
      </c>
      <c r="C7" s="5">
        <v>2</v>
      </c>
      <c r="D7" s="70" t="s">
        <v>171</v>
      </c>
      <c r="E7" s="71" t="s">
        <v>348</v>
      </c>
      <c r="F7" s="72" t="s">
        <v>349</v>
      </c>
      <c r="G7" s="73" t="s">
        <v>59</v>
      </c>
      <c r="H7" s="73" t="s">
        <v>347</v>
      </c>
      <c r="I7" s="74">
        <v>52.93</v>
      </c>
      <c r="J7" s="79" t="str">
        <f t="shared" si="0"/>
        <v>III A</v>
      </c>
      <c r="L7" s="7"/>
      <c r="M7" s="3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</row>
    <row r="8" spans="1:254" ht="15" customHeight="1">
      <c r="A8" s="159" t="s">
        <v>6</v>
      </c>
      <c r="B8" s="3">
        <v>1</v>
      </c>
      <c r="C8" s="5">
        <v>5</v>
      </c>
      <c r="D8" s="70" t="s">
        <v>127</v>
      </c>
      <c r="E8" s="71" t="s">
        <v>345</v>
      </c>
      <c r="F8" s="72" t="s">
        <v>346</v>
      </c>
      <c r="G8" s="73" t="s">
        <v>59</v>
      </c>
      <c r="H8" s="73" t="s">
        <v>347</v>
      </c>
      <c r="I8" s="74">
        <v>53.48</v>
      </c>
      <c r="J8" s="79" t="str">
        <f t="shared" si="0"/>
        <v>III A</v>
      </c>
      <c r="K8" s="7"/>
      <c r="L8" s="7"/>
      <c r="M8" s="3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</row>
    <row r="9" spans="1:254" ht="15" customHeight="1">
      <c r="A9" s="159" t="s">
        <v>7</v>
      </c>
      <c r="B9" s="3">
        <v>1</v>
      </c>
      <c r="C9" s="5">
        <v>6</v>
      </c>
      <c r="D9" s="70" t="s">
        <v>256</v>
      </c>
      <c r="E9" s="71" t="s">
        <v>257</v>
      </c>
      <c r="F9" s="72" t="s">
        <v>258</v>
      </c>
      <c r="G9" s="133" t="s">
        <v>244</v>
      </c>
      <c r="H9" s="73" t="s">
        <v>245</v>
      </c>
      <c r="I9" s="74">
        <v>53.92</v>
      </c>
      <c r="J9" s="79" t="str">
        <f t="shared" si="0"/>
        <v>III A</v>
      </c>
      <c r="K9" s="144"/>
      <c r="L9" s="7"/>
      <c r="M9" s="3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</row>
    <row r="10" spans="1:254" ht="15" customHeight="1">
      <c r="A10" s="159" t="s">
        <v>8</v>
      </c>
      <c r="B10" s="3">
        <v>1</v>
      </c>
      <c r="C10" s="5">
        <v>3</v>
      </c>
      <c r="D10" s="70" t="s">
        <v>253</v>
      </c>
      <c r="E10" s="71" t="s">
        <v>254</v>
      </c>
      <c r="F10" s="154" t="s">
        <v>255</v>
      </c>
      <c r="G10" s="133" t="s">
        <v>244</v>
      </c>
      <c r="H10" s="73" t="s">
        <v>245</v>
      </c>
      <c r="I10" s="74">
        <v>55.02</v>
      </c>
      <c r="J10" s="79" t="str">
        <f t="shared" si="0"/>
        <v>III A</v>
      </c>
      <c r="L10" s="7"/>
      <c r="M10" s="3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</row>
    <row r="11" spans="1:254" ht="15" customHeight="1">
      <c r="A11" s="179" t="s">
        <v>110</v>
      </c>
      <c r="B11" s="3">
        <v>2</v>
      </c>
      <c r="C11" s="5">
        <v>4</v>
      </c>
      <c r="D11" s="137" t="s">
        <v>339</v>
      </c>
      <c r="E11" s="32" t="s">
        <v>340</v>
      </c>
      <c r="F11" s="177" t="s">
        <v>341</v>
      </c>
      <c r="G11" s="133" t="s">
        <v>59</v>
      </c>
      <c r="H11" s="33" t="s">
        <v>175</v>
      </c>
      <c r="I11" s="74">
        <v>51.55</v>
      </c>
      <c r="J11" s="79" t="str">
        <f t="shared" si="0"/>
        <v>III A</v>
      </c>
      <c r="K11" s="7"/>
      <c r="L11" s="7"/>
      <c r="M11" s="3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</row>
    <row r="12" spans="1:254" ht="15" customHeight="1">
      <c r="A12" s="179" t="s">
        <v>110</v>
      </c>
      <c r="B12" s="3">
        <v>2</v>
      </c>
      <c r="C12" s="5">
        <v>5</v>
      </c>
      <c r="D12" s="70" t="s">
        <v>211</v>
      </c>
      <c r="E12" s="71" t="s">
        <v>233</v>
      </c>
      <c r="F12" s="72" t="s">
        <v>234</v>
      </c>
      <c r="G12" s="73" t="s">
        <v>59</v>
      </c>
      <c r="H12" s="73" t="s">
        <v>235</v>
      </c>
      <c r="I12" s="74">
        <v>55.61</v>
      </c>
      <c r="J12" s="79" t="str">
        <f t="shared" si="0"/>
        <v>I JA</v>
      </c>
      <c r="K12" s="7"/>
      <c r="L12" s="7"/>
      <c r="M12" s="3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</row>
  </sheetData>
  <sheetProtection/>
  <printOptions horizontalCentered="1"/>
  <pageMargins left="0.15748031496062992" right="0.1968503937007874" top="0.7480314960629921" bottom="0.6299212598425197" header="0.3937007874015748" footer="0.275590551181102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IT9"/>
  <sheetViews>
    <sheetView tabSelected="1" zoomScalePageLayoutView="0" workbookViewId="0" topLeftCell="A1">
      <selection activeCell="H31" sqref="H31"/>
    </sheetView>
  </sheetViews>
  <sheetFormatPr defaultColWidth="9.140625" defaultRowHeight="12.75"/>
  <cols>
    <col min="1" max="1" width="6.28125" style="1" customWidth="1"/>
    <col min="2" max="2" width="5.00390625" style="1" bestFit="1" customWidth="1"/>
    <col min="3" max="3" width="5.00390625" style="1" hidden="1" customWidth="1"/>
    <col min="4" max="4" width="10.421875" style="1" customWidth="1"/>
    <col min="5" max="5" width="13.28125" style="1" bestFit="1" customWidth="1"/>
    <col min="6" max="6" width="10.00390625" style="1" customWidth="1"/>
    <col min="7" max="7" width="14.140625" style="1" bestFit="1" customWidth="1"/>
    <col min="8" max="8" width="15.7109375" style="1" bestFit="1" customWidth="1"/>
    <col min="9" max="9" width="9.00390625" style="2" bestFit="1" customWidth="1"/>
    <col min="10" max="10" width="6.421875" style="1" bestFit="1" customWidth="1"/>
    <col min="11" max="25" width="3.421875" style="1" customWidth="1"/>
    <col min="26" max="26" width="6.421875" style="1" bestFit="1" customWidth="1"/>
    <col min="27" max="16384" width="9.140625" style="1" customWidth="1"/>
  </cols>
  <sheetData>
    <row r="1" spans="2:28" ht="17.25">
      <c r="B1" s="116" t="s">
        <v>46</v>
      </c>
      <c r="C1" s="116"/>
      <c r="D1" s="117"/>
      <c r="E1" s="118"/>
      <c r="F1" s="117"/>
      <c r="G1" s="119"/>
      <c r="H1" s="120"/>
      <c r="I1" s="118"/>
      <c r="J1" s="121" t="s">
        <v>47</v>
      </c>
      <c r="K1" s="6"/>
      <c r="L1" s="6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6"/>
      <c r="AA1" s="6"/>
      <c r="AB1" s="6"/>
    </row>
    <row r="2" spans="2:254" ht="12.75">
      <c r="B2" s="10"/>
      <c r="C2" s="10"/>
      <c r="D2" s="11"/>
      <c r="E2" s="10"/>
      <c r="F2" s="10"/>
      <c r="G2" s="12"/>
      <c r="H2" s="122" t="s">
        <v>48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</row>
    <row r="3" spans="2:254" ht="12.75">
      <c r="B3" s="4"/>
      <c r="C3" s="4"/>
      <c r="D3" s="49" t="s">
        <v>40</v>
      </c>
      <c r="E3" s="49"/>
      <c r="F3" s="98" t="s">
        <v>39</v>
      </c>
      <c r="G3" s="77" t="s">
        <v>445</v>
      </c>
      <c r="H3" s="8"/>
      <c r="I3" s="4"/>
      <c r="J3" s="7"/>
      <c r="K3" s="7"/>
      <c r="L3" s="7"/>
      <c r="M3" s="35"/>
      <c r="N3" s="6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</row>
    <row r="4" spans="2:254" ht="13.5" thickBot="1">
      <c r="B4" s="4"/>
      <c r="C4" s="4"/>
      <c r="D4" s="4"/>
      <c r="E4" s="4"/>
      <c r="F4" s="4"/>
      <c r="G4" s="50"/>
      <c r="H4" s="8"/>
      <c r="I4" s="4"/>
      <c r="J4" s="7"/>
      <c r="K4" s="7"/>
      <c r="L4" s="7"/>
      <c r="M4" s="35"/>
      <c r="N4" s="6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</row>
    <row r="5" spans="1:254" ht="13.5" thickBot="1">
      <c r="A5" s="178" t="s">
        <v>35</v>
      </c>
      <c r="B5" s="92" t="s">
        <v>25</v>
      </c>
      <c r="C5" s="169" t="s">
        <v>28</v>
      </c>
      <c r="D5" s="90" t="s">
        <v>4</v>
      </c>
      <c r="E5" s="91" t="s">
        <v>3</v>
      </c>
      <c r="F5" s="92" t="s">
        <v>12</v>
      </c>
      <c r="G5" s="92" t="s">
        <v>1</v>
      </c>
      <c r="H5" s="92" t="s">
        <v>2</v>
      </c>
      <c r="I5" s="93" t="s">
        <v>19</v>
      </c>
      <c r="J5" s="78" t="s">
        <v>36</v>
      </c>
      <c r="K5" s="7"/>
      <c r="L5" s="7"/>
      <c r="M5" s="35"/>
      <c r="N5" s="6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</row>
    <row r="6" spans="1:254" ht="15" customHeight="1">
      <c r="A6" s="170" t="s">
        <v>0</v>
      </c>
      <c r="B6" s="161">
        <v>4</v>
      </c>
      <c r="C6" s="163"/>
      <c r="D6" s="164" t="s">
        <v>249</v>
      </c>
      <c r="E6" s="165" t="s">
        <v>248</v>
      </c>
      <c r="F6" s="166" t="s">
        <v>134</v>
      </c>
      <c r="G6" s="167" t="s">
        <v>244</v>
      </c>
      <c r="H6" s="168" t="s">
        <v>245</v>
      </c>
      <c r="I6" s="172">
        <v>47.55</v>
      </c>
      <c r="J6" s="88" t="s">
        <v>446</v>
      </c>
      <c r="K6" s="7"/>
      <c r="L6" s="7"/>
      <c r="M6" s="35"/>
      <c r="N6" s="6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ht="15" customHeight="1">
      <c r="A7" s="159" t="s">
        <v>5</v>
      </c>
      <c r="B7" s="5">
        <v>3</v>
      </c>
      <c r="C7" s="3"/>
      <c r="D7" s="70" t="s">
        <v>215</v>
      </c>
      <c r="E7" s="71" t="s">
        <v>216</v>
      </c>
      <c r="F7" s="72" t="s">
        <v>152</v>
      </c>
      <c r="G7" s="73" t="s">
        <v>59</v>
      </c>
      <c r="H7" s="73" t="s">
        <v>217</v>
      </c>
      <c r="I7" s="74">
        <v>50.71</v>
      </c>
      <c r="J7" s="79" t="s">
        <v>407</v>
      </c>
      <c r="K7" s="7"/>
      <c r="L7" s="7"/>
      <c r="M7" s="35"/>
      <c r="N7" s="6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1:254" ht="15" customHeight="1">
      <c r="A8" s="159" t="s">
        <v>6</v>
      </c>
      <c r="B8" s="5">
        <v>6</v>
      </c>
      <c r="C8" s="3"/>
      <c r="D8" s="70" t="s">
        <v>259</v>
      </c>
      <c r="E8" s="71" t="s">
        <v>260</v>
      </c>
      <c r="F8" s="72" t="s">
        <v>261</v>
      </c>
      <c r="G8" s="133" t="s">
        <v>244</v>
      </c>
      <c r="H8" s="73" t="s">
        <v>245</v>
      </c>
      <c r="I8" s="74">
        <v>56.57</v>
      </c>
      <c r="J8" s="79" t="s">
        <v>447</v>
      </c>
      <c r="K8" s="7"/>
      <c r="L8" s="7"/>
      <c r="M8" s="35"/>
      <c r="N8" s="6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1:254" ht="15" customHeight="1">
      <c r="A9" s="159" t="s">
        <v>7</v>
      </c>
      <c r="B9" s="5">
        <v>5</v>
      </c>
      <c r="C9" s="3"/>
      <c r="D9" s="70" t="s">
        <v>197</v>
      </c>
      <c r="E9" s="71" t="s">
        <v>180</v>
      </c>
      <c r="F9" s="72" t="s">
        <v>378</v>
      </c>
      <c r="G9" s="73" t="s">
        <v>59</v>
      </c>
      <c r="H9" s="73" t="s">
        <v>221</v>
      </c>
      <c r="I9" s="74" t="s">
        <v>396</v>
      </c>
      <c r="J9" s="79">
        <f>IF(ISBLANK(I9),"",IF(I9&gt;59.99,"",IF(I9&lt;=0,"I A",IF(I9&lt;=0,"II A",IF(I9&lt;=0,"III A",IF(I9&lt;=44,"I JA",IF(I9&lt;=47,"II JA",IF(I9&lt;=49,"III JA"))))))))</f>
      </c>
      <c r="K9" s="7"/>
      <c r="L9" s="7"/>
      <c r="M9" s="35"/>
      <c r="N9" s="6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R33"/>
  <sheetViews>
    <sheetView zoomScalePageLayoutView="0" workbookViewId="0" topLeftCell="A1">
      <selection activeCell="S19" sqref="S19"/>
    </sheetView>
  </sheetViews>
  <sheetFormatPr defaultColWidth="9.140625" defaultRowHeight="12.75"/>
  <cols>
    <col min="1" max="1" width="5.00390625" style="80" bestFit="1" customWidth="1"/>
    <col min="2" max="2" width="5.00390625" style="80" hidden="1" customWidth="1"/>
    <col min="3" max="3" width="9.57421875" style="80" bestFit="1" customWidth="1"/>
    <col min="4" max="4" width="13.28125" style="80" bestFit="1" customWidth="1"/>
    <col min="5" max="5" width="10.57421875" style="80" customWidth="1"/>
    <col min="6" max="6" width="14.00390625" style="80" bestFit="1" customWidth="1"/>
    <col min="7" max="7" width="25.7109375" style="80" bestFit="1" customWidth="1"/>
    <col min="8" max="8" width="7.00390625" style="115" customWidth="1"/>
    <col min="9" max="11" width="7.00390625" style="80" customWidth="1"/>
    <col min="12" max="12" width="6.57421875" style="80" bestFit="1" customWidth="1"/>
    <col min="13" max="23" width="3.421875" style="80" customWidth="1"/>
    <col min="24" max="24" width="6.421875" style="80" bestFit="1" customWidth="1"/>
    <col min="25" max="16384" width="9.140625" style="80" customWidth="1"/>
  </cols>
  <sheetData>
    <row r="1" spans="1:26" ht="17.25">
      <c r="A1" s="116" t="s">
        <v>46</v>
      </c>
      <c r="B1" s="116"/>
      <c r="C1" s="117"/>
      <c r="D1" s="118"/>
      <c r="E1" s="117"/>
      <c r="F1" s="119"/>
      <c r="G1" s="120"/>
      <c r="H1" s="118"/>
      <c r="I1" s="121" t="s">
        <v>47</v>
      </c>
      <c r="J1" s="119"/>
      <c r="K1" s="6"/>
      <c r="M1" s="6"/>
      <c r="N1" s="9"/>
      <c r="O1" s="9"/>
      <c r="P1" s="9"/>
      <c r="Q1" s="9"/>
      <c r="R1" s="9"/>
      <c r="S1" s="9"/>
      <c r="T1" s="9"/>
      <c r="U1" s="9"/>
      <c r="V1" s="9"/>
      <c r="W1" s="9"/>
      <c r="X1" s="6"/>
      <c r="Y1" s="6"/>
      <c r="Z1" s="6"/>
    </row>
    <row r="2" spans="1:252" ht="12.75">
      <c r="A2" s="10"/>
      <c r="B2" s="10"/>
      <c r="C2" s="11"/>
      <c r="D2" s="10"/>
      <c r="E2" s="10"/>
      <c r="F2" s="12"/>
      <c r="G2" s="122" t="s">
        <v>48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</row>
    <row r="3" spans="1:252" ht="12.75">
      <c r="A3" s="4"/>
      <c r="B3" s="4"/>
      <c r="C3" s="49" t="s">
        <v>23</v>
      </c>
      <c r="D3" s="49"/>
      <c r="E3" s="49" t="s">
        <v>38</v>
      </c>
      <c r="F3" s="50"/>
      <c r="H3" s="4"/>
      <c r="I3" s="4"/>
      <c r="J3" s="4"/>
      <c r="K3" s="4"/>
      <c r="L3" s="7"/>
      <c r="M3" s="7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</row>
    <row r="4" spans="1:252" ht="13.5" thickBot="1">
      <c r="A4" s="4"/>
      <c r="B4" s="4"/>
      <c r="C4" s="4"/>
      <c r="D4" s="4"/>
      <c r="E4" s="4"/>
      <c r="F4" s="50">
        <v>1</v>
      </c>
      <c r="G4" s="8" t="s">
        <v>24</v>
      </c>
      <c r="H4" s="4"/>
      <c r="I4" s="4"/>
      <c r="J4" s="4"/>
      <c r="K4" s="4"/>
      <c r="L4" s="7"/>
      <c r="M4" s="7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</row>
    <row r="5" spans="1:252" ht="13.5" thickBot="1">
      <c r="A5" s="54" t="s">
        <v>25</v>
      </c>
      <c r="B5" s="76" t="s">
        <v>28</v>
      </c>
      <c r="C5" s="52" t="s">
        <v>4</v>
      </c>
      <c r="D5" s="53" t="s">
        <v>3</v>
      </c>
      <c r="E5" s="54" t="s">
        <v>12</v>
      </c>
      <c r="F5" s="54" t="s">
        <v>1</v>
      </c>
      <c r="G5" s="54" t="s">
        <v>2</v>
      </c>
      <c r="H5" s="51" t="s">
        <v>19</v>
      </c>
      <c r="I5" s="51" t="s">
        <v>26</v>
      </c>
      <c r="J5" s="51" t="s">
        <v>27</v>
      </c>
      <c r="K5" s="51" t="s">
        <v>26</v>
      </c>
      <c r="L5" s="114" t="s">
        <v>36</v>
      </c>
      <c r="M5" s="7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</row>
    <row r="6" spans="1:252" ht="12.75">
      <c r="A6" s="5">
        <v>1</v>
      </c>
      <c r="B6" s="3"/>
      <c r="C6" s="70"/>
      <c r="D6" s="71"/>
      <c r="E6" s="72"/>
      <c r="F6" s="133"/>
      <c r="G6" s="73"/>
      <c r="H6" s="74"/>
      <c r="I6" s="75"/>
      <c r="J6" s="74"/>
      <c r="K6" s="75"/>
      <c r="L6" s="79">
        <f>IF(ISBLANK(H6),"",IF(H6&lt;=12.4,"KSM",IF(H6&lt;=13.04,"I A",IF(H6&lt;=13.84,"II A",IF(H6&lt;=14.94,"III A",IF(H6&lt;=15.94,"I JA",IF(H6&lt;=16.74,"II JA",IF(H6&lt;=17.44,"III JA"))))))))</f>
      </c>
      <c r="M6" s="144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</row>
    <row r="7" spans="1:252" ht="12.75">
      <c r="A7" s="5">
        <v>2</v>
      </c>
      <c r="B7" s="3"/>
      <c r="C7" s="70" t="s">
        <v>241</v>
      </c>
      <c r="D7" s="71" t="s">
        <v>242</v>
      </c>
      <c r="E7" s="72" t="s">
        <v>243</v>
      </c>
      <c r="F7" s="133" t="s">
        <v>244</v>
      </c>
      <c r="G7" s="73" t="s">
        <v>245</v>
      </c>
      <c r="H7" s="74">
        <v>16.39</v>
      </c>
      <c r="I7" s="75" t="s">
        <v>384</v>
      </c>
      <c r="J7" s="74"/>
      <c r="K7" s="75"/>
      <c r="L7" s="79" t="str">
        <f>IF(ISBLANK(H7),"",IF(H7&lt;=12.4,"KSM",IF(H7&lt;=13.04,"I A",IF(H7&lt;=13.84,"II A",IF(H7&lt;=14.94,"III A",IF(H7&lt;=15.94,"I JA",IF(H7&lt;=16.74,"II JA",IF(H7&lt;=17.44,"III JA"))))))))</f>
        <v>II JA</v>
      </c>
      <c r="M7" s="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</row>
    <row r="8" spans="1:252" ht="12.75">
      <c r="A8" s="5">
        <v>3</v>
      </c>
      <c r="B8" s="3"/>
      <c r="C8" s="70" t="s">
        <v>77</v>
      </c>
      <c r="D8" s="71" t="s">
        <v>78</v>
      </c>
      <c r="E8" s="72" t="s">
        <v>79</v>
      </c>
      <c r="F8" s="133" t="s">
        <v>59</v>
      </c>
      <c r="G8" s="73" t="s">
        <v>80</v>
      </c>
      <c r="H8" s="74">
        <v>13.43</v>
      </c>
      <c r="I8" s="75" t="s">
        <v>384</v>
      </c>
      <c r="J8" s="74"/>
      <c r="K8" s="75"/>
      <c r="L8" s="79" t="str">
        <f>IF(ISBLANK(H8),"",IF(H8&lt;=12.4,"KSM",IF(H8&lt;=13.04,"I A",IF(H8&lt;=13.84,"II A",IF(H8&lt;=14.94,"III A",IF(H8&lt;=15.94,"I JA",IF(H8&lt;=16.74,"II JA",IF(H8&lt;=17.44,"III JA"))))))))</f>
        <v>II A</v>
      </c>
      <c r="M8" s="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</row>
    <row r="9" spans="1:252" ht="12.75">
      <c r="A9" s="5">
        <v>4</v>
      </c>
      <c r="B9" s="3"/>
      <c r="C9" s="70" t="s">
        <v>127</v>
      </c>
      <c r="D9" s="71" t="s">
        <v>128</v>
      </c>
      <c r="E9" s="72" t="s">
        <v>129</v>
      </c>
      <c r="F9" s="133" t="s">
        <v>59</v>
      </c>
      <c r="G9" s="73" t="s">
        <v>117</v>
      </c>
      <c r="H9" s="74">
        <v>13.87</v>
      </c>
      <c r="I9" s="75" t="s">
        <v>384</v>
      </c>
      <c r="J9" s="74"/>
      <c r="K9" s="75"/>
      <c r="L9" s="79" t="str">
        <f>IF(ISBLANK(H9),"",IF(H9&lt;=12.4,"KSM",IF(H9&lt;=13.04,"I A",IF(H9&lt;=13.84,"II A",IF(H9&lt;=14.94,"III A",IF(H9&lt;=15.94,"I JA",IF(H9&lt;=16.74,"II JA",IF(H9&lt;=17.44,"III JA"))))))))</f>
        <v>III A</v>
      </c>
      <c r="M9" s="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</row>
    <row r="10" spans="1:252" ht="12.75">
      <c r="A10" s="5">
        <v>5</v>
      </c>
      <c r="B10" s="3"/>
      <c r="C10" s="70" t="s">
        <v>182</v>
      </c>
      <c r="D10" s="71" t="s">
        <v>189</v>
      </c>
      <c r="E10" s="72" t="s">
        <v>190</v>
      </c>
      <c r="F10" s="73" t="s">
        <v>59</v>
      </c>
      <c r="G10" s="73" t="s">
        <v>191</v>
      </c>
      <c r="H10" s="74">
        <v>14.73</v>
      </c>
      <c r="I10" s="75" t="s">
        <v>384</v>
      </c>
      <c r="J10" s="74"/>
      <c r="K10" s="75"/>
      <c r="L10" s="79" t="str">
        <f>IF(ISBLANK(H10),"",IF(H10&lt;=12.4,"KSM",IF(H10&lt;=13.04,"I A",IF(H10&lt;=13.84,"II A",IF(H10&lt;=14.94,"III A",IF(H10&lt;=15.94,"I JA",IF(H10&lt;=16.74,"II JA",IF(H10&lt;=17.44,"III JA"))))))))</f>
        <v>III A</v>
      </c>
      <c r="M10" s="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</row>
    <row r="11" spans="1:252" ht="12.75">
      <c r="A11" s="5">
        <v>6</v>
      </c>
      <c r="B11" s="3"/>
      <c r="C11" s="70" t="s">
        <v>106</v>
      </c>
      <c r="D11" s="71" t="s">
        <v>104</v>
      </c>
      <c r="E11" s="72" t="s">
        <v>105</v>
      </c>
      <c r="F11" s="133" t="s">
        <v>59</v>
      </c>
      <c r="G11" s="73" t="s">
        <v>97</v>
      </c>
      <c r="H11" s="74" t="s">
        <v>403</v>
      </c>
      <c r="I11" s="75"/>
      <c r="J11" s="74"/>
      <c r="K11" s="75"/>
      <c r="L11" s="79"/>
      <c r="M11" s="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</row>
    <row r="12" spans="1:252" ht="12.75">
      <c r="A12" s="5">
        <v>7</v>
      </c>
      <c r="B12" s="3"/>
      <c r="C12" s="70" t="s">
        <v>382</v>
      </c>
      <c r="D12" s="71" t="s">
        <v>383</v>
      </c>
      <c r="E12" s="72">
        <v>40214</v>
      </c>
      <c r="F12" s="133" t="s">
        <v>59</v>
      </c>
      <c r="G12" s="73" t="s">
        <v>209</v>
      </c>
      <c r="H12" s="74">
        <v>14.61</v>
      </c>
      <c r="I12" s="75" t="s">
        <v>384</v>
      </c>
      <c r="J12" s="74"/>
      <c r="K12" s="75"/>
      <c r="L12" s="79" t="str">
        <f>IF(ISBLANK(H12),"",IF(H12&lt;=12.4,"KSM",IF(H12&lt;=13.04,"I A",IF(H12&lt;=13.84,"II A",IF(H12&lt;=14.94,"III A",IF(H12&lt;=15.94,"I JA",IF(H12&lt;=16.74,"II JA",IF(H12&lt;=17.44,"III JA"))))))))</f>
        <v>III A</v>
      </c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</row>
    <row r="13" spans="1:252" ht="12.75">
      <c r="A13" s="5">
        <v>8</v>
      </c>
      <c r="B13" s="3"/>
      <c r="C13" s="70" t="s">
        <v>283</v>
      </c>
      <c r="D13" s="71" t="s">
        <v>284</v>
      </c>
      <c r="E13" s="72" t="s">
        <v>285</v>
      </c>
      <c r="F13" s="133" t="s">
        <v>59</v>
      </c>
      <c r="G13" s="73" t="s">
        <v>277</v>
      </c>
      <c r="H13" s="74">
        <v>13.69</v>
      </c>
      <c r="I13" s="75" t="s">
        <v>384</v>
      </c>
      <c r="J13" s="74"/>
      <c r="K13" s="75"/>
      <c r="L13" s="79" t="str">
        <f>IF(ISBLANK(H13),"",IF(H13&lt;=12.4,"KSM",IF(H13&lt;=13.04,"I A",IF(H13&lt;=13.84,"II A",IF(H13&lt;=14.94,"III A",IF(H13&lt;=15.94,"I JA",IF(H13&lt;=16.74,"II JA",IF(H13&lt;=17.44,"III JA"))))))))</f>
        <v>II A</v>
      </c>
      <c r="M13" s="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</row>
    <row r="14" spans="1:252" ht="13.5" thickBot="1">
      <c r="A14" s="4"/>
      <c r="B14" s="4"/>
      <c r="C14" s="4"/>
      <c r="D14" s="4"/>
      <c r="E14" s="4"/>
      <c r="F14" s="50">
        <v>2</v>
      </c>
      <c r="G14" s="8" t="s">
        <v>24</v>
      </c>
      <c r="H14" s="4"/>
      <c r="I14" s="4"/>
      <c r="J14" s="4"/>
      <c r="K14" s="4"/>
      <c r="L14" s="7"/>
      <c r="M14" s="7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</row>
    <row r="15" spans="1:252" ht="13.5" thickBot="1">
      <c r="A15" s="54" t="s">
        <v>25</v>
      </c>
      <c r="B15" s="76" t="s">
        <v>28</v>
      </c>
      <c r="C15" s="52" t="s">
        <v>4</v>
      </c>
      <c r="D15" s="53" t="s">
        <v>3</v>
      </c>
      <c r="E15" s="54" t="s">
        <v>12</v>
      </c>
      <c r="F15" s="54" t="s">
        <v>1</v>
      </c>
      <c r="G15" s="54" t="s">
        <v>2</v>
      </c>
      <c r="H15" s="51" t="s">
        <v>19</v>
      </c>
      <c r="I15" s="51" t="s">
        <v>26</v>
      </c>
      <c r="J15" s="51" t="s">
        <v>27</v>
      </c>
      <c r="K15" s="51" t="s">
        <v>26</v>
      </c>
      <c r="L15" s="114" t="s">
        <v>36</v>
      </c>
      <c r="M15" s="7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</row>
    <row r="16" spans="1:252" ht="12.75">
      <c r="A16" s="5">
        <v>1</v>
      </c>
      <c r="B16" s="3"/>
      <c r="C16" s="70"/>
      <c r="D16" s="71"/>
      <c r="E16" s="72"/>
      <c r="F16" s="73"/>
      <c r="G16" s="73"/>
      <c r="H16" s="74"/>
      <c r="I16" s="75"/>
      <c r="J16" s="74"/>
      <c r="K16" s="75"/>
      <c r="L16" s="79">
        <f aca="true" t="shared" si="0" ref="L16:L23">IF(ISBLANK(H16),"",IF(H16&lt;=12.4,"KSM",IF(H16&lt;=13.04,"I A",IF(H16&lt;=13.84,"II A",IF(H16&lt;=14.94,"III A",IF(H16&lt;=15.94,"I JA",IF(H16&lt;=16.74,"II JA",IF(H16&lt;=17.44,"III JA"))))))))</f>
      </c>
      <c r="M16" s="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</row>
    <row r="17" spans="1:252" ht="12.75">
      <c r="A17" s="5">
        <v>2</v>
      </c>
      <c r="B17" s="3"/>
      <c r="C17" s="70" t="s">
        <v>107</v>
      </c>
      <c r="D17" s="71" t="s">
        <v>108</v>
      </c>
      <c r="E17" s="72" t="s">
        <v>109</v>
      </c>
      <c r="F17" s="133" t="s">
        <v>59</v>
      </c>
      <c r="G17" s="73" t="s">
        <v>97</v>
      </c>
      <c r="H17" s="74">
        <v>14.6</v>
      </c>
      <c r="I17" s="75" t="s">
        <v>384</v>
      </c>
      <c r="J17" s="74"/>
      <c r="K17" s="75"/>
      <c r="L17" s="79" t="str">
        <f t="shared" si="0"/>
        <v>III A</v>
      </c>
      <c r="M17" s="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</row>
    <row r="18" spans="1:252" ht="12.75">
      <c r="A18" s="5">
        <v>3</v>
      </c>
      <c r="B18" s="3"/>
      <c r="C18" s="70" t="s">
        <v>132</v>
      </c>
      <c r="D18" s="71" t="s">
        <v>133</v>
      </c>
      <c r="E18" s="72" t="s">
        <v>134</v>
      </c>
      <c r="F18" s="133" t="s">
        <v>59</v>
      </c>
      <c r="G18" s="73" t="s">
        <v>117</v>
      </c>
      <c r="H18" s="74">
        <v>15.15</v>
      </c>
      <c r="I18" s="75" t="s">
        <v>384</v>
      </c>
      <c r="J18" s="74"/>
      <c r="K18" s="75"/>
      <c r="L18" s="79" t="str">
        <f t="shared" si="0"/>
        <v>I JA</v>
      </c>
      <c r="M18" s="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</row>
    <row r="19" spans="1:252" ht="12.75">
      <c r="A19" s="5">
        <v>4</v>
      </c>
      <c r="B19" s="3"/>
      <c r="C19" s="70" t="s">
        <v>171</v>
      </c>
      <c r="D19" s="71" t="s">
        <v>206</v>
      </c>
      <c r="E19" s="72" t="s">
        <v>207</v>
      </c>
      <c r="F19" s="73" t="s">
        <v>59</v>
      </c>
      <c r="G19" s="73" t="s">
        <v>191</v>
      </c>
      <c r="H19" s="74" t="s">
        <v>403</v>
      </c>
      <c r="I19" s="75"/>
      <c r="J19" s="74"/>
      <c r="K19" s="75"/>
      <c r="L19" s="79"/>
      <c r="M19" s="7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</row>
    <row r="20" spans="1:252" ht="12.75">
      <c r="A20" s="5">
        <v>5</v>
      </c>
      <c r="B20" s="3"/>
      <c r="C20" s="70" t="s">
        <v>176</v>
      </c>
      <c r="D20" s="71" t="s">
        <v>213</v>
      </c>
      <c r="E20" s="72" t="s">
        <v>214</v>
      </c>
      <c r="F20" s="73" t="s">
        <v>59</v>
      </c>
      <c r="G20" s="73" t="s">
        <v>209</v>
      </c>
      <c r="H20" s="74">
        <v>19.76</v>
      </c>
      <c r="I20" s="75" t="s">
        <v>384</v>
      </c>
      <c r="J20" s="74"/>
      <c r="K20" s="75"/>
      <c r="L20" s="79"/>
      <c r="M20" s="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</row>
    <row r="21" spans="1:252" ht="12.75">
      <c r="A21" s="5">
        <v>6</v>
      </c>
      <c r="B21" s="3"/>
      <c r="C21" s="70" t="s">
        <v>138</v>
      </c>
      <c r="D21" s="71" t="s">
        <v>246</v>
      </c>
      <c r="E21" s="72" t="s">
        <v>247</v>
      </c>
      <c r="F21" s="133" t="s">
        <v>244</v>
      </c>
      <c r="G21" s="73" t="s">
        <v>245</v>
      </c>
      <c r="H21" s="74">
        <v>13.61</v>
      </c>
      <c r="I21" s="75" t="s">
        <v>384</v>
      </c>
      <c r="J21" s="74"/>
      <c r="K21" s="75"/>
      <c r="L21" s="79" t="str">
        <f t="shared" si="0"/>
        <v>II A</v>
      </c>
      <c r="M21" s="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</row>
    <row r="22" spans="1:252" ht="12.75">
      <c r="A22" s="5">
        <v>7</v>
      </c>
      <c r="B22" s="3"/>
      <c r="C22" s="70" t="s">
        <v>111</v>
      </c>
      <c r="D22" s="71" t="s">
        <v>204</v>
      </c>
      <c r="E22" s="72" t="s">
        <v>205</v>
      </c>
      <c r="F22" s="73" t="s">
        <v>59</v>
      </c>
      <c r="G22" s="73" t="s">
        <v>191</v>
      </c>
      <c r="H22" s="74" t="s">
        <v>403</v>
      </c>
      <c r="I22" s="75"/>
      <c r="J22" s="74"/>
      <c r="K22" s="75"/>
      <c r="L22" s="79"/>
      <c r="M22" s="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</row>
    <row r="23" spans="1:252" ht="12.75">
      <c r="A23" s="5">
        <v>8</v>
      </c>
      <c r="B23" s="3"/>
      <c r="C23" s="70" t="s">
        <v>114</v>
      </c>
      <c r="D23" s="71" t="s">
        <v>115</v>
      </c>
      <c r="E23" s="72" t="s">
        <v>116</v>
      </c>
      <c r="F23" s="133" t="s">
        <v>59</v>
      </c>
      <c r="G23" s="73" t="s">
        <v>117</v>
      </c>
      <c r="H23" s="74">
        <v>13.71</v>
      </c>
      <c r="I23" s="75" t="s">
        <v>384</v>
      </c>
      <c r="J23" s="74"/>
      <c r="K23" s="75"/>
      <c r="L23" s="79" t="str">
        <f t="shared" si="0"/>
        <v>II A</v>
      </c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252" ht="13.5" thickBot="1">
      <c r="A24" s="4"/>
      <c r="B24" s="4"/>
      <c r="C24" s="4"/>
      <c r="D24" s="4"/>
      <c r="E24" s="4"/>
      <c r="F24" s="50">
        <v>3</v>
      </c>
      <c r="G24" s="8" t="s">
        <v>24</v>
      </c>
      <c r="H24" s="4"/>
      <c r="I24" s="4"/>
      <c r="J24" s="4"/>
      <c r="K24" s="4"/>
      <c r="L24" s="7"/>
      <c r="M24" s="7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</row>
    <row r="25" spans="1:252" ht="13.5" thickBot="1">
      <c r="A25" s="54" t="s">
        <v>25</v>
      </c>
      <c r="B25" s="76" t="s">
        <v>28</v>
      </c>
      <c r="C25" s="52" t="s">
        <v>4</v>
      </c>
      <c r="D25" s="53" t="s">
        <v>3</v>
      </c>
      <c r="E25" s="54" t="s">
        <v>12</v>
      </c>
      <c r="F25" s="54" t="s">
        <v>1</v>
      </c>
      <c r="G25" s="54" t="s">
        <v>2</v>
      </c>
      <c r="H25" s="51" t="s">
        <v>19</v>
      </c>
      <c r="I25" s="51" t="s">
        <v>26</v>
      </c>
      <c r="J25" s="51" t="s">
        <v>27</v>
      </c>
      <c r="K25" s="51" t="s">
        <v>26</v>
      </c>
      <c r="L25" s="114" t="s">
        <v>36</v>
      </c>
      <c r="M25" s="7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</row>
    <row r="26" spans="1:252" ht="12.75">
      <c r="A26" s="5">
        <v>1</v>
      </c>
      <c r="B26" s="3"/>
      <c r="C26" s="70"/>
      <c r="D26" s="71"/>
      <c r="E26" s="72"/>
      <c r="F26" s="73"/>
      <c r="G26" s="73"/>
      <c r="H26" s="74"/>
      <c r="I26" s="75"/>
      <c r="J26" s="74"/>
      <c r="K26" s="75"/>
      <c r="L26" s="79">
        <f aca="true" t="shared" si="1" ref="L26:L32">IF(ISBLANK(H26),"",IF(H26&lt;=12.4,"KSM",IF(H26&lt;=13.04,"I A",IF(H26&lt;=13.84,"II A",IF(H26&lt;=14.94,"III A",IF(H26&lt;=15.94,"I JA",IF(H26&lt;=16.74,"II JA",IF(H26&lt;=17.44,"III JA"))))))))</f>
      </c>
      <c r="M26" s="7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</row>
    <row r="27" spans="1:252" ht="12.75">
      <c r="A27" s="5">
        <v>2</v>
      </c>
      <c r="B27" s="3"/>
      <c r="C27" s="70" t="s">
        <v>118</v>
      </c>
      <c r="D27" s="71" t="s">
        <v>208</v>
      </c>
      <c r="E27" s="72" t="s">
        <v>210</v>
      </c>
      <c r="F27" s="73" t="s">
        <v>59</v>
      </c>
      <c r="G27" s="73" t="s">
        <v>209</v>
      </c>
      <c r="H27" s="74" t="s">
        <v>396</v>
      </c>
      <c r="I27" s="75"/>
      <c r="J27" s="74"/>
      <c r="K27" s="75"/>
      <c r="L27" s="79"/>
      <c r="M27" s="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</row>
    <row r="28" spans="1:252" ht="12.75">
      <c r="A28" s="5">
        <v>3</v>
      </c>
      <c r="B28" s="3"/>
      <c r="C28" s="70" t="s">
        <v>132</v>
      </c>
      <c r="D28" s="71" t="s">
        <v>286</v>
      </c>
      <c r="E28" s="72" t="s">
        <v>287</v>
      </c>
      <c r="F28" s="133" t="s">
        <v>59</v>
      </c>
      <c r="G28" s="73" t="s">
        <v>277</v>
      </c>
      <c r="H28" s="74">
        <v>14.43</v>
      </c>
      <c r="I28" s="75" t="s">
        <v>384</v>
      </c>
      <c r="J28" s="74"/>
      <c r="K28" s="75"/>
      <c r="L28" s="79" t="str">
        <f t="shared" si="1"/>
        <v>III A</v>
      </c>
      <c r="M28" s="7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</row>
    <row r="29" spans="1:252" ht="12.75">
      <c r="A29" s="5">
        <v>4</v>
      </c>
      <c r="B29" s="3"/>
      <c r="C29" s="70" t="s">
        <v>168</v>
      </c>
      <c r="D29" s="71" t="s">
        <v>169</v>
      </c>
      <c r="E29" s="72" t="s">
        <v>170</v>
      </c>
      <c r="F29" s="133" t="s">
        <v>59</v>
      </c>
      <c r="G29" s="139" t="s">
        <v>167</v>
      </c>
      <c r="H29" s="74" t="s">
        <v>396</v>
      </c>
      <c r="I29" s="75"/>
      <c r="J29" s="74"/>
      <c r="K29" s="75"/>
      <c r="L29" s="79"/>
      <c r="M29" s="7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</row>
    <row r="30" spans="1:252" ht="12.75">
      <c r="A30" s="5">
        <v>5</v>
      </c>
      <c r="B30" s="3"/>
      <c r="C30" s="70" t="s">
        <v>127</v>
      </c>
      <c r="D30" s="71" t="s">
        <v>281</v>
      </c>
      <c r="E30" s="72" t="s">
        <v>282</v>
      </c>
      <c r="F30" s="133" t="s">
        <v>59</v>
      </c>
      <c r="G30" s="73" t="s">
        <v>277</v>
      </c>
      <c r="H30" s="74" t="s">
        <v>396</v>
      </c>
      <c r="I30" s="75"/>
      <c r="J30" s="74"/>
      <c r="K30" s="75"/>
      <c r="L30" s="79"/>
      <c r="M30" s="7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</row>
    <row r="31" spans="1:252" ht="12.75">
      <c r="A31" s="5">
        <v>6</v>
      </c>
      <c r="B31" s="3"/>
      <c r="C31" s="70" t="s">
        <v>124</v>
      </c>
      <c r="D31" s="71" t="s">
        <v>125</v>
      </c>
      <c r="E31" s="72" t="s">
        <v>126</v>
      </c>
      <c r="F31" s="133" t="s">
        <v>59</v>
      </c>
      <c r="G31" s="73" t="s">
        <v>117</v>
      </c>
      <c r="H31" s="74">
        <v>15.39</v>
      </c>
      <c r="I31" s="75" t="s">
        <v>384</v>
      </c>
      <c r="J31" s="74"/>
      <c r="K31" s="75"/>
      <c r="L31" s="79" t="str">
        <f t="shared" si="1"/>
        <v>I JA</v>
      </c>
      <c r="M31" s="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</row>
    <row r="32" spans="1:252" ht="12.75">
      <c r="A32" s="5">
        <v>7</v>
      </c>
      <c r="B32" s="3"/>
      <c r="C32" s="70" t="s">
        <v>101</v>
      </c>
      <c r="D32" s="71" t="s">
        <v>102</v>
      </c>
      <c r="E32" s="72" t="s">
        <v>103</v>
      </c>
      <c r="F32" s="133" t="s">
        <v>59</v>
      </c>
      <c r="G32" s="73" t="s">
        <v>97</v>
      </c>
      <c r="H32" s="74">
        <v>14.6</v>
      </c>
      <c r="I32" s="75" t="s">
        <v>384</v>
      </c>
      <c r="J32" s="74"/>
      <c r="K32" s="75"/>
      <c r="L32" s="79" t="str">
        <f t="shared" si="1"/>
        <v>III A</v>
      </c>
      <c r="M32" s="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</row>
    <row r="33" spans="1:252" ht="12.75">
      <c r="A33" s="5">
        <v>8</v>
      </c>
      <c r="B33" s="3"/>
      <c r="C33" s="70" t="s">
        <v>211</v>
      </c>
      <c r="D33" s="71" t="s">
        <v>274</v>
      </c>
      <c r="E33" s="72" t="s">
        <v>212</v>
      </c>
      <c r="F33" s="133" t="s">
        <v>59</v>
      </c>
      <c r="G33" s="73" t="s">
        <v>209</v>
      </c>
      <c r="H33" s="74">
        <v>19.52</v>
      </c>
      <c r="I33" s="75" t="s">
        <v>384</v>
      </c>
      <c r="J33" s="74"/>
      <c r="K33" s="75"/>
      <c r="L33" s="79"/>
      <c r="M33" s="7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</row>
  </sheetData>
  <sheetProtection/>
  <printOptions horizontalCentered="1"/>
  <pageMargins left="0.15748031496062992" right="0.1968503937007874" top="0.7480314960629921" bottom="0.6299212598425197" header="0.3937007874015748" footer="0.275590551181102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U11"/>
  <sheetViews>
    <sheetView zoomScalePageLayoutView="0" workbookViewId="0" topLeftCell="A1">
      <selection activeCell="S19" sqref="S19"/>
    </sheetView>
  </sheetViews>
  <sheetFormatPr defaultColWidth="9.140625" defaultRowHeight="12.75"/>
  <cols>
    <col min="1" max="1" width="5.00390625" style="1" bestFit="1" customWidth="1"/>
    <col min="2" max="2" width="5.28125" style="1" hidden="1" customWidth="1"/>
    <col min="3" max="3" width="7.57421875" style="1" customWidth="1"/>
    <col min="4" max="4" width="13.421875" style="1" customWidth="1"/>
    <col min="5" max="5" width="10.57421875" style="1" customWidth="1"/>
    <col min="6" max="6" width="13.7109375" style="1" bestFit="1" customWidth="1"/>
    <col min="7" max="7" width="21.28125" style="2" customWidth="1"/>
    <col min="8" max="18" width="4.7109375" style="1" customWidth="1"/>
    <col min="19" max="19" width="6.421875" style="1" bestFit="1" customWidth="1"/>
    <col min="20" max="20" width="5.421875" style="1" customWidth="1"/>
    <col min="21" max="16384" width="9.140625" style="1" customWidth="1"/>
  </cols>
  <sheetData>
    <row r="1" spans="1:21" ht="17.25">
      <c r="A1" s="116" t="s">
        <v>46</v>
      </c>
      <c r="B1" s="116"/>
      <c r="C1" s="117"/>
      <c r="D1" s="118"/>
      <c r="E1" s="117"/>
      <c r="F1" s="119"/>
      <c r="G1" s="120"/>
      <c r="H1" s="118"/>
      <c r="I1" s="121" t="s">
        <v>47</v>
      </c>
      <c r="J1" s="84"/>
      <c r="K1" s="86"/>
      <c r="L1" s="84"/>
      <c r="M1" s="84"/>
      <c r="N1" s="85"/>
      <c r="O1" s="85"/>
      <c r="P1" s="9"/>
      <c r="Q1" s="9"/>
      <c r="R1" s="9"/>
      <c r="S1" s="6"/>
      <c r="T1" s="6"/>
      <c r="U1" s="6"/>
    </row>
    <row r="2" spans="1:21" ht="12.75">
      <c r="A2" s="10"/>
      <c r="B2" s="10"/>
      <c r="C2" s="11"/>
      <c r="D2" s="10"/>
      <c r="E2" s="10"/>
      <c r="F2" s="12"/>
      <c r="G2" s="122" t="s">
        <v>48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5">
      <c r="A3" s="6"/>
      <c r="B3" s="6"/>
      <c r="C3" s="13" t="s">
        <v>16</v>
      </c>
      <c r="D3" s="14"/>
      <c r="E3" s="6"/>
      <c r="F3" s="15"/>
      <c r="G3" s="49" t="s">
        <v>38</v>
      </c>
      <c r="H3" s="6"/>
      <c r="I3" s="6"/>
      <c r="J3" s="6"/>
      <c r="K3" s="8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3.5" thickBot="1">
      <c r="A4" s="16"/>
      <c r="B4" s="16"/>
      <c r="C4" s="17"/>
      <c r="D4" s="18"/>
      <c r="E4" s="18"/>
      <c r="F4" s="18"/>
      <c r="G4" s="18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6"/>
      <c r="T4" s="20"/>
      <c r="U4" s="20"/>
    </row>
    <row r="5" spans="1:21" ht="13.5" thickBot="1">
      <c r="A5" s="21" t="s">
        <v>35</v>
      </c>
      <c r="B5" s="22" t="s">
        <v>14</v>
      </c>
      <c r="C5" s="23" t="s">
        <v>4</v>
      </c>
      <c r="D5" s="24" t="s">
        <v>3</v>
      </c>
      <c r="E5" s="25" t="s">
        <v>12</v>
      </c>
      <c r="F5" s="26" t="s">
        <v>1</v>
      </c>
      <c r="G5" s="27" t="s">
        <v>2</v>
      </c>
      <c r="H5" s="28" t="s">
        <v>424</v>
      </c>
      <c r="I5" s="28" t="s">
        <v>425</v>
      </c>
      <c r="J5" s="28" t="s">
        <v>426</v>
      </c>
      <c r="K5" s="28" t="s">
        <v>427</v>
      </c>
      <c r="L5" s="28" t="s">
        <v>428</v>
      </c>
      <c r="M5" s="28" t="s">
        <v>429</v>
      </c>
      <c r="N5" s="28" t="s">
        <v>430</v>
      </c>
      <c r="O5" s="28" t="s">
        <v>431</v>
      </c>
      <c r="P5" s="28" t="s">
        <v>432</v>
      </c>
      <c r="Q5" s="28" t="s">
        <v>433</v>
      </c>
      <c r="R5" s="28" t="s">
        <v>434</v>
      </c>
      <c r="S5" s="29" t="s">
        <v>13</v>
      </c>
      <c r="T5" s="78" t="s">
        <v>36</v>
      </c>
      <c r="U5" s="30"/>
    </row>
    <row r="6" spans="1:21" ht="19.5" customHeight="1">
      <c r="A6" s="31">
        <v>1</v>
      </c>
      <c r="C6" s="137" t="s">
        <v>176</v>
      </c>
      <c r="D6" s="32" t="s">
        <v>177</v>
      </c>
      <c r="E6" s="136" t="s">
        <v>178</v>
      </c>
      <c r="F6" s="133" t="s">
        <v>59</v>
      </c>
      <c r="G6" s="69" t="s">
        <v>175</v>
      </c>
      <c r="H6" s="34" t="s">
        <v>435</v>
      </c>
      <c r="I6" s="34" t="s">
        <v>435</v>
      </c>
      <c r="J6" s="34" t="s">
        <v>435</v>
      </c>
      <c r="K6" s="34" t="s">
        <v>435</v>
      </c>
      <c r="L6" s="34" t="s">
        <v>436</v>
      </c>
      <c r="M6" s="34" t="s">
        <v>436</v>
      </c>
      <c r="N6" s="34" t="s">
        <v>437</v>
      </c>
      <c r="O6" s="34"/>
      <c r="P6" s="34"/>
      <c r="Q6" s="34"/>
      <c r="R6" s="34"/>
      <c r="S6" s="82">
        <v>1.35</v>
      </c>
      <c r="T6" s="79" t="s">
        <v>407</v>
      </c>
      <c r="U6" s="30"/>
    </row>
    <row r="7" spans="1:21" ht="19.5" customHeight="1">
      <c r="A7" s="31">
        <v>2</v>
      </c>
      <c r="C7" s="137" t="s">
        <v>172</v>
      </c>
      <c r="D7" s="32" t="s">
        <v>173</v>
      </c>
      <c r="E7" s="136" t="s">
        <v>174</v>
      </c>
      <c r="F7" s="133" t="s">
        <v>59</v>
      </c>
      <c r="G7" s="69" t="s">
        <v>175</v>
      </c>
      <c r="H7" s="34"/>
      <c r="I7" s="34"/>
      <c r="J7" s="34"/>
      <c r="K7" s="34" t="s">
        <v>435</v>
      </c>
      <c r="L7" s="34" t="s">
        <v>435</v>
      </c>
      <c r="M7" s="34" t="s">
        <v>438</v>
      </c>
      <c r="N7" s="34"/>
      <c r="O7" s="34"/>
      <c r="P7" s="34"/>
      <c r="Q7" s="34"/>
      <c r="R7" s="34"/>
      <c r="S7" s="82">
        <v>1.3</v>
      </c>
      <c r="T7" s="79" t="s">
        <v>407</v>
      </c>
      <c r="U7" s="30"/>
    </row>
    <row r="8" spans="1:21" ht="19.5" customHeight="1">
      <c r="A8" s="138" t="s">
        <v>110</v>
      </c>
      <c r="C8" s="137" t="s">
        <v>336</v>
      </c>
      <c r="D8" s="32" t="s">
        <v>337</v>
      </c>
      <c r="E8" s="136" t="s">
        <v>338</v>
      </c>
      <c r="F8" s="133" t="s">
        <v>59</v>
      </c>
      <c r="G8" s="69" t="s">
        <v>175</v>
      </c>
      <c r="H8" s="34"/>
      <c r="I8" s="34"/>
      <c r="J8" s="34"/>
      <c r="K8" s="34"/>
      <c r="L8" s="34"/>
      <c r="M8" s="34"/>
      <c r="N8" s="34"/>
      <c r="O8" s="34"/>
      <c r="P8" s="34" t="s">
        <v>435</v>
      </c>
      <c r="Q8" s="34" t="s">
        <v>435</v>
      </c>
      <c r="R8" s="34" t="s">
        <v>438</v>
      </c>
      <c r="S8" s="82">
        <v>1.55</v>
      </c>
      <c r="T8" s="79" t="str">
        <f>IF(ISBLANK(S8),"",IF(S8&gt;=1.75,"KSM",IF(S8&gt;=1.65,"I A",IF(S8&gt;=1.5,"II A",IF(S8&gt;=1.39,"III A",IF(S8&gt;=1.3,"I JA",IF(S8&gt;=1.22,"II JA",IF(S8&gt;=1.15,"III JA"))))))))</f>
        <v>II A</v>
      </c>
      <c r="U8" s="30"/>
    </row>
    <row r="9" spans="1:21" ht="19.5" customHeight="1">
      <c r="A9" s="138" t="s">
        <v>110</v>
      </c>
      <c r="C9" s="137" t="s">
        <v>339</v>
      </c>
      <c r="D9" s="32" t="s">
        <v>340</v>
      </c>
      <c r="E9" s="136" t="s">
        <v>341</v>
      </c>
      <c r="F9" s="133" t="s">
        <v>59</v>
      </c>
      <c r="G9" s="69" t="s">
        <v>175</v>
      </c>
      <c r="H9" s="34"/>
      <c r="I9" s="34"/>
      <c r="J9" s="34"/>
      <c r="K9" s="34"/>
      <c r="L9" s="34"/>
      <c r="M9" s="34"/>
      <c r="N9" s="34"/>
      <c r="O9" s="34"/>
      <c r="P9" s="34" t="s">
        <v>435</v>
      </c>
      <c r="Q9" s="34" t="s">
        <v>435</v>
      </c>
      <c r="R9" s="34" t="s">
        <v>438</v>
      </c>
      <c r="S9" s="82">
        <v>1.55</v>
      </c>
      <c r="T9" s="79" t="str">
        <f>IF(ISBLANK(S9),"",IF(S9&gt;=1.75,"KSM",IF(S9&gt;=1.65,"I A",IF(S9&gt;=1.5,"II A",IF(S9&gt;=1.39,"III A",IF(S9&gt;=1.3,"I JA",IF(S9&gt;=1.22,"II JA",IF(S9&gt;=1.15,"III JA"))))))))</f>
        <v>II A</v>
      </c>
      <c r="U9" s="30"/>
    </row>
    <row r="10" spans="1:21" ht="19.5" customHeight="1">
      <c r="A10" s="138" t="s">
        <v>110</v>
      </c>
      <c r="C10" s="137" t="s">
        <v>111</v>
      </c>
      <c r="D10" s="32" t="s">
        <v>112</v>
      </c>
      <c r="E10" s="136" t="s">
        <v>113</v>
      </c>
      <c r="F10" s="133" t="s">
        <v>59</v>
      </c>
      <c r="G10" s="145" t="s">
        <v>97</v>
      </c>
      <c r="H10" s="34"/>
      <c r="I10" s="34"/>
      <c r="J10" s="34"/>
      <c r="K10" s="34"/>
      <c r="L10" s="34" t="s">
        <v>435</v>
      </c>
      <c r="M10" s="34" t="s">
        <v>435</v>
      </c>
      <c r="N10" s="34" t="s">
        <v>435</v>
      </c>
      <c r="O10" s="34" t="s">
        <v>439</v>
      </c>
      <c r="P10" s="34" t="s">
        <v>439</v>
      </c>
      <c r="Q10" s="34" t="s">
        <v>438</v>
      </c>
      <c r="R10" s="34"/>
      <c r="S10" s="82">
        <v>1.5</v>
      </c>
      <c r="T10" s="79" t="str">
        <f>IF(ISBLANK(S10),"",IF(S10&gt;=1.75,"KSM",IF(S10&gt;=1.65,"I A",IF(S10&gt;=1.5,"II A",IF(S10&gt;=1.39,"III A",IF(S10&gt;=1.3,"I JA",IF(S10&gt;=1.22,"II JA",IF(S10&gt;=1.15,"III JA"))))))))</f>
        <v>II A</v>
      </c>
      <c r="U10" s="30"/>
    </row>
    <row r="11" ht="12.75">
      <c r="A11" s="106"/>
    </row>
  </sheetData>
  <sheetProtection/>
  <printOptions/>
  <pageMargins left="0.17" right="0.18" top="0.76" bottom="0.63" header="0.41" footer="0.29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Q8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5.00390625" style="1" bestFit="1" customWidth="1"/>
    <col min="2" max="2" width="5.28125" style="1" hidden="1" customWidth="1"/>
    <col min="3" max="3" width="9.421875" style="1" customWidth="1"/>
    <col min="4" max="4" width="11.8515625" style="1" customWidth="1"/>
    <col min="5" max="5" width="10.57421875" style="1" customWidth="1"/>
    <col min="6" max="6" width="13.7109375" style="1" bestFit="1" customWidth="1"/>
    <col min="7" max="7" width="21.7109375" style="2" customWidth="1"/>
    <col min="8" max="14" width="5.7109375" style="1" customWidth="1"/>
    <col min="15" max="15" width="6.421875" style="1" bestFit="1" customWidth="1"/>
    <col min="16" max="16" width="5.28125" style="1" bestFit="1" customWidth="1"/>
    <col min="17" max="16384" width="9.140625" style="1" customWidth="1"/>
  </cols>
  <sheetData>
    <row r="1" spans="1:17" ht="17.25">
      <c r="A1" s="116" t="s">
        <v>46</v>
      </c>
      <c r="B1" s="116"/>
      <c r="C1" s="117"/>
      <c r="D1" s="118"/>
      <c r="E1" s="117"/>
      <c r="F1" s="119"/>
      <c r="G1" s="120"/>
      <c r="H1" s="118"/>
      <c r="I1" s="121" t="s">
        <v>47</v>
      </c>
      <c r="J1" s="84"/>
      <c r="K1" s="86"/>
      <c r="L1" s="84"/>
      <c r="M1" s="84"/>
      <c r="N1" s="85"/>
      <c r="O1" s="6"/>
      <c r="P1" s="6"/>
      <c r="Q1" s="6"/>
    </row>
    <row r="2" spans="1:17" ht="12.75">
      <c r="A2" s="10"/>
      <c r="B2" s="10"/>
      <c r="C2" s="11"/>
      <c r="D2" s="10"/>
      <c r="E2" s="10"/>
      <c r="F2" s="12"/>
      <c r="G2" s="122" t="s">
        <v>48</v>
      </c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">
      <c r="A3" s="6"/>
      <c r="B3" s="6"/>
      <c r="C3" s="13" t="s">
        <v>16</v>
      </c>
      <c r="D3" s="14"/>
      <c r="E3" s="6"/>
      <c r="F3" s="15"/>
      <c r="G3" s="98" t="s">
        <v>39</v>
      </c>
      <c r="H3" s="6"/>
      <c r="I3" s="8"/>
      <c r="J3" s="6"/>
      <c r="K3" s="6"/>
      <c r="L3" s="6"/>
      <c r="M3" s="6"/>
      <c r="N3" s="6"/>
      <c r="O3" s="6"/>
      <c r="P3" s="6"/>
      <c r="Q3" s="6"/>
    </row>
    <row r="4" spans="1:17" ht="13.5" thickBot="1">
      <c r="A4" s="16"/>
      <c r="B4" s="16"/>
      <c r="C4" s="17"/>
      <c r="D4" s="18"/>
      <c r="E4" s="18"/>
      <c r="F4" s="18"/>
      <c r="G4" s="18"/>
      <c r="H4" s="19"/>
      <c r="I4" s="19"/>
      <c r="J4" s="19"/>
      <c r="K4" s="19"/>
      <c r="L4" s="19"/>
      <c r="M4" s="19"/>
      <c r="N4" s="19"/>
      <c r="O4" s="16"/>
      <c r="P4" s="20"/>
      <c r="Q4" s="20"/>
    </row>
    <row r="5" spans="1:17" ht="13.5" thickBot="1">
      <c r="A5" s="21" t="s">
        <v>35</v>
      </c>
      <c r="B5" s="22" t="s">
        <v>14</v>
      </c>
      <c r="C5" s="23" t="s">
        <v>4</v>
      </c>
      <c r="D5" s="24" t="s">
        <v>3</v>
      </c>
      <c r="E5" s="25" t="s">
        <v>12</v>
      </c>
      <c r="F5" s="26" t="s">
        <v>1</v>
      </c>
      <c r="G5" s="27" t="s">
        <v>2</v>
      </c>
      <c r="H5" s="28" t="s">
        <v>432</v>
      </c>
      <c r="I5" s="28" t="s">
        <v>433</v>
      </c>
      <c r="J5" s="28" t="s">
        <v>434</v>
      </c>
      <c r="K5" s="28" t="s">
        <v>440</v>
      </c>
      <c r="L5" s="28" t="s">
        <v>441</v>
      </c>
      <c r="M5" s="28" t="s">
        <v>442</v>
      </c>
      <c r="N5" s="28" t="s">
        <v>443</v>
      </c>
      <c r="O5" s="29" t="s">
        <v>13</v>
      </c>
      <c r="P5" s="78" t="s">
        <v>36</v>
      </c>
      <c r="Q5" s="30"/>
    </row>
    <row r="6" spans="1:17" ht="18" customHeight="1">
      <c r="A6" s="31">
        <v>1</v>
      </c>
      <c r="C6" s="70" t="s">
        <v>87</v>
      </c>
      <c r="D6" s="71" t="s">
        <v>88</v>
      </c>
      <c r="E6" s="72" t="s">
        <v>89</v>
      </c>
      <c r="F6" s="133" t="s">
        <v>59</v>
      </c>
      <c r="G6" s="73" t="s">
        <v>80</v>
      </c>
      <c r="H6" s="34"/>
      <c r="I6" s="34"/>
      <c r="J6" s="34" t="s">
        <v>435</v>
      </c>
      <c r="K6" s="34" t="s">
        <v>436</v>
      </c>
      <c r="L6" s="34" t="s">
        <v>435</v>
      </c>
      <c r="M6" s="34" t="s">
        <v>436</v>
      </c>
      <c r="N6" s="34" t="s">
        <v>438</v>
      </c>
      <c r="O6" s="82">
        <v>1.75</v>
      </c>
      <c r="P6" s="79" t="str">
        <f>IF(ISBLANK(O6),"",IF(O6&gt;=2.03,"KSM",IF(O6&gt;=1.9,"I A",IF(O6&gt;=1.75,"II A",IF(O6&gt;=1.6,"III A",IF(O6&gt;=1.47,"I JA",IF(O6&gt;=1.35,"II JA",IF(O6&gt;=1.25,"III JA"))))))))</f>
        <v>II A</v>
      </c>
      <c r="Q6" s="30"/>
    </row>
    <row r="7" spans="1:16" ht="18" customHeight="1">
      <c r="A7" s="31">
        <v>2</v>
      </c>
      <c r="C7" s="137" t="s">
        <v>230</v>
      </c>
      <c r="D7" s="32" t="s">
        <v>231</v>
      </c>
      <c r="E7" s="72" t="s">
        <v>232</v>
      </c>
      <c r="F7" s="133" t="s">
        <v>226</v>
      </c>
      <c r="G7" s="33" t="s">
        <v>225</v>
      </c>
      <c r="H7" s="34" t="s">
        <v>435</v>
      </c>
      <c r="I7" s="34" t="s">
        <v>435</v>
      </c>
      <c r="J7" s="34" t="s">
        <v>435</v>
      </c>
      <c r="K7" s="34" t="s">
        <v>435</v>
      </c>
      <c r="L7" s="34" t="s">
        <v>438</v>
      </c>
      <c r="M7" s="34"/>
      <c r="N7" s="34"/>
      <c r="O7" s="82">
        <v>1.65</v>
      </c>
      <c r="P7" s="79" t="str">
        <f>IF(ISBLANK(O7),"",IF(O7&gt;=2.03,"KSM",IF(O7&gt;=1.9,"I A",IF(O7&gt;=1.75,"II A",IF(O7&gt;=1.6,"III A",IF(O7&gt;=1.47,"I JA",IF(O7&gt;=1.35,"II JA",IF(O7&gt;=1.25,"III JA"))))))))</f>
        <v>III A</v>
      </c>
    </row>
    <row r="8" spans="1:16" ht="18" customHeight="1">
      <c r="A8" s="31"/>
      <c r="C8" s="137" t="s">
        <v>179</v>
      </c>
      <c r="D8" s="32" t="s">
        <v>180</v>
      </c>
      <c r="E8" s="72" t="s">
        <v>181</v>
      </c>
      <c r="F8" s="133" t="s">
        <v>59</v>
      </c>
      <c r="G8" s="69" t="s">
        <v>175</v>
      </c>
      <c r="H8" s="34"/>
      <c r="I8" s="34"/>
      <c r="J8" s="34"/>
      <c r="K8" s="34"/>
      <c r="L8" s="34"/>
      <c r="M8" s="34"/>
      <c r="N8" s="34"/>
      <c r="O8" s="82" t="s">
        <v>396</v>
      </c>
      <c r="P8" s="79"/>
    </row>
  </sheetData>
  <sheetProtection/>
  <printOptions/>
  <pageMargins left="0.17" right="0.18" top="0.76" bottom="0.63" header="0.41" footer="0.29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54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5.00390625" style="1" bestFit="1" customWidth="1"/>
    <col min="2" max="2" width="5.28125" style="1" hidden="1" customWidth="1"/>
    <col min="3" max="3" width="12.8515625" style="1" customWidth="1"/>
    <col min="4" max="4" width="14.8515625" style="1" customWidth="1"/>
    <col min="5" max="5" width="10.57421875" style="1" customWidth="1"/>
    <col min="6" max="6" width="13.7109375" style="1" bestFit="1" customWidth="1"/>
    <col min="7" max="7" width="24.7109375" style="2" customWidth="1"/>
    <col min="8" max="10" width="5.421875" style="1" customWidth="1"/>
    <col min="11" max="11" width="5.421875" style="1" hidden="1" customWidth="1"/>
    <col min="12" max="15" width="5.421875" style="1" customWidth="1"/>
    <col min="16" max="16" width="6.7109375" style="1" customWidth="1"/>
    <col min="17" max="26" width="3.421875" style="1" customWidth="1"/>
    <col min="27" max="27" width="6.421875" style="1" bestFit="1" customWidth="1"/>
    <col min="28" max="16384" width="9.140625" style="1" customWidth="1"/>
  </cols>
  <sheetData>
    <row r="1" spans="1:27" ht="17.25">
      <c r="A1" s="116" t="s">
        <v>46</v>
      </c>
      <c r="B1" s="116"/>
      <c r="C1" s="117"/>
      <c r="D1" s="118"/>
      <c r="E1" s="117"/>
      <c r="F1" s="119"/>
      <c r="G1" s="120"/>
      <c r="H1" s="118"/>
      <c r="I1" s="121" t="s">
        <v>47</v>
      </c>
      <c r="J1" s="6"/>
      <c r="K1" s="6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6"/>
      <c r="Z1" s="6"/>
      <c r="AA1" s="6"/>
    </row>
    <row r="2" spans="1:29" ht="12" customHeight="1">
      <c r="A2" s="10"/>
      <c r="B2" s="10"/>
      <c r="C2" s="11"/>
      <c r="D2" s="10"/>
      <c r="E2" s="10"/>
      <c r="F2" s="12"/>
      <c r="G2" s="122" t="s">
        <v>48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5.75" thickBot="1">
      <c r="A3" s="6"/>
      <c r="B3" s="6"/>
      <c r="C3" s="107" t="s">
        <v>17</v>
      </c>
      <c r="D3" s="6"/>
      <c r="E3" s="6"/>
      <c r="F3" s="112" t="s">
        <v>38</v>
      </c>
      <c r="G3" s="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15" ht="13.5" thickBot="1">
      <c r="A4" s="6"/>
      <c r="B4" s="6"/>
      <c r="C4" s="6"/>
      <c r="D4" s="6"/>
      <c r="E4" s="6"/>
      <c r="F4" s="6"/>
      <c r="G4" s="6"/>
      <c r="H4" s="189" t="s">
        <v>18</v>
      </c>
      <c r="I4" s="190"/>
      <c r="J4" s="190"/>
      <c r="K4" s="190"/>
      <c r="L4" s="190"/>
      <c r="M4" s="190"/>
      <c r="N4" s="191"/>
      <c r="O4" s="35"/>
    </row>
    <row r="5" spans="1:16" ht="13.5" thickBot="1">
      <c r="A5" s="89" t="s">
        <v>35</v>
      </c>
      <c r="B5" s="36" t="s">
        <v>14</v>
      </c>
      <c r="C5" s="37" t="s">
        <v>4</v>
      </c>
      <c r="D5" s="38" t="s">
        <v>3</v>
      </c>
      <c r="E5" s="26" t="s">
        <v>12</v>
      </c>
      <c r="F5" s="108" t="s">
        <v>1</v>
      </c>
      <c r="G5" s="40" t="s">
        <v>2</v>
      </c>
      <c r="H5" s="41">
        <v>1</v>
      </c>
      <c r="I5" s="42">
        <v>2</v>
      </c>
      <c r="J5" s="42">
        <v>3</v>
      </c>
      <c r="K5" s="42" t="s">
        <v>15</v>
      </c>
      <c r="L5" s="42" t="s">
        <v>7</v>
      </c>
      <c r="M5" s="42" t="s">
        <v>8</v>
      </c>
      <c r="N5" s="42" t="s">
        <v>9</v>
      </c>
      <c r="O5" s="43" t="s">
        <v>19</v>
      </c>
      <c r="P5" s="83" t="s">
        <v>36</v>
      </c>
    </row>
    <row r="6" spans="1:16" ht="12.75">
      <c r="A6" s="192" t="s">
        <v>0</v>
      </c>
      <c r="B6" s="192"/>
      <c r="C6" s="109" t="s">
        <v>140</v>
      </c>
      <c r="D6" s="44" t="s">
        <v>200</v>
      </c>
      <c r="E6" s="110" t="s">
        <v>201</v>
      </c>
      <c r="F6" s="73" t="s">
        <v>59</v>
      </c>
      <c r="G6" s="73" t="s">
        <v>191</v>
      </c>
      <c r="H6" s="46">
        <v>4.15</v>
      </c>
      <c r="I6" s="46" t="s">
        <v>410</v>
      </c>
      <c r="J6" s="46">
        <v>4.33</v>
      </c>
      <c r="K6" s="47"/>
      <c r="L6" s="46">
        <v>4.6</v>
      </c>
      <c r="M6" s="46">
        <v>4.35</v>
      </c>
      <c r="N6" s="46">
        <v>4.38</v>
      </c>
      <c r="O6" s="194">
        <f>MAX(H6:J6,L6:N6)</f>
        <v>4.6</v>
      </c>
      <c r="P6" s="195" t="str">
        <f>IF(ISBLANK(O6),"",IF(O6&gt;=6,"KSM",IF(O6&gt;=5.6,"I A",IF(O6&gt;=5.15,"II A",IF(O6&gt;=4.6,"III A",IF(O6&gt;=4.2,"I JA",IF(O6&gt;=3.85,"II JA",IF(O6&gt;=3.6,"III JA"))))))))</f>
        <v>III A</v>
      </c>
    </row>
    <row r="7" spans="1:16" ht="12.75">
      <c r="A7" s="193"/>
      <c r="B7" s="193"/>
      <c r="C7" s="109"/>
      <c r="D7" s="44"/>
      <c r="E7" s="110"/>
      <c r="F7" s="45"/>
      <c r="G7" s="111"/>
      <c r="H7" s="48" t="s">
        <v>416</v>
      </c>
      <c r="I7" s="48" t="s">
        <v>395</v>
      </c>
      <c r="J7" s="48" t="s">
        <v>401</v>
      </c>
      <c r="K7" s="48"/>
      <c r="L7" s="48" t="s">
        <v>421</v>
      </c>
      <c r="M7" s="48" t="s">
        <v>420</v>
      </c>
      <c r="N7" s="48" t="s">
        <v>416</v>
      </c>
      <c r="O7" s="194"/>
      <c r="P7" s="196"/>
    </row>
    <row r="8" spans="1:16" ht="12.75">
      <c r="A8" s="192" t="s">
        <v>5</v>
      </c>
      <c r="B8" s="192"/>
      <c r="C8" s="70" t="s">
        <v>127</v>
      </c>
      <c r="D8" s="71" t="s">
        <v>222</v>
      </c>
      <c r="E8" s="72" t="s">
        <v>223</v>
      </c>
      <c r="F8" s="73" t="s">
        <v>226</v>
      </c>
      <c r="G8" s="73" t="s">
        <v>379</v>
      </c>
      <c r="H8" s="46">
        <v>4.3</v>
      </c>
      <c r="I8" s="46">
        <v>4.6</v>
      </c>
      <c r="J8" s="46">
        <v>4.37</v>
      </c>
      <c r="K8" s="47"/>
      <c r="L8" s="46">
        <v>4.26</v>
      </c>
      <c r="M8" s="46">
        <v>4.17</v>
      </c>
      <c r="N8" s="46">
        <v>4.34</v>
      </c>
      <c r="O8" s="194">
        <f>MAX(H8:J8,L8:N8)</f>
        <v>4.6</v>
      </c>
      <c r="P8" s="195" t="str">
        <f>IF(ISBLANK(O8),"",IF(O8&gt;=6,"KSM",IF(O8&gt;=5.6,"I A",IF(O8&gt;=5.15,"II A",IF(O8&gt;=4.6,"III A",IF(O8&gt;=4.2,"I JA",IF(O8&gt;=3.85,"II JA",IF(O8&gt;=3.6,"III JA"))))))))</f>
        <v>III A</v>
      </c>
    </row>
    <row r="9" spans="1:16" ht="12.75">
      <c r="A9" s="193"/>
      <c r="B9" s="193"/>
      <c r="C9" s="70"/>
      <c r="D9" s="71"/>
      <c r="E9" s="72"/>
      <c r="F9" s="45"/>
      <c r="G9" s="111"/>
      <c r="H9" s="48" t="s">
        <v>404</v>
      </c>
      <c r="I9" s="48" t="s">
        <v>422</v>
      </c>
      <c r="J9" s="48" t="s">
        <v>399</v>
      </c>
      <c r="K9" s="48"/>
      <c r="L9" s="48" t="s">
        <v>422</v>
      </c>
      <c r="M9" s="48" t="s">
        <v>423</v>
      </c>
      <c r="N9" s="48" t="s">
        <v>405</v>
      </c>
      <c r="O9" s="194"/>
      <c r="P9" s="196"/>
    </row>
    <row r="10" spans="1:16" ht="12.75">
      <c r="A10" s="192" t="s">
        <v>6</v>
      </c>
      <c r="B10" s="192"/>
      <c r="C10" s="109" t="s">
        <v>68</v>
      </c>
      <c r="D10" s="44" t="s">
        <v>202</v>
      </c>
      <c r="E10" s="110" t="s">
        <v>203</v>
      </c>
      <c r="F10" s="73" t="s">
        <v>59</v>
      </c>
      <c r="G10" s="73" t="s">
        <v>191</v>
      </c>
      <c r="H10" s="46" t="s">
        <v>410</v>
      </c>
      <c r="I10" s="46" t="s">
        <v>410</v>
      </c>
      <c r="J10" s="46" t="s">
        <v>410</v>
      </c>
      <c r="K10" s="47"/>
      <c r="L10" s="46" t="s">
        <v>410</v>
      </c>
      <c r="M10" s="46" t="s">
        <v>410</v>
      </c>
      <c r="N10" s="46">
        <v>4.42</v>
      </c>
      <c r="O10" s="194">
        <f>MAX(H10:J10,L10:N10)</f>
        <v>4.42</v>
      </c>
      <c r="P10" s="195" t="str">
        <f>IF(ISBLANK(O10),"",IF(O10&gt;=6,"KSM",IF(O10&gt;=5.6,"I A",IF(O10&gt;=5.15,"II A",IF(O10&gt;=4.6,"III A",IF(O10&gt;=4.2,"I JA",IF(O10&gt;=3.85,"II JA",IF(O10&gt;=3.6,"III JA"))))))))</f>
        <v>I JA</v>
      </c>
    </row>
    <row r="11" spans="1:16" ht="12.75">
      <c r="A11" s="193"/>
      <c r="B11" s="193"/>
      <c r="C11" s="109"/>
      <c r="D11" s="44"/>
      <c r="E11" s="110"/>
      <c r="F11" s="45"/>
      <c r="G11" s="111"/>
      <c r="H11" s="48"/>
      <c r="I11" s="48"/>
      <c r="J11" s="48"/>
      <c r="K11" s="48"/>
      <c r="L11" s="48"/>
      <c r="M11" s="48"/>
      <c r="N11" s="48" t="s">
        <v>395</v>
      </c>
      <c r="O11" s="194"/>
      <c r="P11" s="196"/>
    </row>
    <row r="12" spans="1:16" ht="12.75">
      <c r="A12" s="192" t="s">
        <v>5</v>
      </c>
      <c r="B12" s="192"/>
      <c r="C12" s="109" t="s">
        <v>182</v>
      </c>
      <c r="D12" s="44" t="s">
        <v>183</v>
      </c>
      <c r="E12" s="110" t="s">
        <v>178</v>
      </c>
      <c r="F12" s="133" t="s">
        <v>59</v>
      </c>
      <c r="G12" s="33" t="s">
        <v>175</v>
      </c>
      <c r="H12" s="46">
        <v>4.12</v>
      </c>
      <c r="I12" s="46">
        <v>4.1</v>
      </c>
      <c r="J12" s="46">
        <v>4.27</v>
      </c>
      <c r="K12" s="47"/>
      <c r="L12" s="46">
        <v>4.21</v>
      </c>
      <c r="M12" s="46">
        <v>4.28</v>
      </c>
      <c r="N12" s="46">
        <v>4</v>
      </c>
      <c r="O12" s="194">
        <f>MAX(H12:J12,L12:N12)</f>
        <v>4.28</v>
      </c>
      <c r="P12" s="195" t="str">
        <f>IF(ISBLANK(O12),"",IF(O12&gt;=6,"KSM",IF(O12&gt;=5.6,"I A",IF(O12&gt;=5.15,"II A",IF(O12&gt;=4.6,"III A",IF(O12&gt;=4.2,"I JA",IF(O12&gt;=3.85,"II JA",IF(O12&gt;=3.6,"III JA"))))))))</f>
        <v>I JA</v>
      </c>
    </row>
    <row r="13" spans="1:16" ht="12.75">
      <c r="A13" s="193"/>
      <c r="B13" s="193"/>
      <c r="C13" s="109"/>
      <c r="D13" s="44"/>
      <c r="E13" s="110"/>
      <c r="F13" s="45"/>
      <c r="G13" s="111"/>
      <c r="H13" s="48" t="s">
        <v>399</v>
      </c>
      <c r="I13" s="48" t="s">
        <v>394</v>
      </c>
      <c r="J13" s="48" t="s">
        <v>398</v>
      </c>
      <c r="K13" s="48"/>
      <c r="L13" s="48" t="s">
        <v>402</v>
      </c>
      <c r="M13" s="48" t="s">
        <v>400</v>
      </c>
      <c r="N13" s="48" t="s">
        <v>422</v>
      </c>
      <c r="O13" s="194"/>
      <c r="P13" s="196"/>
    </row>
    <row r="14" spans="1:16" ht="12.75">
      <c r="A14" s="192" t="s">
        <v>6</v>
      </c>
      <c r="B14" s="192"/>
      <c r="C14" s="109" t="s">
        <v>111</v>
      </c>
      <c r="D14" s="44" t="s">
        <v>184</v>
      </c>
      <c r="E14" s="110" t="s">
        <v>185</v>
      </c>
      <c r="F14" s="133" t="s">
        <v>59</v>
      </c>
      <c r="G14" s="33" t="s">
        <v>175</v>
      </c>
      <c r="H14" s="46">
        <v>3.93</v>
      </c>
      <c r="I14" s="46" t="s">
        <v>410</v>
      </c>
      <c r="J14" s="46">
        <v>3.77</v>
      </c>
      <c r="K14" s="47"/>
      <c r="L14" s="46">
        <v>3.89</v>
      </c>
      <c r="M14" s="46">
        <v>3.81</v>
      </c>
      <c r="N14" s="46">
        <v>3.82</v>
      </c>
      <c r="O14" s="194">
        <f>MAX(H14:J14,L14:N14)</f>
        <v>3.93</v>
      </c>
      <c r="P14" s="195" t="str">
        <f>IF(ISBLANK(O14),"",IF(O14&gt;=6,"KSM",IF(O14&gt;=5.6,"I A",IF(O14&gt;=5.15,"II A",IF(O14&gt;=4.6,"III A",IF(O14&gt;=4.2,"I JA",IF(O14&gt;=3.85,"II JA",IF(O14&gt;=3.6,"III JA"))))))))</f>
        <v>II JA</v>
      </c>
    </row>
    <row r="15" spans="1:16" ht="14.25" customHeight="1">
      <c r="A15" s="193"/>
      <c r="B15" s="193"/>
      <c r="C15" s="109"/>
      <c r="D15" s="44"/>
      <c r="E15" s="110"/>
      <c r="F15" s="45"/>
      <c r="G15" s="111"/>
      <c r="H15" s="48" t="s">
        <v>400</v>
      </c>
      <c r="I15" s="48"/>
      <c r="J15" s="48" t="s">
        <v>419</v>
      </c>
      <c r="K15" s="48"/>
      <c r="L15" s="48" t="s">
        <v>400</v>
      </c>
      <c r="M15" s="48" t="s">
        <v>422</v>
      </c>
      <c r="N15" s="48" t="s">
        <v>395</v>
      </c>
      <c r="O15" s="194"/>
      <c r="P15" s="196"/>
    </row>
    <row r="16" spans="1:16" ht="12.75">
      <c r="A16" s="192"/>
      <c r="B16" s="192"/>
      <c r="C16" s="109" t="s">
        <v>118</v>
      </c>
      <c r="D16" s="44" t="s">
        <v>165</v>
      </c>
      <c r="E16" s="110" t="s">
        <v>166</v>
      </c>
      <c r="F16" s="133" t="s">
        <v>59</v>
      </c>
      <c r="G16" s="139" t="s">
        <v>167</v>
      </c>
      <c r="H16" s="46"/>
      <c r="I16" s="46"/>
      <c r="J16" s="46"/>
      <c r="K16" s="47"/>
      <c r="L16" s="46"/>
      <c r="M16" s="46"/>
      <c r="N16" s="46"/>
      <c r="O16" s="194">
        <f>MAX(H16:J16,L16:N16)</f>
        <v>0</v>
      </c>
      <c r="P16" s="195"/>
    </row>
    <row r="17" spans="1:16" ht="12.75">
      <c r="A17" s="193"/>
      <c r="B17" s="193"/>
      <c r="C17" s="109"/>
      <c r="D17" s="44"/>
      <c r="E17" s="110"/>
      <c r="F17" s="45"/>
      <c r="G17" s="111"/>
      <c r="H17" s="48"/>
      <c r="I17" s="48"/>
      <c r="J17" s="48"/>
      <c r="K17" s="48"/>
      <c r="L17" s="48"/>
      <c r="M17" s="48"/>
      <c r="N17" s="48"/>
      <c r="O17" s="194"/>
      <c r="P17" s="196"/>
    </row>
    <row r="18" ht="12.75">
      <c r="G18" s="1"/>
    </row>
    <row r="19" ht="12.75">
      <c r="G19" s="1"/>
    </row>
    <row r="20" ht="12.75">
      <c r="G20" s="1"/>
    </row>
    <row r="21" ht="12.75">
      <c r="G21" s="1"/>
    </row>
    <row r="22" ht="12.75">
      <c r="G22" s="1"/>
    </row>
    <row r="23" ht="12.75">
      <c r="G23" s="1"/>
    </row>
    <row r="24" ht="12.75">
      <c r="G24" s="1"/>
    </row>
    <row r="25" ht="12.75">
      <c r="G25" s="1"/>
    </row>
    <row r="26" ht="12.75">
      <c r="G26" s="1"/>
    </row>
    <row r="27" ht="12.75">
      <c r="G27" s="1"/>
    </row>
    <row r="28" ht="12.75">
      <c r="G28" s="1"/>
    </row>
    <row r="29" ht="12.75">
      <c r="G29" s="1"/>
    </row>
    <row r="30" ht="12.75">
      <c r="G30" s="1"/>
    </row>
    <row r="31" ht="12.75">
      <c r="G31" s="1"/>
    </row>
    <row r="32" ht="12.75">
      <c r="G32" s="1"/>
    </row>
    <row r="33" ht="12.75">
      <c r="G33" s="1"/>
    </row>
    <row r="34" ht="12.75">
      <c r="G34" s="1"/>
    </row>
    <row r="35" ht="12.75">
      <c r="G35" s="1"/>
    </row>
    <row r="36" ht="12.75">
      <c r="G36" s="1"/>
    </row>
    <row r="37" ht="12.75">
      <c r="G37" s="1"/>
    </row>
    <row r="38" ht="12.75">
      <c r="G38" s="1"/>
    </row>
    <row r="39" ht="12.75">
      <c r="G39" s="1"/>
    </row>
    <row r="40" ht="12.75">
      <c r="G40" s="1"/>
    </row>
    <row r="41" ht="12.75">
      <c r="G41" s="1"/>
    </row>
    <row r="42" ht="12.75">
      <c r="G42" s="1"/>
    </row>
    <row r="43" ht="12.75">
      <c r="G43" s="1"/>
    </row>
    <row r="44" ht="12.75">
      <c r="G44" s="1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</sheetData>
  <sheetProtection/>
  <mergeCells count="25">
    <mergeCell ref="O8:O9"/>
    <mergeCell ref="P8:P9"/>
    <mergeCell ref="B14:B15"/>
    <mergeCell ref="O14:O15"/>
    <mergeCell ref="P14:P15"/>
    <mergeCell ref="A6:A7"/>
    <mergeCell ref="B6:B7"/>
    <mergeCell ref="O6:O7"/>
    <mergeCell ref="P6:P7"/>
    <mergeCell ref="A10:A11"/>
    <mergeCell ref="B10:B11"/>
    <mergeCell ref="O10:O11"/>
    <mergeCell ref="P10:P11"/>
    <mergeCell ref="A8:A9"/>
    <mergeCell ref="B8:B9"/>
    <mergeCell ref="H4:N4"/>
    <mergeCell ref="A16:A17"/>
    <mergeCell ref="B16:B17"/>
    <mergeCell ref="O16:O17"/>
    <mergeCell ref="P16:P17"/>
    <mergeCell ref="A12:A13"/>
    <mergeCell ref="B12:B13"/>
    <mergeCell ref="O12:O13"/>
    <mergeCell ref="P12:P13"/>
    <mergeCell ref="A14:A15"/>
  </mergeCells>
  <printOptions/>
  <pageMargins left="0.17" right="0.18" top="0.76" bottom="0.63" header="0.41" footer="0.29"/>
  <pageSetup fitToWidth="0" fitToHeight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4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5.00390625" style="1" bestFit="1" customWidth="1"/>
    <col min="2" max="2" width="5.28125" style="1" hidden="1" customWidth="1"/>
    <col min="3" max="3" width="12.8515625" style="1" customWidth="1"/>
    <col min="4" max="4" width="14.8515625" style="1" customWidth="1"/>
    <col min="5" max="5" width="10.57421875" style="1" customWidth="1"/>
    <col min="6" max="6" width="13.7109375" style="1" bestFit="1" customWidth="1"/>
    <col min="7" max="7" width="22.28125" style="2" bestFit="1" customWidth="1"/>
    <col min="8" max="10" width="5.421875" style="1" customWidth="1"/>
    <col min="11" max="11" width="5.421875" style="1" hidden="1" customWidth="1"/>
    <col min="12" max="14" width="5.421875" style="1" customWidth="1"/>
    <col min="15" max="15" width="5.421875" style="80" customWidth="1"/>
    <col min="16" max="16" width="6.7109375" style="80" customWidth="1"/>
    <col min="17" max="26" width="3.421875" style="1" customWidth="1"/>
    <col min="27" max="27" width="6.421875" style="1" bestFit="1" customWidth="1"/>
    <col min="28" max="16384" width="9.140625" style="1" customWidth="1"/>
  </cols>
  <sheetData>
    <row r="1" spans="1:27" ht="17.25">
      <c r="A1" s="116" t="s">
        <v>46</v>
      </c>
      <c r="B1" s="116"/>
      <c r="C1" s="117"/>
      <c r="D1" s="118"/>
      <c r="E1" s="117"/>
      <c r="F1" s="119"/>
      <c r="G1" s="120"/>
      <c r="H1" s="118"/>
      <c r="I1" s="121" t="s">
        <v>47</v>
      </c>
      <c r="J1" s="6"/>
      <c r="K1" s="6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6"/>
      <c r="Z1" s="6"/>
      <c r="AA1" s="6"/>
    </row>
    <row r="2" spans="1:29" ht="14.25" customHeight="1">
      <c r="A2" s="10"/>
      <c r="B2" s="10"/>
      <c r="C2" s="11"/>
      <c r="D2" s="10"/>
      <c r="E2" s="10"/>
      <c r="F2" s="12"/>
      <c r="G2" s="122" t="s">
        <v>48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8" thickBot="1">
      <c r="A3" s="6"/>
      <c r="B3" s="55" t="s">
        <v>37</v>
      </c>
      <c r="C3" s="107" t="s">
        <v>17</v>
      </c>
      <c r="D3" s="6"/>
      <c r="E3" s="6"/>
      <c r="F3" s="112" t="s">
        <v>39</v>
      </c>
      <c r="G3" s="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15" ht="15.75" customHeight="1" thickBot="1">
      <c r="A4" s="6"/>
      <c r="B4" s="55" t="s">
        <v>37</v>
      </c>
      <c r="C4" s="6"/>
      <c r="D4" s="6"/>
      <c r="E4" s="6"/>
      <c r="F4" s="6"/>
      <c r="G4" s="6"/>
      <c r="H4" s="189" t="s">
        <v>18</v>
      </c>
      <c r="I4" s="190"/>
      <c r="J4" s="190"/>
      <c r="K4" s="190"/>
      <c r="L4" s="190"/>
      <c r="M4" s="190"/>
      <c r="N4" s="191"/>
      <c r="O4" s="35"/>
    </row>
    <row r="5" spans="1:16" ht="18" thickBot="1">
      <c r="A5" s="89" t="s">
        <v>35</v>
      </c>
      <c r="B5" s="55" t="s">
        <v>37</v>
      </c>
      <c r="C5" s="37" t="s">
        <v>4</v>
      </c>
      <c r="D5" s="38" t="s">
        <v>3</v>
      </c>
      <c r="E5" s="26" t="s">
        <v>12</v>
      </c>
      <c r="F5" s="108" t="s">
        <v>1</v>
      </c>
      <c r="G5" s="40" t="s">
        <v>2</v>
      </c>
      <c r="H5" s="41">
        <v>1</v>
      </c>
      <c r="I5" s="42">
        <v>2</v>
      </c>
      <c r="J5" s="42">
        <v>3</v>
      </c>
      <c r="K5" s="42" t="s">
        <v>15</v>
      </c>
      <c r="L5" s="42" t="s">
        <v>7</v>
      </c>
      <c r="M5" s="42" t="s">
        <v>8</v>
      </c>
      <c r="N5" s="42" t="s">
        <v>9</v>
      </c>
      <c r="O5" s="43" t="s">
        <v>19</v>
      </c>
      <c r="P5" s="94" t="s">
        <v>36</v>
      </c>
    </row>
    <row r="6" spans="1:16" ht="13.5">
      <c r="A6" s="192" t="s">
        <v>0</v>
      </c>
      <c r="B6" s="192"/>
      <c r="C6" s="134" t="s">
        <v>81</v>
      </c>
      <c r="D6" s="135" t="s">
        <v>82</v>
      </c>
      <c r="E6" s="140" t="s">
        <v>83</v>
      </c>
      <c r="F6" s="133" t="s">
        <v>59</v>
      </c>
      <c r="G6" s="73" t="s">
        <v>80</v>
      </c>
      <c r="H6" s="46">
        <v>5.22</v>
      </c>
      <c r="I6" s="46">
        <v>4.88</v>
      </c>
      <c r="J6" s="46">
        <v>4.86</v>
      </c>
      <c r="K6" s="47"/>
      <c r="L6" s="46">
        <v>4.95</v>
      </c>
      <c r="M6" s="46">
        <v>5.05</v>
      </c>
      <c r="N6" s="46">
        <v>5.03</v>
      </c>
      <c r="O6" s="197">
        <f>MAX(H6:J6,L6:N6)</f>
        <v>5.22</v>
      </c>
      <c r="P6" s="195" t="str">
        <f>IF(ISBLANK(O6),"",IF(O6&gt;=7.2,"KSM",IF(O6&gt;=6.7,"I A",IF(O6&gt;=6.2,"II A",IF(O6&gt;=5.6,"III A",IF(O6&gt;=5,"I JA",IF(O6&gt;=4.45,"II JA",IF(O6&gt;=4,"III JA"))))))))</f>
        <v>I JA</v>
      </c>
    </row>
    <row r="7" spans="1:16" ht="12.75">
      <c r="A7" s="193"/>
      <c r="B7" s="193"/>
      <c r="C7" s="109"/>
      <c r="D7" s="44"/>
      <c r="E7" s="141"/>
      <c r="F7" s="45"/>
      <c r="G7" s="188" t="s">
        <v>417</v>
      </c>
      <c r="H7" s="48" t="s">
        <v>397</v>
      </c>
      <c r="I7" s="48" t="s">
        <v>393</v>
      </c>
      <c r="J7" s="48" t="s">
        <v>395</v>
      </c>
      <c r="K7" s="48"/>
      <c r="L7" s="48" t="s">
        <v>416</v>
      </c>
      <c r="M7" s="48" t="s">
        <v>419</v>
      </c>
      <c r="N7" s="48" t="s">
        <v>384</v>
      </c>
      <c r="O7" s="198"/>
      <c r="P7" s="196"/>
    </row>
    <row r="8" spans="1:16" ht="12.75">
      <c r="A8" s="192" t="s">
        <v>5</v>
      </c>
      <c r="B8" s="192"/>
      <c r="C8" s="70" t="s">
        <v>98</v>
      </c>
      <c r="D8" s="71" t="s">
        <v>99</v>
      </c>
      <c r="E8" s="140" t="s">
        <v>100</v>
      </c>
      <c r="F8" s="133" t="s">
        <v>59</v>
      </c>
      <c r="G8" s="73" t="s">
        <v>97</v>
      </c>
      <c r="H8" s="46">
        <v>4.92</v>
      </c>
      <c r="I8" s="46" t="s">
        <v>410</v>
      </c>
      <c r="J8" s="46" t="s">
        <v>410</v>
      </c>
      <c r="K8" s="47"/>
      <c r="L8" s="46" t="s">
        <v>410</v>
      </c>
      <c r="M8" s="46" t="s">
        <v>410</v>
      </c>
      <c r="N8" s="46">
        <v>5.11</v>
      </c>
      <c r="O8" s="194">
        <f>MAX(H8:J8,L8:N8)</f>
        <v>5.11</v>
      </c>
      <c r="P8" s="195" t="str">
        <f>IF(ISBLANK(O8),"",IF(O8&gt;=7.2,"KSM",IF(O8&gt;=6.7,"I A",IF(O8&gt;=6.2,"II A",IF(O8&gt;=5.6,"III A",IF(O8&gt;=5,"I JA",IF(O8&gt;=4.45,"II JA",IF(O8&gt;=4,"III JA"))))))))</f>
        <v>I JA</v>
      </c>
    </row>
    <row r="9" spans="1:16" ht="12.75">
      <c r="A9" s="193"/>
      <c r="B9" s="193"/>
      <c r="C9" s="109"/>
      <c r="D9" s="44"/>
      <c r="E9" s="141"/>
      <c r="F9" s="45"/>
      <c r="G9" s="188" t="s">
        <v>417</v>
      </c>
      <c r="H9" s="48" t="s">
        <v>397</v>
      </c>
      <c r="I9" s="48"/>
      <c r="J9" s="48"/>
      <c r="K9" s="48"/>
      <c r="L9" s="48"/>
      <c r="M9" s="48"/>
      <c r="N9" s="48" t="s">
        <v>404</v>
      </c>
      <c r="O9" s="194"/>
      <c r="P9" s="196"/>
    </row>
    <row r="10" spans="1:16" ht="12.75">
      <c r="A10" s="192" t="s">
        <v>6</v>
      </c>
      <c r="B10" s="192"/>
      <c r="C10" s="109" t="s">
        <v>186</v>
      </c>
      <c r="D10" s="44" t="s">
        <v>187</v>
      </c>
      <c r="E10" s="141" t="s">
        <v>188</v>
      </c>
      <c r="F10" s="133" t="s">
        <v>59</v>
      </c>
      <c r="G10" s="69" t="s">
        <v>175</v>
      </c>
      <c r="H10" s="46">
        <v>3.63</v>
      </c>
      <c r="I10" s="46" t="s">
        <v>410</v>
      </c>
      <c r="J10" s="46">
        <v>3.65</v>
      </c>
      <c r="K10" s="47"/>
      <c r="L10" s="46">
        <v>3.77</v>
      </c>
      <c r="M10" s="46">
        <v>3.55</v>
      </c>
      <c r="N10" s="46">
        <v>3.57</v>
      </c>
      <c r="O10" s="194">
        <f>MAX(H10:J10,L10:N10)</f>
        <v>3.77</v>
      </c>
      <c r="P10" s="195"/>
    </row>
    <row r="11" spans="1:16" ht="12.75">
      <c r="A11" s="193"/>
      <c r="B11" s="193"/>
      <c r="C11" s="109"/>
      <c r="D11" s="44"/>
      <c r="E11" s="110"/>
      <c r="F11" s="45"/>
      <c r="G11" s="188" t="s">
        <v>417</v>
      </c>
      <c r="H11" s="48" t="s">
        <v>393</v>
      </c>
      <c r="I11" s="48"/>
      <c r="J11" s="48" t="s">
        <v>420</v>
      </c>
      <c r="K11" s="48"/>
      <c r="L11" s="48" t="s">
        <v>419</v>
      </c>
      <c r="M11" s="48" t="s">
        <v>416</v>
      </c>
      <c r="N11" s="48" t="s">
        <v>395</v>
      </c>
      <c r="O11" s="194"/>
      <c r="P11" s="196"/>
    </row>
    <row r="12" spans="1:16" ht="12.75">
      <c r="A12" s="192"/>
      <c r="B12" s="192"/>
      <c r="C12" s="109" t="s">
        <v>197</v>
      </c>
      <c r="D12" s="44" t="s">
        <v>198</v>
      </c>
      <c r="E12" s="110" t="s">
        <v>199</v>
      </c>
      <c r="F12" s="73" t="s">
        <v>59</v>
      </c>
      <c r="G12" s="73" t="s">
        <v>191</v>
      </c>
      <c r="H12" s="46"/>
      <c r="I12" s="46"/>
      <c r="J12" s="46"/>
      <c r="K12" s="47"/>
      <c r="L12" s="46"/>
      <c r="M12" s="46"/>
      <c r="N12" s="46"/>
      <c r="O12" s="194" t="s">
        <v>396</v>
      </c>
      <c r="P12" s="195"/>
    </row>
    <row r="13" spans="1:16" ht="12.75">
      <c r="A13" s="193"/>
      <c r="B13" s="193"/>
      <c r="C13" s="109"/>
      <c r="D13" s="44"/>
      <c r="E13" s="110"/>
      <c r="F13" s="45"/>
      <c r="G13" s="188" t="s">
        <v>417</v>
      </c>
      <c r="H13" s="48"/>
      <c r="I13" s="48"/>
      <c r="J13" s="48"/>
      <c r="K13" s="48"/>
      <c r="L13" s="48"/>
      <c r="M13" s="48"/>
      <c r="N13" s="48"/>
      <c r="O13" s="194"/>
      <c r="P13" s="196"/>
    </row>
    <row r="14" ht="12.75">
      <c r="G14" s="1"/>
    </row>
    <row r="15" ht="12.75">
      <c r="G15" s="1"/>
    </row>
    <row r="16" ht="12.75">
      <c r="G16" s="1"/>
    </row>
    <row r="17" ht="12.75">
      <c r="G17" s="1"/>
    </row>
    <row r="18" ht="12.75">
      <c r="G18" s="1"/>
    </row>
    <row r="19" ht="12.75">
      <c r="G19" s="1"/>
    </row>
    <row r="20" ht="12.75">
      <c r="G20" s="1"/>
    </row>
    <row r="21" ht="12.75">
      <c r="G21" s="1"/>
    </row>
    <row r="22" ht="12.75">
      <c r="G22" s="1"/>
    </row>
    <row r="23" ht="12.75">
      <c r="G23" s="1"/>
    </row>
    <row r="24" ht="12.75">
      <c r="G24" s="1"/>
    </row>
    <row r="25" ht="12.75">
      <c r="G25" s="1"/>
    </row>
    <row r="26" ht="12.75">
      <c r="G26" s="1"/>
    </row>
    <row r="27" ht="12.75">
      <c r="G27" s="1"/>
    </row>
    <row r="28" ht="12.75">
      <c r="G28" s="1"/>
    </row>
    <row r="29" ht="12.75">
      <c r="G29" s="1"/>
    </row>
    <row r="30" ht="12.75">
      <c r="G30" s="1"/>
    </row>
    <row r="31" ht="12.75">
      <c r="G31" s="1"/>
    </row>
    <row r="32" ht="12.75">
      <c r="G32" s="1"/>
    </row>
    <row r="33" ht="12.75">
      <c r="G33" s="1"/>
    </row>
    <row r="34" ht="12.75">
      <c r="G34" s="1"/>
    </row>
    <row r="35" ht="12.75">
      <c r="G35" s="1"/>
    </row>
    <row r="36" ht="12.75">
      <c r="G36" s="1"/>
    </row>
    <row r="37" ht="12.75">
      <c r="G37" s="1"/>
    </row>
    <row r="38" ht="12.75">
      <c r="G38" s="1"/>
    </row>
    <row r="39" ht="12.75">
      <c r="G39" s="1"/>
    </row>
    <row r="40" ht="12.75">
      <c r="G40" s="1"/>
    </row>
    <row r="41" ht="12.75">
      <c r="G41" s="1"/>
    </row>
    <row r="42" ht="12.75">
      <c r="G42" s="1"/>
    </row>
    <row r="43" ht="12.75">
      <c r="G43" s="1"/>
    </row>
    <row r="44" ht="12.75">
      <c r="G44" s="1"/>
    </row>
  </sheetData>
  <sheetProtection/>
  <mergeCells count="17">
    <mergeCell ref="A10:A11"/>
    <mergeCell ref="B10:B11"/>
    <mergeCell ref="O10:O11"/>
    <mergeCell ref="P10:P11"/>
    <mergeCell ref="A12:A13"/>
    <mergeCell ref="B12:B13"/>
    <mergeCell ref="O12:O13"/>
    <mergeCell ref="P12:P13"/>
    <mergeCell ref="H4:N4"/>
    <mergeCell ref="A6:A7"/>
    <mergeCell ref="B6:B7"/>
    <mergeCell ref="O6:O7"/>
    <mergeCell ref="P6:P7"/>
    <mergeCell ref="A8:A9"/>
    <mergeCell ref="B8:B9"/>
    <mergeCell ref="O8:O9"/>
    <mergeCell ref="P8:P9"/>
  </mergeCells>
  <printOptions/>
  <pageMargins left="0.17" right="0.18" top="0.76" bottom="0.63" header="0.41" footer="0.29"/>
  <pageSetup fitToWidth="0" fitToHeight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AC21"/>
  <sheetViews>
    <sheetView zoomScalePageLayoutView="0" workbookViewId="0" topLeftCell="A1">
      <selection activeCell="C26" sqref="C25:C26"/>
    </sheetView>
  </sheetViews>
  <sheetFormatPr defaultColWidth="9.140625" defaultRowHeight="12.75"/>
  <cols>
    <col min="1" max="1" width="5.00390625" style="1" bestFit="1" customWidth="1"/>
    <col min="2" max="2" width="5.28125" style="1" hidden="1" customWidth="1"/>
    <col min="3" max="3" width="9.7109375" style="1" customWidth="1"/>
    <col min="4" max="4" width="13.421875" style="1" customWidth="1"/>
    <col min="5" max="5" width="10.57421875" style="1" customWidth="1"/>
    <col min="6" max="6" width="13.7109375" style="1" bestFit="1" customWidth="1"/>
    <col min="7" max="7" width="24.57421875" style="2" customWidth="1"/>
    <col min="8" max="10" width="5.421875" style="1" customWidth="1"/>
    <col min="11" max="11" width="5.421875" style="1" hidden="1" customWidth="1"/>
    <col min="12" max="14" width="5.421875" style="1" customWidth="1"/>
    <col min="15" max="15" width="5.421875" style="80" customWidth="1"/>
    <col min="16" max="16" width="6.421875" style="80" bestFit="1" customWidth="1"/>
    <col min="17" max="26" width="3.421875" style="1" customWidth="1"/>
    <col min="27" max="27" width="6.421875" style="1" bestFit="1" customWidth="1"/>
    <col min="28" max="16384" width="9.140625" style="1" customWidth="1"/>
  </cols>
  <sheetData>
    <row r="1" spans="1:27" ht="17.25">
      <c r="A1" s="116" t="s">
        <v>46</v>
      </c>
      <c r="B1" s="116"/>
      <c r="C1" s="117"/>
      <c r="D1" s="118"/>
      <c r="E1" s="117"/>
      <c r="F1" s="119"/>
      <c r="G1" s="120"/>
      <c r="H1" s="118"/>
      <c r="I1" s="121" t="s">
        <v>47</v>
      </c>
      <c r="J1" s="6"/>
      <c r="K1" s="6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6"/>
      <c r="Z1" s="6"/>
      <c r="AA1" s="6"/>
    </row>
    <row r="2" spans="1:29" ht="12.75">
      <c r="A2" s="10"/>
      <c r="B2" s="10"/>
      <c r="C2" s="11"/>
      <c r="D2" s="10"/>
      <c r="E2" s="10"/>
      <c r="F2" s="12"/>
      <c r="G2" s="122" t="s">
        <v>48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5.75" thickBot="1">
      <c r="A3" s="6"/>
      <c r="B3" s="6"/>
      <c r="C3" s="107" t="s">
        <v>11</v>
      </c>
      <c r="D3" s="6"/>
      <c r="E3" s="6"/>
      <c r="F3" s="112" t="s">
        <v>38</v>
      </c>
      <c r="G3" s="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15" ht="13.5" thickBot="1">
      <c r="A4" s="6"/>
      <c r="B4" s="6"/>
      <c r="C4" s="6"/>
      <c r="D4" s="6"/>
      <c r="E4" s="6"/>
      <c r="F4" s="6"/>
      <c r="G4" s="6"/>
      <c r="H4" s="189" t="s">
        <v>18</v>
      </c>
      <c r="I4" s="190"/>
      <c r="J4" s="190"/>
      <c r="K4" s="190"/>
      <c r="L4" s="190"/>
      <c r="M4" s="190"/>
      <c r="N4" s="191"/>
      <c r="O4" s="35"/>
    </row>
    <row r="5" spans="1:16" ht="13.5" thickBot="1">
      <c r="A5" s="89" t="s">
        <v>35</v>
      </c>
      <c r="B5" s="36" t="s">
        <v>14</v>
      </c>
      <c r="C5" s="37" t="s">
        <v>4</v>
      </c>
      <c r="D5" s="38" t="s">
        <v>3</v>
      </c>
      <c r="E5" s="26" t="s">
        <v>12</v>
      </c>
      <c r="F5" s="108" t="s">
        <v>1</v>
      </c>
      <c r="G5" s="40" t="s">
        <v>2</v>
      </c>
      <c r="H5" s="41">
        <v>1</v>
      </c>
      <c r="I5" s="42">
        <v>2</v>
      </c>
      <c r="J5" s="42">
        <v>3</v>
      </c>
      <c r="K5" s="42" t="s">
        <v>15</v>
      </c>
      <c r="L5" s="42" t="s">
        <v>7</v>
      </c>
      <c r="M5" s="42" t="s">
        <v>8</v>
      </c>
      <c r="N5" s="42" t="s">
        <v>9</v>
      </c>
      <c r="O5" s="43" t="s">
        <v>19</v>
      </c>
      <c r="P5" s="94" t="s">
        <v>36</v>
      </c>
    </row>
    <row r="6" spans="1:16" ht="12.75">
      <c r="A6" s="192" t="s">
        <v>0</v>
      </c>
      <c r="B6" s="192"/>
      <c r="C6" s="109" t="s">
        <v>140</v>
      </c>
      <c r="D6" s="44" t="s">
        <v>200</v>
      </c>
      <c r="E6" s="110" t="s">
        <v>201</v>
      </c>
      <c r="F6" s="73" t="s">
        <v>59</v>
      </c>
      <c r="G6" s="73" t="s">
        <v>191</v>
      </c>
      <c r="H6" s="46">
        <v>8.76</v>
      </c>
      <c r="I6" s="46">
        <v>8.16</v>
      </c>
      <c r="J6" s="46">
        <v>8.75</v>
      </c>
      <c r="K6" s="47"/>
      <c r="L6" s="46">
        <v>8.71</v>
      </c>
      <c r="M6" s="46">
        <v>8.51</v>
      </c>
      <c r="N6" s="46">
        <v>8.51</v>
      </c>
      <c r="O6" s="197">
        <f>MAX(H6:J6,L6:N6)</f>
        <v>8.76</v>
      </c>
      <c r="P6" s="195" t="str">
        <f>IF(ISBLANK(O6),"",IF(O6&gt;=12.8,"KSM",IF(O6&gt;=12,"I A",IF(O6&gt;=11.2,"II A",IF(O6&gt;=10.4,"III A",IF(O6&gt;=9.65,"I JA",IF(O6&gt;=9,"II JA",IF(O6&gt;=8.5,"III JA"))))))))</f>
        <v>III JA</v>
      </c>
    </row>
    <row r="7" spans="1:16" ht="13.5" thickBot="1">
      <c r="A7" s="193"/>
      <c r="B7" s="193"/>
      <c r="C7" s="109"/>
      <c r="D7" s="44"/>
      <c r="E7" s="110"/>
      <c r="F7" s="45"/>
      <c r="G7" s="188" t="s">
        <v>415</v>
      </c>
      <c r="H7" s="48" t="s">
        <v>404</v>
      </c>
      <c r="I7" s="48" t="s">
        <v>398</v>
      </c>
      <c r="J7" s="48" t="s">
        <v>395</v>
      </c>
      <c r="K7" s="48"/>
      <c r="L7" s="48" t="s">
        <v>416</v>
      </c>
      <c r="M7" s="48" t="s">
        <v>402</v>
      </c>
      <c r="N7" s="48" t="s">
        <v>390</v>
      </c>
      <c r="O7" s="199"/>
      <c r="P7" s="196"/>
    </row>
    <row r="8" spans="1:16" ht="12.75">
      <c r="A8" s="192"/>
      <c r="B8" s="192"/>
      <c r="C8" s="109" t="s">
        <v>68</v>
      </c>
      <c r="D8" s="44" t="s">
        <v>202</v>
      </c>
      <c r="E8" s="110" t="s">
        <v>203</v>
      </c>
      <c r="F8" s="73" t="s">
        <v>59</v>
      </c>
      <c r="G8" s="73" t="s">
        <v>191</v>
      </c>
      <c r="H8" s="46" t="s">
        <v>410</v>
      </c>
      <c r="I8" s="187" t="s">
        <v>414</v>
      </c>
      <c r="J8" s="187" t="s">
        <v>414</v>
      </c>
      <c r="K8" s="46"/>
      <c r="L8" s="187" t="s">
        <v>414</v>
      </c>
      <c r="M8" s="187" t="s">
        <v>414</v>
      </c>
      <c r="N8" s="187" t="s">
        <v>414</v>
      </c>
      <c r="O8" s="200">
        <f>MAX(H8:J8,L8:N8)</f>
        <v>0</v>
      </c>
      <c r="P8" s="202" t="b">
        <f>IF(ISBLANK(O8),"",IF(O8&gt;=12.8,"KSM",IF(O8&gt;=12,"I A",IF(O8&gt;=11.2,"II A",IF(O8&gt;=10.4,"III A",IF(O8&gt;=9.65,"I JA",IF(O8&gt;=9,"II JA",IF(O8&gt;=8.5,"III JA"))))))))</f>
        <v>0</v>
      </c>
    </row>
    <row r="9" spans="1:16" ht="12.75">
      <c r="A9" s="193"/>
      <c r="B9" s="193"/>
      <c r="C9" s="109"/>
      <c r="D9" s="44"/>
      <c r="E9" s="110"/>
      <c r="F9" s="45"/>
      <c r="G9" s="111"/>
      <c r="H9" s="48"/>
      <c r="I9" s="48"/>
      <c r="J9" s="48"/>
      <c r="K9" s="48"/>
      <c r="L9" s="48"/>
      <c r="M9" s="48"/>
      <c r="N9" s="48"/>
      <c r="O9" s="201"/>
      <c r="P9" s="203"/>
    </row>
    <row r="10" spans="1:16" ht="12.75">
      <c r="A10" s="10"/>
      <c r="B10" s="10"/>
      <c r="C10" s="11"/>
      <c r="D10" s="10"/>
      <c r="E10" s="10"/>
      <c r="F10" s="10"/>
      <c r="G10" s="12"/>
      <c r="H10" s="10"/>
      <c r="I10" s="10"/>
      <c r="J10" s="10"/>
      <c r="K10" s="10"/>
      <c r="L10" s="10"/>
      <c r="M10" s="10"/>
      <c r="N10" s="10"/>
      <c r="O10" s="10"/>
      <c r="P10" s="10"/>
    </row>
    <row r="11" ht="12.75">
      <c r="G11" s="1"/>
    </row>
    <row r="12" ht="12.75">
      <c r="G12" s="1"/>
    </row>
    <row r="13" ht="12.75">
      <c r="G13" s="1"/>
    </row>
    <row r="14" ht="12.75">
      <c r="G14" s="1"/>
    </row>
    <row r="15" ht="12.75">
      <c r="G15" s="1"/>
    </row>
    <row r="16" ht="12.75">
      <c r="G16" s="1"/>
    </row>
    <row r="17" ht="12.75">
      <c r="G17" s="1"/>
    </row>
    <row r="18" ht="12.75">
      <c r="G18" s="1"/>
    </row>
    <row r="19" ht="12.75">
      <c r="G19" s="1"/>
    </row>
    <row r="20" ht="12.75">
      <c r="G20" s="1"/>
    </row>
    <row r="21" ht="12.75">
      <c r="G21" s="1"/>
    </row>
  </sheetData>
  <sheetProtection/>
  <mergeCells count="9">
    <mergeCell ref="H4:N4"/>
    <mergeCell ref="A6:A7"/>
    <mergeCell ref="B6:B7"/>
    <mergeCell ref="O6:O7"/>
    <mergeCell ref="P6:P7"/>
    <mergeCell ref="A8:A9"/>
    <mergeCell ref="B8:B9"/>
    <mergeCell ref="O8:O9"/>
    <mergeCell ref="P8:P9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AC32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5.00390625" style="1" bestFit="1" customWidth="1"/>
    <col min="2" max="2" width="5.28125" style="1" hidden="1" customWidth="1"/>
    <col min="3" max="3" width="9.7109375" style="1" customWidth="1"/>
    <col min="4" max="4" width="13.421875" style="1" customWidth="1"/>
    <col min="5" max="5" width="10.57421875" style="1" customWidth="1"/>
    <col min="6" max="6" width="13.7109375" style="1" bestFit="1" customWidth="1"/>
    <col min="7" max="7" width="24.57421875" style="2" customWidth="1"/>
    <col min="8" max="10" width="5.421875" style="1" customWidth="1"/>
    <col min="11" max="11" width="5.421875" style="1" hidden="1" customWidth="1"/>
    <col min="12" max="14" width="5.421875" style="1" customWidth="1"/>
    <col min="15" max="15" width="5.421875" style="80" customWidth="1"/>
    <col min="16" max="16" width="6.421875" style="80" bestFit="1" customWidth="1"/>
    <col min="17" max="26" width="3.421875" style="1" customWidth="1"/>
    <col min="27" max="27" width="6.421875" style="1" bestFit="1" customWidth="1"/>
    <col min="28" max="16384" width="9.140625" style="1" customWidth="1"/>
  </cols>
  <sheetData>
    <row r="1" spans="1:27" ht="17.25">
      <c r="A1" s="116" t="s">
        <v>46</v>
      </c>
      <c r="B1" s="116"/>
      <c r="C1" s="117"/>
      <c r="D1" s="118"/>
      <c r="E1" s="117"/>
      <c r="F1" s="119"/>
      <c r="G1" s="120"/>
      <c r="H1" s="118"/>
      <c r="I1" s="121" t="s">
        <v>47</v>
      </c>
      <c r="J1" s="6"/>
      <c r="K1" s="6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6"/>
      <c r="Z1" s="6"/>
      <c r="AA1" s="6"/>
    </row>
    <row r="2" spans="1:29" ht="12.75">
      <c r="A2" s="10"/>
      <c r="B2" s="10"/>
      <c r="C2" s="11"/>
      <c r="D2" s="10"/>
      <c r="E2" s="10"/>
      <c r="F2" s="12"/>
      <c r="G2" s="122" t="s">
        <v>48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16" ht="12.75">
      <c r="A3" s="10"/>
      <c r="B3" s="10"/>
      <c r="C3" s="11"/>
      <c r="D3" s="10"/>
      <c r="E3" s="10"/>
      <c r="F3" s="10"/>
      <c r="G3" s="12"/>
      <c r="H3" s="10"/>
      <c r="I3" s="10"/>
      <c r="J3" s="10"/>
      <c r="K3" s="10"/>
      <c r="L3" s="10"/>
      <c r="M3" s="10"/>
      <c r="N3" s="10"/>
      <c r="O3" s="10"/>
      <c r="P3" s="10"/>
    </row>
    <row r="4" spans="1:16" ht="15.75" thickBot="1">
      <c r="A4" s="6"/>
      <c r="B4" s="6"/>
      <c r="C4" s="107" t="s">
        <v>11</v>
      </c>
      <c r="D4" s="6"/>
      <c r="E4" s="6"/>
      <c r="F4" s="112" t="s">
        <v>39</v>
      </c>
      <c r="G4" s="8"/>
      <c r="H4" s="6"/>
      <c r="I4" s="6"/>
      <c r="J4" s="6"/>
      <c r="K4" s="6"/>
      <c r="L4" s="6"/>
      <c r="M4" s="6"/>
      <c r="N4" s="6"/>
      <c r="O4" s="6"/>
      <c r="P4" s="6"/>
    </row>
    <row r="5" spans="1:15" ht="13.5" thickBot="1">
      <c r="A5" s="6"/>
      <c r="B5" s="6"/>
      <c r="C5" s="6"/>
      <c r="D5" s="6"/>
      <c r="E5" s="6"/>
      <c r="F5" s="6"/>
      <c r="G5" s="6"/>
      <c r="H5" s="189" t="s">
        <v>18</v>
      </c>
      <c r="I5" s="190"/>
      <c r="J5" s="190"/>
      <c r="K5" s="190"/>
      <c r="L5" s="190"/>
      <c r="M5" s="190"/>
      <c r="N5" s="191"/>
      <c r="O5" s="35"/>
    </row>
    <row r="6" spans="1:16" ht="13.5" thickBot="1">
      <c r="A6" s="89" t="s">
        <v>35</v>
      </c>
      <c r="B6" s="36" t="s">
        <v>14</v>
      </c>
      <c r="C6" s="37" t="s">
        <v>4</v>
      </c>
      <c r="D6" s="38" t="s">
        <v>3</v>
      </c>
      <c r="E6" s="26" t="s">
        <v>12</v>
      </c>
      <c r="F6" s="108" t="s">
        <v>1</v>
      </c>
      <c r="G6" s="40" t="s">
        <v>2</v>
      </c>
      <c r="H6" s="41">
        <v>1</v>
      </c>
      <c r="I6" s="42">
        <v>2</v>
      </c>
      <c r="J6" s="42">
        <v>3</v>
      </c>
      <c r="K6" s="42" t="s">
        <v>15</v>
      </c>
      <c r="L6" s="42" t="s">
        <v>7</v>
      </c>
      <c r="M6" s="42" t="s">
        <v>8</v>
      </c>
      <c r="N6" s="42" t="s">
        <v>9</v>
      </c>
      <c r="O6" s="43" t="s">
        <v>19</v>
      </c>
      <c r="P6" s="94" t="s">
        <v>36</v>
      </c>
    </row>
    <row r="7" spans="1:16" ht="12.75">
      <c r="A7" s="192" t="s">
        <v>0</v>
      </c>
      <c r="B7" s="192"/>
      <c r="C7" s="109" t="s">
        <v>271</v>
      </c>
      <c r="D7" s="44" t="s">
        <v>272</v>
      </c>
      <c r="E7" s="110" t="s">
        <v>273</v>
      </c>
      <c r="F7" s="133" t="s">
        <v>244</v>
      </c>
      <c r="G7" s="73" t="s">
        <v>245</v>
      </c>
      <c r="H7" s="46">
        <v>11.9</v>
      </c>
      <c r="I7" s="46">
        <v>11.71</v>
      </c>
      <c r="J7" s="46">
        <v>12.2</v>
      </c>
      <c r="K7" s="47"/>
      <c r="L7" s="46">
        <v>11.91</v>
      </c>
      <c r="M7" s="46">
        <v>12.26</v>
      </c>
      <c r="N7" s="46">
        <v>12.38</v>
      </c>
      <c r="O7" s="197">
        <f>MAX(H7:J7,L7:N7)</f>
        <v>12.38</v>
      </c>
      <c r="P7" s="195" t="str">
        <f>IF(ISBLANK(O7),"",IF(O7&gt;=15.2,"KSM",IF(O7&gt;=14.2,"I A",IF(O7&gt;=13.2,"II A",IF(O7&gt;=12.2,"III A",IF(O7&gt;=11.2,"I JA",IF(O7&gt;=10.3,"II JA",IF(O7&gt;=9.7,"III JA"))))))))</f>
        <v>III A</v>
      </c>
    </row>
    <row r="8" spans="1:16" ht="13.5" thickBot="1">
      <c r="A8" s="193"/>
      <c r="B8" s="193"/>
      <c r="C8" s="109"/>
      <c r="D8" s="44"/>
      <c r="E8" s="110"/>
      <c r="F8" s="45"/>
      <c r="G8" s="188" t="s">
        <v>417</v>
      </c>
      <c r="H8" s="48" t="s">
        <v>395</v>
      </c>
      <c r="I8" s="48" t="s">
        <v>399</v>
      </c>
      <c r="J8" s="48" t="s">
        <v>389</v>
      </c>
      <c r="K8" s="48"/>
      <c r="L8" s="48" t="s">
        <v>398</v>
      </c>
      <c r="M8" s="48" t="s">
        <v>400</v>
      </c>
      <c r="N8" s="48" t="s">
        <v>418</v>
      </c>
      <c r="O8" s="199"/>
      <c r="P8" s="196"/>
    </row>
    <row r="9" spans="1:16" ht="12.75">
      <c r="A9" s="192" t="s">
        <v>5</v>
      </c>
      <c r="B9" s="192" t="s">
        <v>5</v>
      </c>
      <c r="C9" s="70" t="s">
        <v>192</v>
      </c>
      <c r="D9" s="71" t="s">
        <v>193</v>
      </c>
      <c r="E9" s="72" t="s">
        <v>194</v>
      </c>
      <c r="F9" s="73" t="s">
        <v>59</v>
      </c>
      <c r="G9" s="73" t="s">
        <v>191</v>
      </c>
      <c r="H9" s="46">
        <v>12.33</v>
      </c>
      <c r="I9" s="46" t="s">
        <v>410</v>
      </c>
      <c r="J9" s="46">
        <v>11.94</v>
      </c>
      <c r="K9" s="47"/>
      <c r="L9" s="46">
        <v>11.93</v>
      </c>
      <c r="M9" s="46">
        <v>12.31</v>
      </c>
      <c r="N9" s="46">
        <v>12.31</v>
      </c>
      <c r="O9" s="197">
        <f>MAX(H9:J9,L9:N9)</f>
        <v>12.33</v>
      </c>
      <c r="P9" s="195" t="str">
        <f>IF(ISBLANK(O9),"",IF(O9&gt;=15.2,"KSM",IF(O9&gt;=14.2,"I A",IF(O9&gt;=13.2,"II A",IF(O9&gt;=12.2,"III A",IF(O9&gt;=11.2,"I JA",IF(O9&gt;=10.3,"II JA",IF(O9&gt;=9.7,"III JA"))))))))</f>
        <v>III A</v>
      </c>
    </row>
    <row r="10" spans="1:16" ht="13.5" thickBot="1">
      <c r="A10" s="193"/>
      <c r="B10" s="193"/>
      <c r="C10" s="109"/>
      <c r="D10" s="44"/>
      <c r="E10" s="110"/>
      <c r="F10" s="45"/>
      <c r="G10" s="188" t="s">
        <v>417</v>
      </c>
      <c r="H10" s="48" t="s">
        <v>404</v>
      </c>
      <c r="I10" s="48" t="s">
        <v>395</v>
      </c>
      <c r="J10" s="48" t="s">
        <v>401</v>
      </c>
      <c r="K10" s="48"/>
      <c r="L10" s="48" t="s">
        <v>389</v>
      </c>
      <c r="M10" s="48" t="s">
        <v>400</v>
      </c>
      <c r="N10" s="48" t="s">
        <v>395</v>
      </c>
      <c r="O10" s="199"/>
      <c r="P10" s="196"/>
    </row>
    <row r="11" spans="1:16" ht="12.75">
      <c r="A11" s="192" t="s">
        <v>6</v>
      </c>
      <c r="B11" s="192"/>
      <c r="C11" s="109" t="s">
        <v>195</v>
      </c>
      <c r="D11" s="44" t="s">
        <v>196</v>
      </c>
      <c r="E11" s="110" t="s">
        <v>61</v>
      </c>
      <c r="F11" s="73" t="s">
        <v>59</v>
      </c>
      <c r="G11" s="73" t="s">
        <v>191</v>
      </c>
      <c r="H11" s="46">
        <v>10.68</v>
      </c>
      <c r="I11" s="46">
        <v>10.63</v>
      </c>
      <c r="J11" s="46">
        <v>10.8</v>
      </c>
      <c r="K11" s="47"/>
      <c r="L11" s="46">
        <v>10.38</v>
      </c>
      <c r="M11" s="46">
        <v>10.66</v>
      </c>
      <c r="N11" s="46">
        <v>10.43</v>
      </c>
      <c r="O11" s="197">
        <f>MAX(H11:J11,L11:N11)</f>
        <v>10.8</v>
      </c>
      <c r="P11" s="195" t="str">
        <f>IF(ISBLANK(O11),"",IF(O11&gt;=15.2,"KSM",IF(O11&gt;=14.2,"I A",IF(O11&gt;=13.2,"II A",IF(O11&gt;=12.2,"III A",IF(O11&gt;=11.2,"I JA",IF(O11&gt;=10.3,"II JA",IF(O11&gt;=9.7,"III JA"))))))))</f>
        <v>II JA</v>
      </c>
    </row>
    <row r="12" spans="1:29" ht="13.5" thickBot="1">
      <c r="A12" s="193"/>
      <c r="B12" s="193"/>
      <c r="C12" s="109"/>
      <c r="D12" s="44"/>
      <c r="E12" s="110"/>
      <c r="F12" s="45"/>
      <c r="G12" s="188" t="s">
        <v>417</v>
      </c>
      <c r="H12" s="48" t="s">
        <v>404</v>
      </c>
      <c r="I12" s="48" t="s">
        <v>400</v>
      </c>
      <c r="J12" s="48" t="s">
        <v>401</v>
      </c>
      <c r="K12" s="48"/>
      <c r="L12" s="48" t="s">
        <v>404</v>
      </c>
      <c r="M12" s="48" t="s">
        <v>399</v>
      </c>
      <c r="N12" s="48" t="s">
        <v>390</v>
      </c>
      <c r="O12" s="199"/>
      <c r="P12" s="196"/>
      <c r="AC12" s="113"/>
    </row>
    <row r="13" spans="1:16" ht="12.75">
      <c r="A13" s="192" t="s">
        <v>110</v>
      </c>
      <c r="B13" s="192"/>
      <c r="C13" s="109" t="s">
        <v>330</v>
      </c>
      <c r="D13" s="44" t="s">
        <v>331</v>
      </c>
      <c r="E13" s="110" t="s">
        <v>332</v>
      </c>
      <c r="F13" s="133" t="s">
        <v>59</v>
      </c>
      <c r="G13" s="33" t="s">
        <v>175</v>
      </c>
      <c r="H13" s="46">
        <v>12.78</v>
      </c>
      <c r="I13" s="46">
        <v>12.8</v>
      </c>
      <c r="J13" s="46">
        <v>12.95</v>
      </c>
      <c r="K13" s="143" t="s">
        <v>110</v>
      </c>
      <c r="L13" s="46"/>
      <c r="M13" s="46"/>
      <c r="N13" s="46"/>
      <c r="O13" s="197">
        <f>MAX(H13:J13,L13:N13)</f>
        <v>12.95</v>
      </c>
      <c r="P13" s="195" t="str">
        <f>IF(ISBLANK(O13),"",IF(O13&gt;=15.2,"KSM",IF(O13&gt;=14.2,"I A",IF(O13&gt;=13.2,"II A",IF(O13&gt;=12.2,"III A",IF(O13&gt;=11.2,"I JA",IF(O13&gt;=10.3,"II JA",IF(O13&gt;=9.7,"III JA"))))))))</f>
        <v>III A</v>
      </c>
    </row>
    <row r="14" spans="1:16" ht="13.5" thickBot="1">
      <c r="A14" s="193"/>
      <c r="B14" s="193"/>
      <c r="C14" s="109"/>
      <c r="D14" s="44"/>
      <c r="E14" s="110"/>
      <c r="F14" s="45"/>
      <c r="G14" s="188" t="s">
        <v>417</v>
      </c>
      <c r="H14" s="48" t="s">
        <v>404</v>
      </c>
      <c r="I14" s="48" t="s">
        <v>401</v>
      </c>
      <c r="J14" s="48" t="s">
        <v>399</v>
      </c>
      <c r="K14" s="48"/>
      <c r="L14" s="48"/>
      <c r="M14" s="48"/>
      <c r="N14" s="48"/>
      <c r="O14" s="199"/>
      <c r="P14" s="196"/>
    </row>
    <row r="15" spans="1:16" ht="12.75">
      <c r="A15" s="192" t="s">
        <v>110</v>
      </c>
      <c r="B15" s="192"/>
      <c r="C15" s="109" t="s">
        <v>333</v>
      </c>
      <c r="D15" s="44" t="s">
        <v>334</v>
      </c>
      <c r="E15" s="110" t="s">
        <v>335</v>
      </c>
      <c r="F15" s="133" t="s">
        <v>59</v>
      </c>
      <c r="G15" s="33" t="s">
        <v>175</v>
      </c>
      <c r="H15" s="46">
        <v>11.28</v>
      </c>
      <c r="I15" s="46">
        <v>10.83</v>
      </c>
      <c r="J15" s="46">
        <v>11.19</v>
      </c>
      <c r="K15" s="143" t="s">
        <v>110</v>
      </c>
      <c r="L15" s="46"/>
      <c r="M15" s="46"/>
      <c r="N15" s="46"/>
      <c r="O15" s="197">
        <f>MAX(H15:J15,L15:N15)</f>
        <v>11.28</v>
      </c>
      <c r="P15" s="195" t="str">
        <f>IF(ISBLANK(O15),"",IF(O15&gt;=15.2,"KSM",IF(O15&gt;=14.2,"I A",IF(O15&gt;=13.2,"II A",IF(O15&gt;=12.2,"III A",IF(O15&gt;=11.2,"I JA",IF(O15&gt;=10.3,"II JA",IF(O15&gt;=9.7,"III JA"))))))))</f>
        <v>I JA</v>
      </c>
    </row>
    <row r="16" spans="1:16" ht="12.75">
      <c r="A16" s="193"/>
      <c r="B16" s="193"/>
      <c r="C16" s="109"/>
      <c r="D16" s="44"/>
      <c r="E16" s="110"/>
      <c r="F16" s="45"/>
      <c r="G16" s="188" t="s">
        <v>417</v>
      </c>
      <c r="H16" s="48" t="s">
        <v>399</v>
      </c>
      <c r="I16" s="48" t="s">
        <v>389</v>
      </c>
      <c r="J16" s="48" t="s">
        <v>395</v>
      </c>
      <c r="K16" s="48"/>
      <c r="L16" s="48"/>
      <c r="M16" s="48"/>
      <c r="N16" s="48"/>
      <c r="O16" s="199"/>
      <c r="P16" s="196"/>
    </row>
    <row r="17" ht="12.75">
      <c r="G17" s="1"/>
    </row>
    <row r="18" ht="12.75">
      <c r="G18" s="1"/>
    </row>
    <row r="19" ht="12.75">
      <c r="G19" s="1"/>
    </row>
    <row r="20" ht="12.75">
      <c r="G20" s="1"/>
    </row>
    <row r="21" ht="12.75">
      <c r="G21" s="1"/>
    </row>
    <row r="22" ht="12.75">
      <c r="G22" s="1"/>
    </row>
    <row r="23" ht="12.75">
      <c r="G23" s="1"/>
    </row>
    <row r="24" ht="12.75">
      <c r="G24" s="1"/>
    </row>
    <row r="25" ht="12.75">
      <c r="G25" s="1"/>
    </row>
    <row r="26" ht="12.75">
      <c r="G26" s="1"/>
    </row>
    <row r="27" ht="12.75">
      <c r="G27" s="1"/>
    </row>
    <row r="28" ht="12.75">
      <c r="G28" s="1"/>
    </row>
    <row r="29" ht="12.75">
      <c r="G29" s="1"/>
    </row>
    <row r="30" ht="12.75">
      <c r="G30" s="1"/>
    </row>
    <row r="31" ht="12.75">
      <c r="G31" s="1"/>
    </row>
    <row r="32" ht="12.75">
      <c r="G32" s="1"/>
    </row>
  </sheetData>
  <sheetProtection/>
  <mergeCells count="21">
    <mergeCell ref="A15:A16"/>
    <mergeCell ref="B15:B16"/>
    <mergeCell ref="O15:O16"/>
    <mergeCell ref="P15:P16"/>
    <mergeCell ref="A13:A14"/>
    <mergeCell ref="B13:B14"/>
    <mergeCell ref="O13:O14"/>
    <mergeCell ref="P13:P14"/>
    <mergeCell ref="A11:A12"/>
    <mergeCell ref="B11:B12"/>
    <mergeCell ref="O11:O12"/>
    <mergeCell ref="P11:P12"/>
    <mergeCell ref="O7:O8"/>
    <mergeCell ref="P7:P8"/>
    <mergeCell ref="H5:N5"/>
    <mergeCell ref="A9:A10"/>
    <mergeCell ref="B9:B10"/>
    <mergeCell ref="O9:O10"/>
    <mergeCell ref="P9:P10"/>
    <mergeCell ref="A7:A8"/>
    <mergeCell ref="B7:B8"/>
  </mergeCells>
  <printOptions/>
  <pageMargins left="0.17" right="0.18" top="0.76" bottom="0.63" header="0.41" footer="0.29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IU10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4.7109375" style="1" customWidth="1"/>
    <col min="2" max="2" width="5.28125" style="1" hidden="1" customWidth="1"/>
    <col min="3" max="3" width="10.7109375" style="1" customWidth="1"/>
    <col min="4" max="4" width="12.140625" style="1" bestFit="1" customWidth="1"/>
    <col min="5" max="5" width="9.00390625" style="1" bestFit="1" customWidth="1"/>
    <col min="6" max="6" width="15.7109375" style="1" bestFit="1" customWidth="1"/>
    <col min="7" max="7" width="12.28125" style="2" bestFit="1" customWidth="1"/>
    <col min="8" max="10" width="6.7109375" style="1" customWidth="1"/>
    <col min="11" max="11" width="5.28125" style="1" hidden="1" customWidth="1"/>
    <col min="12" max="14" width="6.7109375" style="1" customWidth="1"/>
    <col min="15" max="16" width="7.140625" style="80" customWidth="1"/>
    <col min="17" max="26" width="3.421875" style="1" customWidth="1"/>
    <col min="27" max="27" width="6.421875" style="1" bestFit="1" customWidth="1"/>
    <col min="28" max="16384" width="9.140625" style="1" customWidth="1"/>
  </cols>
  <sheetData>
    <row r="1" spans="1:27" ht="17.25">
      <c r="A1" s="116" t="s">
        <v>46</v>
      </c>
      <c r="B1" s="116"/>
      <c r="C1" s="117"/>
      <c r="D1" s="118"/>
      <c r="E1" s="117"/>
      <c r="F1" s="119"/>
      <c r="G1" s="120"/>
      <c r="H1" s="118"/>
      <c r="I1" s="121" t="s">
        <v>47</v>
      </c>
      <c r="J1" s="6"/>
      <c r="K1" s="6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6"/>
      <c r="Z1" s="6"/>
      <c r="AA1" s="6"/>
    </row>
    <row r="2" spans="1:255" ht="12.75">
      <c r="A2" s="10"/>
      <c r="B2" s="10"/>
      <c r="C2" s="11"/>
      <c r="D2" s="10"/>
      <c r="E2" s="10"/>
      <c r="F2" s="12"/>
      <c r="G2" s="122" t="s">
        <v>48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</row>
    <row r="3" spans="1:255" ht="15">
      <c r="A3" s="6"/>
      <c r="B3" s="6"/>
      <c r="C3" s="13" t="s">
        <v>22</v>
      </c>
      <c r="D3" s="14"/>
      <c r="E3" s="56"/>
      <c r="F3" s="49" t="s">
        <v>38</v>
      </c>
      <c r="G3" s="15" t="s">
        <v>21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pans="1:255" ht="13.5" thickBot="1">
      <c r="A4" s="10"/>
      <c r="B4" s="10"/>
      <c r="C4" s="57"/>
      <c r="D4" s="10"/>
      <c r="E4" s="58"/>
      <c r="F4" s="59"/>
      <c r="G4" s="58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ht="13.5" thickBot="1">
      <c r="A5" s="6"/>
      <c r="B5" s="6"/>
      <c r="C5" s="6"/>
      <c r="D5" s="6"/>
      <c r="E5" s="6"/>
      <c r="F5" s="6"/>
      <c r="G5" s="6"/>
      <c r="H5" s="204" t="s">
        <v>18</v>
      </c>
      <c r="I5" s="205"/>
      <c r="J5" s="205"/>
      <c r="K5" s="205"/>
      <c r="L5" s="205"/>
      <c r="M5" s="205"/>
      <c r="N5" s="206"/>
      <c r="O5" s="3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</row>
    <row r="6" spans="1:255" ht="13.5" thickBot="1">
      <c r="A6" s="21" t="s">
        <v>35</v>
      </c>
      <c r="B6" s="36" t="s">
        <v>14</v>
      </c>
      <c r="C6" s="37" t="s">
        <v>4</v>
      </c>
      <c r="D6" s="38" t="s">
        <v>3</v>
      </c>
      <c r="E6" s="26" t="s">
        <v>12</v>
      </c>
      <c r="F6" s="39" t="s">
        <v>1</v>
      </c>
      <c r="G6" s="40" t="s">
        <v>2</v>
      </c>
      <c r="H6" s="60">
        <v>1</v>
      </c>
      <c r="I6" s="61">
        <v>2</v>
      </c>
      <c r="J6" s="61">
        <v>3</v>
      </c>
      <c r="K6" s="61" t="s">
        <v>15</v>
      </c>
      <c r="L6" s="61">
        <v>4</v>
      </c>
      <c r="M6" s="61">
        <v>5</v>
      </c>
      <c r="N6" s="62">
        <v>6</v>
      </c>
      <c r="O6" s="43" t="s">
        <v>19</v>
      </c>
      <c r="P6" s="94" t="s">
        <v>36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255" ht="18" customHeight="1">
      <c r="A7" s="63" t="s">
        <v>0</v>
      </c>
      <c r="B7" s="63"/>
      <c r="C7" s="64" t="s">
        <v>84</v>
      </c>
      <c r="D7" s="65" t="s">
        <v>85</v>
      </c>
      <c r="E7" s="66" t="s">
        <v>86</v>
      </c>
      <c r="F7" s="133" t="s">
        <v>59</v>
      </c>
      <c r="G7" s="149" t="s">
        <v>80</v>
      </c>
      <c r="H7" s="46">
        <v>7.1</v>
      </c>
      <c r="I7" s="46">
        <v>7.36</v>
      </c>
      <c r="J7" s="46">
        <v>8</v>
      </c>
      <c r="K7" s="47"/>
      <c r="L7" s="46">
        <v>7.44</v>
      </c>
      <c r="M7" s="46">
        <v>7.12</v>
      </c>
      <c r="N7" s="46">
        <v>7.83</v>
      </c>
      <c r="O7" s="185">
        <f>MAX(H7:J7,L7:N7)</f>
        <v>8</v>
      </c>
      <c r="P7" s="150" t="str">
        <f>IF(ISBLANK(O7),"",IF(O7&gt;=15.2,"KSM",IF(O7&gt;=13.2,"I A",IF(O7&gt;=11,"II A",IF(O7&gt;=9.5,"III A",IF(O7&gt;=8,"I JA",IF(O7&gt;=7.2,"II JA",IF(O7&gt;=6.5,"III JA"))))))))</f>
        <v>I JA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ht="18" customHeight="1">
      <c r="A8" s="63" t="s">
        <v>5</v>
      </c>
      <c r="B8" s="63"/>
      <c r="C8" s="64" t="s">
        <v>84</v>
      </c>
      <c r="D8" s="65" t="s">
        <v>158</v>
      </c>
      <c r="E8" s="66" t="s">
        <v>159</v>
      </c>
      <c r="F8" s="133" t="s">
        <v>59</v>
      </c>
      <c r="G8" s="149" t="s">
        <v>153</v>
      </c>
      <c r="H8" s="46">
        <v>9.34</v>
      </c>
      <c r="I8" s="46">
        <v>9.66</v>
      </c>
      <c r="J8" s="46">
        <v>9.07</v>
      </c>
      <c r="K8" s="47"/>
      <c r="L8" s="46" t="s">
        <v>410</v>
      </c>
      <c r="M8" s="46" t="s">
        <v>410</v>
      </c>
      <c r="N8" s="46">
        <v>9.12</v>
      </c>
      <c r="O8" s="185">
        <f>MAX(H8:J8,L8:N8)</f>
        <v>9.66</v>
      </c>
      <c r="P8" s="150" t="str">
        <f>IF(ISBLANK(O8),"",IF(O8&gt;=15.2,"KSM",IF(O8&gt;=13.2,"I A",IF(O8&gt;=11,"II A",IF(O8&gt;=9.5,"III A",IF(O8&gt;=8,"I JA",IF(O8&gt;=7.2,"II JA",IF(O8&gt;=6.5,"III JA"))))))))</f>
        <v>III A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ht="18" customHeight="1">
      <c r="A9" s="63" t="s">
        <v>6</v>
      </c>
      <c r="B9" s="63"/>
      <c r="C9" s="64" t="s">
        <v>118</v>
      </c>
      <c r="D9" s="65" t="s">
        <v>323</v>
      </c>
      <c r="E9" s="66" t="s">
        <v>324</v>
      </c>
      <c r="F9" s="67" t="s">
        <v>59</v>
      </c>
      <c r="G9" s="149" t="s">
        <v>153</v>
      </c>
      <c r="H9" s="46">
        <v>6.22</v>
      </c>
      <c r="I9" s="46">
        <v>6.55</v>
      </c>
      <c r="J9" s="46">
        <v>6.53</v>
      </c>
      <c r="K9" s="47"/>
      <c r="L9" s="46">
        <v>6.66</v>
      </c>
      <c r="M9" s="46">
        <v>6.45</v>
      </c>
      <c r="N9" s="46">
        <v>6.75</v>
      </c>
      <c r="O9" s="185">
        <f>MAX(H9:J9,L9:N9)</f>
        <v>6.75</v>
      </c>
      <c r="P9" s="150" t="str">
        <f>IF(ISBLANK(O9),"",IF(O9&gt;=15.2,"KSM",IF(O9&gt;=13.2,"I A",IF(O9&gt;=11,"II A",IF(O9&gt;=9.5,"III A",IF(O9&gt;=8,"I JA",IF(O9&gt;=7.2,"II JA",IF(O9&gt;=6.5,"III JA"))))))))</f>
        <v>III JA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ht="12.75">
      <c r="A10" s="10"/>
      <c r="B10" s="11"/>
      <c r="C10" s="10"/>
      <c r="D10" s="10"/>
      <c r="E10" s="12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</row>
  </sheetData>
  <sheetProtection/>
  <mergeCells count="1">
    <mergeCell ref="H5:N5"/>
  </mergeCells>
  <printOptions/>
  <pageMargins left="0.17" right="0.18" top="0.76" bottom="0.63" header="0.41" footer="0.29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IU1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.7109375" style="1" customWidth="1"/>
    <col min="2" max="2" width="5.28125" style="1" hidden="1" customWidth="1"/>
    <col min="3" max="3" width="10.7109375" style="1" customWidth="1"/>
    <col min="4" max="4" width="12.140625" style="1" bestFit="1" customWidth="1"/>
    <col min="5" max="5" width="9.00390625" style="1" bestFit="1" customWidth="1"/>
    <col min="6" max="6" width="15.7109375" style="1" bestFit="1" customWidth="1"/>
    <col min="7" max="7" width="12.28125" style="2" bestFit="1" customWidth="1"/>
    <col min="8" max="10" width="6.7109375" style="1" customWidth="1"/>
    <col min="11" max="11" width="5.28125" style="1" hidden="1" customWidth="1"/>
    <col min="12" max="14" width="6.7109375" style="1" customWidth="1"/>
    <col min="15" max="16" width="7.140625" style="80" customWidth="1"/>
    <col min="17" max="26" width="3.421875" style="1" customWidth="1"/>
    <col min="27" max="27" width="6.421875" style="1" bestFit="1" customWidth="1"/>
    <col min="28" max="16384" width="9.140625" style="1" customWidth="1"/>
  </cols>
  <sheetData>
    <row r="1" spans="1:27" ht="17.25">
      <c r="A1" s="116" t="s">
        <v>46</v>
      </c>
      <c r="B1" s="116"/>
      <c r="C1" s="117"/>
      <c r="D1" s="118"/>
      <c r="E1" s="117"/>
      <c r="F1" s="119"/>
      <c r="G1" s="120"/>
      <c r="H1" s="118"/>
      <c r="I1" s="121" t="s">
        <v>47</v>
      </c>
      <c r="J1" s="6"/>
      <c r="K1" s="6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6"/>
      <c r="Z1" s="6"/>
      <c r="AA1" s="6"/>
    </row>
    <row r="2" spans="1:255" ht="12.75">
      <c r="A2" s="10"/>
      <c r="B2" s="10"/>
      <c r="C2" s="11"/>
      <c r="D2" s="10"/>
      <c r="E2" s="10"/>
      <c r="F2" s="12"/>
      <c r="G2" s="122" t="s">
        <v>48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</row>
    <row r="3" spans="1:255" ht="12.75">
      <c r="A3" s="10"/>
      <c r="B3" s="11"/>
      <c r="C3" s="10"/>
      <c r="D3" s="10"/>
      <c r="E3" s="1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</row>
    <row r="4" spans="1:255" ht="15">
      <c r="A4" s="6"/>
      <c r="B4" s="13" t="s">
        <v>22</v>
      </c>
      <c r="C4" s="13" t="s">
        <v>22</v>
      </c>
      <c r="D4" s="56"/>
      <c r="E4" s="98" t="s">
        <v>39</v>
      </c>
      <c r="F4" s="15" t="s">
        <v>43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255" ht="13.5" thickBot="1">
      <c r="A5" s="10"/>
      <c r="B5" s="57"/>
      <c r="C5" s="10"/>
      <c r="D5" s="58"/>
      <c r="E5" s="59"/>
      <c r="F5" s="58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ht="13.5" thickBot="1">
      <c r="A6" s="6"/>
      <c r="B6" s="6"/>
      <c r="C6" s="6"/>
      <c r="D6" s="6"/>
      <c r="E6" s="6"/>
      <c r="F6" s="6"/>
      <c r="G6" s="6"/>
      <c r="H6" s="204" t="s">
        <v>18</v>
      </c>
      <c r="I6" s="205"/>
      <c r="J6" s="205"/>
      <c r="K6" s="205"/>
      <c r="L6" s="205"/>
      <c r="M6" s="205"/>
      <c r="N6" s="20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255" ht="13.5" thickBot="1">
      <c r="A7" s="21" t="s">
        <v>35</v>
      </c>
      <c r="B7" s="36"/>
      <c r="C7" s="37" t="s">
        <v>4</v>
      </c>
      <c r="D7" s="38" t="s">
        <v>3</v>
      </c>
      <c r="E7" s="26" t="s">
        <v>12</v>
      </c>
      <c r="F7" s="39" t="s">
        <v>1</v>
      </c>
      <c r="G7" s="40" t="s">
        <v>2</v>
      </c>
      <c r="H7" s="60">
        <v>1</v>
      </c>
      <c r="I7" s="61">
        <v>2</v>
      </c>
      <c r="J7" s="61">
        <v>3</v>
      </c>
      <c r="K7" s="61" t="s">
        <v>15</v>
      </c>
      <c r="L7" s="61">
        <v>4</v>
      </c>
      <c r="M7" s="61">
        <v>5</v>
      </c>
      <c r="N7" s="62">
        <v>6</v>
      </c>
      <c r="O7" s="43" t="s">
        <v>19</v>
      </c>
      <c r="P7" s="94" t="s">
        <v>36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ht="18" customHeight="1">
      <c r="A8" s="63" t="s">
        <v>0</v>
      </c>
      <c r="B8" s="63"/>
      <c r="C8" s="64" t="s">
        <v>90</v>
      </c>
      <c r="D8" s="65" t="s">
        <v>91</v>
      </c>
      <c r="E8" s="66" t="s">
        <v>92</v>
      </c>
      <c r="F8" s="133" t="s">
        <v>59</v>
      </c>
      <c r="G8" s="149" t="s">
        <v>93</v>
      </c>
      <c r="H8" s="46">
        <v>13.1</v>
      </c>
      <c r="I8" s="46">
        <v>14.1</v>
      </c>
      <c r="J8" s="46">
        <v>14.29</v>
      </c>
      <c r="K8" s="47"/>
      <c r="L8" s="46">
        <v>14.38</v>
      </c>
      <c r="M8" s="46" t="s">
        <v>410</v>
      </c>
      <c r="N8" s="46" t="s">
        <v>410</v>
      </c>
      <c r="O8" s="185">
        <f>MAX(H8:J8,L8:N8)</f>
        <v>14.38</v>
      </c>
      <c r="P8" s="150" t="str">
        <f>IF(ISBLANK(O8),"",IF(O8&lt;9,"",IF(O8&gt;=17,"I A",IF(O8&gt;=14.9,"II A",IF(O8&gt;=13.2,"III A",IF(O8&gt;=11.4,"I JA",IF(O8&gt;=10,"II JA",IF(O8&gt;=9,"III JA"))))))))</f>
        <v>III A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ht="18" customHeight="1">
      <c r="A9" s="63" t="s">
        <v>5</v>
      </c>
      <c r="B9" s="63"/>
      <c r="C9" s="64" t="s">
        <v>146</v>
      </c>
      <c r="D9" s="65" t="s">
        <v>147</v>
      </c>
      <c r="E9" s="66" t="s">
        <v>157</v>
      </c>
      <c r="F9" s="133" t="s">
        <v>59</v>
      </c>
      <c r="G9" s="149" t="s">
        <v>148</v>
      </c>
      <c r="H9" s="46">
        <v>12.92</v>
      </c>
      <c r="I9" s="46" t="s">
        <v>410</v>
      </c>
      <c r="J9" s="46" t="s">
        <v>410</v>
      </c>
      <c r="K9" s="47"/>
      <c r="L9" s="46">
        <v>13.37</v>
      </c>
      <c r="M9" s="46" t="s">
        <v>410</v>
      </c>
      <c r="N9" s="46" t="s">
        <v>410</v>
      </c>
      <c r="O9" s="185">
        <f>MAX(H9:J9,L9:N9)</f>
        <v>13.37</v>
      </c>
      <c r="P9" s="150" t="str">
        <f>IF(ISBLANK(O9),"",IF(O9&lt;9,"",IF(O9&gt;=17,"I A",IF(O9&gt;=14.9,"II A",IF(O9&gt;=13.2,"III A",IF(O9&gt;=11.4,"I JA",IF(O9&gt;=10,"II JA",IF(O9&gt;=9,"III JA"))))))))</f>
        <v>III A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ht="18" customHeight="1">
      <c r="A10" s="63" t="s">
        <v>6</v>
      </c>
      <c r="B10" s="63"/>
      <c r="C10" s="64" t="s">
        <v>143</v>
      </c>
      <c r="D10" s="65" t="s">
        <v>144</v>
      </c>
      <c r="E10" s="66" t="s">
        <v>145</v>
      </c>
      <c r="F10" s="133" t="s">
        <v>59</v>
      </c>
      <c r="G10" s="149" t="s">
        <v>93</v>
      </c>
      <c r="H10" s="46">
        <v>11.84</v>
      </c>
      <c r="I10" s="46">
        <v>11.7</v>
      </c>
      <c r="J10" s="46" t="s">
        <v>410</v>
      </c>
      <c r="K10" s="47"/>
      <c r="L10" s="46">
        <v>11.55</v>
      </c>
      <c r="M10" s="46">
        <v>11.23</v>
      </c>
      <c r="N10" s="46">
        <v>11.6</v>
      </c>
      <c r="O10" s="185">
        <f>MAX(H10:J10,L10:N10)</f>
        <v>11.84</v>
      </c>
      <c r="P10" s="150" t="str">
        <f>IF(ISBLANK(O10),"",IF(O10&lt;9,"",IF(O10&gt;=17,"I A",IF(O10&gt;=14.9,"II A",IF(O10&gt;=13.2,"III A",IF(O10&gt;=11.4,"I JA",IF(O10&gt;=10,"II JA",IF(O10&gt;=9,"III JA"))))))))</f>
        <v>I JA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ht="18" customHeight="1">
      <c r="A11" s="63" t="s">
        <v>411</v>
      </c>
      <c r="B11" s="63"/>
      <c r="C11" s="64" t="s">
        <v>150</v>
      </c>
      <c r="D11" s="65" t="s">
        <v>151</v>
      </c>
      <c r="E11" s="66" t="s">
        <v>152</v>
      </c>
      <c r="F11" s="133" t="s">
        <v>59</v>
      </c>
      <c r="G11" s="149" t="s">
        <v>93</v>
      </c>
      <c r="H11" s="46" t="s">
        <v>410</v>
      </c>
      <c r="I11" s="46">
        <v>10.02</v>
      </c>
      <c r="J11" s="46" t="s">
        <v>410</v>
      </c>
      <c r="K11" s="47"/>
      <c r="L11" s="46" t="s">
        <v>410</v>
      </c>
      <c r="M11" s="46" t="s">
        <v>410</v>
      </c>
      <c r="N11" s="46" t="s">
        <v>410</v>
      </c>
      <c r="O11" s="185">
        <f>MAX(H11:J11,L11:N11)</f>
        <v>10.02</v>
      </c>
      <c r="P11" s="150" t="str">
        <f>IF(ISBLANK(O11),"",IF(O11&lt;9,"",IF(O11&gt;=17,"I A",IF(O11&gt;=14.9,"II A",IF(O11&gt;=13.2,"III A",IF(O11&gt;=11.4,"I JA",IF(O11&gt;=10,"II JA",IF(O11&gt;=9,"III JA"))))))))</f>
        <v>II JA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2" spans="1:255" ht="18" customHeight="1">
      <c r="A12" s="63" t="s">
        <v>9</v>
      </c>
      <c r="B12" s="63"/>
      <c r="C12" s="64" t="s">
        <v>154</v>
      </c>
      <c r="D12" s="65" t="s">
        <v>155</v>
      </c>
      <c r="E12" s="66" t="s">
        <v>156</v>
      </c>
      <c r="F12" s="133" t="s">
        <v>59</v>
      </c>
      <c r="G12" s="149" t="s">
        <v>148</v>
      </c>
      <c r="H12" s="46">
        <v>9.1</v>
      </c>
      <c r="I12" s="46">
        <v>8.48</v>
      </c>
      <c r="J12" s="46" t="s">
        <v>410</v>
      </c>
      <c r="K12" s="47"/>
      <c r="L12" s="46">
        <v>8.94</v>
      </c>
      <c r="M12" s="46">
        <v>8.8</v>
      </c>
      <c r="N12" s="46">
        <v>8.93</v>
      </c>
      <c r="O12" s="185">
        <f>MAX(H12:J12,L12:N12)</f>
        <v>9.1</v>
      </c>
      <c r="P12" s="150" t="str">
        <f>IF(ISBLANK(O12),"",IF(O12&lt;9,"",IF(O12&gt;=17,"I A",IF(O12&gt;=14.9,"II A",IF(O12&gt;=13.2,"III A",IF(O12&gt;=11.4,"I JA",IF(O12&gt;=10,"II JA",IF(O12&gt;=9,"III JA"))))))))</f>
        <v>III JA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1:255" ht="18" customHeight="1">
      <c r="A13" s="63" t="s">
        <v>10</v>
      </c>
      <c r="B13" s="63"/>
      <c r="C13" s="64" t="s">
        <v>160</v>
      </c>
      <c r="D13" s="65" t="s">
        <v>149</v>
      </c>
      <c r="E13" s="66" t="s">
        <v>325</v>
      </c>
      <c r="F13" s="133" t="s">
        <v>59</v>
      </c>
      <c r="G13" s="149" t="s">
        <v>153</v>
      </c>
      <c r="H13" s="46"/>
      <c r="I13" s="46"/>
      <c r="J13" s="46"/>
      <c r="K13" s="47"/>
      <c r="L13" s="46"/>
      <c r="M13" s="46"/>
      <c r="N13" s="46"/>
      <c r="O13" s="185" t="s">
        <v>396</v>
      </c>
      <c r="P13" s="150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</row>
  </sheetData>
  <sheetProtection/>
  <mergeCells count="1">
    <mergeCell ref="H6:N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IU15"/>
  <sheetViews>
    <sheetView zoomScalePageLayoutView="0" workbookViewId="0" topLeftCell="A1">
      <selection activeCell="G26" sqref="G25:G26"/>
    </sheetView>
  </sheetViews>
  <sheetFormatPr defaultColWidth="9.140625" defaultRowHeight="12.75"/>
  <cols>
    <col min="1" max="1" width="4.7109375" style="1" customWidth="1"/>
    <col min="2" max="2" width="10.7109375" style="1" customWidth="1"/>
    <col min="3" max="3" width="11.57421875" style="1" bestFit="1" customWidth="1"/>
    <col min="4" max="4" width="9.00390625" style="1" bestFit="1" customWidth="1"/>
    <col min="5" max="5" width="15.7109375" style="1" bestFit="1" customWidth="1"/>
    <col min="6" max="6" width="20.7109375" style="2" bestFit="1" customWidth="1"/>
    <col min="7" max="9" width="6.7109375" style="1" customWidth="1"/>
    <col min="10" max="10" width="5.28125" style="1" hidden="1" customWidth="1"/>
    <col min="11" max="13" width="6.7109375" style="1" customWidth="1"/>
    <col min="14" max="14" width="6.7109375" style="80" customWidth="1"/>
    <col min="15" max="15" width="7.00390625" style="80" bestFit="1" customWidth="1"/>
    <col min="16" max="25" width="3.421875" style="1" customWidth="1"/>
    <col min="26" max="26" width="6.421875" style="1" bestFit="1" customWidth="1"/>
    <col min="27" max="16384" width="9.140625" style="1" customWidth="1"/>
  </cols>
  <sheetData>
    <row r="1" spans="1:27" ht="17.25">
      <c r="A1" s="116" t="s">
        <v>46</v>
      </c>
      <c r="B1" s="116"/>
      <c r="C1" s="117"/>
      <c r="D1" s="118"/>
      <c r="E1" s="117"/>
      <c r="F1" s="119"/>
      <c r="G1" s="120"/>
      <c r="H1" s="118"/>
      <c r="I1" s="121" t="s">
        <v>47</v>
      </c>
      <c r="J1" s="6"/>
      <c r="K1" s="6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6"/>
      <c r="Z1" s="6"/>
      <c r="AA1" s="6"/>
    </row>
    <row r="2" spans="1:255" ht="12.75">
      <c r="A2" s="10"/>
      <c r="B2" s="10"/>
      <c r="C2" s="11"/>
      <c r="D2" s="10"/>
      <c r="E2" s="10"/>
      <c r="F2" s="12"/>
      <c r="G2" s="122" t="s">
        <v>48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</row>
    <row r="3" spans="1:255" ht="15">
      <c r="A3" s="6"/>
      <c r="B3" s="13" t="s">
        <v>20</v>
      </c>
      <c r="C3" s="14"/>
      <c r="D3" s="95" t="s">
        <v>44</v>
      </c>
      <c r="E3" s="49" t="s">
        <v>38</v>
      </c>
      <c r="F3" s="1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pans="1:255" ht="13.5" thickBot="1">
      <c r="A4" s="10"/>
      <c r="B4" s="57"/>
      <c r="C4" s="10"/>
      <c r="D4" s="58"/>
      <c r="E4" s="59"/>
      <c r="F4" s="58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ht="13.5" thickBot="1">
      <c r="A5" s="6"/>
      <c r="B5" s="6"/>
      <c r="C5" s="6"/>
      <c r="D5" s="6"/>
      <c r="E5" s="6"/>
      <c r="F5" s="6"/>
      <c r="G5" s="204" t="s">
        <v>18</v>
      </c>
      <c r="H5" s="205"/>
      <c r="I5" s="205"/>
      <c r="J5" s="205"/>
      <c r="K5" s="205"/>
      <c r="L5" s="205"/>
      <c r="M5" s="206"/>
      <c r="N5" s="3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</row>
    <row r="6" spans="1:255" ht="13.5" thickBot="1">
      <c r="A6" s="21" t="s">
        <v>35</v>
      </c>
      <c r="B6" s="37" t="s">
        <v>4</v>
      </c>
      <c r="C6" s="38" t="s">
        <v>3</v>
      </c>
      <c r="D6" s="26" t="s">
        <v>12</v>
      </c>
      <c r="E6" s="39" t="s">
        <v>1</v>
      </c>
      <c r="F6" s="40" t="s">
        <v>2</v>
      </c>
      <c r="G6" s="60">
        <v>1</v>
      </c>
      <c r="H6" s="61">
        <v>2</v>
      </c>
      <c r="I6" s="61">
        <v>3</v>
      </c>
      <c r="J6" s="61" t="s">
        <v>15</v>
      </c>
      <c r="K6" s="61">
        <v>4</v>
      </c>
      <c r="L6" s="61">
        <v>5</v>
      </c>
      <c r="M6" s="62">
        <v>6</v>
      </c>
      <c r="N6" s="43" t="s">
        <v>19</v>
      </c>
      <c r="O6" s="94" t="s">
        <v>36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255" ht="18" customHeight="1">
      <c r="A7" s="63" t="s">
        <v>0</v>
      </c>
      <c r="B7" s="64" t="s">
        <v>409</v>
      </c>
      <c r="C7" s="65" t="s">
        <v>158</v>
      </c>
      <c r="D7" s="66" t="s">
        <v>159</v>
      </c>
      <c r="E7" s="147" t="s">
        <v>59</v>
      </c>
      <c r="F7" s="149" t="s">
        <v>153</v>
      </c>
      <c r="G7" s="46">
        <v>26.8</v>
      </c>
      <c r="H7" s="46" t="s">
        <v>412</v>
      </c>
      <c r="I7" s="46" t="s">
        <v>412</v>
      </c>
      <c r="J7" s="46"/>
      <c r="K7" s="46">
        <v>28.57</v>
      </c>
      <c r="L7" s="46">
        <v>23.84</v>
      </c>
      <c r="M7" s="46" t="s">
        <v>412</v>
      </c>
      <c r="N7" s="185">
        <f>MAX(G7:I7,K7:M7)</f>
        <v>28.57</v>
      </c>
      <c r="O7" s="150" t="str">
        <f>IF(ISBLANK(N7),"",IF(N7&gt;=50,"KSM",IF(N7&gt;=44.5,"I A",IF(N7&gt;=38,"II A",IF(N7&gt;=32,"III A",IF(N7&gt;=27,"I JA",IF(N7&gt;=23,"II JA",IF(N7&gt;=20,"III JA"))))))))</f>
        <v>I JA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ht="18" customHeight="1">
      <c r="A8" s="63" t="s">
        <v>5</v>
      </c>
      <c r="B8" s="64" t="s">
        <v>118</v>
      </c>
      <c r="C8" s="65" t="s">
        <v>323</v>
      </c>
      <c r="D8" s="66" t="s">
        <v>324</v>
      </c>
      <c r="E8" s="148" t="s">
        <v>59</v>
      </c>
      <c r="F8" s="149" t="s">
        <v>153</v>
      </c>
      <c r="G8" s="46">
        <v>15.44</v>
      </c>
      <c r="H8" s="46">
        <v>17.24</v>
      </c>
      <c r="I8" s="46">
        <v>16.68</v>
      </c>
      <c r="J8" s="46"/>
      <c r="K8" s="46" t="s">
        <v>412</v>
      </c>
      <c r="L8" s="46" t="s">
        <v>412</v>
      </c>
      <c r="M8" s="46" t="s">
        <v>413</v>
      </c>
      <c r="N8" s="185">
        <f>MAX(G8:I8,K8:M8)</f>
        <v>17.24</v>
      </c>
      <c r="O8" s="15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ht="18" customHeight="1">
      <c r="A9" s="97"/>
      <c r="B9" s="101"/>
      <c r="C9" s="102"/>
      <c r="D9" s="103"/>
      <c r="E9" s="180"/>
      <c r="F9" s="181"/>
      <c r="G9" s="105"/>
      <c r="H9" s="105"/>
      <c r="I9" s="105"/>
      <c r="J9" s="105"/>
      <c r="K9" s="105"/>
      <c r="L9" s="105"/>
      <c r="M9" s="105"/>
      <c r="N9" s="182"/>
      <c r="O9" s="183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ht="15">
      <c r="A10" s="6"/>
      <c r="B10" s="13" t="s">
        <v>20</v>
      </c>
      <c r="C10" s="14"/>
      <c r="D10" s="95"/>
      <c r="E10" s="49" t="s">
        <v>408</v>
      </c>
      <c r="F10" s="1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ht="13.5" thickBot="1">
      <c r="A11" s="10"/>
      <c r="B11" s="57"/>
      <c r="C11" s="10"/>
      <c r="D11" s="58"/>
      <c r="E11" s="59"/>
      <c r="F11" s="58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3.5" thickBot="1">
      <c r="A12" s="6"/>
      <c r="B12" s="6"/>
      <c r="C12" s="6"/>
      <c r="D12" s="6"/>
      <c r="E12" s="6"/>
      <c r="F12" s="6"/>
      <c r="G12" s="204" t="s">
        <v>18</v>
      </c>
      <c r="H12" s="205"/>
      <c r="I12" s="205"/>
      <c r="J12" s="205"/>
      <c r="K12" s="205"/>
      <c r="L12" s="205"/>
      <c r="M12" s="206"/>
      <c r="N12" s="3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1:255" ht="13.5" thickBot="1">
      <c r="A13" s="21" t="s">
        <v>35</v>
      </c>
      <c r="B13" s="37" t="s">
        <v>4</v>
      </c>
      <c r="C13" s="38" t="s">
        <v>3</v>
      </c>
      <c r="D13" s="26" t="s">
        <v>12</v>
      </c>
      <c r="E13" s="39" t="s">
        <v>1</v>
      </c>
      <c r="F13" s="40" t="s">
        <v>2</v>
      </c>
      <c r="G13" s="60">
        <v>1</v>
      </c>
      <c r="H13" s="61">
        <v>2</v>
      </c>
      <c r="I13" s="61">
        <v>3</v>
      </c>
      <c r="J13" s="61" t="s">
        <v>15</v>
      </c>
      <c r="K13" s="61">
        <v>4</v>
      </c>
      <c r="L13" s="61">
        <v>5</v>
      </c>
      <c r="M13" s="62">
        <v>6</v>
      </c>
      <c r="N13" s="43" t="s">
        <v>19</v>
      </c>
      <c r="O13" s="94" t="s">
        <v>36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</row>
    <row r="14" spans="1:255" ht="18" customHeight="1">
      <c r="A14" s="186" t="s">
        <v>110</v>
      </c>
      <c r="B14" s="64" t="s">
        <v>326</v>
      </c>
      <c r="C14" s="65" t="s">
        <v>327</v>
      </c>
      <c r="D14" s="66" t="s">
        <v>328</v>
      </c>
      <c r="E14" s="148" t="s">
        <v>329</v>
      </c>
      <c r="F14" s="68"/>
      <c r="G14" s="46" t="s">
        <v>412</v>
      </c>
      <c r="H14" s="46">
        <v>21.66</v>
      </c>
      <c r="I14" s="46">
        <v>23.27</v>
      </c>
      <c r="J14" s="143" t="s">
        <v>110</v>
      </c>
      <c r="K14" s="46"/>
      <c r="L14" s="46"/>
      <c r="M14" s="46"/>
      <c r="N14" s="185">
        <f>MAX(G14:I14,K14:M14)</f>
        <v>23.27</v>
      </c>
      <c r="O14" s="151" t="str">
        <f>IF(ISBLANK(N14),"",IF(N14&gt;=50,"KSM",IF(N14&gt;=44.5,"I A",IF(N14&gt;=38,"II A",IF(N14&gt;=32,"III A",IF(N14&gt;=27,"I JA",IF(N14&gt;=23,"II JA",IF(N14&gt;=20,"III JA"))))))))</f>
        <v>II JA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1:255" ht="18" customHeight="1">
      <c r="A15" s="97"/>
      <c r="B15" s="101"/>
      <c r="C15" s="102"/>
      <c r="D15" s="103"/>
      <c r="E15" s="180"/>
      <c r="F15" s="104"/>
      <c r="G15" s="105"/>
      <c r="H15" s="105"/>
      <c r="I15" s="105"/>
      <c r="J15" s="184"/>
      <c r="K15" s="105"/>
      <c r="L15" s="105"/>
      <c r="M15" s="105"/>
      <c r="N15" s="182"/>
      <c r="O15" s="183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</row>
  </sheetData>
  <sheetProtection/>
  <mergeCells count="2">
    <mergeCell ref="G5:M5"/>
    <mergeCell ref="G12:M12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U12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4.7109375" style="1" customWidth="1"/>
    <col min="2" max="2" width="10.7109375" style="1" customWidth="1"/>
    <col min="3" max="3" width="11.57421875" style="1" bestFit="1" customWidth="1"/>
    <col min="4" max="4" width="9.00390625" style="1" bestFit="1" customWidth="1"/>
    <col min="5" max="5" width="15.7109375" style="1" bestFit="1" customWidth="1"/>
    <col min="6" max="6" width="20.7109375" style="2" bestFit="1" customWidth="1"/>
    <col min="7" max="9" width="6.7109375" style="1" customWidth="1"/>
    <col min="10" max="10" width="5.28125" style="1" hidden="1" customWidth="1"/>
    <col min="11" max="13" width="6.7109375" style="1" customWidth="1"/>
    <col min="14" max="14" width="6.7109375" style="80" customWidth="1"/>
    <col min="15" max="15" width="7.00390625" style="80" bestFit="1" customWidth="1"/>
    <col min="16" max="25" width="3.421875" style="1" customWidth="1"/>
    <col min="26" max="26" width="6.421875" style="1" bestFit="1" customWidth="1"/>
    <col min="27" max="16384" width="9.140625" style="1" customWidth="1"/>
  </cols>
  <sheetData>
    <row r="1" spans="1:27" ht="17.25">
      <c r="A1" s="116" t="s">
        <v>46</v>
      </c>
      <c r="B1" s="116"/>
      <c r="C1" s="117"/>
      <c r="D1" s="118"/>
      <c r="E1" s="117"/>
      <c r="F1" s="119"/>
      <c r="G1" s="120"/>
      <c r="H1" s="118"/>
      <c r="I1" s="121" t="s">
        <v>47</v>
      </c>
      <c r="J1" s="6"/>
      <c r="K1" s="6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6"/>
      <c r="Z1" s="6"/>
      <c r="AA1" s="6"/>
    </row>
    <row r="2" spans="1:255" ht="12.75">
      <c r="A2" s="10"/>
      <c r="B2" s="10"/>
      <c r="C2" s="11"/>
      <c r="D2" s="10"/>
      <c r="E2" s="10"/>
      <c r="F2" s="12"/>
      <c r="G2" s="122" t="s">
        <v>48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</row>
    <row r="3" spans="1:255" ht="15">
      <c r="A3" s="6"/>
      <c r="B3" s="13" t="s">
        <v>20</v>
      </c>
      <c r="C3" s="14"/>
      <c r="D3" s="95" t="s">
        <v>45</v>
      </c>
      <c r="E3" s="98" t="s">
        <v>39</v>
      </c>
      <c r="F3" s="1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pans="1:255" ht="13.5" thickBot="1">
      <c r="A4" s="10"/>
      <c r="B4" s="57"/>
      <c r="C4" s="10"/>
      <c r="D4" s="58"/>
      <c r="E4" s="59"/>
      <c r="F4" s="58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ht="13.5" thickBot="1">
      <c r="A5" s="6"/>
      <c r="B5" s="6"/>
      <c r="C5" s="6"/>
      <c r="D5" s="6"/>
      <c r="E5" s="6"/>
      <c r="F5" s="6"/>
      <c r="G5" s="204" t="s">
        <v>18</v>
      </c>
      <c r="H5" s="205"/>
      <c r="I5" s="205"/>
      <c r="J5" s="205"/>
      <c r="K5" s="205"/>
      <c r="L5" s="205"/>
      <c r="M5" s="206"/>
      <c r="N5" s="3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</row>
    <row r="6" spans="1:255" ht="13.5" thickBot="1">
      <c r="A6" s="21" t="s">
        <v>35</v>
      </c>
      <c r="B6" s="37" t="s">
        <v>4</v>
      </c>
      <c r="C6" s="38" t="s">
        <v>3</v>
      </c>
      <c r="D6" s="26" t="s">
        <v>12</v>
      </c>
      <c r="E6" s="39" t="s">
        <v>1</v>
      </c>
      <c r="F6" s="40" t="s">
        <v>2</v>
      </c>
      <c r="G6" s="60">
        <v>1</v>
      </c>
      <c r="H6" s="61">
        <v>2</v>
      </c>
      <c r="I6" s="61">
        <v>3</v>
      </c>
      <c r="J6" s="61" t="s">
        <v>15</v>
      </c>
      <c r="K6" s="61">
        <v>4</v>
      </c>
      <c r="L6" s="61">
        <v>5</v>
      </c>
      <c r="M6" s="62">
        <v>6</v>
      </c>
      <c r="N6" s="43" t="s">
        <v>19</v>
      </c>
      <c r="O6" s="94" t="s">
        <v>36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255" ht="18" customHeight="1">
      <c r="A7" s="63" t="s">
        <v>0</v>
      </c>
      <c r="B7" s="64" t="s">
        <v>90</v>
      </c>
      <c r="C7" s="65" t="s">
        <v>91</v>
      </c>
      <c r="D7" s="66" t="s">
        <v>92</v>
      </c>
      <c r="E7" s="146" t="s">
        <v>59</v>
      </c>
      <c r="F7" s="149" t="s">
        <v>93</v>
      </c>
      <c r="G7" s="46">
        <v>37.2</v>
      </c>
      <c r="H7" s="46">
        <v>37.8</v>
      </c>
      <c r="I7" s="46" t="s">
        <v>410</v>
      </c>
      <c r="J7" s="47"/>
      <c r="K7" s="46">
        <v>38.4</v>
      </c>
      <c r="L7" s="46">
        <v>43.06</v>
      </c>
      <c r="M7" s="46" t="s">
        <v>410</v>
      </c>
      <c r="N7" s="185">
        <f>MAX(G7:I7,K7:M7)</f>
        <v>43.06</v>
      </c>
      <c r="O7" s="150" t="str">
        <f aca="true" t="shared" si="0" ref="O7:O12">IF(ISBLANK(N7),"",IF(N7&gt;=90,"KSM",IF(N7&gt;=56,"I A",IF(N7&gt;=48,"II A",IF(N7&gt;=41,"III A",IF(N7&gt;=35,"I JA",IF(N7&gt;=30,"II JA",IF(N7&gt;=26,"III JA"))))))))</f>
        <v>III A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ht="18" customHeight="1">
      <c r="A8" s="63" t="s">
        <v>5</v>
      </c>
      <c r="B8" s="64" t="s">
        <v>143</v>
      </c>
      <c r="C8" s="65" t="s">
        <v>144</v>
      </c>
      <c r="D8" s="66" t="s">
        <v>145</v>
      </c>
      <c r="E8" s="146" t="s">
        <v>59</v>
      </c>
      <c r="F8" s="149" t="s">
        <v>93</v>
      </c>
      <c r="G8" s="46">
        <v>37.17</v>
      </c>
      <c r="H8" s="46">
        <v>42.86</v>
      </c>
      <c r="I8" s="46" t="s">
        <v>410</v>
      </c>
      <c r="J8" s="47"/>
      <c r="K8" s="46" t="s">
        <v>410</v>
      </c>
      <c r="L8" s="46" t="s">
        <v>410</v>
      </c>
      <c r="M8" s="46" t="s">
        <v>410</v>
      </c>
      <c r="N8" s="185">
        <f>MAX(G8:I8,K8:M8)</f>
        <v>42.86</v>
      </c>
      <c r="O8" s="150" t="str">
        <f t="shared" si="0"/>
        <v>III A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15" ht="18" customHeight="1">
      <c r="A9" s="63" t="s">
        <v>6</v>
      </c>
      <c r="B9" s="64" t="s">
        <v>146</v>
      </c>
      <c r="C9" s="65" t="s">
        <v>147</v>
      </c>
      <c r="D9" s="66" t="s">
        <v>157</v>
      </c>
      <c r="E9" s="146" t="s">
        <v>59</v>
      </c>
      <c r="F9" s="149" t="s">
        <v>148</v>
      </c>
      <c r="G9" s="46" t="s">
        <v>410</v>
      </c>
      <c r="H9" s="46">
        <v>35.15</v>
      </c>
      <c r="I9" s="46" t="s">
        <v>410</v>
      </c>
      <c r="J9" s="47"/>
      <c r="K9" s="46" t="s">
        <v>410</v>
      </c>
      <c r="L9" s="46" t="s">
        <v>410</v>
      </c>
      <c r="M9" s="46">
        <v>35.15</v>
      </c>
      <c r="N9" s="185">
        <f>MAX(G9:I9,K9:M9)</f>
        <v>35.15</v>
      </c>
      <c r="O9" s="150" t="str">
        <f t="shared" si="0"/>
        <v>I JA</v>
      </c>
    </row>
    <row r="10" spans="1:15" ht="18" customHeight="1">
      <c r="A10" s="63" t="s">
        <v>7</v>
      </c>
      <c r="B10" s="64" t="s">
        <v>150</v>
      </c>
      <c r="C10" s="65" t="s">
        <v>151</v>
      </c>
      <c r="D10" s="66" t="s">
        <v>152</v>
      </c>
      <c r="E10" s="146" t="s">
        <v>59</v>
      </c>
      <c r="F10" s="149" t="s">
        <v>93</v>
      </c>
      <c r="G10" s="46">
        <v>33.1</v>
      </c>
      <c r="H10" s="46">
        <v>33.85</v>
      </c>
      <c r="I10" s="46">
        <v>33.18</v>
      </c>
      <c r="J10" s="47"/>
      <c r="K10" s="46" t="s">
        <v>410</v>
      </c>
      <c r="L10" s="46">
        <v>34.08</v>
      </c>
      <c r="M10" s="46" t="s">
        <v>410</v>
      </c>
      <c r="N10" s="185">
        <f>MAX(G10:I10,K10:M10)</f>
        <v>34.08</v>
      </c>
      <c r="O10" s="150" t="str">
        <f t="shared" si="0"/>
        <v>II JA</v>
      </c>
    </row>
    <row r="11" spans="1:15" ht="18" customHeight="1">
      <c r="A11" s="63" t="s">
        <v>8</v>
      </c>
      <c r="B11" s="64" t="s">
        <v>227</v>
      </c>
      <c r="C11" s="65" t="s">
        <v>228</v>
      </c>
      <c r="D11" s="66" t="s">
        <v>229</v>
      </c>
      <c r="E11" s="146" t="s">
        <v>226</v>
      </c>
      <c r="F11" s="149" t="s">
        <v>381</v>
      </c>
      <c r="G11" s="46">
        <v>28.33</v>
      </c>
      <c r="H11" s="46">
        <v>26.66</v>
      </c>
      <c r="I11" s="46">
        <v>25.44</v>
      </c>
      <c r="J11" s="47"/>
      <c r="K11" s="46">
        <v>26.3</v>
      </c>
      <c r="L11" s="46">
        <v>24.88</v>
      </c>
      <c r="M11" s="46">
        <v>25.88</v>
      </c>
      <c r="N11" s="185">
        <f>MAX(G11:I11,K11:M11)</f>
        <v>28.33</v>
      </c>
      <c r="O11" s="150" t="str">
        <f t="shared" si="0"/>
        <v>III JA</v>
      </c>
    </row>
    <row r="12" spans="1:255" ht="18" customHeight="1">
      <c r="A12" s="63"/>
      <c r="B12" s="64" t="s">
        <v>160</v>
      </c>
      <c r="C12" s="65" t="s">
        <v>149</v>
      </c>
      <c r="D12" s="66" t="s">
        <v>325</v>
      </c>
      <c r="E12" s="146" t="s">
        <v>59</v>
      </c>
      <c r="F12" s="149" t="s">
        <v>153</v>
      </c>
      <c r="G12" s="46"/>
      <c r="H12" s="46"/>
      <c r="I12" s="46"/>
      <c r="J12" s="47"/>
      <c r="K12" s="46"/>
      <c r="L12" s="46"/>
      <c r="M12" s="46"/>
      <c r="N12" s="185" t="s">
        <v>396</v>
      </c>
      <c r="O12" s="151" t="str">
        <f t="shared" si="0"/>
        <v>KSM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</sheetData>
  <sheetProtection/>
  <mergeCells count="1">
    <mergeCell ref="G5:M5"/>
  </mergeCells>
  <printOptions/>
  <pageMargins left="0.17" right="0.18" top="0.76" bottom="0.63" header="0.41" footer="0.2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P13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5.00390625" style="80" bestFit="1" customWidth="1"/>
    <col min="2" max="2" width="5.00390625" style="80" hidden="1" customWidth="1"/>
    <col min="3" max="3" width="9.57421875" style="80" bestFit="1" customWidth="1"/>
    <col min="4" max="4" width="13.28125" style="80" bestFit="1" customWidth="1"/>
    <col min="5" max="5" width="10.57421875" style="80" customWidth="1"/>
    <col min="6" max="6" width="14.00390625" style="80" bestFit="1" customWidth="1"/>
    <col min="7" max="7" width="25.7109375" style="80" bestFit="1" customWidth="1"/>
    <col min="8" max="8" width="7.00390625" style="115" customWidth="1"/>
    <col min="9" max="9" width="7.00390625" style="80" customWidth="1"/>
    <col min="10" max="10" width="6.57421875" style="80" bestFit="1" customWidth="1"/>
    <col min="11" max="21" width="3.421875" style="80" customWidth="1"/>
    <col min="22" max="22" width="6.421875" style="80" bestFit="1" customWidth="1"/>
    <col min="23" max="16384" width="9.140625" style="80" customWidth="1"/>
  </cols>
  <sheetData>
    <row r="1" spans="1:24" ht="17.25">
      <c r="A1" s="116" t="s">
        <v>46</v>
      </c>
      <c r="B1" s="116"/>
      <c r="C1" s="117"/>
      <c r="D1" s="118"/>
      <c r="E1" s="117"/>
      <c r="F1" s="119"/>
      <c r="G1" s="120"/>
      <c r="H1" s="118"/>
      <c r="I1" s="121" t="s">
        <v>47</v>
      </c>
      <c r="K1" s="6"/>
      <c r="L1" s="9"/>
      <c r="M1" s="9"/>
      <c r="N1" s="9"/>
      <c r="O1" s="9"/>
      <c r="P1" s="9"/>
      <c r="Q1" s="9"/>
      <c r="R1" s="9"/>
      <c r="S1" s="9"/>
      <c r="T1" s="9"/>
      <c r="U1" s="9"/>
      <c r="V1" s="6"/>
      <c r="W1" s="6"/>
      <c r="X1" s="6"/>
    </row>
    <row r="2" spans="1:250" ht="12.75">
      <c r="A2" s="10"/>
      <c r="B2" s="10"/>
      <c r="C2" s="11"/>
      <c r="D2" s="10"/>
      <c r="E2" s="10"/>
      <c r="F2" s="12"/>
      <c r="G2" s="122" t="s">
        <v>48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</row>
    <row r="3" spans="1:250" ht="12.75">
      <c r="A3" s="4"/>
      <c r="B3" s="4"/>
      <c r="C3" s="49" t="s">
        <v>23</v>
      </c>
      <c r="D3" s="49"/>
      <c r="E3" s="49" t="s">
        <v>38</v>
      </c>
      <c r="F3" s="50"/>
      <c r="H3" s="4"/>
      <c r="I3" s="4"/>
      <c r="J3" s="7"/>
      <c r="K3" s="7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</row>
    <row r="4" spans="1:250" ht="13.5" thickBot="1">
      <c r="A4" s="4"/>
      <c r="B4" s="4"/>
      <c r="C4" s="4"/>
      <c r="D4" s="4"/>
      <c r="E4" s="4"/>
      <c r="F4" s="50" t="s">
        <v>380</v>
      </c>
      <c r="G4" s="8" t="s">
        <v>24</v>
      </c>
      <c r="H4" s="4"/>
      <c r="I4" s="4"/>
      <c r="J4" s="7"/>
      <c r="K4" s="7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</row>
    <row r="5" spans="1:250" ht="13.5" thickBot="1">
      <c r="A5" s="54" t="s">
        <v>25</v>
      </c>
      <c r="B5" s="76" t="s">
        <v>28</v>
      </c>
      <c r="C5" s="52" t="s">
        <v>4</v>
      </c>
      <c r="D5" s="53" t="s">
        <v>3</v>
      </c>
      <c r="E5" s="54" t="s">
        <v>12</v>
      </c>
      <c r="F5" s="54" t="s">
        <v>1</v>
      </c>
      <c r="G5" s="54" t="s">
        <v>2</v>
      </c>
      <c r="H5" s="51" t="s">
        <v>27</v>
      </c>
      <c r="I5" s="51" t="s">
        <v>26</v>
      </c>
      <c r="J5" s="114" t="s">
        <v>36</v>
      </c>
      <c r="K5" s="7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</row>
    <row r="6" spans="1:250" ht="12.75">
      <c r="A6" s="5">
        <v>1</v>
      </c>
      <c r="B6" s="3"/>
      <c r="C6" s="70" t="s">
        <v>107</v>
      </c>
      <c r="D6" s="71" t="s">
        <v>108</v>
      </c>
      <c r="E6" s="72" t="s">
        <v>109</v>
      </c>
      <c r="F6" s="133" t="s">
        <v>59</v>
      </c>
      <c r="G6" s="73" t="s">
        <v>97</v>
      </c>
      <c r="H6" s="74" t="s">
        <v>396</v>
      </c>
      <c r="I6" s="75"/>
      <c r="J6" s="79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</row>
    <row r="7" spans="1:250" ht="12.75">
      <c r="A7" s="5">
        <v>2</v>
      </c>
      <c r="B7" s="3"/>
      <c r="C7" s="70" t="s">
        <v>114</v>
      </c>
      <c r="D7" s="71" t="s">
        <v>115</v>
      </c>
      <c r="E7" s="72" t="s">
        <v>116</v>
      </c>
      <c r="F7" s="133" t="s">
        <v>59</v>
      </c>
      <c r="G7" s="73" t="s">
        <v>117</v>
      </c>
      <c r="H7" s="74">
        <v>13.64</v>
      </c>
      <c r="I7" s="75" t="s">
        <v>390</v>
      </c>
      <c r="J7" s="79" t="str">
        <f>IF(ISBLANK(H7),"",IF(H7&lt;=12.4,"KSM",IF(H7&lt;=13.04,"I A",IF(H7&lt;=13.84,"II A",IF(H7&lt;=14.94,"III A",IF(H7&lt;=15.94,"I JA",IF(H7&lt;=16.74,"II JA",IF(H7&lt;=17.44,"III JA"))))))))</f>
        <v>II A</v>
      </c>
      <c r="K7" s="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</row>
    <row r="8" spans="1:250" ht="12.75">
      <c r="A8" s="5">
        <v>3</v>
      </c>
      <c r="B8" s="3"/>
      <c r="C8" s="70" t="s">
        <v>138</v>
      </c>
      <c r="D8" s="71" t="s">
        <v>246</v>
      </c>
      <c r="E8" s="72" t="s">
        <v>247</v>
      </c>
      <c r="F8" s="133" t="s">
        <v>244</v>
      </c>
      <c r="G8" s="73" t="s">
        <v>245</v>
      </c>
      <c r="H8" s="74">
        <v>13.4</v>
      </c>
      <c r="I8" s="75" t="s">
        <v>390</v>
      </c>
      <c r="J8" s="79" t="str">
        <f>IF(ISBLANK(H8),"",IF(H8&lt;=12.4,"KSM",IF(H8&lt;=13.04,"I A",IF(H8&lt;=13.84,"II A",IF(H8&lt;=14.94,"III A",IF(H8&lt;=15.94,"I JA",IF(H8&lt;=16.74,"II JA",IF(H8&lt;=17.44,"III JA"))))))))</f>
        <v>II A</v>
      </c>
      <c r="K8" s="7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</row>
    <row r="9" spans="1:250" ht="12.75">
      <c r="A9" s="5">
        <v>4</v>
      </c>
      <c r="B9" s="3"/>
      <c r="C9" s="70" t="s">
        <v>77</v>
      </c>
      <c r="D9" s="71" t="s">
        <v>78</v>
      </c>
      <c r="E9" s="72" t="s">
        <v>79</v>
      </c>
      <c r="F9" s="133" t="s">
        <v>59</v>
      </c>
      <c r="G9" s="73" t="s">
        <v>80</v>
      </c>
      <c r="H9" s="74">
        <v>13.24</v>
      </c>
      <c r="I9" s="75" t="s">
        <v>390</v>
      </c>
      <c r="J9" s="79" t="str">
        <f>IF(ISBLANK(H9),"",IF(H9&lt;=12.4,"KSM",IF(H9&lt;=13.04,"I A",IF(H9&lt;=13.84,"II A",IF(H9&lt;=14.94,"III A",IF(H9&lt;=15.94,"I JA",IF(H9&lt;=16.74,"II JA",IF(H9&lt;=17.44,"III JA"))))))))</f>
        <v>II A</v>
      </c>
      <c r="K9" s="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</row>
    <row r="10" spans="1:250" ht="12.75">
      <c r="A10" s="5">
        <v>5</v>
      </c>
      <c r="B10" s="3"/>
      <c r="C10" s="70" t="s">
        <v>283</v>
      </c>
      <c r="D10" s="71" t="s">
        <v>284</v>
      </c>
      <c r="E10" s="72" t="s">
        <v>285</v>
      </c>
      <c r="F10" s="133" t="s">
        <v>59</v>
      </c>
      <c r="G10" s="73" t="s">
        <v>277</v>
      </c>
      <c r="H10" s="74" t="s">
        <v>388</v>
      </c>
      <c r="I10" s="75"/>
      <c r="J10" s="79"/>
      <c r="K10" s="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</row>
    <row r="11" spans="1:250" ht="12.75">
      <c r="A11" s="5">
        <v>6</v>
      </c>
      <c r="B11" s="3"/>
      <c r="C11" s="70" t="s">
        <v>127</v>
      </c>
      <c r="D11" s="71" t="s">
        <v>128</v>
      </c>
      <c r="E11" s="72" t="s">
        <v>129</v>
      </c>
      <c r="F11" s="133" t="s">
        <v>59</v>
      </c>
      <c r="G11" s="73" t="s">
        <v>117</v>
      </c>
      <c r="H11" s="74">
        <v>13.58</v>
      </c>
      <c r="I11" s="75" t="s">
        <v>390</v>
      </c>
      <c r="J11" s="79" t="str">
        <f>IF(ISBLANK(H11),"",IF(H11&lt;=12.4,"KSM",IF(H11&lt;=13.04,"I A",IF(H11&lt;=13.84,"II A",IF(H11&lt;=14.94,"III A",IF(H11&lt;=15.94,"I JA",IF(H11&lt;=16.74,"II JA",IF(H11&lt;=17.44,"III JA"))))))))</f>
        <v>II A</v>
      </c>
      <c r="K11" s="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</row>
    <row r="12" spans="1:250" ht="12.75">
      <c r="A12" s="5">
        <v>7</v>
      </c>
      <c r="B12" s="3"/>
      <c r="C12" s="70" t="s">
        <v>132</v>
      </c>
      <c r="D12" s="71" t="s">
        <v>286</v>
      </c>
      <c r="E12" s="72" t="s">
        <v>287</v>
      </c>
      <c r="F12" s="133" t="s">
        <v>59</v>
      </c>
      <c r="G12" s="73" t="s">
        <v>277</v>
      </c>
      <c r="H12" s="74">
        <v>14.39</v>
      </c>
      <c r="I12" s="75" t="s">
        <v>390</v>
      </c>
      <c r="J12" s="79" t="str">
        <f>IF(ISBLANK(H12),"",IF(H12&lt;=12.4,"KSM",IF(H12&lt;=13.04,"I A",IF(H12&lt;=13.84,"II A",IF(H12&lt;=14.94,"III A",IF(H12&lt;=15.94,"I JA",IF(H12&lt;=16.74,"II JA",IF(H12&lt;=17.44,"III JA"))))))))</f>
        <v>III A</v>
      </c>
      <c r="K12" s="7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</row>
    <row r="13" spans="1:250" ht="12.75">
      <c r="A13" s="5">
        <v>8</v>
      </c>
      <c r="B13" s="3"/>
      <c r="C13" s="70" t="s">
        <v>101</v>
      </c>
      <c r="D13" s="71" t="s">
        <v>102</v>
      </c>
      <c r="E13" s="72" t="s">
        <v>103</v>
      </c>
      <c r="F13" s="133" t="s">
        <v>59</v>
      </c>
      <c r="G13" s="73" t="s">
        <v>97</v>
      </c>
      <c r="H13" s="74">
        <v>14.57</v>
      </c>
      <c r="I13" s="75" t="s">
        <v>390</v>
      </c>
      <c r="J13" s="79" t="str">
        <f>IF(ISBLANK(H13),"",IF(H13&lt;=12.4,"KSM",IF(H13&lt;=13.04,"I A",IF(H13&lt;=13.84,"II A",IF(H13&lt;=14.94,"III A",IF(H13&lt;=15.94,"I JA",IF(H13&lt;=16.74,"II JA",IF(H13&lt;=17.44,"III JA"))))))))</f>
        <v>III A</v>
      </c>
      <c r="K13" s="7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G26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5.00390625" style="80" bestFit="1" customWidth="1"/>
    <col min="2" max="2" width="5.00390625" style="80" hidden="1" customWidth="1"/>
    <col min="3" max="3" width="9.57421875" style="80" bestFit="1" customWidth="1"/>
    <col min="4" max="4" width="13.28125" style="80" bestFit="1" customWidth="1"/>
    <col min="5" max="5" width="10.57421875" style="80" customWidth="1"/>
    <col min="6" max="6" width="14.00390625" style="80" bestFit="1" customWidth="1"/>
    <col min="7" max="7" width="25.7109375" style="80" bestFit="1" customWidth="1"/>
    <col min="8" max="8" width="7.00390625" style="115" customWidth="1"/>
    <col min="9" max="11" width="7.00390625" style="80" customWidth="1"/>
    <col min="12" max="12" width="6.57421875" style="80" bestFit="1" customWidth="1"/>
    <col min="13" max="13" width="3.421875" style="80" customWidth="1"/>
    <col min="14" max="16384" width="9.140625" style="80" customWidth="1"/>
  </cols>
  <sheetData>
    <row r="1" spans="1:15" ht="17.25">
      <c r="A1" s="116" t="s">
        <v>46</v>
      </c>
      <c r="B1" s="116"/>
      <c r="C1" s="117"/>
      <c r="D1" s="118"/>
      <c r="E1" s="117"/>
      <c r="F1" s="119"/>
      <c r="G1" s="120"/>
      <c r="H1" s="118"/>
      <c r="I1" s="121" t="s">
        <v>47</v>
      </c>
      <c r="J1" s="119"/>
      <c r="K1" s="6"/>
      <c r="M1" s="6"/>
      <c r="N1" s="6"/>
      <c r="O1" s="6"/>
    </row>
    <row r="2" spans="1:241" ht="12.75">
      <c r="A2" s="10"/>
      <c r="B2" s="10"/>
      <c r="C2" s="11"/>
      <c r="D2" s="10"/>
      <c r="E2" s="10"/>
      <c r="F2" s="12"/>
      <c r="G2" s="122" t="s">
        <v>48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</row>
    <row r="3" spans="1:241" ht="12.75">
      <c r="A3" s="4"/>
      <c r="B3" s="4"/>
      <c r="C3" s="49" t="s">
        <v>23</v>
      </c>
      <c r="D3" s="49"/>
      <c r="E3" s="49" t="s">
        <v>38</v>
      </c>
      <c r="F3" s="50"/>
      <c r="H3" s="4"/>
      <c r="I3" s="4"/>
      <c r="J3" s="4"/>
      <c r="K3" s="4"/>
      <c r="L3" s="7"/>
      <c r="M3" s="7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</row>
    <row r="4" spans="1:241" ht="13.5" thickBot="1">
      <c r="A4" s="4"/>
      <c r="B4" s="4"/>
      <c r="C4" s="4"/>
      <c r="D4" s="4"/>
      <c r="E4" s="4"/>
      <c r="F4" s="50"/>
      <c r="G4" s="8"/>
      <c r="H4" s="4"/>
      <c r="I4" s="4"/>
      <c r="J4" s="4"/>
      <c r="K4" s="4"/>
      <c r="L4" s="7"/>
      <c r="M4" s="7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</row>
    <row r="5" spans="1:241" ht="13.5" thickBot="1">
      <c r="A5" s="89" t="s">
        <v>35</v>
      </c>
      <c r="B5" s="169" t="s">
        <v>28</v>
      </c>
      <c r="C5" s="90" t="s">
        <v>4</v>
      </c>
      <c r="D5" s="91" t="s">
        <v>3</v>
      </c>
      <c r="E5" s="92" t="s">
        <v>12</v>
      </c>
      <c r="F5" s="92" t="s">
        <v>1</v>
      </c>
      <c r="G5" s="92" t="s">
        <v>2</v>
      </c>
      <c r="H5" s="93" t="s">
        <v>19</v>
      </c>
      <c r="I5" s="93" t="s">
        <v>26</v>
      </c>
      <c r="J5" s="93" t="s">
        <v>27</v>
      </c>
      <c r="K5" s="93" t="s">
        <v>26</v>
      </c>
      <c r="L5" s="114" t="s">
        <v>36</v>
      </c>
      <c r="M5" s="7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</row>
    <row r="6" spans="1:241" ht="12.75">
      <c r="A6" s="161">
        <v>1</v>
      </c>
      <c r="B6" s="163"/>
      <c r="C6" s="164" t="s">
        <v>77</v>
      </c>
      <c r="D6" s="165" t="s">
        <v>78</v>
      </c>
      <c r="E6" s="166" t="s">
        <v>79</v>
      </c>
      <c r="F6" s="167" t="s">
        <v>59</v>
      </c>
      <c r="G6" s="168" t="s">
        <v>80</v>
      </c>
      <c r="H6" s="174">
        <v>13.43</v>
      </c>
      <c r="I6" s="173" t="s">
        <v>384</v>
      </c>
      <c r="J6" s="172">
        <v>13.24</v>
      </c>
      <c r="K6" s="173" t="s">
        <v>390</v>
      </c>
      <c r="L6" s="88" t="str">
        <f aca="true" t="shared" si="0" ref="L6:L18">IF(ISBLANK(H6),"",IF(H6&lt;=12.4,"KSM",IF(H6&lt;=13.04,"I A",IF(H6&lt;=13.84,"II A",IF(H6&lt;=14.94,"III A",IF(H6&lt;=15.94,"I JA",IF(H6&lt;=16.74,"II JA",IF(H6&lt;=17.44,"III JA"))))))))</f>
        <v>II A</v>
      </c>
      <c r="M6" s="7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</row>
    <row r="7" spans="1:241" ht="12.75">
      <c r="A7" s="5">
        <v>2</v>
      </c>
      <c r="B7" s="3"/>
      <c r="C7" s="70" t="s">
        <v>138</v>
      </c>
      <c r="D7" s="71" t="s">
        <v>246</v>
      </c>
      <c r="E7" s="72" t="s">
        <v>247</v>
      </c>
      <c r="F7" s="133" t="s">
        <v>244</v>
      </c>
      <c r="G7" s="73" t="s">
        <v>245</v>
      </c>
      <c r="H7" s="152">
        <v>13.61</v>
      </c>
      <c r="I7" s="75" t="s">
        <v>384</v>
      </c>
      <c r="J7" s="74">
        <v>13.4</v>
      </c>
      <c r="K7" s="75" t="s">
        <v>390</v>
      </c>
      <c r="L7" s="79" t="str">
        <f t="shared" si="0"/>
        <v>II A</v>
      </c>
      <c r="M7" s="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</row>
    <row r="8" spans="1:241" ht="12.75">
      <c r="A8" s="5">
        <v>3</v>
      </c>
      <c r="B8" s="3"/>
      <c r="C8" s="70" t="s">
        <v>127</v>
      </c>
      <c r="D8" s="71" t="s">
        <v>128</v>
      </c>
      <c r="E8" s="72" t="s">
        <v>129</v>
      </c>
      <c r="F8" s="133" t="s">
        <v>59</v>
      </c>
      <c r="G8" s="73" t="s">
        <v>117</v>
      </c>
      <c r="H8" s="152">
        <v>13.87</v>
      </c>
      <c r="I8" s="75" t="s">
        <v>384</v>
      </c>
      <c r="J8" s="74">
        <v>13.58</v>
      </c>
      <c r="K8" s="75" t="s">
        <v>390</v>
      </c>
      <c r="L8" s="79" t="str">
        <f t="shared" si="0"/>
        <v>III A</v>
      </c>
      <c r="M8" s="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</row>
    <row r="9" spans="1:241" ht="12.75">
      <c r="A9" s="5">
        <v>4</v>
      </c>
      <c r="B9" s="3"/>
      <c r="C9" s="70" t="s">
        <v>114</v>
      </c>
      <c r="D9" s="71" t="s">
        <v>115</v>
      </c>
      <c r="E9" s="72" t="s">
        <v>116</v>
      </c>
      <c r="F9" s="133" t="s">
        <v>59</v>
      </c>
      <c r="G9" s="73" t="s">
        <v>117</v>
      </c>
      <c r="H9" s="152">
        <v>13.71</v>
      </c>
      <c r="I9" s="75" t="s">
        <v>384</v>
      </c>
      <c r="J9" s="74">
        <v>13.64</v>
      </c>
      <c r="K9" s="75" t="s">
        <v>390</v>
      </c>
      <c r="L9" s="79" t="str">
        <f t="shared" si="0"/>
        <v>II A</v>
      </c>
      <c r="M9" s="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</row>
    <row r="10" spans="1:241" ht="12.75">
      <c r="A10" s="5">
        <v>5</v>
      </c>
      <c r="B10" s="3"/>
      <c r="C10" s="70" t="s">
        <v>132</v>
      </c>
      <c r="D10" s="71" t="s">
        <v>286</v>
      </c>
      <c r="E10" s="72" t="s">
        <v>287</v>
      </c>
      <c r="F10" s="133" t="s">
        <v>59</v>
      </c>
      <c r="G10" s="73" t="s">
        <v>277</v>
      </c>
      <c r="H10" s="152">
        <v>14.43</v>
      </c>
      <c r="I10" s="75" t="s">
        <v>384</v>
      </c>
      <c r="J10" s="74">
        <v>14.39</v>
      </c>
      <c r="K10" s="75" t="s">
        <v>390</v>
      </c>
      <c r="L10" s="79" t="str">
        <f t="shared" si="0"/>
        <v>III A</v>
      </c>
      <c r="M10" s="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</row>
    <row r="11" spans="1:241" ht="12.75">
      <c r="A11" s="5">
        <v>6</v>
      </c>
      <c r="B11" s="3"/>
      <c r="C11" s="70" t="s">
        <v>101</v>
      </c>
      <c r="D11" s="71" t="s">
        <v>102</v>
      </c>
      <c r="E11" s="72" t="s">
        <v>103</v>
      </c>
      <c r="F11" s="133" t="s">
        <v>59</v>
      </c>
      <c r="G11" s="73" t="s">
        <v>97</v>
      </c>
      <c r="H11" s="152">
        <v>14.6</v>
      </c>
      <c r="I11" s="75" t="s">
        <v>384</v>
      </c>
      <c r="J11" s="74">
        <v>14.57</v>
      </c>
      <c r="K11" s="75" t="s">
        <v>390</v>
      </c>
      <c r="L11" s="79" t="str">
        <f t="shared" si="0"/>
        <v>III A</v>
      </c>
      <c r="M11" s="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</row>
    <row r="12" spans="1:241" ht="12.75">
      <c r="A12" s="5">
        <v>7</v>
      </c>
      <c r="B12" s="3"/>
      <c r="C12" s="70" t="s">
        <v>283</v>
      </c>
      <c r="D12" s="71" t="s">
        <v>284</v>
      </c>
      <c r="E12" s="72" t="s">
        <v>285</v>
      </c>
      <c r="F12" s="133" t="s">
        <v>59</v>
      </c>
      <c r="G12" s="73" t="s">
        <v>277</v>
      </c>
      <c r="H12" s="74">
        <v>13.69</v>
      </c>
      <c r="I12" s="75" t="s">
        <v>384</v>
      </c>
      <c r="J12" s="74" t="s">
        <v>388</v>
      </c>
      <c r="K12" s="75" t="s">
        <v>390</v>
      </c>
      <c r="L12" s="79" t="str">
        <f t="shared" si="0"/>
        <v>II A</v>
      </c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</row>
    <row r="13" spans="1:241" ht="12.75">
      <c r="A13" s="5">
        <v>8</v>
      </c>
      <c r="B13" s="3"/>
      <c r="C13" s="70" t="s">
        <v>107</v>
      </c>
      <c r="D13" s="71" t="s">
        <v>108</v>
      </c>
      <c r="E13" s="72" t="s">
        <v>109</v>
      </c>
      <c r="F13" s="133" t="s">
        <v>59</v>
      </c>
      <c r="G13" s="73" t="s">
        <v>97</v>
      </c>
      <c r="H13" s="74">
        <v>14.6</v>
      </c>
      <c r="I13" s="75" t="s">
        <v>384</v>
      </c>
      <c r="J13" s="74" t="s">
        <v>396</v>
      </c>
      <c r="K13" s="75" t="s">
        <v>390</v>
      </c>
      <c r="L13" s="79" t="str">
        <f t="shared" si="0"/>
        <v>III A</v>
      </c>
      <c r="M13" s="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</row>
    <row r="14" spans="1:241" ht="12.75">
      <c r="A14" s="5">
        <v>9</v>
      </c>
      <c r="B14" s="3"/>
      <c r="C14" s="70" t="s">
        <v>382</v>
      </c>
      <c r="D14" s="71" t="s">
        <v>383</v>
      </c>
      <c r="E14" s="72">
        <v>40214</v>
      </c>
      <c r="F14" s="133" t="s">
        <v>59</v>
      </c>
      <c r="G14" s="73" t="s">
        <v>209</v>
      </c>
      <c r="H14" s="74">
        <v>14.61</v>
      </c>
      <c r="I14" s="75" t="s">
        <v>384</v>
      </c>
      <c r="J14" s="74"/>
      <c r="K14" s="75"/>
      <c r="L14" s="79" t="str">
        <f t="shared" si="0"/>
        <v>III A</v>
      </c>
      <c r="M14" s="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</row>
    <row r="15" spans="1:241" ht="12.75">
      <c r="A15" s="5">
        <v>10</v>
      </c>
      <c r="B15" s="3"/>
      <c r="C15" s="70" t="s">
        <v>182</v>
      </c>
      <c r="D15" s="71" t="s">
        <v>189</v>
      </c>
      <c r="E15" s="72" t="s">
        <v>190</v>
      </c>
      <c r="F15" s="73" t="s">
        <v>59</v>
      </c>
      <c r="G15" s="73" t="s">
        <v>191</v>
      </c>
      <c r="H15" s="74">
        <v>14.73</v>
      </c>
      <c r="I15" s="75" t="s">
        <v>384</v>
      </c>
      <c r="J15" s="74"/>
      <c r="K15" s="75"/>
      <c r="L15" s="79" t="str">
        <f t="shared" si="0"/>
        <v>III A</v>
      </c>
      <c r="M15" s="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</row>
    <row r="16" spans="1:241" ht="12.75">
      <c r="A16" s="5">
        <v>11</v>
      </c>
      <c r="B16" s="3"/>
      <c r="C16" s="70" t="s">
        <v>132</v>
      </c>
      <c r="D16" s="71" t="s">
        <v>133</v>
      </c>
      <c r="E16" s="72" t="s">
        <v>134</v>
      </c>
      <c r="F16" s="133" t="s">
        <v>59</v>
      </c>
      <c r="G16" s="73" t="s">
        <v>117</v>
      </c>
      <c r="H16" s="74">
        <v>15.15</v>
      </c>
      <c r="I16" s="75" t="s">
        <v>384</v>
      </c>
      <c r="J16" s="74"/>
      <c r="K16" s="75"/>
      <c r="L16" s="79" t="str">
        <f t="shared" si="0"/>
        <v>I JA</v>
      </c>
      <c r="M16" s="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</row>
    <row r="17" spans="1:241" ht="12.75">
      <c r="A17" s="5">
        <v>12</v>
      </c>
      <c r="B17" s="3"/>
      <c r="C17" s="70" t="s">
        <v>124</v>
      </c>
      <c r="D17" s="71" t="s">
        <v>125</v>
      </c>
      <c r="E17" s="72" t="s">
        <v>126</v>
      </c>
      <c r="F17" s="133" t="s">
        <v>59</v>
      </c>
      <c r="G17" s="73" t="s">
        <v>117</v>
      </c>
      <c r="H17" s="74">
        <v>15.39</v>
      </c>
      <c r="I17" s="75" t="s">
        <v>384</v>
      </c>
      <c r="J17" s="74"/>
      <c r="K17" s="75"/>
      <c r="L17" s="79" t="str">
        <f t="shared" si="0"/>
        <v>I JA</v>
      </c>
      <c r="M17" s="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</row>
    <row r="18" spans="1:241" ht="12.75">
      <c r="A18" s="5">
        <v>13</v>
      </c>
      <c r="B18" s="3"/>
      <c r="C18" s="70" t="s">
        <v>241</v>
      </c>
      <c r="D18" s="71" t="s">
        <v>242</v>
      </c>
      <c r="E18" s="72" t="s">
        <v>243</v>
      </c>
      <c r="F18" s="133" t="s">
        <v>244</v>
      </c>
      <c r="G18" s="73" t="s">
        <v>245</v>
      </c>
      <c r="H18" s="74">
        <v>16.39</v>
      </c>
      <c r="I18" s="75" t="s">
        <v>384</v>
      </c>
      <c r="J18" s="74"/>
      <c r="K18" s="75"/>
      <c r="L18" s="79" t="str">
        <f t="shared" si="0"/>
        <v>II JA</v>
      </c>
      <c r="M18" s="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</row>
    <row r="19" spans="1:241" ht="12.75">
      <c r="A19" s="5">
        <v>14</v>
      </c>
      <c r="B19" s="3"/>
      <c r="C19" s="70" t="s">
        <v>211</v>
      </c>
      <c r="D19" s="71" t="s">
        <v>274</v>
      </c>
      <c r="E19" s="72" t="s">
        <v>212</v>
      </c>
      <c r="F19" s="133" t="s">
        <v>59</v>
      </c>
      <c r="G19" s="73" t="s">
        <v>209</v>
      </c>
      <c r="H19" s="74">
        <v>19.52</v>
      </c>
      <c r="I19" s="75" t="s">
        <v>384</v>
      </c>
      <c r="J19" s="74"/>
      <c r="K19" s="75"/>
      <c r="L19" s="79"/>
      <c r="M19" s="7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</row>
    <row r="20" spans="1:241" ht="12.75">
      <c r="A20" s="5">
        <v>15</v>
      </c>
      <c r="B20" s="3"/>
      <c r="C20" s="70" t="s">
        <v>176</v>
      </c>
      <c r="D20" s="71" t="s">
        <v>213</v>
      </c>
      <c r="E20" s="72" t="s">
        <v>214</v>
      </c>
      <c r="F20" s="73" t="s">
        <v>59</v>
      </c>
      <c r="G20" s="73" t="s">
        <v>209</v>
      </c>
      <c r="H20" s="74">
        <v>19.76</v>
      </c>
      <c r="I20" s="75" t="s">
        <v>384</v>
      </c>
      <c r="J20" s="74"/>
      <c r="K20" s="75"/>
      <c r="L20" s="79"/>
      <c r="M20" s="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</row>
    <row r="21" spans="1:241" ht="12.75">
      <c r="A21" s="5">
        <v>16</v>
      </c>
      <c r="B21" s="3"/>
      <c r="C21" s="70" t="s">
        <v>106</v>
      </c>
      <c r="D21" s="71" t="s">
        <v>104</v>
      </c>
      <c r="E21" s="72" t="s">
        <v>105</v>
      </c>
      <c r="F21" s="133" t="s">
        <v>59</v>
      </c>
      <c r="G21" s="73" t="s">
        <v>97</v>
      </c>
      <c r="H21" s="74" t="s">
        <v>396</v>
      </c>
      <c r="I21" s="75"/>
      <c r="J21" s="74"/>
      <c r="K21" s="75"/>
      <c r="L21" s="79"/>
      <c r="M21" s="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</row>
    <row r="22" spans="1:241" ht="12.75">
      <c r="A22" s="5"/>
      <c r="B22" s="3"/>
      <c r="C22" s="70" t="s">
        <v>171</v>
      </c>
      <c r="D22" s="71" t="s">
        <v>206</v>
      </c>
      <c r="E22" s="72" t="s">
        <v>207</v>
      </c>
      <c r="F22" s="73" t="s">
        <v>59</v>
      </c>
      <c r="G22" s="73" t="s">
        <v>191</v>
      </c>
      <c r="H22" s="74" t="s">
        <v>396</v>
      </c>
      <c r="I22" s="75"/>
      <c r="J22" s="74"/>
      <c r="K22" s="75"/>
      <c r="L22" s="79"/>
      <c r="M22" s="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</row>
    <row r="23" spans="1:241" ht="12.75">
      <c r="A23" s="5"/>
      <c r="B23" s="3"/>
      <c r="C23" s="70" t="s">
        <v>111</v>
      </c>
      <c r="D23" s="71" t="s">
        <v>204</v>
      </c>
      <c r="E23" s="72" t="s">
        <v>205</v>
      </c>
      <c r="F23" s="73" t="s">
        <v>59</v>
      </c>
      <c r="G23" s="73" t="s">
        <v>191</v>
      </c>
      <c r="H23" s="74" t="s">
        <v>396</v>
      </c>
      <c r="I23" s="75"/>
      <c r="J23" s="74"/>
      <c r="K23" s="75"/>
      <c r="L23" s="79"/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</row>
    <row r="24" spans="1:241" ht="12.75">
      <c r="A24" s="5"/>
      <c r="B24" s="3"/>
      <c r="C24" s="70" t="s">
        <v>118</v>
      </c>
      <c r="D24" s="71" t="s">
        <v>208</v>
      </c>
      <c r="E24" s="72" t="s">
        <v>210</v>
      </c>
      <c r="F24" s="73" t="s">
        <v>59</v>
      </c>
      <c r="G24" s="73" t="s">
        <v>209</v>
      </c>
      <c r="H24" s="74" t="s">
        <v>396</v>
      </c>
      <c r="I24" s="75"/>
      <c r="J24" s="74"/>
      <c r="K24" s="75"/>
      <c r="L24" s="79"/>
      <c r="M24" s="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</row>
    <row r="25" spans="1:241" ht="12.75">
      <c r="A25" s="5"/>
      <c r="B25" s="3"/>
      <c r="C25" s="70" t="s">
        <v>168</v>
      </c>
      <c r="D25" s="71" t="s">
        <v>169</v>
      </c>
      <c r="E25" s="72" t="s">
        <v>170</v>
      </c>
      <c r="F25" s="133" t="s">
        <v>59</v>
      </c>
      <c r="G25" s="139" t="s">
        <v>167</v>
      </c>
      <c r="H25" s="74" t="s">
        <v>396</v>
      </c>
      <c r="I25" s="75"/>
      <c r="J25" s="74"/>
      <c r="K25" s="75"/>
      <c r="L25" s="79"/>
      <c r="M25" s="7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</row>
    <row r="26" spans="1:241" ht="12.75">
      <c r="A26" s="5"/>
      <c r="B26" s="3"/>
      <c r="C26" s="70" t="s">
        <v>127</v>
      </c>
      <c r="D26" s="71" t="s">
        <v>281</v>
      </c>
      <c r="E26" s="72" t="s">
        <v>282</v>
      </c>
      <c r="F26" s="133" t="s">
        <v>59</v>
      </c>
      <c r="G26" s="73" t="s">
        <v>277</v>
      </c>
      <c r="H26" s="74" t="s">
        <v>396</v>
      </c>
      <c r="I26" s="75"/>
      <c r="J26" s="74"/>
      <c r="K26" s="75"/>
      <c r="L26" s="79"/>
      <c r="M26" s="7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V1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5.00390625" style="1" bestFit="1" customWidth="1"/>
    <col min="2" max="2" width="5.00390625" style="1" hidden="1" customWidth="1"/>
    <col min="3" max="3" width="10.7109375" style="1" bestFit="1" customWidth="1"/>
    <col min="4" max="4" width="13.28125" style="1" bestFit="1" customWidth="1"/>
    <col min="5" max="5" width="11.28125" style="1" customWidth="1"/>
    <col min="6" max="6" width="14.00390625" style="1" bestFit="1" customWidth="1"/>
    <col min="7" max="7" width="19.7109375" style="1" bestFit="1" customWidth="1"/>
    <col min="8" max="8" width="7.00390625" style="2" customWidth="1"/>
    <col min="9" max="11" width="7.00390625" style="1" customWidth="1"/>
    <col min="12" max="12" width="6.57421875" style="1" bestFit="1" customWidth="1"/>
    <col min="13" max="27" width="3.421875" style="1" customWidth="1"/>
    <col min="28" max="28" width="6.421875" style="1" bestFit="1" customWidth="1"/>
    <col min="29" max="16384" width="9.140625" style="1" customWidth="1"/>
  </cols>
  <sheetData>
    <row r="1" spans="1:30" ht="17.25">
      <c r="A1" s="116" t="s">
        <v>46</v>
      </c>
      <c r="B1" s="116"/>
      <c r="C1" s="117"/>
      <c r="D1" s="118"/>
      <c r="E1" s="117"/>
      <c r="F1" s="119"/>
      <c r="G1" s="120"/>
      <c r="H1" s="118"/>
      <c r="I1" s="121" t="s">
        <v>47</v>
      </c>
      <c r="K1" s="6"/>
      <c r="M1" s="6"/>
      <c r="N1" s="6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6"/>
      <c r="AC1" s="6"/>
      <c r="AD1" s="6"/>
    </row>
    <row r="2" spans="1:256" ht="12.75">
      <c r="A2" s="10"/>
      <c r="B2" s="10"/>
      <c r="C2" s="11"/>
      <c r="D2" s="10"/>
      <c r="E2" s="10"/>
      <c r="F2" s="12"/>
      <c r="G2" s="122" t="s">
        <v>48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ht="12.75">
      <c r="A3" s="4"/>
      <c r="B3" s="4"/>
      <c r="C3" s="49" t="s">
        <v>23</v>
      </c>
      <c r="D3" s="49"/>
      <c r="E3" s="98" t="s">
        <v>39</v>
      </c>
      <c r="F3" s="50"/>
      <c r="G3" s="8"/>
      <c r="H3" s="4"/>
      <c r="I3" s="4"/>
      <c r="J3" s="4"/>
      <c r="K3" s="4"/>
      <c r="L3" s="7"/>
      <c r="M3" s="7"/>
      <c r="N3" s="7"/>
      <c r="O3" s="35"/>
      <c r="P3" s="6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ht="13.5" thickBot="1">
      <c r="A4" s="4"/>
      <c r="B4" s="4"/>
      <c r="C4" s="4"/>
      <c r="D4" s="4"/>
      <c r="E4" s="4"/>
      <c r="F4" s="50">
        <v>1</v>
      </c>
      <c r="G4" s="8" t="s">
        <v>24</v>
      </c>
      <c r="H4" s="4"/>
      <c r="I4" s="4"/>
      <c r="J4" s="4"/>
      <c r="K4" s="4"/>
      <c r="L4" s="7"/>
      <c r="M4" s="7"/>
      <c r="N4" s="7"/>
      <c r="O4" s="35"/>
      <c r="P4" s="6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pans="1:256" ht="13.5" thickBot="1">
      <c r="A5" s="54" t="s">
        <v>25</v>
      </c>
      <c r="B5" s="76" t="s">
        <v>28</v>
      </c>
      <c r="C5" s="52" t="s">
        <v>4</v>
      </c>
      <c r="D5" s="53" t="s">
        <v>3</v>
      </c>
      <c r="E5" s="54" t="s">
        <v>12</v>
      </c>
      <c r="F5" s="54" t="s">
        <v>1</v>
      </c>
      <c r="G5" s="54" t="s">
        <v>2</v>
      </c>
      <c r="H5" s="51" t="s">
        <v>19</v>
      </c>
      <c r="I5" s="51" t="s">
        <v>26</v>
      </c>
      <c r="J5" s="51" t="s">
        <v>27</v>
      </c>
      <c r="K5" s="51" t="s">
        <v>26</v>
      </c>
      <c r="L5" s="78" t="s">
        <v>36</v>
      </c>
      <c r="M5" s="7"/>
      <c r="N5" s="7"/>
      <c r="O5" s="35"/>
      <c r="P5" s="6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pans="1:256" ht="12.75">
      <c r="A6" s="5">
        <v>1</v>
      </c>
      <c r="B6" s="3"/>
      <c r="C6" s="70" t="s">
        <v>385</v>
      </c>
      <c r="D6" s="71" t="s">
        <v>386</v>
      </c>
      <c r="E6" s="72">
        <v>39885</v>
      </c>
      <c r="F6" s="133" t="s">
        <v>59</v>
      </c>
      <c r="G6" s="73" t="s">
        <v>235</v>
      </c>
      <c r="H6" s="74">
        <v>14.01</v>
      </c>
      <c r="I6" s="75" t="s">
        <v>384</v>
      </c>
      <c r="J6" s="74"/>
      <c r="K6" s="75"/>
      <c r="L6" s="79" t="str">
        <f>IF(ISBLANK(H6),"",IF(H6&lt;=10.9,"KSM",IF(H6&lt;=11.35,"I A",IF(H6&lt;=12,"II A",IF(H6&lt;=13.14,"III A",IF(H6&lt;=14.74,"I JA",IF(H6&lt;=15.94,"II JA",IF(H6&lt;=16.74,"III JA"))))))))</f>
        <v>I JA</v>
      </c>
      <c r="M6" s="7"/>
      <c r="N6" s="7"/>
      <c r="O6" s="3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5">
        <v>2</v>
      </c>
      <c r="B7" s="3"/>
      <c r="C7" s="70" t="s">
        <v>56</v>
      </c>
      <c r="D7" s="71" t="s">
        <v>57</v>
      </c>
      <c r="E7" s="72" t="s">
        <v>58</v>
      </c>
      <c r="F7" s="133" t="s">
        <v>59</v>
      </c>
      <c r="G7" s="73" t="s">
        <v>60</v>
      </c>
      <c r="H7" s="74">
        <v>13.3</v>
      </c>
      <c r="I7" s="75" t="s">
        <v>384</v>
      </c>
      <c r="J7" s="74"/>
      <c r="K7" s="75"/>
      <c r="L7" s="79" t="str">
        <f>IF(ISBLANK(H7),"",IF(H7&lt;=10.9,"KSM",IF(H7&lt;=11.35,"I A",IF(H7&lt;=12,"II A",IF(H7&lt;=13.14,"III A",IF(H7&lt;=14.74,"I JA",IF(H7&lt;=15.94,"II JA",IF(H7&lt;=16.74,"III JA"))))))))</f>
        <v>I JA</v>
      </c>
      <c r="M7" s="7"/>
      <c r="N7" s="7"/>
      <c r="O7" s="3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2.75">
      <c r="A8" s="5">
        <v>3</v>
      </c>
      <c r="B8" s="3"/>
      <c r="C8" s="109" t="s">
        <v>81</v>
      </c>
      <c r="D8" s="44" t="s">
        <v>82</v>
      </c>
      <c r="E8" s="110" t="s">
        <v>83</v>
      </c>
      <c r="F8" s="133" t="s">
        <v>59</v>
      </c>
      <c r="G8" s="73" t="s">
        <v>80</v>
      </c>
      <c r="H8" s="74" t="s">
        <v>396</v>
      </c>
      <c r="I8" s="75"/>
      <c r="J8" s="74"/>
      <c r="K8" s="75"/>
      <c r="L8" s="79"/>
      <c r="M8" s="7"/>
      <c r="N8" s="7"/>
      <c r="O8" s="35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2.75">
      <c r="A9" s="5">
        <v>4</v>
      </c>
      <c r="B9" s="3"/>
      <c r="C9" s="70" t="s">
        <v>94</v>
      </c>
      <c r="D9" s="71" t="s">
        <v>95</v>
      </c>
      <c r="E9" s="72" t="s">
        <v>96</v>
      </c>
      <c r="F9" s="133" t="s">
        <v>59</v>
      </c>
      <c r="G9" s="73" t="s">
        <v>97</v>
      </c>
      <c r="H9" s="74">
        <v>12.34</v>
      </c>
      <c r="I9" s="75" t="s">
        <v>384</v>
      </c>
      <c r="J9" s="74"/>
      <c r="K9" s="75"/>
      <c r="L9" s="79" t="str">
        <f>IF(ISBLANK(H9),"",IF(H9&lt;=10.9,"KSM",IF(H9&lt;=11.35,"I A",IF(H9&lt;=12,"II A",IF(H9&lt;=13.14,"III A",IF(H9&lt;=14.74,"I JA",IF(H9&lt;=15.94,"II JA",IF(H9&lt;=16.74,"III JA"))))))))</f>
        <v>III A</v>
      </c>
      <c r="M9" s="7"/>
      <c r="N9" s="7"/>
      <c r="O9" s="35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2.75">
      <c r="A10" s="5">
        <v>5</v>
      </c>
      <c r="B10" s="3"/>
      <c r="C10" s="109" t="s">
        <v>195</v>
      </c>
      <c r="D10" s="44" t="s">
        <v>196</v>
      </c>
      <c r="E10" s="110" t="s">
        <v>61</v>
      </c>
      <c r="F10" s="73" t="s">
        <v>59</v>
      </c>
      <c r="G10" s="73" t="s">
        <v>191</v>
      </c>
      <c r="H10" s="74">
        <v>13.57</v>
      </c>
      <c r="I10" s="75" t="s">
        <v>384</v>
      </c>
      <c r="J10" s="74"/>
      <c r="K10" s="75"/>
      <c r="L10" s="79" t="str">
        <f>IF(ISBLANK(H10),"",IF(H10&lt;=10.9,"KSM",IF(H10&lt;=11.35,"I A",IF(H10&lt;=12,"II A",IF(H10&lt;=13.14,"III A",IF(H10&lt;=14.74,"I JA",IF(H10&lt;=15.94,"II JA",IF(H10&lt;=16.74,"III JA"))))))))</f>
        <v>I JA</v>
      </c>
      <c r="M10" s="7"/>
      <c r="N10" s="7"/>
      <c r="O10" s="35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2.75">
      <c r="A11" s="5">
        <v>6</v>
      </c>
      <c r="B11" s="3"/>
      <c r="C11" s="70" t="s">
        <v>304</v>
      </c>
      <c r="D11" s="71" t="s">
        <v>305</v>
      </c>
      <c r="E11" s="72" t="s">
        <v>306</v>
      </c>
      <c r="F11" s="73" t="s">
        <v>307</v>
      </c>
      <c r="G11" s="73" t="s">
        <v>308</v>
      </c>
      <c r="H11" s="74">
        <v>13.36</v>
      </c>
      <c r="I11" s="75" t="s">
        <v>384</v>
      </c>
      <c r="J11" s="74"/>
      <c r="K11" s="75"/>
      <c r="L11" s="79" t="str">
        <f>IF(ISBLANK(H11),"",IF(H11&lt;=10.9,"KSM",IF(H11&lt;=11.35,"I A",IF(H11&lt;=12,"II A",IF(H11&lt;=13.14,"III A",IF(H11&lt;=14.74,"I JA",IF(H11&lt;=15.94,"II JA",IF(H11&lt;=16.74,"III JA"))))))))</f>
        <v>I JA</v>
      </c>
      <c r="M11" s="7"/>
      <c r="N11" s="7"/>
      <c r="O11" s="35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2.75">
      <c r="A12" s="5">
        <v>7</v>
      </c>
      <c r="B12" s="3"/>
      <c r="C12" s="70" t="s">
        <v>98</v>
      </c>
      <c r="D12" s="71" t="s">
        <v>99</v>
      </c>
      <c r="E12" s="72" t="s">
        <v>100</v>
      </c>
      <c r="F12" s="133" t="s">
        <v>59</v>
      </c>
      <c r="G12" s="73" t="s">
        <v>97</v>
      </c>
      <c r="H12" s="74">
        <v>14.3</v>
      </c>
      <c r="I12" s="75" t="s">
        <v>384</v>
      </c>
      <c r="J12" s="74"/>
      <c r="K12" s="75"/>
      <c r="L12" s="79" t="str">
        <f>IF(ISBLANK(H12),"",IF(H12&lt;=10.9,"KSM",IF(H12&lt;=11.35,"I A",IF(H12&lt;=12,"II A",IF(H12&lt;=13.14,"III A",IF(H12&lt;=14.74,"I JA",IF(H12&lt;=15.94,"II JA",IF(H12&lt;=16.74,"III JA"))))))))</f>
        <v>I JA</v>
      </c>
      <c r="M12" s="7"/>
      <c r="N12" s="7"/>
      <c r="O12" s="35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2.75">
      <c r="A13" s="5">
        <v>8</v>
      </c>
      <c r="B13" s="3"/>
      <c r="C13" s="70" t="s">
        <v>342</v>
      </c>
      <c r="D13" s="71" t="s">
        <v>343</v>
      </c>
      <c r="E13" s="72" t="s">
        <v>344</v>
      </c>
      <c r="F13" s="133" t="s">
        <v>59</v>
      </c>
      <c r="G13" s="33" t="s">
        <v>175</v>
      </c>
      <c r="H13" s="74">
        <v>12.36</v>
      </c>
      <c r="I13" s="75" t="s">
        <v>384</v>
      </c>
      <c r="J13" s="74"/>
      <c r="K13" s="75"/>
      <c r="L13" s="79" t="str">
        <f>IF(ISBLANK(H13),"",IF(H13&lt;=10.9,"KSM",IF(H13&lt;=11.35,"I A",IF(H13&lt;=12,"II A",IF(H13&lt;=13.14,"III A",IF(H13&lt;=14.74,"I JA",IF(H13&lt;=15.94,"II JA",IF(H13&lt;=16.74,"III JA"))))))))</f>
        <v>III A</v>
      </c>
      <c r="M13" s="142" t="s">
        <v>110</v>
      </c>
      <c r="N13" s="7"/>
      <c r="O13" s="35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2.75">
      <c r="A14" s="4"/>
      <c r="B14" s="4"/>
      <c r="C14" s="4"/>
      <c r="D14" s="4"/>
      <c r="E14" s="4"/>
      <c r="F14" s="50"/>
      <c r="G14" s="8"/>
      <c r="H14" s="4"/>
      <c r="I14" s="4"/>
      <c r="J14" s="4"/>
      <c r="K14" s="4"/>
      <c r="L14" s="7"/>
      <c r="M14" s="7"/>
      <c r="N14" s="7"/>
      <c r="O14" s="35"/>
      <c r="P14" s="6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</sheetData>
  <sheetProtection/>
  <printOptions horizontalCentered="1"/>
  <pageMargins left="0.15748031496062992" right="0.1968503937007874" top="0.7480314960629921" bottom="0.6299212598425197" header="0.3937007874015748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R14"/>
  <sheetViews>
    <sheetView zoomScalePageLayoutView="0" workbookViewId="0" topLeftCell="A1">
      <selection activeCell="J39" sqref="J39"/>
    </sheetView>
  </sheetViews>
  <sheetFormatPr defaultColWidth="9.140625" defaultRowHeight="12.75"/>
  <cols>
    <col min="1" max="1" width="5.00390625" style="80" bestFit="1" customWidth="1"/>
    <col min="2" max="2" width="5.00390625" style="80" hidden="1" customWidth="1"/>
    <col min="3" max="3" width="9.57421875" style="80" bestFit="1" customWidth="1"/>
    <col min="4" max="4" width="13.28125" style="80" bestFit="1" customWidth="1"/>
    <col min="5" max="5" width="10.57421875" style="80" customWidth="1"/>
    <col min="6" max="6" width="14.00390625" style="80" bestFit="1" customWidth="1"/>
    <col min="7" max="7" width="25.7109375" style="80" bestFit="1" customWidth="1"/>
    <col min="8" max="8" width="7.00390625" style="115" customWidth="1"/>
    <col min="9" max="11" width="7.00390625" style="80" customWidth="1"/>
    <col min="12" max="12" width="6.57421875" style="80" bestFit="1" customWidth="1"/>
    <col min="13" max="23" width="3.421875" style="80" customWidth="1"/>
    <col min="24" max="24" width="6.421875" style="80" bestFit="1" customWidth="1"/>
    <col min="25" max="16384" width="9.140625" style="80" customWidth="1"/>
  </cols>
  <sheetData>
    <row r="1" spans="1:26" ht="17.25">
      <c r="A1" s="116" t="s">
        <v>46</v>
      </c>
      <c r="B1" s="116"/>
      <c r="C1" s="117"/>
      <c r="D1" s="118"/>
      <c r="E1" s="117"/>
      <c r="F1" s="119"/>
      <c r="G1" s="120"/>
      <c r="H1" s="118"/>
      <c r="I1" s="121" t="s">
        <v>47</v>
      </c>
      <c r="J1" s="119"/>
      <c r="K1" s="6"/>
      <c r="M1" s="6"/>
      <c r="N1" s="9"/>
      <c r="O1" s="9"/>
      <c r="P1" s="9"/>
      <c r="Q1" s="9"/>
      <c r="R1" s="9"/>
      <c r="S1" s="9"/>
      <c r="T1" s="9"/>
      <c r="U1" s="9"/>
      <c r="V1" s="9"/>
      <c r="W1" s="9"/>
      <c r="X1" s="6"/>
      <c r="Y1" s="6"/>
      <c r="Z1" s="6"/>
    </row>
    <row r="2" spans="1:252" ht="12.75">
      <c r="A2" s="10"/>
      <c r="B2" s="10"/>
      <c r="C2" s="11"/>
      <c r="D2" s="10"/>
      <c r="E2" s="10"/>
      <c r="F2" s="12"/>
      <c r="G2" s="122" t="s">
        <v>48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</row>
    <row r="4" spans="1:252" ht="12.75">
      <c r="A4" s="4"/>
      <c r="B4" s="4"/>
      <c r="C4" s="49" t="s">
        <v>23</v>
      </c>
      <c r="D4" s="49"/>
      <c r="E4" s="49" t="s">
        <v>39</v>
      </c>
      <c r="F4" s="50"/>
      <c r="H4" s="4"/>
      <c r="I4" s="4"/>
      <c r="J4" s="4"/>
      <c r="K4" s="4"/>
      <c r="L4" s="7"/>
      <c r="M4" s="7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</row>
    <row r="5" spans="1:252" ht="13.5" thickBot="1">
      <c r="A5" s="4"/>
      <c r="B5" s="4"/>
      <c r="C5" s="4"/>
      <c r="D5" s="4"/>
      <c r="E5" s="4"/>
      <c r="F5" s="50" t="s">
        <v>380</v>
      </c>
      <c r="G5" s="8" t="s">
        <v>24</v>
      </c>
      <c r="H5" s="4"/>
      <c r="I5" s="4"/>
      <c r="J5" s="4"/>
      <c r="K5" s="4"/>
      <c r="L5" s="7"/>
      <c r="M5" s="7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</row>
    <row r="6" spans="1:252" ht="13.5" thickBot="1">
      <c r="A6" s="54" t="s">
        <v>25</v>
      </c>
      <c r="B6" s="76" t="s">
        <v>28</v>
      </c>
      <c r="C6" s="52" t="s">
        <v>4</v>
      </c>
      <c r="D6" s="53" t="s">
        <v>3</v>
      </c>
      <c r="E6" s="54" t="s">
        <v>12</v>
      </c>
      <c r="F6" s="54" t="s">
        <v>1</v>
      </c>
      <c r="G6" s="54" t="s">
        <v>2</v>
      </c>
      <c r="H6" s="51" t="s">
        <v>19</v>
      </c>
      <c r="I6" s="51" t="s">
        <v>26</v>
      </c>
      <c r="J6" s="51" t="s">
        <v>27</v>
      </c>
      <c r="K6" s="51" t="s">
        <v>26</v>
      </c>
      <c r="L6" s="114" t="s">
        <v>36</v>
      </c>
      <c r="M6" s="7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</row>
    <row r="7" spans="1:252" ht="12.75">
      <c r="A7" s="5">
        <v>1</v>
      </c>
      <c r="B7" s="3"/>
      <c r="C7" s="70"/>
      <c r="D7" s="71"/>
      <c r="E7" s="72"/>
      <c r="F7" s="73"/>
      <c r="G7" s="73"/>
      <c r="H7" s="74"/>
      <c r="I7" s="75"/>
      <c r="J7" s="74"/>
      <c r="K7" s="75"/>
      <c r="L7" s="79">
        <f>IF(ISBLANK(H7),"",IF(H7&lt;=12.4,"KSM",IF(H7&lt;=13.04,"I A",IF(H7&lt;=13.84,"II A",IF(H7&lt;=14.94,"III A",IF(H7&lt;=15.94,"I JA",IF(H7&lt;=16.74,"II JA",IF(H7&lt;=17.44,"III JA"))))))))</f>
      </c>
      <c r="M7" s="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</row>
    <row r="8" spans="1:252" ht="12.75">
      <c r="A8" s="5">
        <v>2</v>
      </c>
      <c r="B8" s="3"/>
      <c r="C8" s="70" t="s">
        <v>385</v>
      </c>
      <c r="D8" s="71" t="s">
        <v>386</v>
      </c>
      <c r="E8" s="72">
        <v>39885</v>
      </c>
      <c r="F8" s="133" t="s">
        <v>59</v>
      </c>
      <c r="G8" s="73" t="s">
        <v>235</v>
      </c>
      <c r="H8" s="74">
        <v>13.98</v>
      </c>
      <c r="I8" s="75" t="s">
        <v>389</v>
      </c>
      <c r="J8" s="74"/>
      <c r="K8" s="75"/>
      <c r="L8" s="79" t="str">
        <f>IF(ISBLANK(H8),"",IF(H8&lt;=10.9,"KSM",IF(H8&lt;=11.35,"I A",IF(H8&lt;=12,"II A",IF(H8&lt;=13.14,"III A",IF(H8&lt;=14.74,"I JA",IF(H8&lt;=15.94,"II JA",IF(H8&lt;=16.74,"III JA"))))))))</f>
        <v>I JA</v>
      </c>
      <c r="M8" s="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</row>
    <row r="9" spans="1:252" ht="12.75">
      <c r="A9" s="5">
        <v>3</v>
      </c>
      <c r="B9" s="3"/>
      <c r="C9" s="70" t="s">
        <v>56</v>
      </c>
      <c r="D9" s="71" t="s">
        <v>57</v>
      </c>
      <c r="E9" s="72" t="s">
        <v>58</v>
      </c>
      <c r="F9" s="133" t="s">
        <v>59</v>
      </c>
      <c r="G9" s="73" t="s">
        <v>60</v>
      </c>
      <c r="H9" s="74">
        <v>13.12</v>
      </c>
      <c r="I9" s="75" t="s">
        <v>389</v>
      </c>
      <c r="J9" s="74"/>
      <c r="K9" s="75"/>
      <c r="L9" s="79" t="str">
        <f>IF(ISBLANK(H9),"",IF(H9&lt;=10.9,"KSM",IF(H9&lt;=11.35,"I A",IF(H9&lt;=12,"II A",IF(H9&lt;=13.14,"III A",IF(H9&lt;=14.74,"I JA",IF(H9&lt;=15.94,"II JA",IF(H9&lt;=16.74,"III JA"))))))))</f>
        <v>III A</v>
      </c>
      <c r="M9" s="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</row>
    <row r="10" spans="1:252" ht="12.75">
      <c r="A10" s="5">
        <v>4</v>
      </c>
      <c r="B10" s="3"/>
      <c r="C10" s="70" t="s">
        <v>94</v>
      </c>
      <c r="D10" s="71" t="s">
        <v>95</v>
      </c>
      <c r="E10" s="72" t="s">
        <v>96</v>
      </c>
      <c r="F10" s="133" t="s">
        <v>59</v>
      </c>
      <c r="G10" s="73" t="s">
        <v>97</v>
      </c>
      <c r="H10" s="74">
        <v>12.46</v>
      </c>
      <c r="I10" s="75" t="s">
        <v>389</v>
      </c>
      <c r="J10" s="74"/>
      <c r="K10" s="75"/>
      <c r="L10" s="79" t="str">
        <f>IF(ISBLANK(H10),"",IF(H10&lt;=10.9,"KSM",IF(H10&lt;=11.35,"I A",IF(H10&lt;=12,"II A",IF(H10&lt;=13.14,"III A",IF(H10&lt;=14.74,"I JA",IF(H10&lt;=15.94,"II JA",IF(H10&lt;=16.74,"III JA"))))))))</f>
        <v>III A</v>
      </c>
      <c r="M10" s="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</row>
    <row r="11" spans="1:252" ht="12.75">
      <c r="A11" s="5">
        <v>5</v>
      </c>
      <c r="B11" s="3"/>
      <c r="C11" s="70" t="s">
        <v>304</v>
      </c>
      <c r="D11" s="71" t="s">
        <v>305</v>
      </c>
      <c r="E11" s="72" t="s">
        <v>306</v>
      </c>
      <c r="F11" s="73" t="s">
        <v>307</v>
      </c>
      <c r="G11" s="73" t="s">
        <v>308</v>
      </c>
      <c r="H11" s="74">
        <v>13.33</v>
      </c>
      <c r="I11" s="75" t="s">
        <v>389</v>
      </c>
      <c r="J11" s="74"/>
      <c r="K11" s="75"/>
      <c r="L11" s="79" t="str">
        <f>IF(ISBLANK(H11),"",IF(H11&lt;=10.9,"KSM",IF(H11&lt;=11.35,"I A",IF(H11&lt;=12,"II A",IF(H11&lt;=13.14,"III A",IF(H11&lt;=14.74,"I JA",IF(H11&lt;=15.94,"II JA",IF(H11&lt;=16.74,"III JA"))))))))</f>
        <v>I JA</v>
      </c>
      <c r="M11" s="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</row>
    <row r="12" spans="1:252" ht="12.75">
      <c r="A12" s="5">
        <v>6</v>
      </c>
      <c r="B12" s="3"/>
      <c r="C12" s="109" t="s">
        <v>195</v>
      </c>
      <c r="D12" s="44" t="s">
        <v>196</v>
      </c>
      <c r="E12" s="110" t="s">
        <v>61</v>
      </c>
      <c r="F12" s="73" t="s">
        <v>59</v>
      </c>
      <c r="G12" s="73" t="s">
        <v>191</v>
      </c>
      <c r="H12" s="74">
        <v>13.67</v>
      </c>
      <c r="I12" s="75" t="s">
        <v>389</v>
      </c>
      <c r="J12" s="74"/>
      <c r="K12" s="75"/>
      <c r="L12" s="79" t="str">
        <f>IF(ISBLANK(H12),"",IF(H12&lt;=10.9,"KSM",IF(H12&lt;=11.35,"I A",IF(H12&lt;=12,"II A",IF(H12&lt;=13.14,"III A",IF(H12&lt;=14.74,"I JA",IF(H12&lt;=15.94,"II JA",IF(H12&lt;=16.74,"III JA"))))))))</f>
        <v>I JA</v>
      </c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</row>
    <row r="13" spans="1:252" ht="12.75">
      <c r="A13" s="5">
        <v>7</v>
      </c>
      <c r="B13" s="3"/>
      <c r="C13" s="70" t="s">
        <v>98</v>
      </c>
      <c r="D13" s="71" t="s">
        <v>99</v>
      </c>
      <c r="E13" s="72" t="s">
        <v>100</v>
      </c>
      <c r="F13" s="133" t="s">
        <v>59</v>
      </c>
      <c r="G13" s="73" t="s">
        <v>97</v>
      </c>
      <c r="H13" s="74" t="s">
        <v>396</v>
      </c>
      <c r="I13" s="75"/>
      <c r="J13" s="74"/>
      <c r="K13" s="75"/>
      <c r="L13" s="79"/>
      <c r="M13" s="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</row>
    <row r="14" spans="1:252" ht="12.75">
      <c r="A14" s="5">
        <v>8</v>
      </c>
      <c r="B14" s="3"/>
      <c r="C14" s="70"/>
      <c r="D14" s="71"/>
      <c r="E14" s="72"/>
      <c r="F14" s="133"/>
      <c r="G14" s="73"/>
      <c r="H14" s="74"/>
      <c r="I14" s="75"/>
      <c r="J14" s="74"/>
      <c r="K14" s="75"/>
      <c r="L14" s="79">
        <f>IF(ISBLANK(H14),"",IF(H14&lt;=12.4,"KSM",IF(H14&lt;=13.04,"I A",IF(H14&lt;=13.84,"II A",IF(H14&lt;=14.94,"III A",IF(H14&lt;=15.94,"I JA",IF(H14&lt;=16.74,"II JA",IF(H14&lt;=17.44,"III JA"))))))))</f>
      </c>
      <c r="M14" s="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V14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5.00390625" style="1" bestFit="1" customWidth="1"/>
    <col min="2" max="2" width="5.00390625" style="1" hidden="1" customWidth="1"/>
    <col min="3" max="3" width="10.7109375" style="1" bestFit="1" customWidth="1"/>
    <col min="4" max="4" width="13.28125" style="1" bestFit="1" customWidth="1"/>
    <col min="5" max="5" width="11.28125" style="1" customWidth="1"/>
    <col min="6" max="6" width="14.00390625" style="1" bestFit="1" customWidth="1"/>
    <col min="7" max="7" width="19.7109375" style="1" bestFit="1" customWidth="1"/>
    <col min="8" max="8" width="7.00390625" style="2" customWidth="1"/>
    <col min="9" max="11" width="7.00390625" style="1" customWidth="1"/>
    <col min="12" max="12" width="6.57421875" style="1" bestFit="1" customWidth="1"/>
    <col min="13" max="27" width="3.421875" style="1" customWidth="1"/>
    <col min="28" max="28" width="6.421875" style="1" bestFit="1" customWidth="1"/>
    <col min="29" max="16384" width="9.140625" style="1" customWidth="1"/>
  </cols>
  <sheetData>
    <row r="1" spans="1:30" ht="17.25">
      <c r="A1" s="116" t="s">
        <v>46</v>
      </c>
      <c r="B1" s="116"/>
      <c r="C1" s="117"/>
      <c r="D1" s="118"/>
      <c r="E1" s="117"/>
      <c r="F1" s="119"/>
      <c r="G1" s="120"/>
      <c r="H1" s="118"/>
      <c r="I1" s="121" t="s">
        <v>47</v>
      </c>
      <c r="K1" s="6"/>
      <c r="M1" s="6"/>
      <c r="N1" s="6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6"/>
      <c r="AC1" s="6"/>
      <c r="AD1" s="6"/>
    </row>
    <row r="2" spans="1:256" ht="12.75">
      <c r="A2" s="10"/>
      <c r="B2" s="10"/>
      <c r="C2" s="11"/>
      <c r="D2" s="10"/>
      <c r="E2" s="10"/>
      <c r="F2" s="12"/>
      <c r="G2" s="122" t="s">
        <v>48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ht="12.75">
      <c r="A3" s="4"/>
      <c r="B3" s="4"/>
      <c r="C3" s="49" t="s">
        <v>23</v>
      </c>
      <c r="D3" s="49"/>
      <c r="E3" s="98" t="s">
        <v>39</v>
      </c>
      <c r="F3" s="50"/>
      <c r="G3" s="8"/>
      <c r="H3" s="4"/>
      <c r="I3" s="4"/>
      <c r="J3" s="4"/>
      <c r="K3" s="4"/>
      <c r="L3" s="7"/>
      <c r="M3" s="7"/>
      <c r="N3" s="7"/>
      <c r="O3" s="35"/>
      <c r="P3" s="6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ht="13.5" thickBot="1">
      <c r="A4" s="4"/>
      <c r="B4" s="4"/>
      <c r="C4" s="4"/>
      <c r="D4" s="4"/>
      <c r="E4" s="4"/>
      <c r="F4" s="50">
        <v>1</v>
      </c>
      <c r="G4" s="8" t="s">
        <v>24</v>
      </c>
      <c r="H4" s="4"/>
      <c r="I4" s="4"/>
      <c r="J4" s="4"/>
      <c r="K4" s="4"/>
      <c r="L4" s="7"/>
      <c r="M4" s="7"/>
      <c r="N4" s="7"/>
      <c r="O4" s="35"/>
      <c r="P4" s="6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pans="1:256" ht="12" customHeight="1" thickBot="1">
      <c r="A5" s="89" t="s">
        <v>35</v>
      </c>
      <c r="B5" s="169" t="s">
        <v>28</v>
      </c>
      <c r="C5" s="90" t="s">
        <v>4</v>
      </c>
      <c r="D5" s="91" t="s">
        <v>3</v>
      </c>
      <c r="E5" s="92" t="s">
        <v>12</v>
      </c>
      <c r="F5" s="92" t="s">
        <v>1</v>
      </c>
      <c r="G5" s="92" t="s">
        <v>2</v>
      </c>
      <c r="H5" s="93" t="s">
        <v>19</v>
      </c>
      <c r="I5" s="93" t="s">
        <v>26</v>
      </c>
      <c r="J5" s="93" t="s">
        <v>27</v>
      </c>
      <c r="K5" s="93" t="s">
        <v>26</v>
      </c>
      <c r="L5" s="78" t="s">
        <v>36</v>
      </c>
      <c r="M5" s="7"/>
      <c r="N5" s="7"/>
      <c r="O5" s="35"/>
      <c r="P5" s="6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pans="1:256" ht="15" customHeight="1">
      <c r="A6" s="161">
        <v>1</v>
      </c>
      <c r="B6" s="163"/>
      <c r="C6" s="164" t="s">
        <v>94</v>
      </c>
      <c r="D6" s="165" t="s">
        <v>95</v>
      </c>
      <c r="E6" s="166" t="s">
        <v>96</v>
      </c>
      <c r="F6" s="167" t="s">
        <v>59</v>
      </c>
      <c r="G6" s="168" t="s">
        <v>97</v>
      </c>
      <c r="H6" s="172">
        <v>12.34</v>
      </c>
      <c r="I6" s="173" t="s">
        <v>384</v>
      </c>
      <c r="J6" s="174">
        <v>12.46</v>
      </c>
      <c r="K6" s="173" t="s">
        <v>389</v>
      </c>
      <c r="L6" s="88" t="str">
        <f>IF(ISBLANK(H6),"",IF(H6&lt;=10.9,"KSM",IF(H6&lt;=11.35,"I A",IF(H6&lt;=12,"II A",IF(H6&lt;=13.14,"III A",IF(H6&lt;=14.74,"I JA",IF(H6&lt;=15.94,"II JA",IF(H6&lt;=16.74,"III JA"))))))))</f>
        <v>III A</v>
      </c>
      <c r="M6" s="7"/>
      <c r="N6" s="7"/>
      <c r="O6" s="3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" customHeight="1">
      <c r="A7" s="5">
        <v>2</v>
      </c>
      <c r="B7" s="3"/>
      <c r="C7" s="70" t="s">
        <v>56</v>
      </c>
      <c r="D7" s="71" t="s">
        <v>57</v>
      </c>
      <c r="E7" s="72" t="s">
        <v>58</v>
      </c>
      <c r="F7" s="133" t="s">
        <v>59</v>
      </c>
      <c r="G7" s="73" t="s">
        <v>60</v>
      </c>
      <c r="H7" s="152">
        <v>13.3</v>
      </c>
      <c r="I7" s="75" t="s">
        <v>384</v>
      </c>
      <c r="J7" s="74">
        <v>13.12</v>
      </c>
      <c r="K7" s="75" t="s">
        <v>389</v>
      </c>
      <c r="L7" s="79" t="s">
        <v>406</v>
      </c>
      <c r="M7" s="7"/>
      <c r="N7" s="7"/>
      <c r="O7" s="3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5" customHeight="1">
      <c r="A8" s="5">
        <v>3</v>
      </c>
      <c r="B8" s="3"/>
      <c r="C8" s="70" t="s">
        <v>304</v>
      </c>
      <c r="D8" s="71" t="s">
        <v>305</v>
      </c>
      <c r="E8" s="154" t="s">
        <v>306</v>
      </c>
      <c r="F8" s="73" t="s">
        <v>307</v>
      </c>
      <c r="G8" s="73" t="s">
        <v>308</v>
      </c>
      <c r="H8" s="152">
        <v>13.36</v>
      </c>
      <c r="I8" s="75" t="s">
        <v>384</v>
      </c>
      <c r="J8" s="74">
        <v>13.33</v>
      </c>
      <c r="K8" s="75" t="s">
        <v>389</v>
      </c>
      <c r="L8" s="79" t="str">
        <f>IF(ISBLANK(H8),"",IF(H8&lt;=10.9,"KSM",IF(H8&lt;=11.35,"I A",IF(H8&lt;=12,"II A",IF(H8&lt;=13.14,"III A",IF(H8&lt;=14.74,"I JA",IF(H8&lt;=15.94,"II JA",IF(H8&lt;=16.74,"III JA"))))))))</f>
        <v>I JA</v>
      </c>
      <c r="M8" s="7"/>
      <c r="N8" s="7"/>
      <c r="O8" s="35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" customHeight="1">
      <c r="A9" s="5">
        <v>4</v>
      </c>
      <c r="B9" s="3"/>
      <c r="C9" s="109" t="s">
        <v>195</v>
      </c>
      <c r="D9" s="44" t="s">
        <v>196</v>
      </c>
      <c r="E9" s="153" t="s">
        <v>61</v>
      </c>
      <c r="F9" s="73" t="s">
        <v>59</v>
      </c>
      <c r="G9" s="73" t="s">
        <v>191</v>
      </c>
      <c r="H9" s="74">
        <v>13.57</v>
      </c>
      <c r="I9" s="75" t="s">
        <v>384</v>
      </c>
      <c r="J9" s="152">
        <v>13.67</v>
      </c>
      <c r="K9" s="75" t="s">
        <v>389</v>
      </c>
      <c r="L9" s="79" t="str">
        <f>IF(ISBLANK(H9),"",IF(H9&lt;=10.9,"KSM",IF(H9&lt;=11.35,"I A",IF(H9&lt;=12,"II A",IF(H9&lt;=13.14,"III A",IF(H9&lt;=14.74,"I JA",IF(H9&lt;=15.94,"II JA",IF(H9&lt;=16.74,"III JA"))))))))</f>
        <v>I JA</v>
      </c>
      <c r="M9" s="7"/>
      <c r="N9" s="7"/>
      <c r="O9" s="35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" customHeight="1">
      <c r="A10" s="5">
        <v>5</v>
      </c>
      <c r="B10" s="3"/>
      <c r="C10" s="70" t="s">
        <v>385</v>
      </c>
      <c r="D10" s="71" t="s">
        <v>386</v>
      </c>
      <c r="E10" s="154">
        <v>39885</v>
      </c>
      <c r="F10" s="133" t="s">
        <v>59</v>
      </c>
      <c r="G10" s="73" t="s">
        <v>235</v>
      </c>
      <c r="H10" s="152">
        <v>14.01</v>
      </c>
      <c r="I10" s="75" t="s">
        <v>384</v>
      </c>
      <c r="J10" s="74">
        <v>13.98</v>
      </c>
      <c r="K10" s="75" t="s">
        <v>389</v>
      </c>
      <c r="L10" s="79" t="str">
        <f>IF(ISBLANK(H10),"",IF(H10&lt;=10.9,"KSM",IF(H10&lt;=11.35,"I A",IF(H10&lt;=12,"II A",IF(H10&lt;=13.14,"III A",IF(H10&lt;=14.74,"I JA",IF(H10&lt;=15.94,"II JA",IF(H10&lt;=16.74,"III JA"))))))))</f>
        <v>I JA</v>
      </c>
      <c r="M10" s="7"/>
      <c r="N10" s="7"/>
      <c r="O10" s="35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5" customHeight="1">
      <c r="A11" s="5">
        <v>6</v>
      </c>
      <c r="B11" s="3"/>
      <c r="C11" s="70" t="s">
        <v>98</v>
      </c>
      <c r="D11" s="71" t="s">
        <v>99</v>
      </c>
      <c r="E11" s="72" t="s">
        <v>100</v>
      </c>
      <c r="F11" s="133" t="s">
        <v>59</v>
      </c>
      <c r="G11" s="73" t="s">
        <v>97</v>
      </c>
      <c r="H11" s="74">
        <v>14.3</v>
      </c>
      <c r="I11" s="75" t="s">
        <v>384</v>
      </c>
      <c r="J11" s="74" t="s">
        <v>396</v>
      </c>
      <c r="K11" s="75"/>
      <c r="L11" s="79" t="str">
        <f>IF(ISBLANK(H11),"",IF(H11&lt;=10.9,"KSM",IF(H11&lt;=11.35,"I A",IF(H11&lt;=12,"II A",IF(H11&lt;=13.14,"III A",IF(H11&lt;=14.74,"I JA",IF(H11&lt;=15.94,"II JA",IF(H11&lt;=16.74,"III JA"))))))))</f>
        <v>I JA</v>
      </c>
      <c r="M11" s="7"/>
      <c r="N11" s="7"/>
      <c r="O11" s="35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" customHeight="1">
      <c r="A12" s="5"/>
      <c r="B12" s="3"/>
      <c r="C12" s="109" t="s">
        <v>81</v>
      </c>
      <c r="D12" s="44" t="s">
        <v>82</v>
      </c>
      <c r="E12" s="153" t="s">
        <v>83</v>
      </c>
      <c r="F12" s="133" t="s">
        <v>59</v>
      </c>
      <c r="G12" s="73" t="s">
        <v>80</v>
      </c>
      <c r="H12" s="74" t="s">
        <v>396</v>
      </c>
      <c r="I12" s="75"/>
      <c r="J12" s="74"/>
      <c r="K12" s="75"/>
      <c r="L12" s="79"/>
      <c r="M12" s="7"/>
      <c r="N12" s="7"/>
      <c r="O12" s="35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" customHeight="1">
      <c r="A13" s="158" t="s">
        <v>110</v>
      </c>
      <c r="B13" s="3"/>
      <c r="C13" s="70" t="s">
        <v>342</v>
      </c>
      <c r="D13" s="71" t="s">
        <v>343</v>
      </c>
      <c r="E13" s="72" t="s">
        <v>344</v>
      </c>
      <c r="F13" s="133" t="s">
        <v>59</v>
      </c>
      <c r="G13" s="33" t="s">
        <v>175</v>
      </c>
      <c r="H13" s="74">
        <v>12.36</v>
      </c>
      <c r="I13" s="75" t="s">
        <v>384</v>
      </c>
      <c r="J13" s="74"/>
      <c r="K13" s="75"/>
      <c r="L13" s="79" t="str">
        <f>IF(ISBLANK(H13),"",IF(H13&lt;=10.9,"KSM",IF(H13&lt;=11.35,"I A",IF(H13&lt;=12,"II A",IF(H13&lt;=13.14,"III A",IF(H13&lt;=14.74,"I JA",IF(H13&lt;=15.94,"II JA",IF(H13&lt;=16.74,"III JA"))))))))</f>
        <v>III A</v>
      </c>
      <c r="N13" s="7"/>
      <c r="O13" s="35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2.75">
      <c r="A14" s="4"/>
      <c r="B14" s="4"/>
      <c r="C14" s="4"/>
      <c r="D14" s="4"/>
      <c r="E14" s="4"/>
      <c r="F14" s="50"/>
      <c r="G14" s="8"/>
      <c r="H14" s="4"/>
      <c r="I14" s="4"/>
      <c r="J14" s="4"/>
      <c r="K14" s="4"/>
      <c r="L14" s="7"/>
      <c r="M14" s="7"/>
      <c r="N14" s="7"/>
      <c r="O14" s="35"/>
      <c r="P14" s="6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M51"/>
  <sheetViews>
    <sheetView zoomScalePageLayoutView="0" workbookViewId="0" topLeftCell="A1">
      <selection activeCell="S19" sqref="S19"/>
    </sheetView>
  </sheetViews>
  <sheetFormatPr defaultColWidth="9.140625" defaultRowHeight="12.75"/>
  <cols>
    <col min="1" max="1" width="5.00390625" style="1" bestFit="1" customWidth="1"/>
    <col min="2" max="2" width="5.00390625" style="1" hidden="1" customWidth="1"/>
    <col min="3" max="3" width="10.00390625" style="1" customWidth="1"/>
    <col min="4" max="4" width="14.00390625" style="1" bestFit="1" customWidth="1"/>
    <col min="5" max="5" width="10.8515625" style="1" customWidth="1"/>
    <col min="6" max="6" width="14.140625" style="1" bestFit="1" customWidth="1"/>
    <col min="7" max="7" width="20.421875" style="1" bestFit="1" customWidth="1"/>
    <col min="8" max="8" width="7.00390625" style="2" customWidth="1"/>
    <col min="9" max="9" width="7.00390625" style="1" customWidth="1"/>
    <col min="10" max="10" width="5.421875" style="1" customWidth="1"/>
    <col min="11" max="18" width="3.421875" style="1" customWidth="1"/>
    <col min="19" max="19" width="6.421875" style="1" bestFit="1" customWidth="1"/>
    <col min="20" max="16384" width="9.140625" style="1" customWidth="1"/>
  </cols>
  <sheetData>
    <row r="1" spans="1:21" ht="17.25">
      <c r="A1" s="116" t="s">
        <v>46</v>
      </c>
      <c r="B1" s="116"/>
      <c r="C1" s="117"/>
      <c r="D1" s="118"/>
      <c r="E1" s="117"/>
      <c r="F1" s="119"/>
      <c r="G1" s="120"/>
      <c r="H1" s="118"/>
      <c r="I1" s="121" t="s">
        <v>47</v>
      </c>
      <c r="K1" s="6"/>
      <c r="L1" s="9"/>
      <c r="M1" s="9"/>
      <c r="N1" s="9"/>
      <c r="O1" s="9"/>
      <c r="P1" s="9"/>
      <c r="Q1" s="9"/>
      <c r="R1" s="9"/>
      <c r="S1" s="6"/>
      <c r="T1" s="6"/>
      <c r="U1" s="6"/>
    </row>
    <row r="2" spans="1:247" ht="12.75">
      <c r="A2" s="10"/>
      <c r="B2" s="10"/>
      <c r="C2" s="11"/>
      <c r="D2" s="10"/>
      <c r="E2" s="10"/>
      <c r="F2" s="12"/>
      <c r="G2" s="122" t="s">
        <v>48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</row>
    <row r="3" spans="1:247" ht="12.75">
      <c r="A3" s="4"/>
      <c r="B3" s="4"/>
      <c r="C3" s="49" t="s">
        <v>29</v>
      </c>
      <c r="D3" s="49"/>
      <c r="E3" s="49" t="s">
        <v>38</v>
      </c>
      <c r="F3" s="50"/>
      <c r="G3" s="8"/>
      <c r="H3" s="4"/>
      <c r="I3" s="4"/>
      <c r="J3" s="7"/>
      <c r="K3" s="7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</row>
    <row r="4" spans="1:247" ht="13.5" thickBot="1">
      <c r="A4" s="4"/>
      <c r="B4" s="4"/>
      <c r="C4" s="4"/>
      <c r="D4" s="4"/>
      <c r="E4" s="4"/>
      <c r="F4" s="50">
        <v>1</v>
      </c>
      <c r="G4" s="8" t="s">
        <v>24</v>
      </c>
      <c r="H4" s="4"/>
      <c r="I4" s="4"/>
      <c r="J4" s="7"/>
      <c r="K4" s="7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</row>
    <row r="5" spans="1:247" ht="13.5" thickBot="1">
      <c r="A5" s="54" t="s">
        <v>25</v>
      </c>
      <c r="B5" s="76" t="s">
        <v>28</v>
      </c>
      <c r="C5" s="52" t="s">
        <v>4</v>
      </c>
      <c r="D5" s="53" t="s">
        <v>3</v>
      </c>
      <c r="E5" s="54" t="s">
        <v>12</v>
      </c>
      <c r="F5" s="54" t="s">
        <v>1</v>
      </c>
      <c r="G5" s="54" t="s">
        <v>2</v>
      </c>
      <c r="H5" s="51" t="s">
        <v>19</v>
      </c>
      <c r="I5" s="51" t="s">
        <v>26</v>
      </c>
      <c r="J5" s="78" t="s">
        <v>36</v>
      </c>
      <c r="K5" s="7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</row>
    <row r="6" spans="1:247" ht="12.75">
      <c r="A6" s="5">
        <v>1</v>
      </c>
      <c r="B6" s="3"/>
      <c r="C6" s="70"/>
      <c r="D6" s="71"/>
      <c r="E6" s="72"/>
      <c r="F6" s="133"/>
      <c r="G6" s="73"/>
      <c r="H6" s="74"/>
      <c r="I6" s="75"/>
      <c r="J6" s="79">
        <f>IF(ISBLANK(H6),"",IF(H6&lt;=25.45,"KSM",IF(H6&lt;=26.85,"I A",IF(H6&lt;=28.74,"II A",IF(H6&lt;=31.24,"III A",IF(H6&lt;=33.24,"I JA",IF(H6&lt;=34.94,"II JA",IF(H6&lt;=36.24,"III JA"))))))))</f>
      </c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</row>
    <row r="7" spans="1:247" ht="12.75">
      <c r="A7" s="5">
        <v>2</v>
      </c>
      <c r="B7" s="3"/>
      <c r="C7" s="70" t="s">
        <v>316</v>
      </c>
      <c r="D7" s="71" t="s">
        <v>122</v>
      </c>
      <c r="E7" s="72" t="s">
        <v>317</v>
      </c>
      <c r="F7" s="133" t="s">
        <v>59</v>
      </c>
      <c r="G7" s="73" t="s">
        <v>311</v>
      </c>
      <c r="H7" s="74" t="s">
        <v>396</v>
      </c>
      <c r="I7" s="75"/>
      <c r="J7" s="79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</row>
    <row r="8" spans="1:247" ht="12.75">
      <c r="A8" s="5">
        <v>3</v>
      </c>
      <c r="B8" s="3"/>
      <c r="C8" s="70" t="s">
        <v>297</v>
      </c>
      <c r="D8" s="71" t="s">
        <v>298</v>
      </c>
      <c r="E8" s="72" t="s">
        <v>299</v>
      </c>
      <c r="F8" s="133" t="s">
        <v>59</v>
      </c>
      <c r="G8" s="73" t="s">
        <v>300</v>
      </c>
      <c r="H8" s="74" t="s">
        <v>396</v>
      </c>
      <c r="I8" s="75"/>
      <c r="J8" s="79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</row>
    <row r="9" spans="1:247" ht="12.75">
      <c r="A9" s="5">
        <v>4</v>
      </c>
      <c r="B9" s="3"/>
      <c r="C9" s="70" t="s">
        <v>391</v>
      </c>
      <c r="D9" s="71" t="s">
        <v>392</v>
      </c>
      <c r="E9" s="72">
        <v>38510</v>
      </c>
      <c r="F9" s="133" t="s">
        <v>59</v>
      </c>
      <c r="G9" s="73" t="s">
        <v>221</v>
      </c>
      <c r="H9" s="74">
        <v>26.98</v>
      </c>
      <c r="I9" s="75" t="s">
        <v>394</v>
      </c>
      <c r="J9" s="79" t="str">
        <f>IF(ISBLANK(H9),"",IF(H9&lt;=25.45,"KSM",IF(H9&lt;=26.85,"I A",IF(H9&lt;=28.74,"II A",IF(H9&lt;=31.24,"III A",IF(H9&lt;=33.24,"I JA",IF(H9&lt;=34.94,"II JA",IF(H9&lt;=36.24,"III JA"))))))))</f>
        <v>II A</v>
      </c>
      <c r="K9" s="142" t="s">
        <v>110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</row>
    <row r="10" spans="1:247" ht="12.75">
      <c r="A10" s="5">
        <v>5</v>
      </c>
      <c r="B10" s="100"/>
      <c r="C10" s="70" t="s">
        <v>77</v>
      </c>
      <c r="D10" s="71" t="s">
        <v>78</v>
      </c>
      <c r="E10" s="72" t="s">
        <v>79</v>
      </c>
      <c r="F10" s="133" t="s">
        <v>59</v>
      </c>
      <c r="G10" s="73" t="s">
        <v>80</v>
      </c>
      <c r="H10" s="74">
        <v>28.15</v>
      </c>
      <c r="I10" s="75" t="s">
        <v>394</v>
      </c>
      <c r="J10" s="79" t="str">
        <f>IF(ISBLANK(H10),"",IF(H10&lt;=25.45,"KSM",IF(H10&lt;=26.85,"I A",IF(H10&lt;=28.74,"II A",IF(H10&lt;=31.24,"III A",IF(H10&lt;=33.24,"I JA",IF(H10&lt;=34.94,"II JA",IF(H10&lt;=36.24,"III JA"))))))))</f>
        <v>II A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</row>
    <row r="11" spans="1:247" ht="12.75">
      <c r="A11" s="5">
        <v>6</v>
      </c>
      <c r="B11" s="100"/>
      <c r="C11" s="70" t="s">
        <v>293</v>
      </c>
      <c r="D11" s="71" t="s">
        <v>294</v>
      </c>
      <c r="E11" s="72" t="s">
        <v>295</v>
      </c>
      <c r="F11" s="73" t="s">
        <v>59</v>
      </c>
      <c r="G11" s="73" t="s">
        <v>296</v>
      </c>
      <c r="H11" s="74">
        <v>27.11</v>
      </c>
      <c r="I11" s="75" t="s">
        <v>394</v>
      </c>
      <c r="J11" s="79" t="str">
        <f>IF(ISBLANK(H11),"",IF(H11&lt;=25.45,"KSM",IF(H11&lt;=26.85,"I A",IF(H11&lt;=28.74,"II A",IF(H11&lt;=31.24,"III A",IF(H11&lt;=33.24,"I JA",IF(H11&lt;=34.94,"II JA",IF(H11&lt;=36.24,"III JA"))))))))</f>
        <v>II A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</row>
    <row r="12" spans="1:247" ht="12.75">
      <c r="A12" s="5">
        <v>7</v>
      </c>
      <c r="B12" s="100"/>
      <c r="C12" s="70" t="s">
        <v>138</v>
      </c>
      <c r="D12" s="71" t="s">
        <v>246</v>
      </c>
      <c r="E12" s="72" t="s">
        <v>247</v>
      </c>
      <c r="F12" s="133" t="s">
        <v>244</v>
      </c>
      <c r="G12" s="73" t="s">
        <v>245</v>
      </c>
      <c r="H12" s="74">
        <v>28.02</v>
      </c>
      <c r="I12" s="75" t="s">
        <v>394</v>
      </c>
      <c r="J12" s="79" t="str">
        <f>IF(ISBLANK(H12),"",IF(H12&lt;=25.45,"KSM",IF(H12&lt;=26.85,"I A",IF(H12&lt;=28.74,"II A",IF(H12&lt;=31.24,"III A",IF(H12&lt;=33.24,"I JA",IF(H12&lt;=34.94,"II JA",IF(H12&lt;=36.24,"III JA"))))))))</f>
        <v>II A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</row>
    <row r="13" spans="1:247" ht="12.75">
      <c r="A13" s="5">
        <v>8</v>
      </c>
      <c r="B13" s="100"/>
      <c r="C13" s="70" t="s">
        <v>118</v>
      </c>
      <c r="D13" s="71" t="s">
        <v>119</v>
      </c>
      <c r="E13" s="72" t="s">
        <v>120</v>
      </c>
      <c r="F13" s="133" t="s">
        <v>59</v>
      </c>
      <c r="G13" s="73" t="s">
        <v>117</v>
      </c>
      <c r="H13" s="74">
        <v>27.97</v>
      </c>
      <c r="I13" s="75" t="s">
        <v>394</v>
      </c>
      <c r="J13" s="79" t="str">
        <f>IF(ISBLANK(H13),"",IF(H13&lt;=25.45,"KSM",IF(H13&lt;=26.85,"I A",IF(H13&lt;=28.74,"II A",IF(H13&lt;=31.24,"III A",IF(H13&lt;=33.24,"I JA",IF(H13&lt;=34.94,"II JA",IF(H13&lt;=36.24,"III JA"))))))))</f>
        <v>II A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</row>
    <row r="14" spans="1:247" ht="13.5" thickBot="1">
      <c r="A14" s="4"/>
      <c r="B14" s="4"/>
      <c r="C14" s="4"/>
      <c r="D14" s="4"/>
      <c r="E14" s="4"/>
      <c r="F14" s="50">
        <v>2</v>
      </c>
      <c r="G14" s="8" t="s">
        <v>24</v>
      </c>
      <c r="H14" s="4"/>
      <c r="I14" s="4"/>
      <c r="J14" s="7"/>
      <c r="K14" s="7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</row>
    <row r="15" spans="1:247" ht="13.5" thickBot="1">
      <c r="A15" s="54" t="s">
        <v>25</v>
      </c>
      <c r="B15" s="76" t="s">
        <v>28</v>
      </c>
      <c r="C15" s="52" t="s">
        <v>4</v>
      </c>
      <c r="D15" s="53" t="s">
        <v>3</v>
      </c>
      <c r="E15" s="54" t="s">
        <v>12</v>
      </c>
      <c r="F15" s="54" t="s">
        <v>1</v>
      </c>
      <c r="G15" s="54" t="s">
        <v>2</v>
      </c>
      <c r="H15" s="51" t="s">
        <v>19</v>
      </c>
      <c r="I15" s="51" t="s">
        <v>26</v>
      </c>
      <c r="J15" s="78" t="s">
        <v>36</v>
      </c>
      <c r="K15" s="7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</row>
    <row r="16" spans="1:247" ht="12.75">
      <c r="A16" s="5">
        <v>1</v>
      </c>
      <c r="B16" s="3"/>
      <c r="C16" s="109"/>
      <c r="D16" s="44"/>
      <c r="E16" s="110"/>
      <c r="F16" s="133"/>
      <c r="G16" s="139"/>
      <c r="H16" s="74"/>
      <c r="I16" s="75"/>
      <c r="J16" s="79">
        <f aca="true" t="shared" si="0" ref="J16:J23">IF(ISBLANK(H16),"",IF(H16&lt;=25.45,"KSM",IF(H16&lt;=26.85,"I A",IF(H16&lt;=28.74,"II A",IF(H16&lt;=31.24,"III A",IF(H16&lt;=33.24,"I JA",IF(H16&lt;=34.94,"II JA",IF(H16&lt;=36.24,"III JA"))))))))</f>
      </c>
      <c r="K16" s="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</row>
    <row r="17" spans="1:247" ht="12.75">
      <c r="A17" s="5">
        <v>2</v>
      </c>
      <c r="B17" s="3"/>
      <c r="C17" s="70" t="s">
        <v>111</v>
      </c>
      <c r="D17" s="71" t="s">
        <v>204</v>
      </c>
      <c r="E17" s="72" t="s">
        <v>205</v>
      </c>
      <c r="F17" s="73" t="s">
        <v>59</v>
      </c>
      <c r="G17" s="73" t="s">
        <v>191</v>
      </c>
      <c r="H17" s="74" t="s">
        <v>396</v>
      </c>
      <c r="I17" s="75"/>
      <c r="J17" s="79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</row>
    <row r="18" spans="1:247" ht="12.75">
      <c r="A18" s="5">
        <v>3</v>
      </c>
      <c r="B18" s="3"/>
      <c r="C18" s="70" t="s">
        <v>127</v>
      </c>
      <c r="D18" s="71" t="s">
        <v>128</v>
      </c>
      <c r="E18" s="72" t="s">
        <v>129</v>
      </c>
      <c r="F18" s="133" t="s">
        <v>59</v>
      </c>
      <c r="G18" s="73" t="s">
        <v>117</v>
      </c>
      <c r="H18" s="74" t="s">
        <v>396</v>
      </c>
      <c r="I18" s="75"/>
      <c r="J18" s="79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</row>
    <row r="19" spans="1:247" ht="12.75">
      <c r="A19" s="5">
        <v>4</v>
      </c>
      <c r="B19" s="3"/>
      <c r="C19" s="70" t="s">
        <v>171</v>
      </c>
      <c r="D19" s="71" t="s">
        <v>206</v>
      </c>
      <c r="E19" s="72" t="s">
        <v>207</v>
      </c>
      <c r="F19" s="73" t="s">
        <v>59</v>
      </c>
      <c r="G19" s="73" t="s">
        <v>191</v>
      </c>
      <c r="H19" s="74" t="s">
        <v>396</v>
      </c>
      <c r="I19" s="75"/>
      <c r="J19" s="79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ht="12.75">
      <c r="A20" s="5">
        <v>5</v>
      </c>
      <c r="B20" s="100"/>
      <c r="C20" s="70" t="s">
        <v>241</v>
      </c>
      <c r="D20" s="71" t="s">
        <v>242</v>
      </c>
      <c r="E20" s="72" t="s">
        <v>243</v>
      </c>
      <c r="F20" s="133" t="s">
        <v>244</v>
      </c>
      <c r="G20" s="73" t="s">
        <v>245</v>
      </c>
      <c r="H20" s="74">
        <v>35.14</v>
      </c>
      <c r="I20" s="75" t="s">
        <v>384</v>
      </c>
      <c r="J20" s="79" t="str">
        <f t="shared" si="0"/>
        <v>III JA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ht="12.75">
      <c r="A21" s="5">
        <v>6</v>
      </c>
      <c r="B21" s="100"/>
      <c r="C21" s="70" t="s">
        <v>107</v>
      </c>
      <c r="D21" s="71" t="s">
        <v>108</v>
      </c>
      <c r="E21" s="72" t="s">
        <v>109</v>
      </c>
      <c r="F21" s="133" t="s">
        <v>59</v>
      </c>
      <c r="G21" s="73" t="s">
        <v>97</v>
      </c>
      <c r="H21" s="74">
        <v>30.96</v>
      </c>
      <c r="I21" s="75" t="s">
        <v>384</v>
      </c>
      <c r="J21" s="79" t="str">
        <f t="shared" si="0"/>
        <v>III A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ht="12.75">
      <c r="A22" s="5">
        <v>7</v>
      </c>
      <c r="B22" s="100"/>
      <c r="C22" s="70" t="s">
        <v>288</v>
      </c>
      <c r="D22" s="71" t="s">
        <v>289</v>
      </c>
      <c r="E22" s="72" t="s">
        <v>290</v>
      </c>
      <c r="F22" s="133" t="s">
        <v>59</v>
      </c>
      <c r="G22" s="73" t="s">
        <v>117</v>
      </c>
      <c r="H22" s="74">
        <v>27.59</v>
      </c>
      <c r="I22" s="75" t="s">
        <v>384</v>
      </c>
      <c r="J22" s="79" t="str">
        <f t="shared" si="0"/>
        <v>II A</v>
      </c>
      <c r="K22" s="142" t="s">
        <v>110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ht="12.75">
      <c r="A23" s="5">
        <v>8</v>
      </c>
      <c r="B23" s="100"/>
      <c r="C23" s="70" t="s">
        <v>236</v>
      </c>
      <c r="D23" s="71" t="s">
        <v>237</v>
      </c>
      <c r="E23" s="72" t="s">
        <v>238</v>
      </c>
      <c r="F23" s="73" t="s">
        <v>59</v>
      </c>
      <c r="G23" s="73" t="s">
        <v>235</v>
      </c>
      <c r="H23" s="74">
        <v>28.74</v>
      </c>
      <c r="I23" s="75" t="s">
        <v>384</v>
      </c>
      <c r="J23" s="79" t="str">
        <f t="shared" si="0"/>
        <v>II A</v>
      </c>
      <c r="K23" s="142" t="s">
        <v>110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ht="13.5" thickBot="1">
      <c r="A24" s="4"/>
      <c r="B24" s="4"/>
      <c r="C24" s="4"/>
      <c r="D24" s="4"/>
      <c r="E24" s="4"/>
      <c r="F24" s="50">
        <v>3</v>
      </c>
      <c r="G24" s="8" t="s">
        <v>24</v>
      </c>
      <c r="H24" s="4"/>
      <c r="I24" s="4"/>
      <c r="J24" s="7"/>
      <c r="K24" s="7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</row>
    <row r="25" spans="1:247" ht="13.5" thickBot="1">
      <c r="A25" s="54" t="s">
        <v>25</v>
      </c>
      <c r="B25" s="76" t="s">
        <v>28</v>
      </c>
      <c r="C25" s="52" t="s">
        <v>4</v>
      </c>
      <c r="D25" s="53" t="s">
        <v>3</v>
      </c>
      <c r="E25" s="54" t="s">
        <v>12</v>
      </c>
      <c r="F25" s="54" t="s">
        <v>1</v>
      </c>
      <c r="G25" s="54" t="s">
        <v>2</v>
      </c>
      <c r="H25" s="51" t="s">
        <v>19</v>
      </c>
      <c r="I25" s="51" t="s">
        <v>26</v>
      </c>
      <c r="J25" s="78" t="s">
        <v>36</v>
      </c>
      <c r="K25" s="7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</row>
    <row r="26" spans="1:247" ht="12.75">
      <c r="A26" s="5">
        <v>1</v>
      </c>
      <c r="B26" s="3"/>
      <c r="C26" s="70"/>
      <c r="D26" s="71"/>
      <c r="E26" s="72"/>
      <c r="F26" s="133"/>
      <c r="G26" s="73"/>
      <c r="H26" s="74"/>
      <c r="I26" s="75"/>
      <c r="J26" s="79">
        <f>IF(ISBLANK(H26),"",IF(H26&lt;=25.45,"KSM",IF(H26&lt;=26.85,"I A",IF(H26&lt;=28.74,"II A",IF(H26&lt;=31.24,"III A",IF(H26&lt;=33.24,"I JA",IF(H26&lt;=34.94,"II JA",IF(H26&lt;=36.24,"III JA"))))))))</f>
      </c>
      <c r="K26" s="7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</row>
    <row r="27" spans="1:247" ht="12.75">
      <c r="A27" s="5">
        <v>2</v>
      </c>
      <c r="B27" s="3"/>
      <c r="C27" s="70" t="s">
        <v>68</v>
      </c>
      <c r="D27" s="71" t="s">
        <v>130</v>
      </c>
      <c r="E27" s="72" t="s">
        <v>131</v>
      </c>
      <c r="F27" s="133" t="s">
        <v>59</v>
      </c>
      <c r="G27" s="73" t="s">
        <v>117</v>
      </c>
      <c r="H27" s="74" t="s">
        <v>396</v>
      </c>
      <c r="I27" s="75"/>
      <c r="J27" s="79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</row>
    <row r="28" spans="1:247" ht="12.75">
      <c r="A28" s="5">
        <v>3</v>
      </c>
      <c r="B28" s="3"/>
      <c r="C28" s="109" t="s">
        <v>118</v>
      </c>
      <c r="D28" s="44" t="s">
        <v>165</v>
      </c>
      <c r="E28" s="110" t="s">
        <v>166</v>
      </c>
      <c r="F28" s="133" t="s">
        <v>59</v>
      </c>
      <c r="G28" s="139" t="s">
        <v>167</v>
      </c>
      <c r="H28" s="74" t="s">
        <v>396</v>
      </c>
      <c r="I28" s="75"/>
      <c r="J28" s="79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</row>
    <row r="29" spans="1:247" ht="12.75">
      <c r="A29" s="5">
        <v>4</v>
      </c>
      <c r="B29" s="3"/>
      <c r="C29" s="70" t="s">
        <v>101</v>
      </c>
      <c r="D29" s="71" t="s">
        <v>102</v>
      </c>
      <c r="E29" s="72" t="s">
        <v>103</v>
      </c>
      <c r="F29" s="133" t="s">
        <v>59</v>
      </c>
      <c r="G29" s="73" t="s">
        <v>97</v>
      </c>
      <c r="H29" s="74">
        <v>31.09</v>
      </c>
      <c r="I29" s="75" t="s">
        <v>393</v>
      </c>
      <c r="J29" s="79" t="str">
        <f>IF(ISBLANK(H29),"",IF(H29&lt;=25.45,"KSM",IF(H29&lt;=26.85,"I A",IF(H29&lt;=28.74,"II A",IF(H29&lt;=31.24,"III A",IF(H29&lt;=33.24,"I JA",IF(H29&lt;=34.94,"II JA",IF(H29&lt;=36.24,"III JA"))))))))</f>
        <v>III A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</row>
    <row r="30" spans="1:247" ht="12.75">
      <c r="A30" s="5">
        <v>5</v>
      </c>
      <c r="B30" s="100"/>
      <c r="C30" s="70" t="s">
        <v>84</v>
      </c>
      <c r="D30" s="71" t="s">
        <v>85</v>
      </c>
      <c r="E30" s="72" t="s">
        <v>86</v>
      </c>
      <c r="F30" s="133" t="s">
        <v>59</v>
      </c>
      <c r="G30" s="73" t="s">
        <v>80</v>
      </c>
      <c r="H30" s="74">
        <v>31.73</v>
      </c>
      <c r="I30" s="75" t="s">
        <v>393</v>
      </c>
      <c r="J30" s="79" t="str">
        <f>IF(ISBLANK(H30),"",IF(H30&lt;=25.45,"KSM",IF(H30&lt;=26.85,"I A",IF(H30&lt;=28.74,"II A",IF(H30&lt;=31.24,"III A",IF(H30&lt;=33.24,"I JA",IF(H30&lt;=34.94,"II JA",IF(H30&lt;=36.24,"III JA"))))))))</f>
        <v>I JA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</row>
    <row r="31" spans="1:247" ht="12.75">
      <c r="A31" s="5">
        <v>6</v>
      </c>
      <c r="B31" s="100"/>
      <c r="C31" s="70" t="s">
        <v>124</v>
      </c>
      <c r="D31" s="71" t="s">
        <v>125</v>
      </c>
      <c r="E31" s="72" t="s">
        <v>126</v>
      </c>
      <c r="F31" s="133" t="s">
        <v>59</v>
      </c>
      <c r="G31" s="73" t="s">
        <v>117</v>
      </c>
      <c r="H31" s="74">
        <v>31.84</v>
      </c>
      <c r="I31" s="75" t="s">
        <v>393</v>
      </c>
      <c r="J31" s="79" t="str">
        <f>IF(ISBLANK(H31),"",IF(H31&lt;=25.45,"KSM",IF(H31&lt;=26.85,"I A",IF(H31&lt;=28.74,"II A",IF(H31&lt;=31.24,"III A",IF(H31&lt;=33.24,"I JA",IF(H31&lt;=34.94,"II JA",IF(H31&lt;=36.24,"III JA"))))))))</f>
        <v>I JA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</row>
    <row r="32" spans="1:247" ht="12.75">
      <c r="A32" s="5">
        <v>7</v>
      </c>
      <c r="B32" s="100"/>
      <c r="C32" s="109" t="s">
        <v>312</v>
      </c>
      <c r="D32" s="44" t="s">
        <v>313</v>
      </c>
      <c r="E32" s="110" t="s">
        <v>314</v>
      </c>
      <c r="F32" s="133" t="s">
        <v>59</v>
      </c>
      <c r="G32" s="139" t="s">
        <v>315</v>
      </c>
      <c r="H32" s="74">
        <v>34.16</v>
      </c>
      <c r="I32" s="75" t="s">
        <v>393</v>
      </c>
      <c r="J32" s="79" t="str">
        <f>IF(ISBLANK(H32),"",IF(H32&lt;=25.45,"KSM",IF(H32&lt;=26.85,"I A",IF(H32&lt;=28.74,"II A",IF(H32&lt;=31.24,"III A",IF(H32&lt;=33.24,"I JA",IF(H32&lt;=34.94,"II JA",IF(H32&lt;=36.24,"III JA"))))))))</f>
        <v>II JA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</row>
    <row r="33" spans="1:247" ht="12.75">
      <c r="A33" s="5">
        <v>8</v>
      </c>
      <c r="B33" s="100"/>
      <c r="C33" s="109"/>
      <c r="D33" s="44"/>
      <c r="E33" s="110"/>
      <c r="F33" s="133"/>
      <c r="G33" s="139"/>
      <c r="H33" s="74"/>
      <c r="I33" s="75"/>
      <c r="J33" s="79">
        <f>IF(ISBLANK(H33),"",IF(H33&lt;=25.45,"KSM",IF(H33&lt;=26.85,"I A",IF(H33&lt;=28.74,"II A",IF(H33&lt;=31.24,"III A",IF(H33&lt;=33.24,"I JA",IF(H33&lt;=34.94,"II JA",IF(H33&lt;=36.24,"III JA"))))))))</f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</row>
    <row r="34" spans="1:247" ht="13.5" thickBot="1">
      <c r="A34" s="4"/>
      <c r="B34" s="4"/>
      <c r="C34" s="4"/>
      <c r="D34" s="4"/>
      <c r="E34" s="4"/>
      <c r="F34" s="50">
        <v>3</v>
      </c>
      <c r="G34" s="8" t="s">
        <v>24</v>
      </c>
      <c r="H34" s="4"/>
      <c r="I34" s="4"/>
      <c r="J34" s="7"/>
      <c r="K34" s="7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</row>
    <row r="35" spans="1:247" ht="13.5" thickBot="1">
      <c r="A35" s="54" t="s">
        <v>25</v>
      </c>
      <c r="B35" s="76" t="s">
        <v>28</v>
      </c>
      <c r="C35" s="52" t="s">
        <v>4</v>
      </c>
      <c r="D35" s="53" t="s">
        <v>3</v>
      </c>
      <c r="E35" s="54" t="s">
        <v>12</v>
      </c>
      <c r="F35" s="54" t="s">
        <v>1</v>
      </c>
      <c r="G35" s="54" t="s">
        <v>2</v>
      </c>
      <c r="H35" s="51" t="s">
        <v>19</v>
      </c>
      <c r="I35" s="51" t="s">
        <v>26</v>
      </c>
      <c r="J35" s="78" t="s">
        <v>36</v>
      </c>
      <c r="K35" s="7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</row>
    <row r="36" spans="1:247" ht="12.75">
      <c r="A36" s="5">
        <v>1</v>
      </c>
      <c r="B36" s="3"/>
      <c r="C36" s="70" t="s">
        <v>84</v>
      </c>
      <c r="D36" s="71" t="s">
        <v>366</v>
      </c>
      <c r="E36" s="72" t="s">
        <v>367</v>
      </c>
      <c r="F36" s="73" t="s">
        <v>59</v>
      </c>
      <c r="G36" s="73" t="s">
        <v>347</v>
      </c>
      <c r="H36" s="74">
        <v>32.03</v>
      </c>
      <c r="I36" s="75" t="s">
        <v>390</v>
      </c>
      <c r="J36" s="79" t="str">
        <f>IF(ISBLANK(H36),"",IF(H36&lt;=25.45,"KSM",IF(H36&lt;=26.85,"I A",IF(H36&lt;=28.74,"II A",IF(H36&lt;=31.24,"III A",IF(H36&lt;=33.24,"I JA",IF(H36&lt;=34.94,"II JA",IF(H36&lt;=36.24,"III JA"))))))))</f>
        <v>I JA</v>
      </c>
      <c r="K36" s="7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</row>
    <row r="37" spans="1:247" ht="12.75">
      <c r="A37" s="5">
        <v>2</v>
      </c>
      <c r="B37" s="3"/>
      <c r="C37" s="70" t="s">
        <v>360</v>
      </c>
      <c r="D37" s="71" t="s">
        <v>361</v>
      </c>
      <c r="E37" s="72" t="s">
        <v>362</v>
      </c>
      <c r="F37" s="133" t="s">
        <v>59</v>
      </c>
      <c r="G37" s="73" t="s">
        <v>352</v>
      </c>
      <c r="H37" s="74">
        <v>31.79</v>
      </c>
      <c r="I37" s="75" t="s">
        <v>390</v>
      </c>
      <c r="J37" s="79" t="str">
        <f>IF(ISBLANK(H37),"",IF(H37&lt;=25.45,"KSM",IF(H37&lt;=26.85,"I A",IF(H37&lt;=28.74,"II A",IF(H37&lt;=31.24,"III A",IF(H37&lt;=33.24,"I JA",IF(H37&lt;=34.94,"II JA",IF(H37&lt;=36.24,"III JA"))))))))</f>
        <v>I JA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</row>
    <row r="38" spans="1:247" ht="12.75">
      <c r="A38" s="5">
        <v>3</v>
      </c>
      <c r="B38" s="3"/>
      <c r="C38" s="70" t="s">
        <v>62</v>
      </c>
      <c r="D38" s="71" t="s">
        <v>63</v>
      </c>
      <c r="E38" s="72" t="s">
        <v>64</v>
      </c>
      <c r="F38" s="133" t="s">
        <v>59</v>
      </c>
      <c r="G38" s="73" t="s">
        <v>60</v>
      </c>
      <c r="H38" s="74">
        <v>31.54</v>
      </c>
      <c r="I38" s="75" t="s">
        <v>390</v>
      </c>
      <c r="J38" s="79" t="str">
        <f aca="true" t="shared" si="1" ref="J38:J43">IF(ISBLANK(H38),"",IF(H38&lt;=25.45,"KSM",IF(H38&lt;=26.85,"I A",IF(H38&lt;=28.74,"II A",IF(H38&lt;=31.24,"III A",IF(H38&lt;=33.24,"I JA",IF(H38&lt;=34.94,"II JA",IF(H38&lt;=36.24,"III JA"))))))))</f>
        <v>I JA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</row>
    <row r="39" spans="1:247" ht="12.75">
      <c r="A39" s="5">
        <v>4</v>
      </c>
      <c r="B39" s="3"/>
      <c r="C39" s="70" t="s">
        <v>161</v>
      </c>
      <c r="D39" s="71" t="s">
        <v>162</v>
      </c>
      <c r="E39" s="72" t="s">
        <v>163</v>
      </c>
      <c r="F39" s="73" t="s">
        <v>59</v>
      </c>
      <c r="G39" s="73" t="s">
        <v>164</v>
      </c>
      <c r="H39" s="74">
        <v>29.52</v>
      </c>
      <c r="I39" s="75" t="s">
        <v>390</v>
      </c>
      <c r="J39" s="79" t="str">
        <f t="shared" si="1"/>
        <v>III A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</row>
    <row r="40" spans="1:247" ht="12.75">
      <c r="A40" s="5">
        <v>5</v>
      </c>
      <c r="B40" s="100"/>
      <c r="C40" s="70" t="s">
        <v>278</v>
      </c>
      <c r="D40" s="71" t="s">
        <v>279</v>
      </c>
      <c r="E40" s="72" t="s">
        <v>280</v>
      </c>
      <c r="F40" s="73" t="s">
        <v>59</v>
      </c>
      <c r="G40" s="73" t="s">
        <v>277</v>
      </c>
      <c r="H40" s="74">
        <v>32.83</v>
      </c>
      <c r="I40" s="75" t="s">
        <v>390</v>
      </c>
      <c r="J40" s="79" t="str">
        <f t="shared" si="1"/>
        <v>I JA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</row>
    <row r="41" spans="1:247" ht="12.75">
      <c r="A41" s="5">
        <v>6</v>
      </c>
      <c r="B41" s="100"/>
      <c r="C41" s="70" t="s">
        <v>357</v>
      </c>
      <c r="D41" s="71" t="s">
        <v>358</v>
      </c>
      <c r="E41" s="72" t="s">
        <v>359</v>
      </c>
      <c r="F41" s="133" t="s">
        <v>59</v>
      </c>
      <c r="G41" s="73" t="s">
        <v>352</v>
      </c>
      <c r="H41" s="74">
        <v>30.76</v>
      </c>
      <c r="I41" s="75" t="s">
        <v>390</v>
      </c>
      <c r="J41" s="79" t="str">
        <f t="shared" si="1"/>
        <v>III A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</row>
    <row r="42" spans="1:247" ht="12.75">
      <c r="A42" s="5">
        <v>7</v>
      </c>
      <c r="B42" s="100"/>
      <c r="C42" s="70" t="s">
        <v>250</v>
      </c>
      <c r="D42" s="71" t="s">
        <v>368</v>
      </c>
      <c r="E42" s="72" t="s">
        <v>369</v>
      </c>
      <c r="F42" s="73" t="s">
        <v>59</v>
      </c>
      <c r="G42" s="73" t="s">
        <v>347</v>
      </c>
      <c r="H42" s="74">
        <v>34.66</v>
      </c>
      <c r="I42" s="75" t="s">
        <v>390</v>
      </c>
      <c r="J42" s="79" t="str">
        <f t="shared" si="1"/>
        <v>II JA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</row>
    <row r="43" spans="1:247" ht="12.75">
      <c r="A43" s="5">
        <v>8</v>
      </c>
      <c r="B43" s="100"/>
      <c r="C43" s="70"/>
      <c r="D43" s="71"/>
      <c r="E43" s="72"/>
      <c r="F43" s="73"/>
      <c r="G43" s="73"/>
      <c r="H43" s="74"/>
      <c r="I43" s="75"/>
      <c r="J43" s="79">
        <f t="shared" si="1"/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</row>
    <row r="44" ht="12.75">
      <c r="B44" s="99"/>
    </row>
    <row r="45" ht="12.75">
      <c r="B45" s="99"/>
    </row>
    <row r="46" ht="12.75">
      <c r="B46" s="99"/>
    </row>
    <row r="47" ht="12.75">
      <c r="B47" s="99"/>
    </row>
    <row r="48" ht="12.75">
      <c r="B48" s="99"/>
    </row>
    <row r="49" ht="12.75">
      <c r="B49" s="99"/>
    </row>
    <row r="50" ht="12.75">
      <c r="B50" s="99"/>
    </row>
    <row r="51" ht="12.75">
      <c r="B51" s="99"/>
    </row>
  </sheetData>
  <sheetProtection/>
  <printOptions horizontalCentered="1"/>
  <pageMargins left="0.15748031496062992" right="0.1968503937007874" top="0.7480314960629921" bottom="0.6299212598425197" header="0.3937007874015748" footer="0.275590551181102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M40"/>
  <sheetViews>
    <sheetView zoomScalePageLayoutView="0" workbookViewId="0" topLeftCell="A1">
      <selection activeCell="S19" sqref="S19"/>
    </sheetView>
  </sheetViews>
  <sheetFormatPr defaultColWidth="9.140625" defaultRowHeight="12.75"/>
  <cols>
    <col min="1" max="1" width="5.00390625" style="1" bestFit="1" customWidth="1"/>
    <col min="2" max="2" width="5.00390625" style="1" hidden="1" customWidth="1"/>
    <col min="3" max="3" width="10.00390625" style="1" customWidth="1"/>
    <col min="4" max="4" width="14.00390625" style="1" bestFit="1" customWidth="1"/>
    <col min="5" max="5" width="10.8515625" style="1" customWidth="1"/>
    <col min="6" max="6" width="14.140625" style="1" bestFit="1" customWidth="1"/>
    <col min="7" max="7" width="20.421875" style="1" bestFit="1" customWidth="1"/>
    <col min="8" max="8" width="7.00390625" style="2" customWidth="1"/>
    <col min="9" max="9" width="7.00390625" style="1" customWidth="1"/>
    <col min="10" max="10" width="5.421875" style="1" customWidth="1"/>
    <col min="11" max="18" width="3.421875" style="1" customWidth="1"/>
    <col min="19" max="19" width="6.421875" style="1" bestFit="1" customWidth="1"/>
    <col min="20" max="16384" width="9.140625" style="1" customWidth="1"/>
  </cols>
  <sheetData>
    <row r="1" spans="1:21" ht="17.25">
      <c r="A1" s="116" t="s">
        <v>46</v>
      </c>
      <c r="B1" s="116"/>
      <c r="C1" s="117"/>
      <c r="D1" s="118"/>
      <c r="E1" s="117"/>
      <c r="F1" s="119"/>
      <c r="G1" s="120"/>
      <c r="H1" s="118"/>
      <c r="I1" s="121" t="s">
        <v>47</v>
      </c>
      <c r="K1" s="6"/>
      <c r="L1" s="9"/>
      <c r="M1" s="9"/>
      <c r="N1" s="9"/>
      <c r="O1" s="9"/>
      <c r="P1" s="9"/>
      <c r="Q1" s="9"/>
      <c r="R1" s="9"/>
      <c r="S1" s="6"/>
      <c r="T1" s="6"/>
      <c r="U1" s="6"/>
    </row>
    <row r="2" spans="1:247" ht="12.75">
      <c r="A2" s="10"/>
      <c r="B2" s="10"/>
      <c r="C2" s="11"/>
      <c r="D2" s="10"/>
      <c r="E2" s="10"/>
      <c r="F2" s="12"/>
      <c r="G2" s="122" t="s">
        <v>48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</row>
    <row r="3" spans="1:247" ht="12.75">
      <c r="A3" s="4"/>
      <c r="B3" s="4"/>
      <c r="C3" s="49" t="s">
        <v>29</v>
      </c>
      <c r="D3" s="49"/>
      <c r="E3" s="49" t="s">
        <v>38</v>
      </c>
      <c r="F3" s="50"/>
      <c r="G3" s="8"/>
      <c r="H3" s="4"/>
      <c r="I3" s="4"/>
      <c r="J3" s="7"/>
      <c r="K3" s="7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</row>
    <row r="4" spans="1:247" ht="13.5" thickBot="1">
      <c r="A4" s="4"/>
      <c r="B4" s="4"/>
      <c r="C4" s="4"/>
      <c r="D4" s="4"/>
      <c r="E4" s="4"/>
      <c r="F4" s="50"/>
      <c r="G4" s="8"/>
      <c r="H4" s="4"/>
      <c r="I4" s="4"/>
      <c r="J4" s="7"/>
      <c r="K4" s="7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</row>
    <row r="5" spans="1:247" ht="13.5" thickBot="1">
      <c r="A5" s="89" t="s">
        <v>35</v>
      </c>
      <c r="B5" s="169" t="s">
        <v>28</v>
      </c>
      <c r="C5" s="90" t="s">
        <v>4</v>
      </c>
      <c r="D5" s="91" t="s">
        <v>3</v>
      </c>
      <c r="E5" s="92" t="s">
        <v>12</v>
      </c>
      <c r="F5" s="92" t="s">
        <v>1</v>
      </c>
      <c r="G5" s="92" t="s">
        <v>2</v>
      </c>
      <c r="H5" s="93" t="s">
        <v>19</v>
      </c>
      <c r="I5" s="93" t="s">
        <v>26</v>
      </c>
      <c r="J5" s="78" t="s">
        <v>36</v>
      </c>
      <c r="K5" s="7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</row>
    <row r="6" spans="1:247" ht="15" customHeight="1">
      <c r="A6" s="161">
        <v>1</v>
      </c>
      <c r="B6" s="163"/>
      <c r="C6" s="164" t="s">
        <v>293</v>
      </c>
      <c r="D6" s="165" t="s">
        <v>294</v>
      </c>
      <c r="E6" s="166" t="s">
        <v>295</v>
      </c>
      <c r="F6" s="168" t="s">
        <v>59</v>
      </c>
      <c r="G6" s="168" t="s">
        <v>296</v>
      </c>
      <c r="H6" s="172">
        <v>27.11</v>
      </c>
      <c r="I6" s="173" t="s">
        <v>394</v>
      </c>
      <c r="J6" s="88" t="str">
        <f aca="true" t="shared" si="0" ref="J6:J22">IF(ISBLANK(H6),"",IF(H6&lt;=25.45,"KSM",IF(H6&lt;=26.85,"I A",IF(H6&lt;=28.74,"II A",IF(H6&lt;=31.24,"III A",IF(H6&lt;=33.24,"I JA",IF(H6&lt;=34.94,"II JA",IF(H6&lt;=36.24,"III JA"))))))))</f>
        <v>II A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</row>
    <row r="7" spans="1:247" ht="15" customHeight="1">
      <c r="A7" s="5">
        <v>2</v>
      </c>
      <c r="B7" s="100"/>
      <c r="C7" s="70" t="s">
        <v>118</v>
      </c>
      <c r="D7" s="71" t="s">
        <v>119</v>
      </c>
      <c r="E7" s="72" t="s">
        <v>120</v>
      </c>
      <c r="F7" s="133" t="s">
        <v>59</v>
      </c>
      <c r="G7" s="73" t="s">
        <v>117</v>
      </c>
      <c r="H7" s="74">
        <v>27.97</v>
      </c>
      <c r="I7" s="75" t="s">
        <v>394</v>
      </c>
      <c r="J7" s="79" t="str">
        <f t="shared" si="0"/>
        <v>II A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</row>
    <row r="8" spans="1:247" ht="15" customHeight="1">
      <c r="A8" s="5">
        <v>3</v>
      </c>
      <c r="B8" s="100"/>
      <c r="C8" s="70" t="s">
        <v>138</v>
      </c>
      <c r="D8" s="71" t="s">
        <v>246</v>
      </c>
      <c r="E8" s="72" t="s">
        <v>247</v>
      </c>
      <c r="F8" s="133" t="s">
        <v>244</v>
      </c>
      <c r="G8" s="73" t="s">
        <v>245</v>
      </c>
      <c r="H8" s="74">
        <v>28.02</v>
      </c>
      <c r="I8" s="75" t="s">
        <v>394</v>
      </c>
      <c r="J8" s="79" t="str">
        <f t="shared" si="0"/>
        <v>II A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</row>
    <row r="9" spans="1:247" ht="15" customHeight="1">
      <c r="A9" s="5">
        <v>4</v>
      </c>
      <c r="B9" s="100"/>
      <c r="C9" s="70" t="s">
        <v>77</v>
      </c>
      <c r="D9" s="71" t="s">
        <v>78</v>
      </c>
      <c r="E9" s="72" t="s">
        <v>79</v>
      </c>
      <c r="F9" s="133" t="s">
        <v>59</v>
      </c>
      <c r="G9" s="73" t="s">
        <v>80</v>
      </c>
      <c r="H9" s="74">
        <v>28.15</v>
      </c>
      <c r="I9" s="75" t="s">
        <v>394</v>
      </c>
      <c r="J9" s="79" t="str">
        <f t="shared" si="0"/>
        <v>II A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</row>
    <row r="10" spans="1:247" ht="15" customHeight="1">
      <c r="A10" s="5">
        <v>5</v>
      </c>
      <c r="B10" s="3"/>
      <c r="C10" s="70" t="s">
        <v>161</v>
      </c>
      <c r="D10" s="71" t="s">
        <v>162</v>
      </c>
      <c r="E10" s="72" t="s">
        <v>163</v>
      </c>
      <c r="F10" s="73" t="s">
        <v>59</v>
      </c>
      <c r="G10" s="73" t="s">
        <v>164</v>
      </c>
      <c r="H10" s="74">
        <v>29.52</v>
      </c>
      <c r="I10" s="75" t="s">
        <v>390</v>
      </c>
      <c r="J10" s="79" t="str">
        <f t="shared" si="0"/>
        <v>III A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</row>
    <row r="11" spans="1:247" ht="15" customHeight="1">
      <c r="A11" s="5">
        <v>6</v>
      </c>
      <c r="B11" s="3"/>
      <c r="C11" s="70" t="s">
        <v>357</v>
      </c>
      <c r="D11" s="71" t="s">
        <v>358</v>
      </c>
      <c r="E11" s="72" t="s">
        <v>359</v>
      </c>
      <c r="F11" s="133" t="s">
        <v>59</v>
      </c>
      <c r="G11" s="73" t="s">
        <v>352</v>
      </c>
      <c r="H11" s="74">
        <v>30.76</v>
      </c>
      <c r="I11" s="75" t="s">
        <v>390</v>
      </c>
      <c r="J11" s="79" t="str">
        <f t="shared" si="0"/>
        <v>III A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</row>
    <row r="12" spans="1:247" ht="15" customHeight="1">
      <c r="A12" s="5">
        <v>7</v>
      </c>
      <c r="B12" s="3"/>
      <c r="C12" s="70" t="s">
        <v>107</v>
      </c>
      <c r="D12" s="71" t="s">
        <v>108</v>
      </c>
      <c r="E12" s="72" t="s">
        <v>109</v>
      </c>
      <c r="F12" s="133" t="s">
        <v>59</v>
      </c>
      <c r="G12" s="73" t="s">
        <v>97</v>
      </c>
      <c r="H12" s="74">
        <v>30.96</v>
      </c>
      <c r="I12" s="75" t="s">
        <v>384</v>
      </c>
      <c r="J12" s="79" t="str">
        <f t="shared" si="0"/>
        <v>III A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</row>
    <row r="13" spans="1:247" ht="15" customHeight="1">
      <c r="A13" s="5">
        <v>8</v>
      </c>
      <c r="B13" s="100"/>
      <c r="C13" s="70" t="s">
        <v>101</v>
      </c>
      <c r="D13" s="71" t="s">
        <v>102</v>
      </c>
      <c r="E13" s="72" t="s">
        <v>103</v>
      </c>
      <c r="F13" s="133" t="s">
        <v>59</v>
      </c>
      <c r="G13" s="73" t="s">
        <v>97</v>
      </c>
      <c r="H13" s="74">
        <v>31.09</v>
      </c>
      <c r="I13" s="75" t="s">
        <v>393</v>
      </c>
      <c r="J13" s="79" t="str">
        <f t="shared" si="0"/>
        <v>III A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</row>
    <row r="14" spans="1:247" ht="15" customHeight="1">
      <c r="A14" s="5">
        <v>9</v>
      </c>
      <c r="B14" s="100"/>
      <c r="C14" s="70" t="s">
        <v>62</v>
      </c>
      <c r="D14" s="71" t="s">
        <v>63</v>
      </c>
      <c r="E14" s="72" t="s">
        <v>64</v>
      </c>
      <c r="F14" s="133" t="s">
        <v>59</v>
      </c>
      <c r="G14" s="73" t="s">
        <v>60</v>
      </c>
      <c r="H14" s="74">
        <v>31.54</v>
      </c>
      <c r="I14" s="75" t="s">
        <v>390</v>
      </c>
      <c r="J14" s="79" t="str">
        <f t="shared" si="0"/>
        <v>I JA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</row>
    <row r="15" spans="1:247" ht="15" customHeight="1">
      <c r="A15" s="5">
        <v>10</v>
      </c>
      <c r="B15" s="100"/>
      <c r="C15" s="70" t="s">
        <v>84</v>
      </c>
      <c r="D15" s="71" t="s">
        <v>85</v>
      </c>
      <c r="E15" s="72" t="s">
        <v>86</v>
      </c>
      <c r="F15" s="133" t="s">
        <v>59</v>
      </c>
      <c r="G15" s="73" t="s">
        <v>80</v>
      </c>
      <c r="H15" s="74">
        <v>31.73</v>
      </c>
      <c r="I15" s="75" t="s">
        <v>393</v>
      </c>
      <c r="J15" s="79" t="str">
        <f t="shared" si="0"/>
        <v>I JA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</row>
    <row r="16" spans="1:247" ht="15" customHeight="1">
      <c r="A16" s="5">
        <v>11</v>
      </c>
      <c r="B16" s="100"/>
      <c r="C16" s="70" t="s">
        <v>360</v>
      </c>
      <c r="D16" s="71" t="s">
        <v>361</v>
      </c>
      <c r="E16" s="72" t="s">
        <v>362</v>
      </c>
      <c r="F16" s="133" t="s">
        <v>59</v>
      </c>
      <c r="G16" s="73" t="s">
        <v>352</v>
      </c>
      <c r="H16" s="74">
        <v>31.79</v>
      </c>
      <c r="I16" s="75" t="s">
        <v>390</v>
      </c>
      <c r="J16" s="79" t="str">
        <f t="shared" si="0"/>
        <v>I JA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</row>
    <row r="17" spans="1:247" ht="15" customHeight="1">
      <c r="A17" s="5">
        <v>12</v>
      </c>
      <c r="B17" s="3"/>
      <c r="C17" s="70" t="s">
        <v>124</v>
      </c>
      <c r="D17" s="71" t="s">
        <v>125</v>
      </c>
      <c r="E17" s="72" t="s">
        <v>126</v>
      </c>
      <c r="F17" s="133" t="s">
        <v>59</v>
      </c>
      <c r="G17" s="73" t="s">
        <v>117</v>
      </c>
      <c r="H17" s="74">
        <v>31.84</v>
      </c>
      <c r="I17" s="75" t="s">
        <v>393</v>
      </c>
      <c r="J17" s="79" t="str">
        <f t="shared" si="0"/>
        <v>I JA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</row>
    <row r="18" spans="1:247" ht="15" customHeight="1">
      <c r="A18" s="5">
        <v>13</v>
      </c>
      <c r="B18" s="3"/>
      <c r="C18" s="70" t="s">
        <v>84</v>
      </c>
      <c r="D18" s="71" t="s">
        <v>366</v>
      </c>
      <c r="E18" s="154" t="s">
        <v>367</v>
      </c>
      <c r="F18" s="73" t="s">
        <v>59</v>
      </c>
      <c r="G18" s="73" t="s">
        <v>347</v>
      </c>
      <c r="H18" s="74">
        <v>32.03</v>
      </c>
      <c r="I18" s="75" t="s">
        <v>390</v>
      </c>
      <c r="J18" s="79" t="str">
        <f t="shared" si="0"/>
        <v>I JA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</row>
    <row r="19" spans="1:247" ht="15" customHeight="1">
      <c r="A19" s="5">
        <v>14</v>
      </c>
      <c r="B19" s="3"/>
      <c r="C19" s="70" t="s">
        <v>278</v>
      </c>
      <c r="D19" s="71" t="s">
        <v>279</v>
      </c>
      <c r="E19" s="72" t="s">
        <v>280</v>
      </c>
      <c r="F19" s="73" t="s">
        <v>59</v>
      </c>
      <c r="G19" s="73" t="s">
        <v>277</v>
      </c>
      <c r="H19" s="74">
        <v>32.83</v>
      </c>
      <c r="I19" s="75" t="s">
        <v>390</v>
      </c>
      <c r="J19" s="79" t="str">
        <f t="shared" si="0"/>
        <v>I JA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ht="15" customHeight="1">
      <c r="A20" s="5">
        <v>15</v>
      </c>
      <c r="B20" s="100"/>
      <c r="C20" s="109" t="s">
        <v>312</v>
      </c>
      <c r="D20" s="44" t="s">
        <v>313</v>
      </c>
      <c r="E20" s="153" t="s">
        <v>314</v>
      </c>
      <c r="F20" s="133" t="s">
        <v>59</v>
      </c>
      <c r="G20" s="139" t="s">
        <v>315</v>
      </c>
      <c r="H20" s="74">
        <v>34.16</v>
      </c>
      <c r="I20" s="75" t="s">
        <v>393</v>
      </c>
      <c r="J20" s="79" t="str">
        <f t="shared" si="0"/>
        <v>II JA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ht="15" customHeight="1">
      <c r="A21" s="5">
        <v>16</v>
      </c>
      <c r="B21" s="100"/>
      <c r="C21" s="70" t="s">
        <v>250</v>
      </c>
      <c r="D21" s="71" t="s">
        <v>368</v>
      </c>
      <c r="E21" s="72" t="s">
        <v>369</v>
      </c>
      <c r="F21" s="73" t="s">
        <v>59</v>
      </c>
      <c r="G21" s="73" t="s">
        <v>347</v>
      </c>
      <c r="H21" s="74">
        <v>34.66</v>
      </c>
      <c r="I21" s="75" t="s">
        <v>390</v>
      </c>
      <c r="J21" s="79" t="str">
        <f t="shared" si="0"/>
        <v>II JA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ht="15" customHeight="1">
      <c r="A22" s="5">
        <v>17</v>
      </c>
      <c r="B22" s="100"/>
      <c r="C22" s="70" t="s">
        <v>241</v>
      </c>
      <c r="D22" s="71" t="s">
        <v>242</v>
      </c>
      <c r="E22" s="154" t="s">
        <v>243</v>
      </c>
      <c r="F22" s="133" t="s">
        <v>244</v>
      </c>
      <c r="G22" s="73" t="s">
        <v>245</v>
      </c>
      <c r="H22" s="74">
        <v>35.14</v>
      </c>
      <c r="I22" s="75" t="s">
        <v>384</v>
      </c>
      <c r="J22" s="79" t="str">
        <f t="shared" si="0"/>
        <v>III JA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ht="15" customHeight="1">
      <c r="A23" s="5"/>
      <c r="B23" s="3"/>
      <c r="C23" s="70" t="s">
        <v>316</v>
      </c>
      <c r="D23" s="71" t="s">
        <v>122</v>
      </c>
      <c r="E23" s="72" t="s">
        <v>317</v>
      </c>
      <c r="F23" s="133" t="s">
        <v>59</v>
      </c>
      <c r="G23" s="73" t="s">
        <v>311</v>
      </c>
      <c r="H23" s="74" t="s">
        <v>396</v>
      </c>
      <c r="I23" s="75"/>
      <c r="J23" s="79"/>
      <c r="K23" s="7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</row>
    <row r="24" spans="1:247" ht="15" customHeight="1">
      <c r="A24" s="5"/>
      <c r="B24" s="3"/>
      <c r="C24" s="70" t="s">
        <v>297</v>
      </c>
      <c r="D24" s="71" t="s">
        <v>298</v>
      </c>
      <c r="E24" s="72" t="s">
        <v>299</v>
      </c>
      <c r="F24" s="133" t="s">
        <v>59</v>
      </c>
      <c r="G24" s="73" t="s">
        <v>300</v>
      </c>
      <c r="H24" s="74" t="s">
        <v>396</v>
      </c>
      <c r="I24" s="75"/>
      <c r="J24" s="79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</row>
    <row r="25" spans="1:247" ht="15" customHeight="1">
      <c r="A25" s="5"/>
      <c r="B25" s="3"/>
      <c r="C25" s="70" t="s">
        <v>111</v>
      </c>
      <c r="D25" s="71" t="s">
        <v>204</v>
      </c>
      <c r="E25" s="72" t="s">
        <v>205</v>
      </c>
      <c r="F25" s="73" t="s">
        <v>59</v>
      </c>
      <c r="G25" s="73" t="s">
        <v>191</v>
      </c>
      <c r="H25" s="74" t="s">
        <v>396</v>
      </c>
      <c r="I25" s="75"/>
      <c r="J25" s="79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</row>
    <row r="26" spans="1:247" ht="15" customHeight="1">
      <c r="A26" s="5"/>
      <c r="B26" s="3"/>
      <c r="C26" s="70" t="s">
        <v>127</v>
      </c>
      <c r="D26" s="71" t="s">
        <v>128</v>
      </c>
      <c r="E26" s="72" t="s">
        <v>129</v>
      </c>
      <c r="F26" s="133" t="s">
        <v>59</v>
      </c>
      <c r="G26" s="73" t="s">
        <v>117</v>
      </c>
      <c r="H26" s="74" t="s">
        <v>396</v>
      </c>
      <c r="I26" s="75"/>
      <c r="J26" s="79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</row>
    <row r="27" spans="1:247" ht="15" customHeight="1">
      <c r="A27" s="5"/>
      <c r="B27" s="100"/>
      <c r="C27" s="70" t="s">
        <v>171</v>
      </c>
      <c r="D27" s="71" t="s">
        <v>206</v>
      </c>
      <c r="E27" s="72" t="s">
        <v>207</v>
      </c>
      <c r="F27" s="73" t="s">
        <v>59</v>
      </c>
      <c r="G27" s="73" t="s">
        <v>191</v>
      </c>
      <c r="H27" s="74" t="s">
        <v>396</v>
      </c>
      <c r="I27" s="75"/>
      <c r="J27" s="79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</row>
    <row r="28" spans="1:247" ht="15" customHeight="1">
      <c r="A28" s="5"/>
      <c r="B28" s="100"/>
      <c r="C28" s="70" t="s">
        <v>68</v>
      </c>
      <c r="D28" s="71" t="s">
        <v>130</v>
      </c>
      <c r="E28" s="72" t="s">
        <v>131</v>
      </c>
      <c r="F28" s="133" t="s">
        <v>59</v>
      </c>
      <c r="G28" s="73" t="s">
        <v>117</v>
      </c>
      <c r="H28" s="74" t="s">
        <v>396</v>
      </c>
      <c r="I28" s="75"/>
      <c r="J28" s="79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</row>
    <row r="29" spans="1:247" ht="15" customHeight="1">
      <c r="A29" s="5"/>
      <c r="B29" s="100"/>
      <c r="C29" s="109" t="s">
        <v>118</v>
      </c>
      <c r="D29" s="44" t="s">
        <v>165</v>
      </c>
      <c r="E29" s="153" t="s">
        <v>166</v>
      </c>
      <c r="F29" s="133" t="s">
        <v>59</v>
      </c>
      <c r="G29" s="139" t="s">
        <v>167</v>
      </c>
      <c r="H29" s="74" t="s">
        <v>396</v>
      </c>
      <c r="I29" s="75"/>
      <c r="J29" s="79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</row>
    <row r="30" spans="1:247" ht="15" customHeight="1">
      <c r="A30" s="156" t="s">
        <v>110</v>
      </c>
      <c r="B30" s="155"/>
      <c r="C30" s="70" t="s">
        <v>391</v>
      </c>
      <c r="D30" s="71" t="s">
        <v>392</v>
      </c>
      <c r="E30" s="72">
        <v>38510</v>
      </c>
      <c r="F30" s="133" t="s">
        <v>59</v>
      </c>
      <c r="G30" s="73" t="s">
        <v>221</v>
      </c>
      <c r="H30" s="74">
        <v>26.98</v>
      </c>
      <c r="I30" s="75" t="s">
        <v>394</v>
      </c>
      <c r="J30" s="79" t="str">
        <f>IF(ISBLANK(H30),"",IF(H30&lt;=25.45,"KSM",IF(H30&lt;=26.85,"I A",IF(H30&lt;=28.74,"II A",IF(H30&lt;=31.24,"III A",IF(H30&lt;=33.24,"I JA",IF(H30&lt;=34.94,"II JA",IF(H30&lt;=36.24,"III JA"))))))))</f>
        <v>II A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</row>
    <row r="31" spans="1:247" ht="15" customHeight="1">
      <c r="A31" s="156" t="s">
        <v>110</v>
      </c>
      <c r="B31" s="155"/>
      <c r="C31" s="70" t="s">
        <v>288</v>
      </c>
      <c r="D31" s="71" t="s">
        <v>289</v>
      </c>
      <c r="E31" s="72" t="s">
        <v>290</v>
      </c>
      <c r="F31" s="133" t="s">
        <v>59</v>
      </c>
      <c r="G31" s="73" t="s">
        <v>117</v>
      </c>
      <c r="H31" s="74">
        <v>27.59</v>
      </c>
      <c r="I31" s="75" t="s">
        <v>384</v>
      </c>
      <c r="J31" s="79" t="str">
        <f>IF(ISBLANK(H31),"",IF(H31&lt;=25.45,"KSM",IF(H31&lt;=26.85,"I A",IF(H31&lt;=28.74,"II A",IF(H31&lt;=31.24,"III A",IF(H31&lt;=33.24,"I JA",IF(H31&lt;=34.94,"II JA",IF(H31&lt;=36.24,"III JA"))))))))</f>
        <v>II A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</row>
    <row r="32" spans="1:247" ht="15" customHeight="1">
      <c r="A32" s="156" t="s">
        <v>110</v>
      </c>
      <c r="B32" s="100"/>
      <c r="C32" s="70" t="s">
        <v>236</v>
      </c>
      <c r="D32" s="71" t="s">
        <v>237</v>
      </c>
      <c r="E32" s="72" t="s">
        <v>238</v>
      </c>
      <c r="F32" s="73" t="s">
        <v>59</v>
      </c>
      <c r="G32" s="73" t="s">
        <v>235</v>
      </c>
      <c r="H32" s="74">
        <v>28.74</v>
      </c>
      <c r="I32" s="75" t="s">
        <v>384</v>
      </c>
      <c r="J32" s="79" t="str">
        <f>IF(ISBLANK(H32),"",IF(H32&lt;=25.45,"KSM",IF(H32&lt;=26.85,"I A",IF(H32&lt;=28.74,"II A",IF(H32&lt;=31.24,"III A",IF(H32&lt;=33.24,"I JA",IF(H32&lt;=34.94,"II JA",IF(H32&lt;=36.24,"III JA"))))))))</f>
        <v>II A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</row>
    <row r="33" ht="12.75">
      <c r="B33" s="99"/>
    </row>
    <row r="34" ht="12.75">
      <c r="B34" s="99"/>
    </row>
    <row r="35" ht="12.75">
      <c r="B35" s="99"/>
    </row>
    <row r="36" ht="12.75">
      <c r="B36" s="99"/>
    </row>
    <row r="37" ht="12.75">
      <c r="B37" s="99"/>
    </row>
    <row r="38" ht="12.75">
      <c r="B38" s="99"/>
    </row>
    <row r="39" ht="12.75">
      <c r="B39" s="99"/>
    </row>
    <row r="40" ht="12.75">
      <c r="B40" s="9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AVYASM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</dc:creator>
  <cp:keywords/>
  <dc:description/>
  <cp:lastModifiedBy>Step</cp:lastModifiedBy>
  <cp:lastPrinted>2023-06-07T11:44:05Z</cp:lastPrinted>
  <dcterms:created xsi:type="dcterms:W3CDTF">2005-01-31T14:10:47Z</dcterms:created>
  <dcterms:modified xsi:type="dcterms:W3CDTF">2023-06-09T07:02:16Z</dcterms:modified>
  <cp:category/>
  <cp:version/>
  <cp:contentType/>
  <cp:contentStatus/>
</cp:coreProperties>
</file>