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5EFE78D2-C627-41F1-A9D1-F8A5788EB3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MC" sheetId="1" r:id="rId1"/>
    <sheet name="RutulysM" sheetId="2" r:id="rId2"/>
    <sheet name="RutulysV" sheetId="3" r:id="rId3"/>
    <sheet name="IetisM" sheetId="4" r:id="rId4"/>
    <sheet name="IetisV" sheetId="5" r:id="rId5"/>
    <sheet name="DiskasM" sheetId="6" r:id="rId6"/>
    <sheet name="DiskasV" sheetId="7" r:id="rId7"/>
    <sheet name="KūjisMV" sheetId="8" r:id="rId8"/>
  </sheets>
  <definedNames>
    <definedName name="ddd" localSheetId="5">#REF!</definedName>
    <definedName name="ddd" localSheetId="6">#REF!</definedName>
    <definedName name="ddd" localSheetId="3">#REF!</definedName>
    <definedName name="ddd" localSheetId="4">#REF!</definedName>
    <definedName name="ddd" localSheetId="7">#REF!</definedName>
    <definedName name="ddd">#REF!</definedName>
    <definedName name="Sektoriu_Tolis_V_List" localSheetId="5">#REF!</definedName>
    <definedName name="Sektoriu_Tolis_V_List" localSheetId="6">#REF!</definedName>
    <definedName name="Sektoriu_Tolis_V_List" localSheetId="3">#REF!</definedName>
    <definedName name="Sektoriu_Tolis_V_List" localSheetId="4">#REF!</definedName>
    <definedName name="Sektoriu_Tolis_V_List" localSheetId="7">#REF!</definedName>
    <definedName name="Sektoriu_Tolis_V_Lis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5" i="5" l="1"/>
  <c r="P22" i="3"/>
  <c r="P24" i="2"/>
  <c r="P27" i="2"/>
  <c r="P30" i="2"/>
  <c r="P31" i="2"/>
  <c r="O13" i="8"/>
  <c r="O7" i="8"/>
  <c r="P17" i="7"/>
  <c r="P22" i="7"/>
  <c r="P18" i="6"/>
  <c r="P19" i="6"/>
  <c r="O41" i="8"/>
  <c r="O42" i="8"/>
  <c r="O35" i="8"/>
  <c r="O34" i="8"/>
  <c r="O28" i="8"/>
  <c r="O26" i="8"/>
  <c r="O27" i="8"/>
  <c r="O20" i="8"/>
  <c r="O19" i="8"/>
  <c r="O15" i="6"/>
  <c r="O19" i="6"/>
  <c r="O17" i="6"/>
  <c r="P17" i="6" s="1"/>
  <c r="O16" i="6"/>
  <c r="O18" i="6"/>
  <c r="O9" i="6"/>
  <c r="O25" i="6"/>
  <c r="O26" i="6"/>
  <c r="O27" i="6"/>
  <c r="P27" i="6" s="1"/>
  <c r="O33" i="6"/>
  <c r="O34" i="6"/>
  <c r="O38" i="7"/>
  <c r="O37" i="7"/>
  <c r="O36" i="7"/>
  <c r="O9" i="7"/>
  <c r="O7" i="7"/>
  <c r="O8" i="7"/>
  <c r="O30" i="7"/>
  <c r="O28" i="7"/>
  <c r="O29" i="7"/>
  <c r="O19" i="7"/>
  <c r="P19" i="7" s="1"/>
  <c r="O17" i="7"/>
  <c r="O16" i="7"/>
  <c r="O21" i="7"/>
  <c r="P21" i="7" s="1"/>
  <c r="O22" i="7"/>
  <c r="O15" i="7"/>
  <c r="O8" i="4"/>
  <c r="O7" i="4"/>
  <c r="O9" i="4"/>
  <c r="O15" i="4"/>
  <c r="O16" i="4"/>
  <c r="O22" i="4"/>
  <c r="O24" i="4"/>
  <c r="O25" i="4"/>
  <c r="O27" i="4"/>
  <c r="P27" i="4" s="1"/>
  <c r="O23" i="4"/>
  <c r="O26" i="4"/>
  <c r="P26" i="4" s="1"/>
  <c r="O33" i="4"/>
  <c r="O34" i="4"/>
  <c r="O45" i="4"/>
  <c r="P45" i="4" s="1"/>
  <c r="O48" i="4"/>
  <c r="O46" i="4"/>
  <c r="O47" i="4"/>
  <c r="O41" i="4"/>
  <c r="O42" i="4"/>
  <c r="P42" i="4" s="1"/>
  <c r="O44" i="4"/>
  <c r="P44" i="4" s="1"/>
  <c r="O43" i="4"/>
  <c r="P43" i="4" s="1"/>
  <c r="O40" i="3"/>
  <c r="O39" i="3"/>
  <c r="O38" i="3"/>
  <c r="O37" i="3"/>
  <c r="O31" i="3"/>
  <c r="P31" i="3" s="1"/>
  <c r="O28" i="3"/>
  <c r="O29" i="3"/>
  <c r="P29" i="3" s="1"/>
  <c r="O30" i="3"/>
  <c r="P30" i="3" s="1"/>
  <c r="O18" i="3"/>
  <c r="P18" i="3" s="1"/>
  <c r="O20" i="3"/>
  <c r="P20" i="3" s="1"/>
  <c r="O22" i="3"/>
  <c r="O19" i="3"/>
  <c r="P19" i="3" s="1"/>
  <c r="O21" i="3"/>
  <c r="P21" i="3" s="1"/>
  <c r="O17" i="3"/>
  <c r="O10" i="3"/>
  <c r="O11" i="3"/>
  <c r="O9" i="3"/>
  <c r="O55" i="2"/>
  <c r="O51" i="2"/>
  <c r="O53" i="2"/>
  <c r="O54" i="2"/>
  <c r="O57" i="2"/>
  <c r="O52" i="2"/>
  <c r="O56" i="2"/>
  <c r="O40" i="2"/>
  <c r="O38" i="2"/>
  <c r="O37" i="2"/>
  <c r="O42" i="2"/>
  <c r="O41" i="2"/>
  <c r="O39" i="2"/>
  <c r="O45" i="2"/>
  <c r="O43" i="2"/>
  <c r="O44" i="2"/>
  <c r="O29" i="2"/>
  <c r="P29" i="2" s="1"/>
  <c r="O27" i="2"/>
  <c r="O24" i="2"/>
  <c r="O25" i="2"/>
  <c r="P25" i="2" s="1"/>
  <c r="O31" i="2"/>
  <c r="O30" i="2"/>
  <c r="O28" i="2"/>
  <c r="P28" i="2" s="1"/>
  <c r="O26" i="2"/>
  <c r="P26" i="2" s="1"/>
  <c r="O23" i="2"/>
  <c r="O16" i="2"/>
  <c r="O17" i="2"/>
  <c r="O10" i="2"/>
  <c r="O9" i="2"/>
  <c r="O8" i="2"/>
  <c r="O40" i="5"/>
  <c r="O42" i="5"/>
  <c r="O37" i="5"/>
  <c r="O36" i="5"/>
  <c r="O39" i="5"/>
  <c r="O41" i="5"/>
  <c r="O38" i="5"/>
  <c r="O28" i="5"/>
  <c r="P28" i="5" s="1"/>
  <c r="O29" i="5"/>
  <c r="P29" i="5" s="1"/>
  <c r="O26" i="5"/>
  <c r="P26" i="5" s="1"/>
  <c r="O30" i="5"/>
  <c r="P30" i="5" s="1"/>
  <c r="O27" i="5"/>
  <c r="P27" i="5" s="1"/>
  <c r="O25" i="5"/>
  <c r="O17" i="5"/>
  <c r="O18" i="5"/>
  <c r="O16" i="5"/>
  <c r="O19" i="5"/>
  <c r="O9" i="5"/>
  <c r="O10" i="5"/>
  <c r="P16" i="6" l="1"/>
  <c r="P15" i="6"/>
  <c r="P28" i="8"/>
  <c r="P27" i="8"/>
  <c r="P26" i="8"/>
  <c r="P19" i="8"/>
  <c r="P13" i="8"/>
  <c r="P41" i="4"/>
  <c r="P41" i="5"/>
  <c r="P40" i="5"/>
  <c r="P39" i="5"/>
  <c r="P38" i="5"/>
  <c r="P57" i="2"/>
  <c r="P28" i="3" l="1"/>
  <c r="P17" i="3"/>
  <c r="P24" i="4"/>
  <c r="P25" i="4"/>
  <c r="P39" i="2" l="1"/>
  <c r="P40" i="2"/>
  <c r="P41" i="2"/>
  <c r="P42" i="2"/>
  <c r="P43" i="2"/>
  <c r="P10" i="2"/>
  <c r="P9" i="4"/>
  <c r="P29" i="7"/>
  <c r="P28" i="7"/>
  <c r="O18" i="7"/>
  <c r="O20" i="7"/>
  <c r="P26" i="6"/>
  <c r="P25" i="6"/>
  <c r="P9" i="6"/>
  <c r="P34" i="4"/>
  <c r="P33" i="4"/>
  <c r="P23" i="4"/>
  <c r="P22" i="4"/>
  <c r="P16" i="4"/>
  <c r="P15" i="4"/>
  <c r="P8" i="4"/>
  <c r="P7" i="4"/>
  <c r="P38" i="2"/>
  <c r="P37" i="2"/>
  <c r="P23" i="2"/>
  <c r="P17" i="2"/>
  <c r="P16" i="2"/>
  <c r="P9" i="2"/>
  <c r="P8" i="2"/>
  <c r="P16" i="7" l="1"/>
  <c r="P18" i="7"/>
  <c r="P15" i="7"/>
  <c r="P20" i="7"/>
</calcChain>
</file>

<file path=xl/sharedStrings.xml><?xml version="1.0" encoding="utf-8"?>
<sst xmlns="http://schemas.openxmlformats.org/spreadsheetml/2006/main" count="1420" uniqueCount="268">
  <si>
    <t>Kaunas</t>
  </si>
  <si>
    <t>Vyr. varžybų teisėjas</t>
  </si>
  <si>
    <t>Rutulio stūmimas</t>
  </si>
  <si>
    <t>Jaunuolės U20</t>
  </si>
  <si>
    <t>Bandymai</t>
  </si>
  <si>
    <t>Vardas</t>
  </si>
  <si>
    <t>Pavardė</t>
  </si>
  <si>
    <t>Gim.data</t>
  </si>
  <si>
    <t>Komanda</t>
  </si>
  <si>
    <t>SM</t>
  </si>
  <si>
    <t>Treneris</t>
  </si>
  <si>
    <t>1</t>
  </si>
  <si>
    <t>2</t>
  </si>
  <si>
    <t>3</t>
  </si>
  <si>
    <t>Eilė</t>
  </si>
  <si>
    <t>4</t>
  </si>
  <si>
    <t>5</t>
  </si>
  <si>
    <t>6</t>
  </si>
  <si>
    <t>Rezult.</t>
  </si>
  <si>
    <t>Kv.l.</t>
  </si>
  <si>
    <t>Vyrai</t>
  </si>
  <si>
    <t>Moterys</t>
  </si>
  <si>
    <t>Rita Ramanauskaitė</t>
  </si>
  <si>
    <t>Jauniai (5 kg)</t>
  </si>
  <si>
    <t>Jaunučiai (4 kg)</t>
  </si>
  <si>
    <t>Jaunės (3 kg)</t>
  </si>
  <si>
    <t>Jaunutės (3 kg)</t>
  </si>
  <si>
    <t>Ieties metimas</t>
  </si>
  <si>
    <t>Disko metimas</t>
  </si>
  <si>
    <t>Kateryna</t>
  </si>
  <si>
    <t>Emilija</t>
  </si>
  <si>
    <t>Mockutė</t>
  </si>
  <si>
    <t>Startas</t>
  </si>
  <si>
    <t>A.Skujytė</t>
  </si>
  <si>
    <t>Agnė</t>
  </si>
  <si>
    <t>Urbutytė</t>
  </si>
  <si>
    <t>R.Ramanauskaitė</t>
  </si>
  <si>
    <t>T.Nekrošaitė</t>
  </si>
  <si>
    <t>Augustė</t>
  </si>
  <si>
    <t>Neda</t>
  </si>
  <si>
    <t>Karčiauskaitė</t>
  </si>
  <si>
    <t>Goda</t>
  </si>
  <si>
    <t>Staniulytė</t>
  </si>
  <si>
    <t>Kotryna</t>
  </si>
  <si>
    <t>Miglė</t>
  </si>
  <si>
    <t>Kupčiūnaitė</t>
  </si>
  <si>
    <t>Liucija</t>
  </si>
  <si>
    <t>Džiaugytė</t>
  </si>
  <si>
    <t>Jurgis</t>
  </si>
  <si>
    <t>Domas</t>
  </si>
  <si>
    <t>Dovydas</t>
  </si>
  <si>
    <t>Ceslevičius</t>
  </si>
  <si>
    <t>Neringa</t>
  </si>
  <si>
    <t>Kriščiūnaitė</t>
  </si>
  <si>
    <t>A.Inda</t>
  </si>
  <si>
    <t>Urtė</t>
  </si>
  <si>
    <t>Noreikaitė</t>
  </si>
  <si>
    <t>Aistė</t>
  </si>
  <si>
    <t>Žilinskaitė</t>
  </si>
  <si>
    <t>Viktorija</t>
  </si>
  <si>
    <t>Urbelytė</t>
  </si>
  <si>
    <t>Adelė</t>
  </si>
  <si>
    <t>Čepulytė</t>
  </si>
  <si>
    <t>Simonas</t>
  </si>
  <si>
    <t>Herkus</t>
  </si>
  <si>
    <t>Markevičius</t>
  </si>
  <si>
    <t>Gustas</t>
  </si>
  <si>
    <t>Eimantas</t>
  </si>
  <si>
    <t>Matas</t>
  </si>
  <si>
    <t>Jauniai (1.5 kg)</t>
  </si>
  <si>
    <t>Jaunučiai (1 kg)</t>
  </si>
  <si>
    <t>Jaunutės (750 g)</t>
  </si>
  <si>
    <t>Jauniai (700 g)</t>
  </si>
  <si>
    <t>Jaunučiai (600 g)</t>
  </si>
  <si>
    <t>Jaunės (500 g)</t>
  </si>
  <si>
    <t>Jaunutės (400 g)</t>
  </si>
  <si>
    <t>Illia</t>
  </si>
  <si>
    <t>Pochernin</t>
  </si>
  <si>
    <t>I. Jakubaityte, K. Shastun</t>
  </si>
  <si>
    <t>Alice</t>
  </si>
  <si>
    <t>Kotliuba</t>
  </si>
  <si>
    <t>K. Shastun</t>
  </si>
  <si>
    <t>Vladyslava</t>
  </si>
  <si>
    <t>Olefir</t>
  </si>
  <si>
    <t>Yehor</t>
  </si>
  <si>
    <t>Dutsenko</t>
  </si>
  <si>
    <t>Mariana</t>
  </si>
  <si>
    <t>Horobets</t>
  </si>
  <si>
    <t>Yevanhelina</t>
  </si>
  <si>
    <t>Ryzhenkova</t>
  </si>
  <si>
    <t>Zhyvoderova</t>
  </si>
  <si>
    <t>Povilas Mykolas</t>
  </si>
  <si>
    <t>Šaulys</t>
  </si>
  <si>
    <t>G. Šaulys</t>
  </si>
  <si>
    <t>Sergej</t>
  </si>
  <si>
    <t>Gavriljev</t>
  </si>
  <si>
    <t>Medėja</t>
  </si>
  <si>
    <t>Bacevičiūtė</t>
  </si>
  <si>
    <t>Vėtra</t>
  </si>
  <si>
    <t>Okulič-Kazarinaitė</t>
  </si>
  <si>
    <t>Veronika</t>
  </si>
  <si>
    <t>Šmitaitė</t>
  </si>
  <si>
    <t>Gabija</t>
  </si>
  <si>
    <t>Balandytė</t>
  </si>
  <si>
    <t>Vaikšnoras</t>
  </si>
  <si>
    <t>Nojus</t>
  </si>
  <si>
    <t>Grigaitis</t>
  </si>
  <si>
    <t>Pakalniškis</t>
  </si>
  <si>
    <t>Rokas</t>
  </si>
  <si>
    <t>Plungė</t>
  </si>
  <si>
    <t>Sabaliauskas</t>
  </si>
  <si>
    <t>Ktu sc</t>
  </si>
  <si>
    <t>I.Jakubaitytė</t>
  </si>
  <si>
    <t>Malašauskas</t>
  </si>
  <si>
    <t>RSK</t>
  </si>
  <si>
    <t>L.Sinkevičienė</t>
  </si>
  <si>
    <t>Airon</t>
  </si>
  <si>
    <t>Subotkovskij</t>
  </si>
  <si>
    <t>L. Sinkevičienė</t>
  </si>
  <si>
    <t>Jeremčius</t>
  </si>
  <si>
    <t>Vilnius, Molėtai</t>
  </si>
  <si>
    <t>Ozo gimn., Molėtų KKSC</t>
  </si>
  <si>
    <t>J. Radžius, S. Bimbiris</t>
  </si>
  <si>
    <t>Sungailaitė</t>
  </si>
  <si>
    <t>Vilnius, Kėdainiai</t>
  </si>
  <si>
    <t>Ozo gimn., KSC</t>
  </si>
  <si>
    <t>J. Radžius, R. Sakalauskienė</t>
  </si>
  <si>
    <t>Eglė</t>
  </si>
  <si>
    <t>Peseckaitė</t>
  </si>
  <si>
    <t>Vilnius</t>
  </si>
  <si>
    <t>Ozo gimn.</t>
  </si>
  <si>
    <t>J. Radžius, G.Dovydaitė</t>
  </si>
  <si>
    <t>Vilentas</t>
  </si>
  <si>
    <t>Cibauskis</t>
  </si>
  <si>
    <t>Vilnius, Šilalė</t>
  </si>
  <si>
    <t>Ozo gimn., Šil.SM</t>
  </si>
  <si>
    <t>J. Radžius, R. Bendžius</t>
  </si>
  <si>
    <t>Bernotas</t>
  </si>
  <si>
    <t>J. Radžius</t>
  </si>
  <si>
    <t>Martas</t>
  </si>
  <si>
    <t>Gricevičius</t>
  </si>
  <si>
    <t>A.Gricevičius</t>
  </si>
  <si>
    <t>Saulė</t>
  </si>
  <si>
    <t>Baltramaitytė</t>
  </si>
  <si>
    <t>I.Gricevičienė</t>
  </si>
  <si>
    <t>Tėja</t>
  </si>
  <si>
    <t>Valiukevičiūtė</t>
  </si>
  <si>
    <t>Liepa</t>
  </si>
  <si>
    <t>Babianskaitė</t>
  </si>
  <si>
    <t>Nalivaiko</t>
  </si>
  <si>
    <t>Aurėja</t>
  </si>
  <si>
    <t>Beniušytė</t>
  </si>
  <si>
    <t>Titas</t>
  </si>
  <si>
    <t>Aklys</t>
  </si>
  <si>
    <t>Ainaras</t>
  </si>
  <si>
    <t>Pelenis</t>
  </si>
  <si>
    <t>Robert</t>
  </si>
  <si>
    <t>Gražickij</t>
  </si>
  <si>
    <t>TSC</t>
  </si>
  <si>
    <t>Ignas</t>
  </si>
  <si>
    <t>Kurauskas</t>
  </si>
  <si>
    <t>Daugirdas</t>
  </si>
  <si>
    <t>Mažutis</t>
  </si>
  <si>
    <t>Ugenskaitė</t>
  </si>
  <si>
    <t>Gabrielė</t>
  </si>
  <si>
    <t>Lapėnaitė</t>
  </si>
  <si>
    <t>Arnas</t>
  </si>
  <si>
    <t>Ceslevičiūtė</t>
  </si>
  <si>
    <t>Simonas Lukas</t>
  </si>
  <si>
    <t>Voerman</t>
  </si>
  <si>
    <t>Einaras</t>
  </si>
  <si>
    <t>Jasiūnas</t>
  </si>
  <si>
    <t>Morta</t>
  </si>
  <si>
    <t>Lukoševičiūtė</t>
  </si>
  <si>
    <t>Erdvilas</t>
  </si>
  <si>
    <t>Padervinskis</t>
  </si>
  <si>
    <t>Pakštytė</t>
  </si>
  <si>
    <t>Indrė</t>
  </si>
  <si>
    <t>Gricevičienė</t>
  </si>
  <si>
    <t>Martynas</t>
  </si>
  <si>
    <t>Akelaitis</t>
  </si>
  <si>
    <t>E.Dilys</t>
  </si>
  <si>
    <t>Kamilė</t>
  </si>
  <si>
    <t>Radvilavičiūtė</t>
  </si>
  <si>
    <t>A. Skujytė, G. Goštautaitė</t>
  </si>
  <si>
    <t>Ugnius</t>
  </si>
  <si>
    <t>Kiseliovas</t>
  </si>
  <si>
    <t>Joniškis</t>
  </si>
  <si>
    <t>JSC</t>
  </si>
  <si>
    <t>P.Veikalas</t>
  </si>
  <si>
    <t>Daina</t>
  </si>
  <si>
    <t>Andrius</t>
  </si>
  <si>
    <t>Gudžius</t>
  </si>
  <si>
    <t>N.Gedgaudienė</t>
  </si>
  <si>
    <t>Pijus</t>
  </si>
  <si>
    <t>Albavičius</t>
  </si>
  <si>
    <t>Mėta Amadėja</t>
  </si>
  <si>
    <t>Karaliūtė</t>
  </si>
  <si>
    <t>Stragytė</t>
  </si>
  <si>
    <t>Simas</t>
  </si>
  <si>
    <t>Narbūda</t>
  </si>
  <si>
    <t>Jordanas</t>
  </si>
  <si>
    <t>Juškus</t>
  </si>
  <si>
    <t>Vilnius, Akmenė</t>
  </si>
  <si>
    <t>Vilniaus kolegija, ASC</t>
  </si>
  <si>
    <t>J. Radžius, S. Rinkūnas</t>
  </si>
  <si>
    <t>Jonas</t>
  </si>
  <si>
    <t>Venckūnas</t>
  </si>
  <si>
    <t>R.Sadzevičienė</t>
  </si>
  <si>
    <t>Gansiniauskas</t>
  </si>
  <si>
    <t>Emilė</t>
  </si>
  <si>
    <t>Jaržemskaitė</t>
  </si>
  <si>
    <t>Guoda</t>
  </si>
  <si>
    <t>Monkevičiūtė</t>
  </si>
  <si>
    <t>Iršaitė</t>
  </si>
  <si>
    <t>Gustė</t>
  </si>
  <si>
    <t>Stanislovaitytė</t>
  </si>
  <si>
    <t>D.Jankauskaitė</t>
  </si>
  <si>
    <t>Kupstaitė</t>
  </si>
  <si>
    <t>Dorotėja</t>
  </si>
  <si>
    <t>Jazgevičiūtė</t>
  </si>
  <si>
    <t>Ieva</t>
  </si>
  <si>
    <t>Mikėnaitė</t>
  </si>
  <si>
    <t>Greta</t>
  </si>
  <si>
    <t>Kripcevičiūtė</t>
  </si>
  <si>
    <t>Joris</t>
  </si>
  <si>
    <t>Medišauskas</t>
  </si>
  <si>
    <t>Ugnė</t>
  </si>
  <si>
    <t>Glorija Ana</t>
  </si>
  <si>
    <t>Juraitė</t>
  </si>
  <si>
    <t>Rugilė</t>
  </si>
  <si>
    <t>Miklyčiūtė</t>
  </si>
  <si>
    <t>Petrauskaitė</t>
  </si>
  <si>
    <t>Elzė</t>
  </si>
  <si>
    <t>Kudulytė</t>
  </si>
  <si>
    <t>Neifaltaitė</t>
  </si>
  <si>
    <t>Mergaitės (2 kg)</t>
  </si>
  <si>
    <t>Adriana</t>
  </si>
  <si>
    <t>Norvaišaitė</t>
  </si>
  <si>
    <t>Vaikai (3 kg)</t>
  </si>
  <si>
    <t>Jaunimas (6 kg)</t>
  </si>
  <si>
    <t>Berniukai (500 g)</t>
  </si>
  <si>
    <t>Mergaitės (400 g)</t>
  </si>
  <si>
    <t xml:space="preserve">Jaunimas </t>
  </si>
  <si>
    <t>Jaunės</t>
  </si>
  <si>
    <t>Mergaitės (750 g)</t>
  </si>
  <si>
    <t>Jaunimas (1.75 kg)</t>
  </si>
  <si>
    <t>Berniukaii (1 kg)</t>
  </si>
  <si>
    <t>Kūjo metimas</t>
  </si>
  <si>
    <t>Ginatautas</t>
  </si>
  <si>
    <t>Misevičius</t>
  </si>
  <si>
    <t>Trakų SC</t>
  </si>
  <si>
    <t>E. Matusevičius</t>
  </si>
  <si>
    <t>Kaunas, Ąžuolyno metimų aikštė</t>
  </si>
  <si>
    <t>x</t>
  </si>
  <si>
    <t>r</t>
  </si>
  <si>
    <t>z</t>
  </si>
  <si>
    <t>Mackevič</t>
  </si>
  <si>
    <t>Vieta</t>
  </si>
  <si>
    <t>Remeika</t>
  </si>
  <si>
    <t>I JA</t>
  </si>
  <si>
    <t>II JA</t>
  </si>
  <si>
    <t>III JA</t>
  </si>
  <si>
    <t>III A</t>
  </si>
  <si>
    <t>II A</t>
  </si>
  <si>
    <t>I A</t>
  </si>
  <si>
    <t>2025 m.rugsėjo 25-26 d.</t>
  </si>
  <si>
    <t>Kauno rudens metimų čempionatas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</si>
</sst>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6"/>
      <name val="Times New Roman"/>
      <family val="1"/>
    </font>
    <font>
      <sz val="12"/>
      <color indexed="10"/>
      <name val="Times New Roman"/>
      <family val="1"/>
    </font>
    <font>
      <sz val="10"/>
      <color rgb="FF000000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0"/>
      <name val="Times New Roman"/>
      <family val="1"/>
    </font>
    <font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/>
      <right style="mediumDashDot">
        <color indexed="64"/>
      </right>
      <top/>
      <bottom/>
      <diagonal/>
    </border>
    <border>
      <left/>
      <right style="mediumDashDot">
        <color indexed="64"/>
      </right>
      <top/>
      <bottom style="mediumDashDot">
        <color indexed="64"/>
      </bottom>
      <diagonal/>
    </border>
    <border>
      <left/>
      <right/>
      <top/>
      <bottom style="mediumDashDot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86">
    <xf numFmtId="0" fontId="0" fillId="0" borderId="0" xfId="0"/>
    <xf numFmtId="49" fontId="2" fillId="0" borderId="1" xfId="1" applyNumberFormat="1" applyFont="1" applyBorder="1"/>
    <xf numFmtId="49" fontId="2" fillId="0" borderId="0" xfId="1" applyNumberFormat="1" applyFont="1" applyAlignment="1">
      <alignment horizontal="center"/>
    </xf>
    <xf numFmtId="49" fontId="2" fillId="0" borderId="0" xfId="1" applyNumberFormat="1" applyFont="1"/>
    <xf numFmtId="49" fontId="2" fillId="0" borderId="0" xfId="1" applyNumberFormat="1" applyFont="1" applyAlignment="1">
      <alignment horizontal="right"/>
    </xf>
    <xf numFmtId="49" fontId="2" fillId="0" borderId="1" xfId="1" applyNumberFormat="1" applyFont="1" applyBorder="1" applyAlignment="1">
      <alignment horizontal="right"/>
    </xf>
    <xf numFmtId="0" fontId="1" fillId="0" borderId="0" xfId="1"/>
    <xf numFmtId="49" fontId="3" fillId="0" borderId="0" xfId="1" applyNumberFormat="1" applyFont="1" applyAlignment="1">
      <alignment horizontal="left"/>
    </xf>
    <xf numFmtId="49" fontId="2" fillId="0" borderId="0" xfId="1" applyNumberFormat="1" applyFont="1" applyAlignment="1">
      <alignment horizontal="left"/>
    </xf>
    <xf numFmtId="49" fontId="4" fillId="0" borderId="0" xfId="1" applyNumberFormat="1" applyFont="1"/>
    <xf numFmtId="49" fontId="2" fillId="0" borderId="2" xfId="1" applyNumberFormat="1" applyFont="1" applyBorder="1" applyAlignment="1">
      <alignment horizontal="right"/>
    </xf>
    <xf numFmtId="49" fontId="2" fillId="0" borderId="3" xfId="1" applyNumberFormat="1" applyFont="1" applyBorder="1" applyAlignment="1">
      <alignment horizontal="left"/>
    </xf>
    <xf numFmtId="49" fontId="2" fillId="0" borderId="3" xfId="1" applyNumberFormat="1" applyFont="1" applyBorder="1" applyAlignment="1">
      <alignment horizontal="center"/>
    </xf>
    <xf numFmtId="49" fontId="2" fillId="0" borderId="3" xfId="1" applyNumberFormat="1" applyFont="1" applyBorder="1"/>
    <xf numFmtId="49" fontId="2" fillId="0" borderId="3" xfId="1" applyNumberFormat="1" applyFont="1" applyBorder="1" applyAlignment="1">
      <alignment horizontal="right"/>
    </xf>
    <xf numFmtId="0" fontId="6" fillId="0" borderId="0" xfId="2" applyFont="1"/>
    <xf numFmtId="0" fontId="5" fillId="0" borderId="0" xfId="2"/>
    <xf numFmtId="164" fontId="6" fillId="0" borderId="0" xfId="2" applyNumberFormat="1" applyFont="1" applyAlignment="1">
      <alignment horizontal="right" vertical="center"/>
    </xf>
    <xf numFmtId="0" fontId="7" fillId="0" borderId="0" xfId="2" applyFont="1" applyAlignment="1">
      <alignment horizontal="center" vertical="center"/>
    </xf>
    <xf numFmtId="0" fontId="6" fillId="0" borderId="0" xfId="2" applyFont="1" applyAlignment="1">
      <alignment horizontal="right" vertical="center"/>
    </xf>
    <xf numFmtId="0" fontId="8" fillId="0" borderId="0" xfId="2" applyFont="1" applyAlignment="1">
      <alignment horizontal="left" vertical="center"/>
    </xf>
    <xf numFmtId="164" fontId="6" fillId="0" borderId="0" xfId="2" applyNumberFormat="1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2" fontId="6" fillId="0" borderId="0" xfId="2" applyNumberFormat="1" applyFont="1" applyAlignment="1">
      <alignment horizontal="center" vertical="center"/>
    </xf>
    <xf numFmtId="1" fontId="6" fillId="0" borderId="0" xfId="2" applyNumberFormat="1" applyFont="1" applyAlignment="1">
      <alignment horizontal="center" vertical="center"/>
    </xf>
    <xf numFmtId="2" fontId="9" fillId="0" borderId="0" xfId="2" applyNumberFormat="1" applyFont="1" applyAlignment="1">
      <alignment horizontal="center" vertical="center"/>
    </xf>
    <xf numFmtId="2" fontId="6" fillId="0" borderId="0" xfId="2" applyNumberFormat="1" applyFont="1" applyAlignment="1">
      <alignment horizontal="center"/>
    </xf>
    <xf numFmtId="0" fontId="8" fillId="0" borderId="0" xfId="2" applyFont="1"/>
    <xf numFmtId="49" fontId="8" fillId="0" borderId="0" xfId="2" applyNumberFormat="1" applyFont="1"/>
    <xf numFmtId="0" fontId="6" fillId="0" borderId="4" xfId="2" applyFont="1" applyBorder="1"/>
    <xf numFmtId="0" fontId="6" fillId="0" borderId="5" xfId="2" applyFont="1" applyBorder="1"/>
    <xf numFmtId="0" fontId="6" fillId="0" borderId="6" xfId="2" applyFont="1" applyBorder="1"/>
    <xf numFmtId="0" fontId="7" fillId="0" borderId="9" xfId="2" applyFont="1" applyBorder="1" applyAlignment="1">
      <alignment horizontal="center" vertical="center"/>
    </xf>
    <xf numFmtId="0" fontId="6" fillId="0" borderId="7" xfId="2" applyFont="1" applyBorder="1" applyAlignment="1">
      <alignment horizontal="right" vertical="center"/>
    </xf>
    <xf numFmtId="0" fontId="8" fillId="0" borderId="8" xfId="2" applyFont="1" applyBorder="1" applyAlignment="1">
      <alignment horizontal="left" vertical="center"/>
    </xf>
    <xf numFmtId="164" fontId="6" fillId="0" borderId="9" xfId="2" applyNumberFormat="1" applyFont="1" applyBorder="1" applyAlignment="1">
      <alignment horizontal="center" vertical="center"/>
    </xf>
    <xf numFmtId="0" fontId="6" fillId="0" borderId="9" xfId="2" applyFont="1" applyBorder="1" applyAlignment="1">
      <alignment horizontal="left" vertical="center"/>
    </xf>
    <xf numFmtId="2" fontId="6" fillId="0" borderId="9" xfId="2" applyNumberFormat="1" applyFont="1" applyBorder="1" applyAlignment="1">
      <alignment horizontal="center" vertical="center"/>
    </xf>
    <xf numFmtId="1" fontId="6" fillId="0" borderId="9" xfId="2" applyNumberFormat="1" applyFont="1" applyBorder="1" applyAlignment="1">
      <alignment horizontal="center" vertical="center"/>
    </xf>
    <xf numFmtId="2" fontId="9" fillId="0" borderId="9" xfId="2" applyNumberFormat="1" applyFont="1" applyBorder="1" applyAlignment="1">
      <alignment horizontal="center" vertical="center"/>
    </xf>
    <xf numFmtId="2" fontId="6" fillId="2" borderId="9" xfId="2" applyNumberFormat="1" applyFont="1" applyFill="1" applyBorder="1" applyAlignment="1">
      <alignment horizontal="center"/>
    </xf>
    <xf numFmtId="14" fontId="6" fillId="0" borderId="0" xfId="2" applyNumberFormat="1" applyFont="1" applyAlignment="1">
      <alignment horizontal="center" vertical="center"/>
    </xf>
    <xf numFmtId="2" fontId="11" fillId="0" borderId="0" xfId="2" applyNumberFormat="1" applyFont="1" applyAlignment="1">
      <alignment horizontal="center" vertical="center"/>
    </xf>
    <xf numFmtId="0" fontId="13" fillId="0" borderId="0" xfId="2" applyFont="1"/>
    <xf numFmtId="0" fontId="14" fillId="0" borderId="0" xfId="2" applyFont="1"/>
    <xf numFmtId="164" fontId="13" fillId="0" borderId="0" xfId="2" applyNumberFormat="1" applyFont="1" applyAlignment="1">
      <alignment horizontal="right" vertical="center"/>
    </xf>
    <xf numFmtId="0" fontId="12" fillId="0" borderId="0" xfId="2" applyFont="1"/>
    <xf numFmtId="0" fontId="6" fillId="0" borderId="0" xfId="0" applyFont="1"/>
    <xf numFmtId="0" fontId="8" fillId="0" borderId="0" xfId="0" applyFont="1"/>
    <xf numFmtId="49" fontId="8" fillId="0" borderId="0" xfId="0" applyNumberFormat="1" applyFont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7" fillId="0" borderId="10" xfId="2" applyFont="1" applyBorder="1" applyAlignment="1">
      <alignment horizontal="center" vertical="center"/>
    </xf>
    <xf numFmtId="0" fontId="6" fillId="0" borderId="11" xfId="2" applyFont="1" applyBorder="1" applyAlignment="1">
      <alignment horizontal="right" vertical="center"/>
    </xf>
    <xf numFmtId="0" fontId="8" fillId="0" borderId="12" xfId="2" applyFont="1" applyBorder="1" applyAlignment="1">
      <alignment horizontal="left" vertical="center"/>
    </xf>
    <xf numFmtId="165" fontId="6" fillId="0" borderId="10" xfId="2" applyNumberFormat="1" applyFont="1" applyBorder="1" applyAlignment="1">
      <alignment horizontal="center" vertical="center"/>
    </xf>
    <xf numFmtId="0" fontId="6" fillId="0" borderId="10" xfId="2" applyFont="1" applyBorder="1" applyAlignment="1">
      <alignment horizontal="left" vertical="center"/>
    </xf>
    <xf numFmtId="2" fontId="6" fillId="0" borderId="10" xfId="2" applyNumberFormat="1" applyFont="1" applyBorder="1" applyAlignment="1">
      <alignment horizontal="center" vertical="center"/>
    </xf>
    <xf numFmtId="1" fontId="6" fillId="0" borderId="10" xfId="2" applyNumberFormat="1" applyFont="1" applyBorder="1" applyAlignment="1">
      <alignment horizontal="center" vertical="center"/>
    </xf>
    <xf numFmtId="2" fontId="9" fillId="0" borderId="10" xfId="2" applyNumberFormat="1" applyFont="1" applyBorder="1" applyAlignment="1">
      <alignment horizontal="center" vertical="center"/>
    </xf>
    <xf numFmtId="2" fontId="6" fillId="2" borderId="10" xfId="2" applyNumberFormat="1" applyFont="1" applyFill="1" applyBorder="1" applyAlignment="1">
      <alignment horizontal="center"/>
    </xf>
    <xf numFmtId="0" fontId="8" fillId="0" borderId="13" xfId="2" applyFont="1" applyBorder="1" applyAlignment="1">
      <alignment horizont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/>
    <xf numFmtId="0" fontId="8" fillId="0" borderId="16" xfId="0" applyFont="1" applyBorder="1"/>
    <xf numFmtId="0" fontId="9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/>
    <xf numFmtId="164" fontId="6" fillId="0" borderId="10" xfId="2" applyNumberFormat="1" applyFont="1" applyBorder="1" applyAlignment="1">
      <alignment horizontal="center" vertical="center"/>
    </xf>
    <xf numFmtId="0" fontId="8" fillId="0" borderId="14" xfId="2" applyFont="1" applyBorder="1" applyAlignment="1">
      <alignment horizontal="right" vertical="center"/>
    </xf>
    <xf numFmtId="0" fontId="8" fillId="0" borderId="15" xfId="2" applyFont="1" applyBorder="1"/>
    <xf numFmtId="0" fontId="8" fillId="0" borderId="16" xfId="2" applyFont="1" applyBorder="1"/>
    <xf numFmtId="0" fontId="9" fillId="0" borderId="16" xfId="2" applyFont="1" applyBorder="1" applyAlignment="1">
      <alignment horizontal="center" vertical="center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/>
    <xf numFmtId="2" fontId="10" fillId="0" borderId="0" xfId="2" applyNumberFormat="1" applyFont="1" applyAlignment="1">
      <alignment horizontal="center" vertical="center"/>
    </xf>
    <xf numFmtId="0" fontId="16" fillId="0" borderId="9" xfId="2" applyFont="1" applyBorder="1" applyAlignment="1">
      <alignment horizontal="left" vertical="center"/>
    </xf>
    <xf numFmtId="165" fontId="15" fillId="3" borderId="0" xfId="0" applyNumberFormat="1" applyFont="1" applyFill="1" applyAlignment="1">
      <alignment horizontal="center"/>
    </xf>
    <xf numFmtId="0" fontId="5" fillId="0" borderId="10" xfId="2" applyBorder="1"/>
    <xf numFmtId="164" fontId="6" fillId="0" borderId="18" xfId="2" applyNumberFormat="1" applyFont="1" applyBorder="1" applyAlignment="1">
      <alignment horizontal="center" vertical="center"/>
    </xf>
    <xf numFmtId="165" fontId="15" fillId="3" borderId="9" xfId="0" applyNumberFormat="1" applyFont="1" applyFill="1" applyBorder="1" applyAlignment="1">
      <alignment horizontal="center"/>
    </xf>
    <xf numFmtId="0" fontId="16" fillId="0" borderId="0" xfId="2" applyFont="1" applyAlignment="1">
      <alignment horizontal="left" vertical="center"/>
    </xf>
    <xf numFmtId="0" fontId="6" fillId="0" borderId="4" xfId="2" applyFont="1" applyBorder="1" applyAlignment="1">
      <alignment horizontal="center"/>
    </xf>
    <xf numFmtId="0" fontId="6" fillId="0" borderId="5" xfId="2" applyFont="1" applyBorder="1" applyAlignment="1">
      <alignment horizontal="center"/>
    </xf>
    <xf numFmtId="0" fontId="6" fillId="0" borderId="6" xfId="2" applyFont="1" applyBorder="1" applyAlignment="1">
      <alignment horizontal="center"/>
    </xf>
  </cellXfs>
  <cellStyles count="3">
    <cellStyle name="Normal" xfId="0" builtinId="0"/>
    <cellStyle name="Normal 10" xfId="1" xr:uid="{00000000-0005-0000-0000-000001000000}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247650</xdr:colOff>
      <xdr:row>10</xdr:row>
      <xdr:rowOff>107950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7716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247650</xdr:colOff>
      <xdr:row>10</xdr:row>
      <xdr:rowOff>107950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7716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196849</xdr:rowOff>
    </xdr:from>
    <xdr:to>
      <xdr:col>5</xdr:col>
      <xdr:colOff>196850</xdr:colOff>
      <xdr:row>18</xdr:row>
      <xdr:rowOff>152116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900" y="1574799"/>
          <a:ext cx="2101850" cy="212061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332643</xdr:colOff>
      <xdr:row>0</xdr:row>
      <xdr:rowOff>123580</xdr:rowOff>
    </xdr:from>
    <xdr:to>
      <xdr:col>14</xdr:col>
      <xdr:colOff>292209</xdr:colOff>
      <xdr:row>4</xdr:row>
      <xdr:rowOff>6210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7474" y="123580"/>
          <a:ext cx="721566" cy="744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313993</xdr:colOff>
      <xdr:row>3</xdr:row>
      <xdr:rowOff>135164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9250" y="0"/>
          <a:ext cx="738173" cy="744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49530</xdr:colOff>
      <xdr:row>0</xdr:row>
      <xdr:rowOff>13970</xdr:rowOff>
    </xdr:from>
    <xdr:to>
      <xdr:col>16</xdr:col>
      <xdr:colOff>30783</xdr:colOff>
      <xdr:row>4</xdr:row>
      <xdr:rowOff>5624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7150" y="13970"/>
          <a:ext cx="72039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274320</xdr:colOff>
      <xdr:row>0</xdr:row>
      <xdr:rowOff>0</xdr:rowOff>
    </xdr:from>
    <xdr:to>
      <xdr:col>15</xdr:col>
      <xdr:colOff>207313</xdr:colOff>
      <xdr:row>3</xdr:row>
      <xdr:rowOff>140244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3360" y="0"/>
          <a:ext cx="725473" cy="749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26670</xdr:colOff>
      <xdr:row>0</xdr:row>
      <xdr:rowOff>52070</xdr:rowOff>
    </xdr:from>
    <xdr:to>
      <xdr:col>14</xdr:col>
      <xdr:colOff>366063</xdr:colOff>
      <xdr:row>3</xdr:row>
      <xdr:rowOff>131354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2070"/>
          <a:ext cx="720393" cy="7422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319073</xdr:colOff>
      <xdr:row>3</xdr:row>
      <xdr:rowOff>140244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9250" y="0"/>
          <a:ext cx="738173" cy="744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346710</xdr:colOff>
      <xdr:row>0</xdr:row>
      <xdr:rowOff>21590</xdr:rowOff>
    </xdr:from>
    <xdr:to>
      <xdr:col>15</xdr:col>
      <xdr:colOff>274623</xdr:colOff>
      <xdr:row>3</xdr:row>
      <xdr:rowOff>100874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2390" y="21590"/>
          <a:ext cx="720393" cy="7422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9"/>
  <sheetViews>
    <sheetView tabSelected="1" topLeftCell="A4" zoomScaleNormal="100" workbookViewId="0">
      <selection activeCell="C23" sqref="C23"/>
    </sheetView>
  </sheetViews>
  <sheetFormatPr defaultColWidth="9.109375" defaultRowHeight="15.6" x14ac:dyDescent="0.3"/>
  <cols>
    <col min="1" max="1" width="9.109375" style="3"/>
    <col min="2" max="2" width="4.88671875" style="2" customWidth="1"/>
    <col min="3" max="3" width="9.109375" style="2"/>
    <col min="4" max="4" width="9.109375" style="3"/>
    <col min="5" max="5" width="9.109375" style="4"/>
    <col min="6" max="6" width="9.109375" style="3"/>
    <col min="7" max="7" width="9.109375" style="2"/>
    <col min="8" max="16384" width="9.109375" style="3"/>
  </cols>
  <sheetData>
    <row r="2" spans="1:9" x14ac:dyDescent="0.3">
      <c r="A2" s="1"/>
    </row>
    <row r="3" spans="1:9" x14ac:dyDescent="0.3">
      <c r="A3" s="1"/>
    </row>
    <row r="4" spans="1:9" x14ac:dyDescent="0.3">
      <c r="A4" s="1"/>
    </row>
    <row r="5" spans="1:9" x14ac:dyDescent="0.3">
      <c r="A5" s="1"/>
    </row>
    <row r="6" spans="1:9" x14ac:dyDescent="0.3">
      <c r="A6" s="1"/>
    </row>
    <row r="7" spans="1:9" x14ac:dyDescent="0.3">
      <c r="A7" s="1"/>
    </row>
    <row r="8" spans="1:9" s="4" customFormat="1" x14ac:dyDescent="0.3">
      <c r="A8" s="5"/>
      <c r="B8" s="2"/>
      <c r="C8" s="6"/>
      <c r="D8" s="3"/>
      <c r="F8" s="3"/>
      <c r="G8" s="2"/>
      <c r="H8" s="3"/>
      <c r="I8" s="3"/>
    </row>
    <row r="9" spans="1:9" x14ac:dyDescent="0.3">
      <c r="A9" s="1"/>
    </row>
    <row r="10" spans="1:9" x14ac:dyDescent="0.3">
      <c r="A10" s="1"/>
    </row>
    <row r="11" spans="1:9" s="4" customFormat="1" x14ac:dyDescent="0.3">
      <c r="A11" s="5"/>
      <c r="B11" s="2"/>
      <c r="C11" s="2"/>
      <c r="D11" s="3"/>
      <c r="F11" s="3"/>
      <c r="G11" s="2"/>
      <c r="H11" s="3"/>
      <c r="I11" s="3"/>
    </row>
    <row r="12" spans="1:9" s="4" customFormat="1" x14ac:dyDescent="0.3">
      <c r="A12" s="5"/>
      <c r="B12" s="2"/>
      <c r="C12" s="2"/>
      <c r="D12" s="3"/>
      <c r="F12" s="3"/>
      <c r="G12" s="2"/>
      <c r="H12" s="3"/>
      <c r="I12" s="3"/>
    </row>
    <row r="13" spans="1:9" s="4" customFormat="1" x14ac:dyDescent="0.3">
      <c r="A13" s="5"/>
      <c r="B13" s="2"/>
      <c r="C13" s="2"/>
      <c r="D13" s="3"/>
      <c r="F13" s="3"/>
      <c r="G13" s="2"/>
      <c r="H13" s="3"/>
      <c r="I13" s="3"/>
    </row>
    <row r="14" spans="1:9" s="4" customFormat="1" x14ac:dyDescent="0.3">
      <c r="A14" s="5"/>
      <c r="B14" s="2"/>
      <c r="C14" s="2"/>
      <c r="D14" s="3"/>
      <c r="F14" s="3"/>
      <c r="G14" s="2"/>
      <c r="H14" s="3"/>
      <c r="I14" s="3"/>
    </row>
    <row r="15" spans="1:9" s="4" customFormat="1" x14ac:dyDescent="0.3">
      <c r="A15" s="5"/>
      <c r="B15" s="2"/>
      <c r="C15" s="2"/>
      <c r="D15" s="3"/>
      <c r="F15" s="3"/>
      <c r="G15" s="2"/>
      <c r="H15" s="3"/>
      <c r="I15" s="3"/>
    </row>
    <row r="16" spans="1:9" s="4" customFormat="1" x14ac:dyDescent="0.3">
      <c r="A16" s="5"/>
      <c r="B16" s="2"/>
      <c r="C16" s="2"/>
      <c r="D16" s="3"/>
      <c r="F16" s="3"/>
      <c r="G16" s="2"/>
      <c r="H16" s="3"/>
      <c r="I16" s="3"/>
    </row>
    <row r="17" spans="1:9" s="4" customFormat="1" x14ac:dyDescent="0.3">
      <c r="A17" s="5"/>
      <c r="B17" s="2"/>
      <c r="C17" s="2"/>
      <c r="D17" s="3"/>
      <c r="F17" s="3"/>
      <c r="G17" s="2"/>
      <c r="H17" s="3"/>
      <c r="I17" s="3"/>
    </row>
    <row r="18" spans="1:9" s="4" customFormat="1" x14ac:dyDescent="0.3">
      <c r="A18" s="5"/>
      <c r="B18" s="2"/>
      <c r="C18" s="2"/>
      <c r="D18" s="3"/>
      <c r="F18" s="3"/>
      <c r="G18" s="2"/>
      <c r="H18" s="3"/>
      <c r="I18" s="3"/>
    </row>
    <row r="19" spans="1:9" s="4" customFormat="1" x14ac:dyDescent="0.3">
      <c r="A19" s="5"/>
      <c r="B19" s="2"/>
      <c r="C19" s="2"/>
      <c r="D19" s="3"/>
      <c r="F19" s="3"/>
      <c r="G19" s="2"/>
      <c r="H19" s="3"/>
      <c r="I19" s="3"/>
    </row>
    <row r="20" spans="1:9" s="4" customFormat="1" x14ac:dyDescent="0.3">
      <c r="A20" s="5"/>
      <c r="C20" s="2"/>
      <c r="D20" s="3"/>
      <c r="F20" s="3"/>
      <c r="G20" s="2"/>
      <c r="H20" s="3"/>
      <c r="I20" s="3"/>
    </row>
    <row r="21" spans="1:9" s="4" customFormat="1" ht="21" x14ac:dyDescent="0.4">
      <c r="A21" s="5"/>
      <c r="B21" s="7"/>
      <c r="C21" s="2"/>
      <c r="D21" s="3"/>
      <c r="F21" s="3"/>
      <c r="G21" s="2"/>
      <c r="H21" s="3"/>
      <c r="I21" s="3"/>
    </row>
    <row r="22" spans="1:9" s="4" customFormat="1" ht="21" x14ac:dyDescent="0.4">
      <c r="A22" s="5"/>
      <c r="B22" s="7"/>
      <c r="C22" s="2"/>
      <c r="D22" s="3"/>
      <c r="F22" s="3"/>
      <c r="G22" s="2"/>
      <c r="H22" s="3"/>
      <c r="I22" s="3"/>
    </row>
    <row r="23" spans="1:9" s="4" customFormat="1" ht="21" x14ac:dyDescent="0.4">
      <c r="A23" s="5"/>
      <c r="B23" s="7"/>
      <c r="C23" s="44" t="s">
        <v>267</v>
      </c>
      <c r="D23" s="3"/>
      <c r="F23" s="3"/>
      <c r="G23" s="2"/>
      <c r="H23" s="3"/>
      <c r="I23" s="3"/>
    </row>
    <row r="24" spans="1:9" s="4" customFormat="1" ht="21" x14ac:dyDescent="0.4">
      <c r="A24" s="5"/>
      <c r="B24" s="7"/>
      <c r="D24" s="3"/>
      <c r="F24" s="3"/>
      <c r="G24" s="2"/>
      <c r="H24" s="3"/>
      <c r="I24" s="3"/>
    </row>
    <row r="25" spans="1:9" s="4" customFormat="1" ht="21" x14ac:dyDescent="0.4">
      <c r="A25" s="5"/>
      <c r="B25" s="7"/>
      <c r="C25" s="2"/>
      <c r="D25" s="3"/>
      <c r="F25" s="3"/>
      <c r="G25" s="2"/>
      <c r="H25" s="3"/>
      <c r="I25" s="3"/>
    </row>
    <row r="26" spans="1:9" s="4" customFormat="1" ht="21" x14ac:dyDescent="0.4">
      <c r="A26" s="5"/>
      <c r="B26" s="7"/>
      <c r="C26" s="2"/>
      <c r="D26" s="3"/>
      <c r="F26" s="3"/>
      <c r="G26" s="2"/>
      <c r="H26" s="3"/>
      <c r="I26" s="3"/>
    </row>
    <row r="27" spans="1:9" s="4" customFormat="1" x14ac:dyDescent="0.3">
      <c r="A27" s="5"/>
      <c r="B27" s="8"/>
      <c r="C27" s="2"/>
      <c r="D27" s="9"/>
      <c r="F27" s="3"/>
      <c r="G27" s="2"/>
      <c r="H27" s="3"/>
      <c r="I27" s="3"/>
    </row>
    <row r="28" spans="1:9" s="4" customFormat="1" ht="16.2" thickBot="1" x14ac:dyDescent="0.35">
      <c r="A28" s="10"/>
      <c r="B28" s="11"/>
      <c r="C28" s="12"/>
      <c r="D28" s="13"/>
      <c r="E28" s="14"/>
      <c r="F28" s="13"/>
      <c r="G28" s="12"/>
      <c r="H28" s="13"/>
      <c r="I28" s="13"/>
    </row>
    <row r="29" spans="1:9" s="4" customFormat="1" x14ac:dyDescent="0.3">
      <c r="A29" s="5"/>
      <c r="B29" s="2"/>
      <c r="C29" s="2"/>
      <c r="D29" s="3"/>
      <c r="F29" s="3"/>
      <c r="G29" s="2"/>
      <c r="H29" s="3"/>
      <c r="I29" s="3"/>
    </row>
    <row r="30" spans="1:9" x14ac:dyDescent="0.3">
      <c r="A30" s="1"/>
      <c r="B30" s="3"/>
      <c r="C30" s="43" t="s">
        <v>253</v>
      </c>
      <c r="I30" s="4"/>
    </row>
    <row r="31" spans="1:9" x14ac:dyDescent="0.3">
      <c r="A31" s="1"/>
    </row>
    <row r="32" spans="1:9" x14ac:dyDescent="0.3">
      <c r="A32" s="1"/>
      <c r="B32" s="3"/>
      <c r="C32" s="8" t="s">
        <v>266</v>
      </c>
    </row>
    <row r="33" spans="1:9" x14ac:dyDescent="0.3">
      <c r="A33" s="1"/>
    </row>
    <row r="34" spans="1:9" x14ac:dyDescent="0.3">
      <c r="A34" s="1"/>
      <c r="B34" s="3"/>
      <c r="C34" s="8" t="s">
        <v>1</v>
      </c>
      <c r="H34" s="3" t="s">
        <v>22</v>
      </c>
      <c r="I34" s="4"/>
    </row>
    <row r="35" spans="1:9" ht="14.55" customHeight="1" x14ac:dyDescent="0.3">
      <c r="A35" s="1"/>
      <c r="B35" s="8"/>
    </row>
    <row r="36" spans="1:9" ht="11.1" customHeight="1" x14ac:dyDescent="0.3">
      <c r="A36" s="1"/>
      <c r="B36" s="8"/>
    </row>
    <row r="37" spans="1:9" x14ac:dyDescent="0.3">
      <c r="A37" s="1"/>
    </row>
    <row r="38" spans="1:9" x14ac:dyDescent="0.3">
      <c r="A38" s="1"/>
    </row>
    <row r="39" spans="1:9" x14ac:dyDescent="0.3">
      <c r="A39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Z885"/>
  <sheetViews>
    <sheetView topLeftCell="A41" zoomScale="110" zoomScaleNormal="110" workbookViewId="0"/>
  </sheetViews>
  <sheetFormatPr defaultColWidth="13.109375" defaultRowHeight="15" customHeight="1" x14ac:dyDescent="0.3"/>
  <cols>
    <col min="1" max="1" width="4.5546875" style="16" customWidth="1"/>
    <col min="2" max="2" width="10.109375" style="16" bestFit="1" customWidth="1"/>
    <col min="3" max="3" width="16" style="16" customWidth="1"/>
    <col min="4" max="4" width="10.33203125" style="16" bestFit="1" customWidth="1"/>
    <col min="5" max="5" width="9.109375" style="16" customWidth="1"/>
    <col min="6" max="6" width="9" style="16" customWidth="1"/>
    <col min="7" max="7" width="17.8867187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16" width="4.88671875" style="16" customWidth="1"/>
    <col min="17" max="26" width="7.88671875" style="16" customWidth="1"/>
    <col min="27" max="16384" width="13.109375" style="16"/>
  </cols>
  <sheetData>
    <row r="1" spans="1:26" ht="20.399999999999999" x14ac:dyDescent="0.35">
      <c r="A1" s="44" t="s">
        <v>267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6.05" customHeight="1" x14ac:dyDescent="0.3">
      <c r="A2" s="43" t="s">
        <v>253</v>
      </c>
      <c r="B2" s="15"/>
      <c r="C2" s="15"/>
      <c r="D2" s="15"/>
      <c r="E2" s="15"/>
      <c r="G2" s="45">
        <v>45925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6.05" customHeight="1" x14ac:dyDescent="0.3">
      <c r="A3" s="43"/>
      <c r="B3" s="15"/>
      <c r="C3" s="15"/>
      <c r="D3" s="15"/>
      <c r="E3" s="15"/>
      <c r="G3" s="4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 ht="16.5" customHeight="1" x14ac:dyDescent="0.3">
      <c r="A4" s="18"/>
      <c r="B4" s="19"/>
      <c r="C4" s="20"/>
      <c r="D4" s="21"/>
      <c r="E4" s="22"/>
      <c r="F4" s="22"/>
      <c r="G4" s="22"/>
      <c r="H4" s="23"/>
      <c r="I4" s="23"/>
      <c r="J4" s="23"/>
      <c r="K4" s="24"/>
      <c r="L4" s="23"/>
      <c r="M4" s="23"/>
      <c r="N4" s="23"/>
      <c r="O4" s="25"/>
      <c r="P4" s="26"/>
    </row>
    <row r="5" spans="1:26" ht="12" customHeight="1" x14ac:dyDescent="0.3">
      <c r="A5" s="15"/>
      <c r="B5" s="15"/>
      <c r="C5" s="46" t="s">
        <v>2</v>
      </c>
      <c r="D5" s="27"/>
      <c r="E5" s="28" t="s">
        <v>21</v>
      </c>
      <c r="F5" s="28"/>
      <c r="G5" s="27"/>
      <c r="H5" s="15"/>
      <c r="I5" s="15"/>
      <c r="J5" s="15"/>
      <c r="K5" s="15"/>
      <c r="L5" s="15"/>
      <c r="M5" s="15"/>
      <c r="N5" s="15"/>
      <c r="O5" s="15"/>
    </row>
    <row r="6" spans="1:26" ht="12" customHeight="1" thickBot="1" x14ac:dyDescent="0.35">
      <c r="A6" s="15"/>
      <c r="B6" s="15"/>
      <c r="C6" s="15"/>
      <c r="D6" s="15"/>
      <c r="E6" s="15"/>
      <c r="F6" s="15"/>
      <c r="G6" s="15"/>
      <c r="H6" s="29"/>
      <c r="I6" s="30"/>
      <c r="J6" s="30" t="s">
        <v>4</v>
      </c>
      <c r="K6" s="30"/>
      <c r="L6" s="30"/>
      <c r="M6" s="30"/>
      <c r="N6" s="31"/>
      <c r="O6" s="15"/>
    </row>
    <row r="7" spans="1:26" ht="12" customHeight="1" thickBot="1" x14ac:dyDescent="0.35">
      <c r="A7" s="62" t="s">
        <v>258</v>
      </c>
      <c r="B7" s="70" t="s">
        <v>5</v>
      </c>
      <c r="C7" s="71" t="s">
        <v>6</v>
      </c>
      <c r="D7" s="72" t="s">
        <v>7</v>
      </c>
      <c r="E7" s="72" t="s">
        <v>8</v>
      </c>
      <c r="F7" s="72" t="s">
        <v>9</v>
      </c>
      <c r="G7" s="72" t="s">
        <v>10</v>
      </c>
      <c r="H7" s="73" t="s">
        <v>11</v>
      </c>
      <c r="I7" s="73" t="s">
        <v>12</v>
      </c>
      <c r="J7" s="73" t="s">
        <v>13</v>
      </c>
      <c r="K7" s="74" t="s">
        <v>14</v>
      </c>
      <c r="L7" s="73" t="s">
        <v>15</v>
      </c>
      <c r="M7" s="73" t="s">
        <v>16</v>
      </c>
      <c r="N7" s="73" t="s">
        <v>17</v>
      </c>
      <c r="O7" s="74" t="s">
        <v>18</v>
      </c>
      <c r="P7" s="75" t="s">
        <v>19</v>
      </c>
    </row>
    <row r="8" spans="1:26" ht="16.5" customHeight="1" x14ac:dyDescent="0.3">
      <c r="A8" s="53">
        <v>1</v>
      </c>
      <c r="B8" s="33" t="s">
        <v>30</v>
      </c>
      <c r="C8" s="34" t="s">
        <v>31</v>
      </c>
      <c r="D8" s="35">
        <v>37025</v>
      </c>
      <c r="E8" s="36" t="s">
        <v>0</v>
      </c>
      <c r="F8" s="36" t="s">
        <v>111</v>
      </c>
      <c r="G8" s="36" t="s">
        <v>54</v>
      </c>
      <c r="H8" s="58">
        <v>10.14</v>
      </c>
      <c r="I8" s="58">
        <v>11.04</v>
      </c>
      <c r="J8" s="58" t="s">
        <v>254</v>
      </c>
      <c r="K8" s="59"/>
      <c r="L8" s="58">
        <v>10.85</v>
      </c>
      <c r="M8" s="58">
        <v>10.88</v>
      </c>
      <c r="N8" s="58" t="s">
        <v>254</v>
      </c>
      <c r="O8" s="60">
        <f>MAX(H8:N8)</f>
        <v>11.04</v>
      </c>
      <c r="P8" s="40" t="str">
        <f>IF(ISBLANK(O8),"",IF(O8&lt;6,"",IF(O8&gt;=17.2,"TSM",IF(O8&gt;=15.8,"SM",IF(O8&gt;=14,"KSM",IF(O8&gt;=12,"I A",IF(O8&gt;=10,"II A",IF(O8&gt;=8.5,"III A",IF(O8&gt;=7.2,"I JA",IF(O8&gt;=6.5,"II JA",IF(O8&gt;=6,"III JA")))))))))))</f>
        <v>II A</v>
      </c>
    </row>
    <row r="9" spans="1:26" ht="16.5" customHeight="1" x14ac:dyDescent="0.3">
      <c r="A9" s="32">
        <v>2</v>
      </c>
      <c r="B9" s="33" t="s">
        <v>55</v>
      </c>
      <c r="C9" s="34" t="s">
        <v>56</v>
      </c>
      <c r="D9" s="35">
        <v>38684</v>
      </c>
      <c r="E9" s="36" t="s">
        <v>0</v>
      </c>
      <c r="F9" s="36" t="s">
        <v>32</v>
      </c>
      <c r="G9" s="36" t="s">
        <v>54</v>
      </c>
      <c r="H9" s="37">
        <v>10.61</v>
      </c>
      <c r="I9" s="37">
        <v>10.65</v>
      </c>
      <c r="J9" s="37">
        <v>10.33</v>
      </c>
      <c r="K9" s="38"/>
      <c r="L9" s="37">
        <v>10.45</v>
      </c>
      <c r="M9" s="37">
        <v>10.91</v>
      </c>
      <c r="N9" s="37" t="s">
        <v>254</v>
      </c>
      <c r="O9" s="60">
        <f>MAX(H9:N9)</f>
        <v>10.91</v>
      </c>
      <c r="P9" s="40" t="str">
        <f>IF(ISBLANK(O9),"",IF(O9&lt;6,"",IF(O9&gt;=17.2,"TSM",IF(O9&gt;=15.8,"SM",IF(O9&gt;=14,"KSM",IF(O9&gt;=12,"I A",IF(O9&gt;=10,"II A",IF(O9&gt;=8.5,"III A",IF(O9&gt;=7.2,"I JA",IF(O9&gt;=6.5,"II JA",IF(O9&gt;=6,"III JA")))))))))))</f>
        <v>II A</v>
      </c>
    </row>
    <row r="10" spans="1:26" ht="16.5" customHeight="1" x14ac:dyDescent="0.3">
      <c r="A10" s="32">
        <v>3</v>
      </c>
      <c r="B10" s="33" t="s">
        <v>52</v>
      </c>
      <c r="C10" s="34" t="s">
        <v>53</v>
      </c>
      <c r="D10" s="35">
        <v>38143</v>
      </c>
      <c r="E10" s="36" t="s">
        <v>0</v>
      </c>
      <c r="F10" s="36" t="s">
        <v>32</v>
      </c>
      <c r="G10" s="36" t="s">
        <v>54</v>
      </c>
      <c r="H10" s="37">
        <v>9.4700000000000006</v>
      </c>
      <c r="I10" s="37">
        <v>9.9499999999999993</v>
      </c>
      <c r="J10" s="37" t="s">
        <v>254</v>
      </c>
      <c r="K10" s="38"/>
      <c r="L10" s="37">
        <v>10.23</v>
      </c>
      <c r="M10" s="37">
        <v>10.1</v>
      </c>
      <c r="N10" s="37">
        <v>10.26</v>
      </c>
      <c r="O10" s="60">
        <f>MAX(H10:N10)</f>
        <v>10.26</v>
      </c>
      <c r="P10" s="40" t="str">
        <f>IF(ISBLANK(O10),"",IF(O10&lt;6,"",IF(O10&gt;=17.2,"TSM",IF(O10&gt;=15.8,"SM",IF(O10&gt;=14,"KSM",IF(O10&gt;=12,"I A",IF(O10&gt;=10,"II A",IF(O10&gt;=8.5,"III A",IF(O10&gt;=7.2,"I JA",IF(O10&gt;=6.5,"II JA",IF(O10&gt;=6,"III JA")))))))))))</f>
        <v>II A</v>
      </c>
    </row>
    <row r="11" spans="1:26" ht="12" customHeight="1" x14ac:dyDescent="0.3"/>
    <row r="12" spans="1:26" ht="12" customHeight="1" x14ac:dyDescent="0.3"/>
    <row r="13" spans="1:26" ht="12" customHeight="1" x14ac:dyDescent="0.3">
      <c r="A13" s="15"/>
      <c r="B13" s="15"/>
      <c r="C13" s="46" t="s">
        <v>2</v>
      </c>
      <c r="D13" s="27"/>
      <c r="E13" s="27" t="s">
        <v>3</v>
      </c>
      <c r="H13" s="15"/>
      <c r="I13" s="15"/>
      <c r="J13" s="15"/>
      <c r="K13" s="15"/>
      <c r="L13" s="15"/>
      <c r="M13" s="15"/>
      <c r="N13" s="15"/>
      <c r="O13" s="15"/>
    </row>
    <row r="14" spans="1:26" ht="12" customHeight="1" thickBot="1" x14ac:dyDescent="0.35">
      <c r="A14" s="15"/>
      <c r="B14" s="15"/>
      <c r="C14" s="15"/>
      <c r="D14" s="15"/>
      <c r="E14" s="15"/>
      <c r="F14" s="15"/>
      <c r="G14" s="15"/>
      <c r="H14" s="29"/>
      <c r="I14" s="30"/>
      <c r="J14" s="30" t="s">
        <v>4</v>
      </c>
      <c r="K14" s="30"/>
      <c r="L14" s="30"/>
      <c r="M14" s="30"/>
      <c r="N14" s="31"/>
      <c r="O14" s="15"/>
    </row>
    <row r="15" spans="1:26" ht="12" customHeight="1" thickBot="1" x14ac:dyDescent="0.35">
      <c r="A15" s="62" t="s">
        <v>258</v>
      </c>
      <c r="B15" s="70" t="s">
        <v>5</v>
      </c>
      <c r="C15" s="71" t="s">
        <v>6</v>
      </c>
      <c r="D15" s="72" t="s">
        <v>7</v>
      </c>
      <c r="E15" s="72" t="s">
        <v>8</v>
      </c>
      <c r="F15" s="72" t="s">
        <v>9</v>
      </c>
      <c r="G15" s="72" t="s">
        <v>10</v>
      </c>
      <c r="H15" s="73" t="s">
        <v>11</v>
      </c>
      <c r="I15" s="73" t="s">
        <v>12</v>
      </c>
      <c r="J15" s="73" t="s">
        <v>13</v>
      </c>
      <c r="K15" s="74" t="s">
        <v>14</v>
      </c>
      <c r="L15" s="73" t="s">
        <v>15</v>
      </c>
      <c r="M15" s="73" t="s">
        <v>16</v>
      </c>
      <c r="N15" s="73" t="s">
        <v>17</v>
      </c>
      <c r="O15" s="74" t="s">
        <v>18</v>
      </c>
      <c r="P15" s="75" t="s">
        <v>19</v>
      </c>
    </row>
    <row r="16" spans="1:26" ht="16.5" customHeight="1" x14ac:dyDescent="0.3">
      <c r="A16" s="53">
        <v>1</v>
      </c>
      <c r="B16" s="33" t="s">
        <v>182</v>
      </c>
      <c r="C16" s="34" t="s">
        <v>232</v>
      </c>
      <c r="D16" s="35">
        <v>38988</v>
      </c>
      <c r="E16" s="36" t="s">
        <v>0</v>
      </c>
      <c r="F16" s="36" t="s">
        <v>32</v>
      </c>
      <c r="G16" s="36" t="s">
        <v>208</v>
      </c>
      <c r="H16" s="58">
        <v>8.59</v>
      </c>
      <c r="I16" s="58">
        <v>8.65</v>
      </c>
      <c r="J16" s="58">
        <v>8.85</v>
      </c>
      <c r="K16" s="59"/>
      <c r="L16" s="58">
        <v>8.8000000000000007</v>
      </c>
      <c r="M16" s="58" t="s">
        <v>254</v>
      </c>
      <c r="N16" s="58" t="s">
        <v>254</v>
      </c>
      <c r="O16" s="60">
        <f>MAX(H16:N16)</f>
        <v>8.85</v>
      </c>
      <c r="P16" s="40" t="str">
        <f>IF(ISBLANK(O16),"",IF(O16&lt;6,"",IF(O16&gt;=17.2,"TSM",IF(O16&gt;=15.8,"SM",IF(O16&gt;=14,"KSM",IF(O16&gt;=12,"I A",IF(O16&gt;=10,"II A",IF(O16&gt;=8.5,"III A",IF(O16&gt;=7.2,"I JA",IF(O16&gt;=6.5,"II JA",IF(O16&gt;=6,"III JA")))))))))))</f>
        <v>III A</v>
      </c>
    </row>
    <row r="17" spans="1:16" ht="16.5" customHeight="1" x14ac:dyDescent="0.3">
      <c r="A17" s="32">
        <v>2</v>
      </c>
      <c r="B17" s="33" t="s">
        <v>150</v>
      </c>
      <c r="C17" s="34" t="s">
        <v>151</v>
      </c>
      <c r="D17" s="35">
        <v>38965</v>
      </c>
      <c r="E17" s="36" t="s">
        <v>0</v>
      </c>
      <c r="F17" s="36" t="s">
        <v>32</v>
      </c>
      <c r="G17" s="36" t="s">
        <v>144</v>
      </c>
      <c r="H17" s="37" t="s">
        <v>254</v>
      </c>
      <c r="I17" s="37">
        <v>8.6999999999999993</v>
      </c>
      <c r="J17" s="37">
        <v>8.2899999999999991</v>
      </c>
      <c r="K17" s="38"/>
      <c r="L17" s="37">
        <v>8.36</v>
      </c>
      <c r="M17" s="37" t="s">
        <v>254</v>
      </c>
      <c r="N17" s="37">
        <v>8.58</v>
      </c>
      <c r="O17" s="60">
        <f>MAX(H17:N17)</f>
        <v>8.6999999999999993</v>
      </c>
      <c r="P17" s="40" t="str">
        <f>IF(ISBLANK(O17),"",IF(O17&lt;6,"",IF(O17&gt;=17.2,"TSM",IF(O17&gt;=15.8,"SM",IF(O17&gt;=14,"KSM",IF(O17&gt;=12,"I A",IF(O17&gt;=10,"II A",IF(O17&gt;=8.5,"III A",IF(O17&gt;=7.2,"I JA",IF(O17&gt;=6.5,"II JA",IF(O17&gt;=6,"III JA")))))))))))</f>
        <v>III A</v>
      </c>
    </row>
    <row r="18" spans="1:16" ht="16.5" customHeight="1" x14ac:dyDescent="0.3">
      <c r="A18" s="18"/>
      <c r="B18" s="19"/>
      <c r="C18" s="20"/>
      <c r="D18" s="21"/>
      <c r="E18" s="22"/>
      <c r="F18" s="22"/>
      <c r="G18" s="22"/>
      <c r="H18" s="23"/>
      <c r="I18" s="23"/>
      <c r="J18" s="23"/>
      <c r="K18" s="24"/>
      <c r="L18" s="23"/>
      <c r="M18" s="23"/>
      <c r="N18" s="23"/>
      <c r="O18" s="25"/>
      <c r="P18" s="26"/>
    </row>
    <row r="19" spans="1:16" ht="12" customHeight="1" x14ac:dyDescent="0.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2" customHeight="1" x14ac:dyDescent="0.3">
      <c r="A20" s="47"/>
      <c r="B20" s="47"/>
      <c r="C20" s="46" t="s">
        <v>2</v>
      </c>
      <c r="D20" s="48"/>
      <c r="E20" s="48" t="s">
        <v>25</v>
      </c>
      <c r="G20"/>
      <c r="H20" s="47"/>
      <c r="I20" s="47"/>
      <c r="J20" s="47"/>
      <c r="K20" s="47"/>
      <c r="L20" s="47"/>
      <c r="M20" s="47"/>
      <c r="N20" s="47"/>
      <c r="O20" s="47"/>
      <c r="P20"/>
    </row>
    <row r="21" spans="1:16" ht="12" customHeight="1" thickBot="1" x14ac:dyDescent="0.35">
      <c r="A21" s="47"/>
      <c r="B21" s="47"/>
      <c r="C21" s="47"/>
      <c r="D21" s="47"/>
      <c r="E21" s="47"/>
      <c r="F21" s="47"/>
      <c r="G21" s="47"/>
      <c r="H21" s="50"/>
      <c r="I21" s="51"/>
      <c r="J21" s="51" t="s">
        <v>4</v>
      </c>
      <c r="K21" s="51"/>
      <c r="L21" s="51"/>
      <c r="M21" s="51"/>
      <c r="N21" s="52"/>
      <c r="O21" s="47"/>
      <c r="P21"/>
    </row>
    <row r="22" spans="1:16" ht="12" customHeight="1" thickBot="1" x14ac:dyDescent="0.35">
      <c r="A22" s="62" t="s">
        <v>258</v>
      </c>
      <c r="B22" s="63" t="s">
        <v>5</v>
      </c>
      <c r="C22" s="64" t="s">
        <v>6</v>
      </c>
      <c r="D22" s="65" t="s">
        <v>7</v>
      </c>
      <c r="E22" s="65" t="s">
        <v>8</v>
      </c>
      <c r="F22" s="65" t="s">
        <v>9</v>
      </c>
      <c r="G22" s="65" t="s">
        <v>10</v>
      </c>
      <c r="H22" s="66" t="s">
        <v>11</v>
      </c>
      <c r="I22" s="66" t="s">
        <v>12</v>
      </c>
      <c r="J22" s="66" t="s">
        <v>13</v>
      </c>
      <c r="K22" s="67" t="s">
        <v>14</v>
      </c>
      <c r="L22" s="66" t="s">
        <v>15</v>
      </c>
      <c r="M22" s="66" t="s">
        <v>16</v>
      </c>
      <c r="N22" s="66" t="s">
        <v>17</v>
      </c>
      <c r="O22" s="67" t="s">
        <v>18</v>
      </c>
      <c r="P22" s="68" t="s">
        <v>19</v>
      </c>
    </row>
    <row r="23" spans="1:16" ht="16.5" customHeight="1" x14ac:dyDescent="0.3">
      <c r="A23" s="53">
        <v>1</v>
      </c>
      <c r="B23" s="33" t="s">
        <v>55</v>
      </c>
      <c r="C23" s="34" t="s">
        <v>123</v>
      </c>
      <c r="D23" s="35">
        <v>39662</v>
      </c>
      <c r="E23" s="36" t="s">
        <v>124</v>
      </c>
      <c r="F23" s="36" t="s">
        <v>125</v>
      </c>
      <c r="G23" s="77" t="s">
        <v>126</v>
      </c>
      <c r="H23" s="58">
        <v>10.63</v>
      </c>
      <c r="I23" s="58">
        <v>11.05</v>
      </c>
      <c r="J23" s="58">
        <v>10.82</v>
      </c>
      <c r="K23" s="59"/>
      <c r="L23" s="58" t="s">
        <v>254</v>
      </c>
      <c r="M23" s="58">
        <v>11.17</v>
      </c>
      <c r="N23" s="58">
        <v>10.16</v>
      </c>
      <c r="O23" s="60">
        <f t="shared" ref="O23:O31" si="0">MAX(H23:N23)</f>
        <v>11.17</v>
      </c>
      <c r="P23" s="40" t="str">
        <f>IF(ISBLANK(O23),"",IF(O23&lt;6.5,"",IF(O23&gt;=15.2,"KSM",IF(O23&gt;=13.2,"I A",IF(O23&gt;=11,"II A",IF(O23&gt;=9.5,"III A",IF(O23&gt;=8,"I JA",IF(O23&gt;=7.2,"II JA",IF(O23&gt;=6.5,"III JA")))))))))</f>
        <v>II A</v>
      </c>
    </row>
    <row r="24" spans="1:16" ht="16.5" customHeight="1" x14ac:dyDescent="0.3">
      <c r="A24" s="53">
        <v>2</v>
      </c>
      <c r="B24" s="33" t="s">
        <v>127</v>
      </c>
      <c r="C24" s="34" t="s">
        <v>128</v>
      </c>
      <c r="D24" s="80">
        <v>39658</v>
      </c>
      <c r="E24" s="36" t="s">
        <v>129</v>
      </c>
      <c r="F24" s="36" t="s">
        <v>130</v>
      </c>
      <c r="G24" s="77" t="s">
        <v>131</v>
      </c>
      <c r="H24" s="58">
        <v>10.029999999999999</v>
      </c>
      <c r="I24" s="58" t="s">
        <v>255</v>
      </c>
      <c r="J24" s="58"/>
      <c r="K24" s="59"/>
      <c r="L24" s="58"/>
      <c r="M24" s="58"/>
      <c r="N24" s="58"/>
      <c r="O24" s="60">
        <f t="shared" si="0"/>
        <v>10.029999999999999</v>
      </c>
      <c r="P24" s="40" t="str">
        <f t="shared" ref="P24:P31" si="1">IF(ISBLANK(O24),"",IF(O24&lt;6.5,"",IF(O24&gt;=15.2,"KSM",IF(O24&gt;=13.2,"I A",IF(O24&gt;=11,"II A",IF(O24&gt;=9.5,"III A",IF(O24&gt;=8,"I JA",IF(O24&gt;=7.2,"II JA",IF(O24&gt;=6.5,"III JA")))))))))</f>
        <v>III A</v>
      </c>
    </row>
    <row r="25" spans="1:16" ht="16.5" customHeight="1" x14ac:dyDescent="0.3">
      <c r="A25" s="32">
        <v>3</v>
      </c>
      <c r="B25" s="33" t="s">
        <v>59</v>
      </c>
      <c r="C25" s="34" t="s">
        <v>149</v>
      </c>
      <c r="D25" s="35">
        <v>39576</v>
      </c>
      <c r="E25" s="36" t="s">
        <v>0</v>
      </c>
      <c r="F25" s="36" t="s">
        <v>32</v>
      </c>
      <c r="G25" s="36" t="s">
        <v>144</v>
      </c>
      <c r="H25" s="37">
        <v>9.4</v>
      </c>
      <c r="I25" s="37">
        <v>9.6300000000000008</v>
      </c>
      <c r="J25" s="37">
        <v>9.17</v>
      </c>
      <c r="K25" s="38"/>
      <c r="L25" s="37">
        <v>9.34</v>
      </c>
      <c r="M25" s="37">
        <v>9.56</v>
      </c>
      <c r="N25" s="37">
        <v>9.3699999999999992</v>
      </c>
      <c r="O25" s="60">
        <f t="shared" si="0"/>
        <v>9.6300000000000008</v>
      </c>
      <c r="P25" s="40" t="str">
        <f t="shared" si="1"/>
        <v>III A</v>
      </c>
    </row>
    <row r="26" spans="1:16" ht="16.5" customHeight="1" x14ac:dyDescent="0.3">
      <c r="A26" s="53">
        <v>4</v>
      </c>
      <c r="B26" s="33" t="s">
        <v>237</v>
      </c>
      <c r="C26" s="34" t="s">
        <v>238</v>
      </c>
      <c r="D26" s="81">
        <v>39528</v>
      </c>
      <c r="E26" s="36" t="s">
        <v>0</v>
      </c>
      <c r="F26" s="36" t="s">
        <v>32</v>
      </c>
      <c r="G26" s="36" t="s">
        <v>112</v>
      </c>
      <c r="H26" s="37">
        <v>9.27</v>
      </c>
      <c r="I26" s="37">
        <v>8.07</v>
      </c>
      <c r="J26" s="37">
        <v>9.25</v>
      </c>
      <c r="K26" s="38"/>
      <c r="L26" s="37">
        <v>8.57</v>
      </c>
      <c r="M26" s="37">
        <v>8.85</v>
      </c>
      <c r="N26" s="37">
        <v>8.33</v>
      </c>
      <c r="O26" s="60">
        <f t="shared" si="0"/>
        <v>9.27</v>
      </c>
      <c r="P26" s="40" t="str">
        <f t="shared" si="1"/>
        <v>I JA</v>
      </c>
    </row>
    <row r="27" spans="1:16" ht="16.5" customHeight="1" x14ac:dyDescent="0.3">
      <c r="A27" s="32">
        <v>5</v>
      </c>
      <c r="B27" s="33" t="s">
        <v>147</v>
      </c>
      <c r="C27" s="34" t="s">
        <v>176</v>
      </c>
      <c r="D27" s="35">
        <v>39763</v>
      </c>
      <c r="E27" s="36" t="s">
        <v>0</v>
      </c>
      <c r="F27" s="36" t="s">
        <v>32</v>
      </c>
      <c r="G27" s="36" t="s">
        <v>144</v>
      </c>
      <c r="H27" s="37">
        <v>7.31</v>
      </c>
      <c r="I27" s="37">
        <v>8.07</v>
      </c>
      <c r="J27" s="37">
        <v>8.41</v>
      </c>
      <c r="K27" s="38"/>
      <c r="L27" s="37">
        <v>8.26</v>
      </c>
      <c r="M27" s="37">
        <v>8.19</v>
      </c>
      <c r="N27" s="37">
        <v>7.73</v>
      </c>
      <c r="O27" s="60">
        <f t="shared" si="0"/>
        <v>8.41</v>
      </c>
      <c r="P27" s="40" t="str">
        <f t="shared" si="1"/>
        <v>I JA</v>
      </c>
    </row>
    <row r="28" spans="1:16" ht="16.5" customHeight="1" x14ac:dyDescent="0.3">
      <c r="A28" s="53">
        <v>6</v>
      </c>
      <c r="B28" s="33" t="s">
        <v>38</v>
      </c>
      <c r="C28" s="34" t="s">
        <v>214</v>
      </c>
      <c r="D28" s="35">
        <v>40077</v>
      </c>
      <c r="E28" s="36" t="s">
        <v>0</v>
      </c>
      <c r="F28" s="36" t="s">
        <v>32</v>
      </c>
      <c r="G28" s="36" t="s">
        <v>208</v>
      </c>
      <c r="H28" s="37">
        <v>7.64</v>
      </c>
      <c r="I28" s="37">
        <v>7.92</v>
      </c>
      <c r="J28" s="37">
        <v>7.6</v>
      </c>
      <c r="K28" s="38"/>
      <c r="L28" s="37">
        <v>7.15</v>
      </c>
      <c r="M28" s="37" t="s">
        <v>255</v>
      </c>
      <c r="N28" s="37"/>
      <c r="O28" s="60">
        <f t="shared" si="0"/>
        <v>7.92</v>
      </c>
      <c r="P28" s="40" t="str">
        <f t="shared" si="1"/>
        <v>II JA</v>
      </c>
    </row>
    <row r="29" spans="1:16" ht="16.5" customHeight="1" x14ac:dyDescent="0.3">
      <c r="A29" s="32">
        <v>7</v>
      </c>
      <c r="B29" s="33" t="s">
        <v>79</v>
      </c>
      <c r="C29" s="34" t="s">
        <v>80</v>
      </c>
      <c r="D29" s="35">
        <v>39788</v>
      </c>
      <c r="E29" s="36" t="s">
        <v>0</v>
      </c>
      <c r="F29" s="36"/>
      <c r="G29" s="36" t="s">
        <v>81</v>
      </c>
      <c r="H29" s="37">
        <v>6.7</v>
      </c>
      <c r="I29" s="37">
        <v>7.11</v>
      </c>
      <c r="J29" s="37">
        <v>7.07</v>
      </c>
      <c r="K29" s="38"/>
      <c r="L29" s="37" t="s">
        <v>254</v>
      </c>
      <c r="M29" s="37">
        <v>7.21</v>
      </c>
      <c r="N29" s="37"/>
      <c r="O29" s="60">
        <f t="shared" si="0"/>
        <v>7.21</v>
      </c>
      <c r="P29" s="40" t="str">
        <f t="shared" si="1"/>
        <v>II JA</v>
      </c>
    </row>
    <row r="30" spans="1:16" ht="16.5" customHeight="1" x14ac:dyDescent="0.3">
      <c r="A30" s="53">
        <v>8</v>
      </c>
      <c r="B30" s="33" t="s">
        <v>215</v>
      </c>
      <c r="C30" s="34" t="s">
        <v>216</v>
      </c>
      <c r="D30" s="35">
        <v>40129</v>
      </c>
      <c r="E30" s="36" t="s">
        <v>0</v>
      </c>
      <c r="F30" s="36" t="s">
        <v>32</v>
      </c>
      <c r="G30" s="36" t="s">
        <v>217</v>
      </c>
      <c r="H30" s="37">
        <v>4.8</v>
      </c>
      <c r="I30" s="37" t="s">
        <v>254</v>
      </c>
      <c r="J30" s="37">
        <v>5.74</v>
      </c>
      <c r="K30" s="38"/>
      <c r="L30" s="37">
        <v>5.31</v>
      </c>
      <c r="M30" s="37" t="s">
        <v>254</v>
      </c>
      <c r="N30" s="37"/>
      <c r="O30" s="60">
        <f t="shared" si="0"/>
        <v>5.74</v>
      </c>
      <c r="P30" s="40" t="str">
        <f t="shared" si="1"/>
        <v/>
      </c>
    </row>
    <row r="31" spans="1:16" ht="16.5" customHeight="1" x14ac:dyDescent="0.3">
      <c r="A31" s="32">
        <v>9</v>
      </c>
      <c r="B31" s="33" t="s">
        <v>142</v>
      </c>
      <c r="C31" s="34" t="s">
        <v>218</v>
      </c>
      <c r="D31" s="35">
        <v>40174</v>
      </c>
      <c r="E31" s="36" t="s">
        <v>0</v>
      </c>
      <c r="F31" s="36" t="s">
        <v>32</v>
      </c>
      <c r="G31" s="36" t="s">
        <v>208</v>
      </c>
      <c r="H31" s="37">
        <v>4.2</v>
      </c>
      <c r="I31" s="37">
        <v>4.75</v>
      </c>
      <c r="J31" s="37">
        <v>4.7699999999999996</v>
      </c>
      <c r="K31" s="38"/>
      <c r="L31" s="37">
        <v>5.37</v>
      </c>
      <c r="M31" s="37"/>
      <c r="N31" s="37"/>
      <c r="O31" s="60">
        <f t="shared" si="0"/>
        <v>5.37</v>
      </c>
      <c r="P31" s="40" t="str">
        <f t="shared" si="1"/>
        <v/>
      </c>
    </row>
    <row r="32" spans="1:16" ht="12" customHeight="1" x14ac:dyDescent="0.3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 ht="12" customHeight="1" x14ac:dyDescent="0.3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 ht="12" customHeight="1" x14ac:dyDescent="0.3">
      <c r="A34" s="47"/>
      <c r="B34" s="47"/>
      <c r="C34" s="46" t="s">
        <v>2</v>
      </c>
      <c r="D34" s="48"/>
      <c r="E34" s="48" t="s">
        <v>26</v>
      </c>
      <c r="G34"/>
      <c r="H34" s="47"/>
      <c r="I34" s="47"/>
      <c r="J34" s="47"/>
      <c r="K34" s="47"/>
      <c r="L34" s="47"/>
      <c r="M34" s="47"/>
      <c r="N34" s="47"/>
      <c r="O34" s="47"/>
      <c r="P34"/>
    </row>
    <row r="35" spans="1:16" ht="12" customHeight="1" thickBot="1" x14ac:dyDescent="0.35">
      <c r="A35" s="47"/>
      <c r="B35" s="47"/>
      <c r="C35" s="47"/>
      <c r="D35" s="47"/>
      <c r="E35" s="47"/>
      <c r="F35" s="47"/>
      <c r="G35" s="47"/>
      <c r="H35" s="50"/>
      <c r="I35" s="51"/>
      <c r="J35" s="51" t="s">
        <v>4</v>
      </c>
      <c r="K35" s="51"/>
      <c r="L35" s="51"/>
      <c r="M35" s="51"/>
      <c r="N35" s="52"/>
      <c r="O35" s="47"/>
      <c r="P35"/>
    </row>
    <row r="36" spans="1:16" ht="12" customHeight="1" thickBot="1" x14ac:dyDescent="0.35">
      <c r="A36" s="62" t="s">
        <v>258</v>
      </c>
      <c r="B36" s="63" t="s">
        <v>5</v>
      </c>
      <c r="C36" s="64" t="s">
        <v>6</v>
      </c>
      <c r="D36" s="65" t="s">
        <v>7</v>
      </c>
      <c r="E36" s="65" t="s">
        <v>8</v>
      </c>
      <c r="F36" s="65" t="s">
        <v>9</v>
      </c>
      <c r="G36" s="65" t="s">
        <v>10</v>
      </c>
      <c r="H36" s="66" t="s">
        <v>11</v>
      </c>
      <c r="I36" s="66" t="s">
        <v>12</v>
      </c>
      <c r="J36" s="66" t="s">
        <v>13</v>
      </c>
      <c r="K36" s="67" t="s">
        <v>14</v>
      </c>
      <c r="L36" s="66" t="s">
        <v>15</v>
      </c>
      <c r="M36" s="66" t="s">
        <v>16</v>
      </c>
      <c r="N36" s="66" t="s">
        <v>17</v>
      </c>
      <c r="O36" s="67" t="s">
        <v>18</v>
      </c>
      <c r="P36" s="68" t="s">
        <v>19</v>
      </c>
    </row>
    <row r="37" spans="1:16" ht="16.5" customHeight="1" x14ac:dyDescent="0.3">
      <c r="A37" s="53">
        <v>1</v>
      </c>
      <c r="B37" s="33" t="s">
        <v>59</v>
      </c>
      <c r="C37" s="34" t="s">
        <v>60</v>
      </c>
      <c r="D37" s="35">
        <v>40412</v>
      </c>
      <c r="E37" s="36" t="s">
        <v>0</v>
      </c>
      <c r="F37" s="36" t="s">
        <v>32</v>
      </c>
      <c r="G37" s="36" t="s">
        <v>36</v>
      </c>
      <c r="H37" s="58">
        <v>10.55</v>
      </c>
      <c r="I37" s="58">
        <v>9.17</v>
      </c>
      <c r="J37" s="58">
        <v>10.6</v>
      </c>
      <c r="K37" s="59"/>
      <c r="L37" s="58">
        <v>9.9</v>
      </c>
      <c r="M37" s="58">
        <v>9.98</v>
      </c>
      <c r="N37" s="58">
        <v>10.85</v>
      </c>
      <c r="O37" s="60">
        <f t="shared" ref="O37:O45" si="2">MAX(H37:N37)</f>
        <v>10.85</v>
      </c>
      <c r="P37" s="40" t="str">
        <f t="shared" ref="P37:P43" si="3">IF(ISBLANK(O37),"",IF(O37&lt;6.5,"",IF(O37&gt;=15.2,"KSM",IF(O37&gt;=13.2,"I A",IF(O37&gt;=11,"II A",IF(O37&gt;=9.5,"III A",IF(O37&gt;=8,"I JA",IF(O37&gt;=7.2,"II JA",IF(O37&gt;=6.5,"III JA")))))))))</f>
        <v>III A</v>
      </c>
    </row>
    <row r="38" spans="1:16" ht="16.5" customHeight="1" x14ac:dyDescent="0.3">
      <c r="A38" s="32">
        <v>2</v>
      </c>
      <c r="B38" s="33" t="s">
        <v>38</v>
      </c>
      <c r="C38" s="34" t="s">
        <v>198</v>
      </c>
      <c r="D38" s="35">
        <v>40466</v>
      </c>
      <c r="E38" s="36" t="s">
        <v>0</v>
      </c>
      <c r="F38" s="36" t="s">
        <v>32</v>
      </c>
      <c r="G38" s="36" t="s">
        <v>193</v>
      </c>
      <c r="H38" s="37">
        <v>8.67</v>
      </c>
      <c r="I38" s="37">
        <v>10.199999999999999</v>
      </c>
      <c r="J38" s="37">
        <v>9.49</v>
      </c>
      <c r="K38" s="38"/>
      <c r="L38" s="37">
        <v>9.65</v>
      </c>
      <c r="M38" s="37">
        <v>8.7100000000000009</v>
      </c>
      <c r="N38" s="37">
        <v>10.01</v>
      </c>
      <c r="O38" s="60">
        <f t="shared" si="2"/>
        <v>10.199999999999999</v>
      </c>
      <c r="P38" s="40" t="str">
        <f t="shared" si="3"/>
        <v>III A</v>
      </c>
    </row>
    <row r="39" spans="1:16" ht="16.5" customHeight="1" x14ac:dyDescent="0.3">
      <c r="A39" s="32">
        <v>3</v>
      </c>
      <c r="B39" s="33" t="s">
        <v>41</v>
      </c>
      <c r="C39" s="34" t="s">
        <v>148</v>
      </c>
      <c r="D39" s="35">
        <v>40286</v>
      </c>
      <c r="E39" s="36" t="s">
        <v>0</v>
      </c>
      <c r="F39" s="36" t="s">
        <v>32</v>
      </c>
      <c r="G39" s="36" t="s">
        <v>144</v>
      </c>
      <c r="H39" s="37">
        <v>7.63</v>
      </c>
      <c r="I39" s="37">
        <v>7.09</v>
      </c>
      <c r="J39" s="37">
        <v>7.24</v>
      </c>
      <c r="K39" s="38"/>
      <c r="L39" s="37">
        <v>6.91</v>
      </c>
      <c r="M39" s="37">
        <v>7.41</v>
      </c>
      <c r="N39" s="37">
        <v>8.1</v>
      </c>
      <c r="O39" s="60">
        <f t="shared" si="2"/>
        <v>8.1</v>
      </c>
      <c r="P39" s="40" t="str">
        <f t="shared" si="3"/>
        <v>I JA</v>
      </c>
    </row>
    <row r="40" spans="1:16" ht="16.5" customHeight="1" x14ac:dyDescent="0.3">
      <c r="A40" s="32">
        <v>4</v>
      </c>
      <c r="B40" s="33" t="s">
        <v>61</v>
      </c>
      <c r="C40" s="34" t="s">
        <v>62</v>
      </c>
      <c r="D40" s="35">
        <v>40481</v>
      </c>
      <c r="E40" s="36" t="s">
        <v>0</v>
      </c>
      <c r="F40" s="36" t="s">
        <v>32</v>
      </c>
      <c r="G40" s="36" t="s">
        <v>36</v>
      </c>
      <c r="H40" s="37">
        <v>7.7</v>
      </c>
      <c r="I40" s="37">
        <v>7.47</v>
      </c>
      <c r="J40" s="37">
        <v>6.84</v>
      </c>
      <c r="K40" s="38"/>
      <c r="L40" s="37">
        <v>7.55</v>
      </c>
      <c r="M40" s="37">
        <v>7.11</v>
      </c>
      <c r="N40" s="37">
        <v>6.7</v>
      </c>
      <c r="O40" s="60">
        <f t="shared" si="2"/>
        <v>7.7</v>
      </c>
      <c r="P40" s="40" t="str">
        <f t="shared" si="3"/>
        <v>II JA</v>
      </c>
    </row>
    <row r="41" spans="1:16" ht="16.5" customHeight="1" x14ac:dyDescent="0.3">
      <c r="A41" s="32">
        <v>5</v>
      </c>
      <c r="B41" s="33" t="s">
        <v>82</v>
      </c>
      <c r="C41" s="34" t="s">
        <v>83</v>
      </c>
      <c r="D41" s="35">
        <v>40318</v>
      </c>
      <c r="E41" s="36" t="s">
        <v>0</v>
      </c>
      <c r="F41" s="36"/>
      <c r="G41" s="36" t="s">
        <v>81</v>
      </c>
      <c r="H41" s="37">
        <v>7.02</v>
      </c>
      <c r="I41" s="37">
        <v>6.28</v>
      </c>
      <c r="J41" s="37">
        <v>7.48</v>
      </c>
      <c r="K41" s="38"/>
      <c r="L41" s="37">
        <v>7.17</v>
      </c>
      <c r="M41" s="37">
        <v>7.54</v>
      </c>
      <c r="N41" s="37">
        <v>7.44</v>
      </c>
      <c r="O41" s="60">
        <f t="shared" si="2"/>
        <v>7.54</v>
      </c>
      <c r="P41" s="40" t="str">
        <f t="shared" si="3"/>
        <v>II JA</v>
      </c>
    </row>
    <row r="42" spans="1:16" ht="16.5" customHeight="1" x14ac:dyDescent="0.3">
      <c r="A42" s="32">
        <v>6</v>
      </c>
      <c r="B42" s="33" t="s">
        <v>219</v>
      </c>
      <c r="C42" s="34" t="s">
        <v>220</v>
      </c>
      <c r="D42" s="35">
        <v>40337</v>
      </c>
      <c r="E42" s="36" t="s">
        <v>0</v>
      </c>
      <c r="F42" s="36" t="s">
        <v>32</v>
      </c>
      <c r="G42" s="36" t="s">
        <v>208</v>
      </c>
      <c r="H42" s="37">
        <v>6.9</v>
      </c>
      <c r="I42" s="37">
        <v>6.94</v>
      </c>
      <c r="J42" s="37">
        <v>7</v>
      </c>
      <c r="K42" s="38"/>
      <c r="L42" s="37">
        <v>7.52</v>
      </c>
      <c r="M42" s="37">
        <v>7.35</v>
      </c>
      <c r="N42" s="37" t="s">
        <v>254</v>
      </c>
      <c r="O42" s="60">
        <f t="shared" si="2"/>
        <v>7.52</v>
      </c>
      <c r="P42" s="40" t="str">
        <f t="shared" si="3"/>
        <v>II JA</v>
      </c>
    </row>
    <row r="43" spans="1:16" ht="16.5" customHeight="1" x14ac:dyDescent="0.3">
      <c r="A43" s="32">
        <v>7</v>
      </c>
      <c r="B43" s="33" t="s">
        <v>29</v>
      </c>
      <c r="C43" s="34" t="s">
        <v>90</v>
      </c>
      <c r="D43" s="35">
        <v>40613</v>
      </c>
      <c r="E43" s="36" t="s">
        <v>0</v>
      </c>
      <c r="F43" s="36"/>
      <c r="G43" s="36" t="s">
        <v>81</v>
      </c>
      <c r="H43" s="37">
        <v>6.6</v>
      </c>
      <c r="I43" s="37">
        <v>5.92</v>
      </c>
      <c r="J43" s="37">
        <v>6.23</v>
      </c>
      <c r="K43" s="38"/>
      <c r="L43" s="37">
        <v>6.65</v>
      </c>
      <c r="M43" s="37">
        <v>6.3</v>
      </c>
      <c r="N43" s="37"/>
      <c r="O43" s="60">
        <f t="shared" si="2"/>
        <v>6.65</v>
      </c>
      <c r="P43" s="40" t="str">
        <f t="shared" si="3"/>
        <v>III JA</v>
      </c>
    </row>
    <row r="44" spans="1:16" ht="16.5" customHeight="1" x14ac:dyDescent="0.3">
      <c r="A44" s="32">
        <v>8</v>
      </c>
      <c r="B44" s="33" t="s">
        <v>221</v>
      </c>
      <c r="C44" s="34" t="s">
        <v>163</v>
      </c>
      <c r="D44" s="35">
        <v>40385</v>
      </c>
      <c r="E44" s="36" t="s">
        <v>0</v>
      </c>
      <c r="F44" s="36" t="s">
        <v>32</v>
      </c>
      <c r="G44" s="36" t="s">
        <v>208</v>
      </c>
      <c r="H44" s="37">
        <v>6.42</v>
      </c>
      <c r="I44" s="37">
        <v>5.57</v>
      </c>
      <c r="J44" s="37">
        <v>5.64</v>
      </c>
      <c r="K44" s="38"/>
      <c r="L44" s="37">
        <v>5.67</v>
      </c>
      <c r="M44" s="37">
        <v>6.43</v>
      </c>
      <c r="N44" s="37"/>
      <c r="O44" s="60">
        <f t="shared" si="2"/>
        <v>6.43</v>
      </c>
      <c r="P44" s="40"/>
    </row>
    <row r="45" spans="1:16" ht="16.5" customHeight="1" x14ac:dyDescent="0.3">
      <c r="A45" s="32">
        <v>9</v>
      </c>
      <c r="B45" s="33" t="s">
        <v>38</v>
      </c>
      <c r="C45" s="34" t="s">
        <v>222</v>
      </c>
      <c r="D45" s="35">
        <v>40818</v>
      </c>
      <c r="E45" s="36" t="s">
        <v>0</v>
      </c>
      <c r="F45" s="36" t="s">
        <v>32</v>
      </c>
      <c r="G45" s="36" t="s">
        <v>208</v>
      </c>
      <c r="H45" s="37">
        <v>4.6399999999999997</v>
      </c>
      <c r="I45" s="37">
        <v>4.6100000000000003</v>
      </c>
      <c r="J45" s="37">
        <v>5.2</v>
      </c>
      <c r="K45" s="38"/>
      <c r="L45" s="37">
        <v>4.95</v>
      </c>
      <c r="M45" s="37"/>
      <c r="N45" s="37"/>
      <c r="O45" s="60">
        <f t="shared" si="2"/>
        <v>5.2</v>
      </c>
      <c r="P45" s="40"/>
    </row>
    <row r="46" spans="1:16" ht="16.5" customHeight="1" x14ac:dyDescent="0.3">
      <c r="A46" s="18"/>
      <c r="B46" s="19"/>
      <c r="C46" s="20"/>
      <c r="D46" s="21"/>
      <c r="E46" s="22"/>
      <c r="F46" s="22"/>
      <c r="G46" s="22"/>
      <c r="H46" s="23"/>
      <c r="I46" s="23"/>
      <c r="J46" s="23"/>
      <c r="K46" s="24"/>
      <c r="L46" s="23"/>
      <c r="M46" s="23"/>
      <c r="N46" s="23"/>
      <c r="O46" s="25"/>
      <c r="P46" s="26"/>
    </row>
    <row r="47" spans="1:16" ht="12" customHeight="1" x14ac:dyDescent="0.3"/>
    <row r="48" spans="1:16" ht="12" customHeight="1" x14ac:dyDescent="0.3">
      <c r="A48" s="47"/>
      <c r="B48" s="47"/>
      <c r="C48" s="46" t="s">
        <v>2</v>
      </c>
      <c r="D48" s="48"/>
      <c r="E48" s="48" t="s">
        <v>236</v>
      </c>
      <c r="G48"/>
      <c r="H48" s="47"/>
      <c r="I48" s="47"/>
      <c r="J48" s="47"/>
      <c r="K48" s="47"/>
      <c r="L48" s="47"/>
      <c r="M48" s="47"/>
      <c r="N48" s="47"/>
      <c r="O48" s="47"/>
      <c r="P48"/>
    </row>
    <row r="49" spans="1:16" ht="12" customHeight="1" thickBot="1" x14ac:dyDescent="0.35">
      <c r="A49" s="47"/>
      <c r="B49" s="47"/>
      <c r="C49" s="47"/>
      <c r="D49" s="47"/>
      <c r="E49" s="47"/>
      <c r="F49" s="47"/>
      <c r="G49" s="47"/>
      <c r="H49" s="50"/>
      <c r="I49" s="51"/>
      <c r="J49" s="51" t="s">
        <v>4</v>
      </c>
      <c r="K49" s="51"/>
      <c r="L49" s="51"/>
      <c r="M49" s="51"/>
      <c r="N49" s="52"/>
      <c r="O49" s="47"/>
      <c r="P49"/>
    </row>
    <row r="50" spans="1:16" ht="12" customHeight="1" thickBot="1" x14ac:dyDescent="0.35">
      <c r="A50" s="62" t="s">
        <v>258</v>
      </c>
      <c r="B50" s="63" t="s">
        <v>5</v>
      </c>
      <c r="C50" s="64" t="s">
        <v>6</v>
      </c>
      <c r="D50" s="65" t="s">
        <v>7</v>
      </c>
      <c r="E50" s="65" t="s">
        <v>8</v>
      </c>
      <c r="F50" s="65" t="s">
        <v>9</v>
      </c>
      <c r="G50" s="65" t="s">
        <v>10</v>
      </c>
      <c r="H50" s="66" t="s">
        <v>11</v>
      </c>
      <c r="I50" s="66" t="s">
        <v>12</v>
      </c>
      <c r="J50" s="66" t="s">
        <v>13</v>
      </c>
      <c r="K50" s="67" t="s">
        <v>14</v>
      </c>
      <c r="L50" s="66" t="s">
        <v>15</v>
      </c>
      <c r="M50" s="66" t="s">
        <v>16</v>
      </c>
      <c r="N50" s="66" t="s">
        <v>17</v>
      </c>
      <c r="O50" s="67" t="s">
        <v>18</v>
      </c>
      <c r="P50" s="68" t="s">
        <v>19</v>
      </c>
    </row>
    <row r="51" spans="1:16" ht="16.5" customHeight="1" x14ac:dyDescent="0.3">
      <c r="A51" s="53">
        <v>1</v>
      </c>
      <c r="B51" s="33" t="s">
        <v>145</v>
      </c>
      <c r="C51" s="34" t="s">
        <v>146</v>
      </c>
      <c r="D51" s="35">
        <v>41190</v>
      </c>
      <c r="E51" s="36" t="s">
        <v>0</v>
      </c>
      <c r="F51" s="36" t="s">
        <v>32</v>
      </c>
      <c r="G51" s="36" t="s">
        <v>141</v>
      </c>
      <c r="H51" s="58">
        <v>8.5399999999999991</v>
      </c>
      <c r="I51" s="58">
        <v>9.07</v>
      </c>
      <c r="J51" s="58">
        <v>9</v>
      </c>
      <c r="K51" s="59"/>
      <c r="L51" s="58">
        <v>8.84</v>
      </c>
      <c r="M51" s="58">
        <v>9.4</v>
      </c>
      <c r="N51" s="58">
        <v>8.82</v>
      </c>
      <c r="O51" s="60">
        <f t="shared" ref="O51:O56" si="4">MAX(H51:N51)</f>
        <v>9.4</v>
      </c>
      <c r="P51" s="40" t="s">
        <v>260</v>
      </c>
    </row>
    <row r="52" spans="1:16" ht="16.5" customHeight="1" x14ac:dyDescent="0.3">
      <c r="A52" s="32">
        <v>2</v>
      </c>
      <c r="B52" s="33" t="s">
        <v>182</v>
      </c>
      <c r="C52" s="34" t="s">
        <v>183</v>
      </c>
      <c r="D52" s="35">
        <v>41201</v>
      </c>
      <c r="E52" s="36" t="s">
        <v>0</v>
      </c>
      <c r="F52" s="36" t="s">
        <v>32</v>
      </c>
      <c r="G52" s="36" t="s">
        <v>181</v>
      </c>
      <c r="H52" s="37">
        <v>8.85</v>
      </c>
      <c r="I52" s="37">
        <v>8.4700000000000006</v>
      </c>
      <c r="J52" s="37">
        <v>8.8000000000000007</v>
      </c>
      <c r="K52" s="38"/>
      <c r="L52" s="37">
        <v>8.74</v>
      </c>
      <c r="M52" s="37">
        <v>9.07</v>
      </c>
      <c r="N52" s="37">
        <v>9.19</v>
      </c>
      <c r="O52" s="60">
        <f t="shared" si="4"/>
        <v>9.19</v>
      </c>
      <c r="P52" s="40" t="s">
        <v>260</v>
      </c>
    </row>
    <row r="53" spans="1:16" ht="16.5" customHeight="1" x14ac:dyDescent="0.3">
      <c r="A53" s="32">
        <v>3</v>
      </c>
      <c r="B53" s="33" t="s">
        <v>88</v>
      </c>
      <c r="C53" s="34" t="s">
        <v>89</v>
      </c>
      <c r="D53" s="35">
        <v>41187</v>
      </c>
      <c r="E53" s="36" t="s">
        <v>0</v>
      </c>
      <c r="F53" s="36"/>
      <c r="G53" s="36" t="s">
        <v>81</v>
      </c>
      <c r="H53" s="37">
        <v>7.93</v>
      </c>
      <c r="I53" s="37">
        <v>8.8000000000000007</v>
      </c>
      <c r="J53" s="37">
        <v>7.81</v>
      </c>
      <c r="K53" s="38"/>
      <c r="L53" s="37">
        <v>7.92</v>
      </c>
      <c r="M53" s="37">
        <v>8.77</v>
      </c>
      <c r="N53" s="37">
        <v>8.66</v>
      </c>
      <c r="O53" s="60">
        <f t="shared" si="4"/>
        <v>8.8000000000000007</v>
      </c>
      <c r="P53" s="40" t="s">
        <v>261</v>
      </c>
    </row>
    <row r="54" spans="1:16" ht="16.5" customHeight="1" x14ac:dyDescent="0.3">
      <c r="A54" s="32">
        <v>4</v>
      </c>
      <c r="B54" s="33" t="s">
        <v>147</v>
      </c>
      <c r="C54" s="34" t="s">
        <v>148</v>
      </c>
      <c r="D54" s="35">
        <v>41155</v>
      </c>
      <c r="E54" s="36" t="s">
        <v>0</v>
      </c>
      <c r="F54" s="36" t="s">
        <v>32</v>
      </c>
      <c r="G54" s="36" t="s">
        <v>141</v>
      </c>
      <c r="H54" s="37">
        <v>8.26</v>
      </c>
      <c r="I54" s="37">
        <v>7.65</v>
      </c>
      <c r="J54" s="37">
        <v>8.1300000000000008</v>
      </c>
      <c r="K54" s="38"/>
      <c r="L54" s="37">
        <v>8.3800000000000008</v>
      </c>
      <c r="M54" s="37">
        <v>8.5299999999999994</v>
      </c>
      <c r="N54" s="37">
        <v>8.0500000000000007</v>
      </c>
      <c r="O54" s="60">
        <f t="shared" si="4"/>
        <v>8.5299999999999994</v>
      </c>
      <c r="P54" s="40" t="s">
        <v>261</v>
      </c>
    </row>
    <row r="55" spans="1:16" ht="16.5" customHeight="1" x14ac:dyDescent="0.3">
      <c r="A55" s="32">
        <v>5</v>
      </c>
      <c r="B55" s="33" t="s">
        <v>98</v>
      </c>
      <c r="C55" s="34" t="s">
        <v>99</v>
      </c>
      <c r="D55" s="35">
        <v>41325</v>
      </c>
      <c r="E55" s="36" t="s">
        <v>0</v>
      </c>
      <c r="F55" s="36" t="s">
        <v>32</v>
      </c>
      <c r="G55" s="36" t="s">
        <v>54</v>
      </c>
      <c r="H55" s="37">
        <v>7.6</v>
      </c>
      <c r="I55" s="37">
        <v>7.45</v>
      </c>
      <c r="J55" s="37">
        <v>7.19</v>
      </c>
      <c r="K55" s="38"/>
      <c r="L55" s="37" t="s">
        <v>254</v>
      </c>
      <c r="M55" s="37">
        <v>7.5</v>
      </c>
      <c r="N55" s="37">
        <v>7.3</v>
      </c>
      <c r="O55" s="60">
        <f t="shared" si="4"/>
        <v>7.6</v>
      </c>
      <c r="P55" s="40" t="s">
        <v>262</v>
      </c>
    </row>
    <row r="56" spans="1:16" ht="16.5" customHeight="1" x14ac:dyDescent="0.3">
      <c r="A56" s="32">
        <v>6</v>
      </c>
      <c r="B56" s="33" t="s">
        <v>228</v>
      </c>
      <c r="C56" s="34" t="s">
        <v>229</v>
      </c>
      <c r="D56" s="35">
        <v>41123</v>
      </c>
      <c r="E56" s="36" t="s">
        <v>0</v>
      </c>
      <c r="F56" s="36" t="s">
        <v>32</v>
      </c>
      <c r="G56" s="36" t="s">
        <v>208</v>
      </c>
      <c r="H56" s="37">
        <v>5.58</v>
      </c>
      <c r="I56" s="37">
        <v>6.56</v>
      </c>
      <c r="J56" s="37">
        <v>6.02</v>
      </c>
      <c r="K56" s="38"/>
      <c r="L56" s="37">
        <v>7.2</v>
      </c>
      <c r="M56" s="37">
        <v>7.22</v>
      </c>
      <c r="N56" s="37" t="s">
        <v>254</v>
      </c>
      <c r="O56" s="60">
        <f t="shared" si="4"/>
        <v>7.22</v>
      </c>
      <c r="P56" s="40" t="s">
        <v>262</v>
      </c>
    </row>
    <row r="57" spans="1:16" ht="16.5" customHeight="1" x14ac:dyDescent="0.3">
      <c r="A57" s="32">
        <v>7</v>
      </c>
      <c r="B57" s="33" t="s">
        <v>100</v>
      </c>
      <c r="C57" s="34" t="s">
        <v>101</v>
      </c>
      <c r="D57" s="35">
        <v>41704</v>
      </c>
      <c r="E57" s="36" t="s">
        <v>0</v>
      </c>
      <c r="F57" s="36" t="s">
        <v>32</v>
      </c>
      <c r="G57" s="36" t="s">
        <v>54</v>
      </c>
      <c r="H57" s="37">
        <v>5.2</v>
      </c>
      <c r="I57" s="37">
        <v>5.62</v>
      </c>
      <c r="J57" s="37" t="s">
        <v>254</v>
      </c>
      <c r="K57" s="38"/>
      <c r="L57" s="37">
        <v>5.48</v>
      </c>
      <c r="M57" s="37">
        <v>5.65</v>
      </c>
      <c r="N57" s="37"/>
      <c r="O57" s="60">
        <f>MAX(H57:M57)</f>
        <v>5.65</v>
      </c>
      <c r="P57" s="40" t="str">
        <f t="shared" ref="P57" si="5">IF(ISBLANK(O57),"",IF(O57&lt;6.5,"",IF(O57&gt;=15.2,"KSM",IF(O57&gt;=13.2,"I A",IF(O57&gt;=11,"II A",IF(O57&gt;=9.5,"III A",IF(O57&gt;=8,"I JA",IF(O57&gt;=7.2,"II JA",IF(O57&gt;=6.5,"III JA")))))))))</f>
        <v/>
      </c>
    </row>
    <row r="58" spans="1:16" ht="12" customHeight="1" x14ac:dyDescent="0.3"/>
    <row r="59" spans="1:16" ht="12" customHeight="1" x14ac:dyDescent="0.3"/>
    <row r="60" spans="1:16" ht="12" customHeight="1" x14ac:dyDescent="0.3"/>
    <row r="61" spans="1:16" ht="12" customHeight="1" x14ac:dyDescent="0.3"/>
    <row r="62" spans="1:16" ht="12" customHeight="1" x14ac:dyDescent="0.3"/>
    <row r="63" spans="1:16" ht="12" customHeight="1" x14ac:dyDescent="0.3"/>
    <row r="64" spans="1:16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</sheetData>
  <sortState xmlns:xlrd2="http://schemas.microsoft.com/office/spreadsheetml/2017/richdata2" ref="B29:O30">
    <sortCondition descending="1" ref="O29:O30"/>
  </sortState>
  <pageMargins left="0.69" right="0.75" top="1" bottom="0.81" header="0" footer="0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Z973"/>
  <sheetViews>
    <sheetView workbookViewId="0">
      <selection activeCell="A24" sqref="A24"/>
    </sheetView>
  </sheetViews>
  <sheetFormatPr defaultColWidth="13.109375" defaultRowHeight="15" customHeight="1" x14ac:dyDescent="0.3"/>
  <cols>
    <col min="1" max="1" width="4" style="16" customWidth="1"/>
    <col min="2" max="2" width="13.6640625" style="16" bestFit="1" customWidth="1"/>
    <col min="3" max="3" width="14.109375" style="16" customWidth="1"/>
    <col min="4" max="4" width="10.33203125" style="16" bestFit="1" customWidth="1"/>
    <col min="5" max="5" width="8.21875" style="16" customWidth="1"/>
    <col min="6" max="6" width="8.44140625" style="16" customWidth="1"/>
    <col min="7" max="7" width="20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16" width="5.109375" style="16" bestFit="1" customWidth="1"/>
    <col min="17" max="26" width="7.88671875" style="16" customWidth="1"/>
    <col min="27" max="16384" width="13.109375" style="16"/>
  </cols>
  <sheetData>
    <row r="1" spans="1:26" ht="20.399999999999999" x14ac:dyDescent="0.35">
      <c r="A1" s="44" t="s">
        <v>267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6.05" customHeight="1" x14ac:dyDescent="0.3">
      <c r="A2" s="43" t="s">
        <v>253</v>
      </c>
      <c r="B2" s="15"/>
      <c r="C2" s="15"/>
      <c r="D2" s="15"/>
      <c r="E2" s="15"/>
      <c r="G2" s="45">
        <v>45925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2" customHeight="1" x14ac:dyDescent="0.3">
      <c r="A3" s="15"/>
      <c r="B3" s="15"/>
      <c r="C3" s="15"/>
      <c r="D3" s="15"/>
      <c r="E3" s="15"/>
      <c r="F3" s="15"/>
      <c r="G3" s="17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 ht="12" customHeight="1" x14ac:dyDescent="0.3">
      <c r="B4" s="18"/>
      <c r="C4" s="19"/>
      <c r="D4" s="20"/>
      <c r="E4" s="41"/>
      <c r="F4" s="41"/>
      <c r="G4" s="22"/>
      <c r="H4" s="22"/>
      <c r="I4" s="23"/>
      <c r="J4" s="23"/>
      <c r="K4" s="23"/>
      <c r="L4" s="24"/>
      <c r="M4" s="23"/>
      <c r="N4" s="23"/>
      <c r="O4" s="23"/>
      <c r="P4" s="42"/>
    </row>
    <row r="5" spans="1:26" ht="12" customHeight="1" x14ac:dyDescent="0.3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</row>
    <row r="6" spans="1:26" ht="12" customHeight="1" x14ac:dyDescent="0.3">
      <c r="A6" s="15"/>
      <c r="B6" s="15"/>
      <c r="C6" s="46" t="s">
        <v>2</v>
      </c>
      <c r="D6" s="27"/>
      <c r="E6" s="28"/>
      <c r="F6" s="28" t="s">
        <v>240</v>
      </c>
      <c r="G6" s="27"/>
      <c r="H6" s="15"/>
      <c r="I6" s="15"/>
      <c r="J6" s="15"/>
      <c r="K6" s="15"/>
      <c r="L6" s="15"/>
      <c r="M6" s="15"/>
      <c r="N6" s="15"/>
      <c r="O6" s="15"/>
    </row>
    <row r="7" spans="1:26" ht="12" customHeight="1" thickBot="1" x14ac:dyDescent="0.35">
      <c r="A7" s="15"/>
      <c r="B7" s="15"/>
      <c r="C7" s="15"/>
      <c r="D7" s="15"/>
      <c r="E7" s="15"/>
      <c r="F7" s="15"/>
      <c r="G7" s="15"/>
      <c r="H7" s="83" t="s">
        <v>4</v>
      </c>
      <c r="I7" s="84"/>
      <c r="J7" s="84"/>
      <c r="K7" s="84"/>
      <c r="L7" s="84"/>
      <c r="M7" s="84"/>
      <c r="N7" s="85"/>
      <c r="O7" s="15"/>
    </row>
    <row r="8" spans="1:26" ht="12" customHeight="1" thickBot="1" x14ac:dyDescent="0.35">
      <c r="A8" s="62" t="s">
        <v>258</v>
      </c>
      <c r="B8" s="70" t="s">
        <v>5</v>
      </c>
      <c r="C8" s="71" t="s">
        <v>6</v>
      </c>
      <c r="D8" s="72" t="s">
        <v>7</v>
      </c>
      <c r="E8" s="72" t="s">
        <v>8</v>
      </c>
      <c r="F8" s="72"/>
      <c r="G8" s="72" t="s">
        <v>10</v>
      </c>
      <c r="H8" s="73" t="s">
        <v>11</v>
      </c>
      <c r="I8" s="73" t="s">
        <v>12</v>
      </c>
      <c r="J8" s="73" t="s">
        <v>13</v>
      </c>
      <c r="K8" s="74" t="s">
        <v>14</v>
      </c>
      <c r="L8" s="73" t="s">
        <v>15</v>
      </c>
      <c r="M8" s="73" t="s">
        <v>16</v>
      </c>
      <c r="N8" s="73" t="s">
        <v>17</v>
      </c>
      <c r="O8" s="74" t="s">
        <v>18</v>
      </c>
      <c r="P8" s="75" t="s">
        <v>19</v>
      </c>
    </row>
    <row r="9" spans="1:26" ht="16.5" customHeight="1" x14ac:dyDescent="0.3">
      <c r="A9" s="53">
        <v>1</v>
      </c>
      <c r="B9" s="33" t="s">
        <v>201</v>
      </c>
      <c r="C9" s="34" t="s">
        <v>202</v>
      </c>
      <c r="D9" s="35">
        <v>39006</v>
      </c>
      <c r="E9" s="36" t="s">
        <v>203</v>
      </c>
      <c r="F9" s="36" t="s">
        <v>204</v>
      </c>
      <c r="G9" s="36" t="s">
        <v>205</v>
      </c>
      <c r="H9" s="58">
        <v>14.47</v>
      </c>
      <c r="I9" s="58">
        <v>14.82</v>
      </c>
      <c r="J9" s="58">
        <v>13.8</v>
      </c>
      <c r="K9" s="59"/>
      <c r="L9" s="58">
        <v>15.21</v>
      </c>
      <c r="M9" s="58">
        <v>14.87</v>
      </c>
      <c r="N9" s="58">
        <v>14.67</v>
      </c>
      <c r="O9" s="60">
        <f>MAX(H9:N9)</f>
        <v>15.21</v>
      </c>
      <c r="P9" s="61" t="s">
        <v>265</v>
      </c>
    </row>
    <row r="10" spans="1:26" ht="16.5" customHeight="1" x14ac:dyDescent="0.3">
      <c r="A10" s="32">
        <v>2</v>
      </c>
      <c r="B10" s="33" t="s">
        <v>64</v>
      </c>
      <c r="C10" s="34" t="s">
        <v>65</v>
      </c>
      <c r="D10" s="35">
        <v>39225</v>
      </c>
      <c r="E10" s="36" t="s">
        <v>0</v>
      </c>
      <c r="F10" s="36" t="s">
        <v>32</v>
      </c>
      <c r="G10" s="36" t="s">
        <v>36</v>
      </c>
      <c r="H10" s="37" t="s">
        <v>254</v>
      </c>
      <c r="I10" s="37">
        <v>14.93</v>
      </c>
      <c r="J10" s="37">
        <v>14.6</v>
      </c>
      <c r="K10" s="38"/>
      <c r="L10" s="37">
        <v>14.97</v>
      </c>
      <c r="M10" s="37" t="s">
        <v>254</v>
      </c>
      <c r="N10" s="37" t="s">
        <v>254</v>
      </c>
      <c r="O10" s="60">
        <f>MAX(H10:N10)</f>
        <v>14.97</v>
      </c>
      <c r="P10" s="40" t="s">
        <v>264</v>
      </c>
    </row>
    <row r="11" spans="1:26" ht="16.5" customHeight="1" x14ac:dyDescent="0.3">
      <c r="A11" s="53">
        <v>3</v>
      </c>
      <c r="B11" s="33" t="s">
        <v>91</v>
      </c>
      <c r="C11" s="34" t="s">
        <v>92</v>
      </c>
      <c r="D11" s="35">
        <v>39221</v>
      </c>
      <c r="E11" s="36" t="s">
        <v>0</v>
      </c>
      <c r="F11" s="36"/>
      <c r="G11" s="36" t="s">
        <v>93</v>
      </c>
      <c r="H11" s="37">
        <v>10.7</v>
      </c>
      <c r="I11" s="37">
        <v>10.23</v>
      </c>
      <c r="J11" s="37">
        <v>11.33</v>
      </c>
      <c r="K11" s="38"/>
      <c r="L11" s="37">
        <v>11.21</v>
      </c>
      <c r="M11" s="37">
        <v>10.72</v>
      </c>
      <c r="N11" s="37">
        <v>10.19</v>
      </c>
      <c r="O11" s="60">
        <f>MAX(H11:N11)</f>
        <v>11.33</v>
      </c>
      <c r="P11" s="40" t="s">
        <v>263</v>
      </c>
    </row>
    <row r="12" spans="1:26" ht="16.5" customHeight="1" x14ac:dyDescent="0.3">
      <c r="A12" s="18"/>
      <c r="B12" s="19"/>
      <c r="C12" s="20"/>
      <c r="D12" s="21"/>
      <c r="E12" s="22"/>
      <c r="F12" s="22"/>
      <c r="G12" s="22"/>
      <c r="H12" s="23"/>
      <c r="I12" s="23"/>
      <c r="J12" s="23"/>
      <c r="K12" s="24"/>
      <c r="L12" s="23"/>
      <c r="M12" s="23"/>
      <c r="N12" s="23"/>
      <c r="O12" s="76"/>
      <c r="P12" s="26"/>
    </row>
    <row r="13" spans="1:26" ht="12" customHeight="1" x14ac:dyDescent="0.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26" ht="12" customHeight="1" x14ac:dyDescent="0.3">
      <c r="A14" s="47"/>
      <c r="B14" s="47"/>
      <c r="C14" s="48" t="s">
        <v>2</v>
      </c>
      <c r="D14" s="48"/>
      <c r="E14" s="49"/>
      <c r="F14" s="48" t="s">
        <v>23</v>
      </c>
      <c r="G14"/>
      <c r="H14" s="47"/>
      <c r="I14" s="47"/>
      <c r="J14" s="47"/>
      <c r="K14" s="47"/>
      <c r="L14" s="47"/>
      <c r="M14" s="47"/>
      <c r="N14" s="47"/>
      <c r="O14" s="47"/>
      <c r="P14"/>
    </row>
    <row r="15" spans="1:26" ht="12" customHeight="1" thickBot="1" x14ac:dyDescent="0.35">
      <c r="A15" s="47"/>
      <c r="B15" s="47"/>
      <c r="C15" s="47"/>
      <c r="D15" s="47"/>
      <c r="E15" s="47"/>
      <c r="F15" s="47"/>
      <c r="G15" s="47"/>
      <c r="H15" s="50"/>
      <c r="I15" s="51"/>
      <c r="J15" s="51" t="s">
        <v>4</v>
      </c>
      <c r="K15" s="51"/>
      <c r="L15" s="51"/>
      <c r="M15" s="51"/>
      <c r="N15" s="52"/>
      <c r="O15" s="47"/>
      <c r="P15"/>
    </row>
    <row r="16" spans="1:26" ht="12" customHeight="1" thickBot="1" x14ac:dyDescent="0.35">
      <c r="A16" s="62" t="s">
        <v>258</v>
      </c>
      <c r="B16" s="63" t="s">
        <v>5</v>
      </c>
      <c r="C16" s="64" t="s">
        <v>6</v>
      </c>
      <c r="D16" s="65" t="s">
        <v>7</v>
      </c>
      <c r="E16" s="65" t="s">
        <v>8</v>
      </c>
      <c r="F16" s="65" t="s">
        <v>9</v>
      </c>
      <c r="G16" s="65" t="s">
        <v>10</v>
      </c>
      <c r="H16" s="66" t="s">
        <v>11</v>
      </c>
      <c r="I16" s="66" t="s">
        <v>12</v>
      </c>
      <c r="J16" s="66" t="s">
        <v>13</v>
      </c>
      <c r="K16" s="67" t="s">
        <v>14</v>
      </c>
      <c r="L16" s="66" t="s">
        <v>15</v>
      </c>
      <c r="M16" s="66" t="s">
        <v>16</v>
      </c>
      <c r="N16" s="66" t="s">
        <v>17</v>
      </c>
      <c r="O16" s="67" t="s">
        <v>18</v>
      </c>
      <c r="P16" s="68" t="s">
        <v>19</v>
      </c>
    </row>
    <row r="17" spans="1:16" ht="16.5" customHeight="1" x14ac:dyDescent="0.3">
      <c r="A17" s="53">
        <v>1</v>
      </c>
      <c r="B17" s="33" t="s">
        <v>132</v>
      </c>
      <c r="C17" s="34" t="s">
        <v>133</v>
      </c>
      <c r="D17" s="35">
        <v>39974</v>
      </c>
      <c r="E17" s="36" t="s">
        <v>134</v>
      </c>
      <c r="F17" s="36" t="s">
        <v>135</v>
      </c>
      <c r="G17" s="36" t="s">
        <v>136</v>
      </c>
      <c r="H17" s="58" t="s">
        <v>254</v>
      </c>
      <c r="I17" s="58">
        <v>13.53</v>
      </c>
      <c r="J17" s="58">
        <v>13.23</v>
      </c>
      <c r="K17" s="59"/>
      <c r="L17" s="58">
        <v>14.43</v>
      </c>
      <c r="M17" s="58">
        <v>13.19</v>
      </c>
      <c r="N17" s="58">
        <v>14.46</v>
      </c>
      <c r="O17" s="60">
        <f t="shared" ref="O17:O22" si="0">MAX(H17:N17)</f>
        <v>14.46</v>
      </c>
      <c r="P17" s="61" t="str">
        <f>IF(ISBLANK(O17),"",IF(O17&lt;9.5,"",IF(O17&gt;=18.2,"KSM",IF(O17&gt;=16.5,"I A",IF(O17&gt;=14.4,"II A",IF(O17&gt;=12.3,"III A",IF(O17&gt;=10.7,"I JA",IF(O17&gt;=9.5,"II JA"))))))))</f>
        <v>II A</v>
      </c>
    </row>
    <row r="18" spans="1:16" ht="16.5" customHeight="1" x14ac:dyDescent="0.3">
      <c r="A18" s="32">
        <v>2</v>
      </c>
      <c r="B18" s="33" t="s">
        <v>68</v>
      </c>
      <c r="C18" s="34" t="s">
        <v>137</v>
      </c>
      <c r="D18" s="35">
        <v>40007</v>
      </c>
      <c r="E18" s="36" t="s">
        <v>129</v>
      </c>
      <c r="F18" s="36" t="s">
        <v>130</v>
      </c>
      <c r="G18" s="36" t="s">
        <v>138</v>
      </c>
      <c r="H18" s="37">
        <v>11.24</v>
      </c>
      <c r="I18" s="37">
        <v>12.05</v>
      </c>
      <c r="J18" s="37" t="s">
        <v>254</v>
      </c>
      <c r="K18" s="38"/>
      <c r="L18" s="37">
        <v>12.14</v>
      </c>
      <c r="M18" s="37">
        <v>11.86</v>
      </c>
      <c r="N18" s="37">
        <v>13.53</v>
      </c>
      <c r="O18" s="60">
        <f t="shared" si="0"/>
        <v>13.53</v>
      </c>
      <c r="P18" s="61" t="str">
        <f t="shared" ref="P18:P22" si="1">IF(ISBLANK(O18),"",IF(O18&lt;9.5,"",IF(O18&gt;=18.2,"KSM",IF(O18&gt;=16.5,"I A",IF(O18&gt;=14.4,"II A",IF(O18&gt;=12.3,"III A",IF(O18&gt;=10.7,"I JA",IF(O18&gt;=9.5,"II JA"))))))))</f>
        <v>III A</v>
      </c>
    </row>
    <row r="19" spans="1:16" ht="16.5" customHeight="1" x14ac:dyDescent="0.3">
      <c r="A19" s="53">
        <v>3</v>
      </c>
      <c r="B19" s="33" t="s">
        <v>66</v>
      </c>
      <c r="C19" s="34" t="s">
        <v>110</v>
      </c>
      <c r="D19" s="35">
        <v>39561</v>
      </c>
      <c r="E19" s="36" t="s">
        <v>0</v>
      </c>
      <c r="F19" s="36" t="s">
        <v>32</v>
      </c>
      <c r="G19" s="36" t="s">
        <v>54</v>
      </c>
      <c r="H19" s="37">
        <v>11.39</v>
      </c>
      <c r="I19" s="37">
        <v>12.07</v>
      </c>
      <c r="J19" s="37">
        <v>11.71</v>
      </c>
      <c r="K19" s="38"/>
      <c r="L19" s="37">
        <v>11.55</v>
      </c>
      <c r="M19" s="37">
        <v>12.18</v>
      </c>
      <c r="N19" s="37">
        <v>11.74</v>
      </c>
      <c r="O19" s="60">
        <f t="shared" si="0"/>
        <v>12.18</v>
      </c>
      <c r="P19" s="61" t="str">
        <f t="shared" si="1"/>
        <v>I JA</v>
      </c>
    </row>
    <row r="20" spans="1:16" ht="16.5" customHeight="1" x14ac:dyDescent="0.3">
      <c r="A20" s="32">
        <v>4</v>
      </c>
      <c r="B20" s="33" t="s">
        <v>66</v>
      </c>
      <c r="C20" s="34" t="s">
        <v>67</v>
      </c>
      <c r="D20" s="35">
        <v>39816</v>
      </c>
      <c r="E20" s="36" t="s">
        <v>0</v>
      </c>
      <c r="F20" s="36" t="s">
        <v>32</v>
      </c>
      <c r="G20" s="36" t="s">
        <v>54</v>
      </c>
      <c r="H20" s="37">
        <v>11.22</v>
      </c>
      <c r="I20" s="37">
        <v>11.96</v>
      </c>
      <c r="J20" s="37">
        <v>11.85</v>
      </c>
      <c r="K20" s="38"/>
      <c r="L20" s="37">
        <v>12.14</v>
      </c>
      <c r="M20" s="37">
        <v>12</v>
      </c>
      <c r="N20" s="37">
        <v>11.39</v>
      </c>
      <c r="O20" s="60">
        <f t="shared" si="0"/>
        <v>12.14</v>
      </c>
      <c r="P20" s="61" t="str">
        <f t="shared" si="1"/>
        <v>I JA</v>
      </c>
    </row>
    <row r="21" spans="1:16" ht="16.5" customHeight="1" x14ac:dyDescent="0.3">
      <c r="A21" s="53">
        <v>5</v>
      </c>
      <c r="B21" s="33" t="s">
        <v>179</v>
      </c>
      <c r="C21" s="34" t="s">
        <v>180</v>
      </c>
      <c r="D21" s="35">
        <v>40054</v>
      </c>
      <c r="E21" s="36" t="s">
        <v>0</v>
      </c>
      <c r="F21" s="36" t="s">
        <v>32</v>
      </c>
      <c r="G21" s="36" t="s">
        <v>144</v>
      </c>
      <c r="H21" s="37">
        <v>9.51</v>
      </c>
      <c r="I21" s="37">
        <v>10.45</v>
      </c>
      <c r="J21" s="37">
        <v>10.02</v>
      </c>
      <c r="K21" s="38"/>
      <c r="L21" s="37">
        <v>8.9</v>
      </c>
      <c r="M21" s="37">
        <v>9.9499999999999993</v>
      </c>
      <c r="N21" s="37">
        <v>11.85</v>
      </c>
      <c r="O21" s="60">
        <f t="shared" si="0"/>
        <v>11.85</v>
      </c>
      <c r="P21" s="61" t="str">
        <f t="shared" si="1"/>
        <v>I JA</v>
      </c>
    </row>
    <row r="22" spans="1:16" ht="16.5" customHeight="1" x14ac:dyDescent="0.3">
      <c r="A22" s="32">
        <v>6</v>
      </c>
      <c r="B22" s="33" t="s">
        <v>108</v>
      </c>
      <c r="C22" s="34" t="s">
        <v>109</v>
      </c>
      <c r="D22" s="35">
        <v>39679</v>
      </c>
      <c r="E22" s="36" t="s">
        <v>0</v>
      </c>
      <c r="F22" s="36" t="s">
        <v>32</v>
      </c>
      <c r="G22" s="36" t="s">
        <v>54</v>
      </c>
      <c r="H22" s="37">
        <v>10.11</v>
      </c>
      <c r="I22" s="37" t="s">
        <v>254</v>
      </c>
      <c r="J22" s="37">
        <v>10.8</v>
      </c>
      <c r="K22" s="38"/>
      <c r="L22" s="37">
        <v>10.45</v>
      </c>
      <c r="M22" s="37" t="s">
        <v>254</v>
      </c>
      <c r="N22" s="37" t="s">
        <v>254</v>
      </c>
      <c r="O22" s="60">
        <f t="shared" si="0"/>
        <v>10.8</v>
      </c>
      <c r="P22" s="61" t="str">
        <f t="shared" si="1"/>
        <v>I JA</v>
      </c>
    </row>
    <row r="23" spans="1:16" ht="12" customHeight="1" x14ac:dyDescent="0.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 ht="12" customHeight="1" x14ac:dyDescent="0.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 ht="12" customHeight="1" x14ac:dyDescent="0.3">
      <c r="A25" s="47"/>
      <c r="B25" s="47"/>
      <c r="C25" s="48" t="s">
        <v>2</v>
      </c>
      <c r="D25" s="48"/>
      <c r="E25" s="49"/>
      <c r="F25" s="48" t="s">
        <v>24</v>
      </c>
      <c r="G25"/>
      <c r="H25" s="47"/>
      <c r="I25" s="47"/>
      <c r="J25" s="47"/>
      <c r="K25" s="47"/>
      <c r="L25" s="47"/>
      <c r="M25" s="47"/>
      <c r="N25" s="47"/>
      <c r="O25" s="47"/>
      <c r="P25"/>
    </row>
    <row r="26" spans="1:16" ht="12" customHeight="1" thickBot="1" x14ac:dyDescent="0.35">
      <c r="A26" s="47"/>
      <c r="B26" s="47"/>
      <c r="C26" s="47"/>
      <c r="D26" s="47"/>
      <c r="E26" s="47"/>
      <c r="F26" s="47"/>
      <c r="G26" s="47"/>
      <c r="H26" s="50"/>
      <c r="I26" s="51"/>
      <c r="J26" s="51" t="s">
        <v>4</v>
      </c>
      <c r="K26" s="51"/>
      <c r="L26" s="51"/>
      <c r="M26" s="51"/>
      <c r="N26" s="52"/>
      <c r="O26" s="47"/>
      <c r="P26"/>
    </row>
    <row r="27" spans="1:16" ht="12" customHeight="1" thickBot="1" x14ac:dyDescent="0.35">
      <c r="A27" s="62" t="s">
        <v>258</v>
      </c>
      <c r="B27" s="63" t="s">
        <v>5</v>
      </c>
      <c r="C27" s="64" t="s">
        <v>6</v>
      </c>
      <c r="D27" s="65" t="s">
        <v>7</v>
      </c>
      <c r="E27" s="65" t="s">
        <v>8</v>
      </c>
      <c r="F27" s="65" t="s">
        <v>9</v>
      </c>
      <c r="G27" s="65" t="s">
        <v>10</v>
      </c>
      <c r="H27" s="66" t="s">
        <v>11</v>
      </c>
      <c r="I27" s="66" t="s">
        <v>12</v>
      </c>
      <c r="J27" s="66" t="s">
        <v>13</v>
      </c>
      <c r="K27" s="67" t="s">
        <v>14</v>
      </c>
      <c r="L27" s="66" t="s">
        <v>15</v>
      </c>
      <c r="M27" s="66" t="s">
        <v>16</v>
      </c>
      <c r="N27" s="66" t="s">
        <v>17</v>
      </c>
      <c r="O27" s="67" t="s">
        <v>18</v>
      </c>
      <c r="P27" s="68" t="s">
        <v>19</v>
      </c>
    </row>
    <row r="28" spans="1:16" ht="16.5" customHeight="1" x14ac:dyDescent="0.3">
      <c r="A28" s="53">
        <v>1</v>
      </c>
      <c r="B28" s="33" t="s">
        <v>50</v>
      </c>
      <c r="C28" s="34" t="s">
        <v>51</v>
      </c>
      <c r="D28" s="35">
        <v>40393</v>
      </c>
      <c r="E28" s="36" t="s">
        <v>0</v>
      </c>
      <c r="F28" s="36" t="s">
        <v>32</v>
      </c>
      <c r="G28" s="36" t="s">
        <v>36</v>
      </c>
      <c r="H28" s="58">
        <v>10.67</v>
      </c>
      <c r="I28" s="58">
        <v>11.71</v>
      </c>
      <c r="J28" s="58">
        <v>11.94</v>
      </c>
      <c r="K28" s="59"/>
      <c r="L28" s="58">
        <v>11.78</v>
      </c>
      <c r="M28" s="58">
        <v>12.02</v>
      </c>
      <c r="N28" s="58">
        <v>11.49</v>
      </c>
      <c r="O28" s="60">
        <f>MAX(H28:N28)</f>
        <v>12.02</v>
      </c>
      <c r="P28" s="61" t="str">
        <f>IF(ISBLANK(O28),"",IF(O28&lt;9,"",IF(O28&gt;=17,"I A",IF(O28&gt;=14.9,"II A",IF(O28&gt;=13.2,"III A",IF(O28&gt;=11.4,"I JA",IF(O28&gt;=10,"II JA",IF(O28&gt;=9,"III JA"))))))))</f>
        <v>I JA</v>
      </c>
    </row>
    <row r="29" spans="1:16" ht="16.5" customHeight="1" x14ac:dyDescent="0.3">
      <c r="A29" s="32">
        <v>2</v>
      </c>
      <c r="B29" s="33" t="s">
        <v>199</v>
      </c>
      <c r="C29" s="34" t="s">
        <v>200</v>
      </c>
      <c r="D29" s="35">
        <v>40292</v>
      </c>
      <c r="E29" s="36" t="s">
        <v>0</v>
      </c>
      <c r="F29" s="36" t="s">
        <v>32</v>
      </c>
      <c r="G29" s="36" t="s">
        <v>193</v>
      </c>
      <c r="H29" s="37">
        <v>10.11</v>
      </c>
      <c r="I29" s="37">
        <v>10.91</v>
      </c>
      <c r="J29" s="37">
        <v>10.89</v>
      </c>
      <c r="K29" s="38"/>
      <c r="L29" s="37" t="s">
        <v>255</v>
      </c>
      <c r="M29" s="37"/>
      <c r="N29" s="37"/>
      <c r="O29" s="60">
        <f>MAX(H29:N29)</f>
        <v>10.91</v>
      </c>
      <c r="P29" s="61" t="str">
        <f t="shared" ref="P29:P31" si="2">IF(ISBLANK(O29),"",IF(O29&lt;9,"",IF(O29&gt;=17,"I A",IF(O29&gt;=14.9,"II A",IF(O29&gt;=13.2,"III A",IF(O29&gt;=11.4,"I JA",IF(O29&gt;=10,"II JA",IF(O29&gt;=9,"III JA"))))))))</f>
        <v>II JA</v>
      </c>
    </row>
    <row r="30" spans="1:16" ht="16.5" customHeight="1" x14ac:dyDescent="0.3">
      <c r="A30" s="32">
        <v>3</v>
      </c>
      <c r="B30" s="33" t="s">
        <v>84</v>
      </c>
      <c r="C30" s="34" t="s">
        <v>85</v>
      </c>
      <c r="D30" s="35">
        <v>40423</v>
      </c>
      <c r="E30" s="36" t="s">
        <v>0</v>
      </c>
      <c r="F30" s="36" t="s">
        <v>32</v>
      </c>
      <c r="G30" s="36" t="s">
        <v>78</v>
      </c>
      <c r="H30" s="37">
        <v>9.11</v>
      </c>
      <c r="I30" s="37">
        <v>9.4600000000000009</v>
      </c>
      <c r="J30" s="37">
        <v>9.98</v>
      </c>
      <c r="K30" s="38"/>
      <c r="L30" s="37" t="s">
        <v>254</v>
      </c>
      <c r="M30" s="37">
        <v>10</v>
      </c>
      <c r="N30" s="37" t="s">
        <v>254</v>
      </c>
      <c r="O30" s="60">
        <f>MAX(H30:N30)</f>
        <v>10</v>
      </c>
      <c r="P30" s="61" t="str">
        <f t="shared" si="2"/>
        <v>II JA</v>
      </c>
    </row>
    <row r="31" spans="1:16" ht="16.5" customHeight="1" x14ac:dyDescent="0.3">
      <c r="A31" s="32">
        <v>4</v>
      </c>
      <c r="B31" s="33" t="s">
        <v>191</v>
      </c>
      <c r="C31" s="34" t="s">
        <v>207</v>
      </c>
      <c r="D31" s="35">
        <v>40471</v>
      </c>
      <c r="E31" s="36" t="s">
        <v>0</v>
      </c>
      <c r="F31" s="36" t="s">
        <v>32</v>
      </c>
      <c r="G31" s="36" t="s">
        <v>208</v>
      </c>
      <c r="H31" s="37">
        <v>7.5</v>
      </c>
      <c r="I31" s="37">
        <v>7.21</v>
      </c>
      <c r="J31" s="37">
        <v>7.45</v>
      </c>
      <c r="K31" s="38"/>
      <c r="L31" s="37">
        <v>7.5</v>
      </c>
      <c r="M31" s="37">
        <v>8.4</v>
      </c>
      <c r="N31" s="37">
        <v>7.87</v>
      </c>
      <c r="O31" s="60">
        <f>MAX(H31:N31)</f>
        <v>8.4</v>
      </c>
      <c r="P31" s="61" t="str">
        <f t="shared" si="2"/>
        <v/>
      </c>
    </row>
    <row r="32" spans="1:16" ht="12" customHeight="1" x14ac:dyDescent="0.3">
      <c r="B32" s="19"/>
      <c r="C32" s="20"/>
      <c r="D32" s="21"/>
      <c r="E32" s="22"/>
      <c r="F32" s="22"/>
      <c r="G32" s="22"/>
    </row>
    <row r="33" spans="1:16" ht="12" customHeight="1" x14ac:dyDescent="0.3"/>
    <row r="34" spans="1:16" ht="12" customHeight="1" x14ac:dyDescent="0.3">
      <c r="A34" s="47"/>
      <c r="B34" s="47"/>
      <c r="C34" s="48" t="s">
        <v>2</v>
      </c>
      <c r="D34" s="48"/>
      <c r="E34" s="49"/>
      <c r="F34" s="48" t="s">
        <v>239</v>
      </c>
      <c r="G34"/>
      <c r="H34" s="47"/>
      <c r="I34" s="47"/>
      <c r="J34" s="47"/>
      <c r="K34" s="47"/>
      <c r="L34" s="47"/>
      <c r="M34" s="47"/>
      <c r="N34" s="47"/>
      <c r="O34" s="47"/>
      <c r="P34"/>
    </row>
    <row r="35" spans="1:16" ht="12" customHeight="1" thickBot="1" x14ac:dyDescent="0.35">
      <c r="A35" s="47"/>
      <c r="B35" s="47"/>
      <c r="C35" s="47"/>
      <c r="D35" s="47"/>
      <c r="E35" s="47"/>
      <c r="F35" s="47"/>
      <c r="G35" s="47"/>
      <c r="H35" s="50"/>
      <c r="I35" s="51"/>
      <c r="J35" s="51" t="s">
        <v>4</v>
      </c>
      <c r="K35" s="51"/>
      <c r="L35" s="51"/>
      <c r="M35" s="51"/>
      <c r="N35" s="52"/>
      <c r="O35" s="47"/>
      <c r="P35"/>
    </row>
    <row r="36" spans="1:16" ht="12" customHeight="1" thickBot="1" x14ac:dyDescent="0.35">
      <c r="A36" s="62" t="s">
        <v>258</v>
      </c>
      <c r="B36" s="63" t="s">
        <v>5</v>
      </c>
      <c r="C36" s="64" t="s">
        <v>6</v>
      </c>
      <c r="D36" s="65" t="s">
        <v>7</v>
      </c>
      <c r="E36" s="65" t="s">
        <v>8</v>
      </c>
      <c r="F36" s="65" t="s">
        <v>9</v>
      </c>
      <c r="G36" s="65" t="s">
        <v>10</v>
      </c>
      <c r="H36" s="66" t="s">
        <v>11</v>
      </c>
      <c r="I36" s="66" t="s">
        <v>12</v>
      </c>
      <c r="J36" s="66" t="s">
        <v>13</v>
      </c>
      <c r="K36" s="67" t="s">
        <v>14</v>
      </c>
      <c r="L36" s="66" t="s">
        <v>15</v>
      </c>
      <c r="M36" s="66" t="s">
        <v>16</v>
      </c>
      <c r="N36" s="66" t="s">
        <v>17</v>
      </c>
      <c r="O36" s="67" t="s">
        <v>18</v>
      </c>
      <c r="P36" s="68" t="s">
        <v>19</v>
      </c>
    </row>
    <row r="37" spans="1:16" ht="16.5" customHeight="1" x14ac:dyDescent="0.3">
      <c r="A37" s="53">
        <v>1</v>
      </c>
      <c r="B37" s="54" t="s">
        <v>94</v>
      </c>
      <c r="C37" s="55" t="s">
        <v>95</v>
      </c>
      <c r="D37" s="56">
        <v>40992</v>
      </c>
      <c r="E37" s="57" t="s">
        <v>0</v>
      </c>
      <c r="F37" s="57" t="s">
        <v>32</v>
      </c>
      <c r="G37" s="57" t="s">
        <v>54</v>
      </c>
      <c r="H37" s="58">
        <v>10.210000000000001</v>
      </c>
      <c r="I37" s="58">
        <v>9.7100000000000009</v>
      </c>
      <c r="J37" s="58">
        <v>9.99</v>
      </c>
      <c r="K37" s="59"/>
      <c r="L37" s="58">
        <v>8.9700000000000006</v>
      </c>
      <c r="M37" s="58">
        <v>10.119999999999999</v>
      </c>
      <c r="N37" s="58">
        <v>9.77</v>
      </c>
      <c r="O37" s="60">
        <f t="shared" ref="O37:O40" si="3">MAX(H37:N37)</f>
        <v>10.210000000000001</v>
      </c>
      <c r="P37" s="61" t="s">
        <v>262</v>
      </c>
    </row>
    <row r="38" spans="1:16" ht="16.5" customHeight="1" x14ac:dyDescent="0.3">
      <c r="A38" s="53">
        <v>2</v>
      </c>
      <c r="B38" s="54" t="s">
        <v>48</v>
      </c>
      <c r="C38" s="55" t="s">
        <v>104</v>
      </c>
      <c r="D38" s="56">
        <v>41007</v>
      </c>
      <c r="E38" s="57" t="s">
        <v>0</v>
      </c>
      <c r="F38" s="57" t="s">
        <v>32</v>
      </c>
      <c r="G38" s="57" t="s">
        <v>54</v>
      </c>
      <c r="H38" s="58">
        <v>9.9700000000000006</v>
      </c>
      <c r="I38" s="58">
        <v>9.51</v>
      </c>
      <c r="J38" s="58">
        <v>9.6300000000000008</v>
      </c>
      <c r="K38" s="59"/>
      <c r="L38" s="58">
        <v>10.119999999999999</v>
      </c>
      <c r="M38" s="58">
        <v>9.5</v>
      </c>
      <c r="N38" s="58">
        <v>9.5</v>
      </c>
      <c r="O38" s="60">
        <f t="shared" si="3"/>
        <v>10.119999999999999</v>
      </c>
      <c r="P38" s="61" t="s">
        <v>262</v>
      </c>
    </row>
    <row r="39" spans="1:16" ht="16.5" customHeight="1" x14ac:dyDescent="0.3">
      <c r="A39" s="53">
        <v>3</v>
      </c>
      <c r="B39" s="54" t="s">
        <v>225</v>
      </c>
      <c r="C39" s="55" t="s">
        <v>226</v>
      </c>
      <c r="D39" s="56">
        <v>41008</v>
      </c>
      <c r="E39" s="57" t="s">
        <v>0</v>
      </c>
      <c r="F39" s="57" t="s">
        <v>32</v>
      </c>
      <c r="G39" s="57" t="s">
        <v>208</v>
      </c>
      <c r="H39" s="58">
        <v>7.15</v>
      </c>
      <c r="I39" s="58">
        <v>7.14</v>
      </c>
      <c r="J39" s="58">
        <v>8.25</v>
      </c>
      <c r="K39" s="59"/>
      <c r="L39" s="58">
        <v>7.68</v>
      </c>
      <c r="M39" s="58">
        <v>7.35</v>
      </c>
      <c r="N39" s="58">
        <v>7.05</v>
      </c>
      <c r="O39" s="60">
        <f t="shared" si="3"/>
        <v>8.25</v>
      </c>
      <c r="P39" s="61"/>
    </row>
    <row r="40" spans="1:16" ht="16.5" customHeight="1" x14ac:dyDescent="0.3">
      <c r="A40" s="53">
        <v>4</v>
      </c>
      <c r="B40" s="54" t="s">
        <v>49</v>
      </c>
      <c r="C40" s="55" t="s">
        <v>107</v>
      </c>
      <c r="D40" s="56">
        <v>41021</v>
      </c>
      <c r="E40" s="57" t="s">
        <v>0</v>
      </c>
      <c r="F40" s="57" t="s">
        <v>32</v>
      </c>
      <c r="G40" s="57" t="s">
        <v>54</v>
      </c>
      <c r="H40" s="58" t="s">
        <v>254</v>
      </c>
      <c r="I40" s="58">
        <v>7.85</v>
      </c>
      <c r="J40" s="58" t="s">
        <v>254</v>
      </c>
      <c r="K40" s="59"/>
      <c r="L40" s="58">
        <v>7.54</v>
      </c>
      <c r="M40" s="58">
        <v>7.5</v>
      </c>
      <c r="N40" s="58">
        <v>7.95</v>
      </c>
      <c r="O40" s="60">
        <f t="shared" si="3"/>
        <v>7.95</v>
      </c>
      <c r="P40" s="61"/>
    </row>
    <row r="41" spans="1:16" ht="12" customHeight="1" x14ac:dyDescent="0.3"/>
    <row r="42" spans="1:16" ht="12" customHeight="1" x14ac:dyDescent="0.3"/>
    <row r="43" spans="1:16" ht="12" customHeight="1" x14ac:dyDescent="0.3"/>
    <row r="44" spans="1:16" ht="12" customHeight="1" x14ac:dyDescent="0.3"/>
    <row r="45" spans="1:16" ht="12" customHeight="1" x14ac:dyDescent="0.3"/>
    <row r="46" spans="1:16" ht="12" customHeight="1" x14ac:dyDescent="0.3"/>
    <row r="47" spans="1:16" ht="12" customHeight="1" x14ac:dyDescent="0.3"/>
    <row r="48" spans="1:16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</sheetData>
  <sortState xmlns:xlrd2="http://schemas.microsoft.com/office/spreadsheetml/2017/richdata2" ref="B9:O12">
    <sortCondition descending="1" ref="O9:O12"/>
  </sortState>
  <mergeCells count="1">
    <mergeCell ref="H7:N7"/>
  </mergeCells>
  <pageMargins left="0.69" right="0.75" top="1" bottom="0.81" header="0" footer="0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Z979"/>
  <sheetViews>
    <sheetView topLeftCell="A36" workbookViewId="0">
      <selection activeCell="G38" sqref="G38"/>
    </sheetView>
  </sheetViews>
  <sheetFormatPr defaultColWidth="13.109375" defaultRowHeight="15" customHeight="1" x14ac:dyDescent="0.3"/>
  <cols>
    <col min="1" max="1" width="4.5546875" style="16" customWidth="1"/>
    <col min="2" max="2" width="11.88671875" style="16" bestFit="1" customWidth="1"/>
    <col min="3" max="3" width="14.6640625" style="16" bestFit="1" customWidth="1"/>
    <col min="4" max="4" width="10.33203125" style="16" bestFit="1" customWidth="1"/>
    <col min="5" max="5" width="9.6640625" style="16" customWidth="1"/>
    <col min="6" max="6" width="9.44140625" style="16" customWidth="1"/>
    <col min="7" max="7" width="15.10937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16" width="4.77734375" style="16" bestFit="1" customWidth="1"/>
    <col min="17" max="26" width="7.88671875" style="16" customWidth="1"/>
    <col min="27" max="16384" width="13.109375" style="16"/>
  </cols>
  <sheetData>
    <row r="1" spans="1:26" ht="20.399999999999999" x14ac:dyDescent="0.35">
      <c r="A1" s="44" t="s">
        <v>267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6.05" customHeight="1" x14ac:dyDescent="0.3">
      <c r="A2" s="43" t="s">
        <v>253</v>
      </c>
      <c r="B2" s="15"/>
      <c r="C2" s="15"/>
      <c r="D2" s="15"/>
      <c r="E2" s="15"/>
      <c r="G2" s="45">
        <v>45925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1.55" customHeight="1" x14ac:dyDescent="0.3">
      <c r="A3" s="18"/>
      <c r="B3" s="19"/>
      <c r="C3" s="20"/>
      <c r="D3" s="21"/>
      <c r="E3" s="22"/>
      <c r="F3" s="22"/>
      <c r="G3" s="22"/>
      <c r="H3" s="23"/>
      <c r="I3" s="23"/>
      <c r="J3" s="23"/>
      <c r="K3" s="24"/>
      <c r="L3" s="23"/>
      <c r="M3" s="23"/>
      <c r="N3" s="23"/>
      <c r="O3" s="25"/>
      <c r="P3" s="26"/>
    </row>
    <row r="4" spans="1:26" ht="12" customHeight="1" x14ac:dyDescent="0.3">
      <c r="A4" s="15"/>
      <c r="B4" s="15"/>
      <c r="C4" s="46" t="s">
        <v>27</v>
      </c>
      <c r="D4" s="27"/>
      <c r="E4" s="28" t="s">
        <v>21</v>
      </c>
      <c r="F4" s="28"/>
      <c r="G4" s="27"/>
      <c r="H4" s="15"/>
      <c r="I4" s="15"/>
      <c r="J4" s="15"/>
      <c r="K4" s="15"/>
      <c r="L4" s="15"/>
      <c r="M4" s="15"/>
      <c r="N4" s="15"/>
      <c r="O4" s="15"/>
    </row>
    <row r="5" spans="1:26" ht="12" customHeight="1" thickBot="1" x14ac:dyDescent="0.35">
      <c r="A5" s="15"/>
      <c r="B5" s="15"/>
      <c r="C5" s="15"/>
      <c r="D5" s="15"/>
      <c r="E5" s="15"/>
      <c r="F5" s="15"/>
      <c r="G5" s="15"/>
      <c r="H5" s="29"/>
      <c r="I5" s="30"/>
      <c r="J5" s="30" t="s">
        <v>4</v>
      </c>
      <c r="K5" s="30"/>
      <c r="L5" s="30"/>
      <c r="M5" s="30"/>
      <c r="N5" s="31"/>
      <c r="O5" s="15"/>
    </row>
    <row r="6" spans="1:26" ht="12" customHeight="1" thickBot="1" x14ac:dyDescent="0.35">
      <c r="A6" s="62" t="s">
        <v>258</v>
      </c>
      <c r="B6" s="70" t="s">
        <v>5</v>
      </c>
      <c r="C6" s="71" t="s">
        <v>6</v>
      </c>
      <c r="D6" s="72" t="s">
        <v>7</v>
      </c>
      <c r="E6" s="72" t="s">
        <v>8</v>
      </c>
      <c r="F6" s="72" t="s">
        <v>9</v>
      </c>
      <c r="G6" s="72" t="s">
        <v>10</v>
      </c>
      <c r="H6" s="73" t="s">
        <v>11</v>
      </c>
      <c r="I6" s="73" t="s">
        <v>12</v>
      </c>
      <c r="J6" s="73" t="s">
        <v>13</v>
      </c>
      <c r="K6" s="74" t="s">
        <v>14</v>
      </c>
      <c r="L6" s="73" t="s">
        <v>15</v>
      </c>
      <c r="M6" s="73" t="s">
        <v>16</v>
      </c>
      <c r="N6" s="73" t="s">
        <v>17</v>
      </c>
      <c r="O6" s="74" t="s">
        <v>18</v>
      </c>
      <c r="P6" s="75" t="s">
        <v>19</v>
      </c>
    </row>
    <row r="7" spans="1:26" ht="16.5" customHeight="1" x14ac:dyDescent="0.3">
      <c r="A7" s="53">
        <v>1</v>
      </c>
      <c r="B7" s="33" t="s">
        <v>34</v>
      </c>
      <c r="C7" s="34" t="s">
        <v>35</v>
      </c>
      <c r="D7" s="35">
        <v>37924</v>
      </c>
      <c r="E7" s="36" t="s">
        <v>0</v>
      </c>
      <c r="F7" s="36" t="s">
        <v>32</v>
      </c>
      <c r="G7" s="36" t="s">
        <v>36</v>
      </c>
      <c r="H7" s="58">
        <v>32.799999999999997</v>
      </c>
      <c r="I7" s="58">
        <v>29.41</v>
      </c>
      <c r="J7" s="58">
        <v>31</v>
      </c>
      <c r="K7" s="79"/>
      <c r="L7" s="58">
        <v>31.37</v>
      </c>
      <c r="M7" s="58">
        <v>30.9</v>
      </c>
      <c r="N7" s="58">
        <v>31.17</v>
      </c>
      <c r="O7" s="60">
        <f>MAX(H7:N7)</f>
        <v>32.799999999999997</v>
      </c>
      <c r="P7" s="61" t="str">
        <f>IF(ISBLANK(O7),"",IF(O7&lt;16,"",IF(O7&gt;=59,"TSM",IF(O7&gt;=54,"SM",IF(O7&gt;=48,"KSM",IF(O7&gt;=41,"I A",IF(O7&gt;=33,"II A",IF(O7&gt;=27,"III A",IF(O7&gt;=23,"I JA",IF(O7&gt;=19,"II JA",IF(O7&gt;=16,"III JA")))))))))))</f>
        <v>III A</v>
      </c>
    </row>
    <row r="8" spans="1:26" ht="16.5" customHeight="1" x14ac:dyDescent="0.3">
      <c r="A8" s="32">
        <v>2</v>
      </c>
      <c r="B8" s="33" t="s">
        <v>230</v>
      </c>
      <c r="C8" s="34" t="s">
        <v>231</v>
      </c>
      <c r="D8" s="35">
        <v>38476</v>
      </c>
      <c r="E8" s="36" t="s">
        <v>0</v>
      </c>
      <c r="F8" s="36" t="s">
        <v>32</v>
      </c>
      <c r="G8" s="36" t="s">
        <v>208</v>
      </c>
      <c r="H8" s="37">
        <v>27.4</v>
      </c>
      <c r="I8" s="37" t="s">
        <v>254</v>
      </c>
      <c r="J8" s="37" t="s">
        <v>255</v>
      </c>
      <c r="K8" s="24"/>
      <c r="L8" s="37"/>
      <c r="M8" s="37"/>
      <c r="N8" s="37"/>
      <c r="O8" s="60">
        <f>MAX(H8:N8)</f>
        <v>27.4</v>
      </c>
      <c r="P8" s="40" t="str">
        <f>IF(ISBLANK(O8),"",IF(O8&lt;16,"",IF(O8&gt;=59,"TSM",IF(O8&gt;=54,"SM",IF(O8&gt;=48,"KSM",IF(O8&gt;=41,"I A",IF(O8&gt;=33,"II A",IF(O8&gt;=27,"III A",IF(O8&gt;=23,"I JA",IF(O8&gt;=19,"II JA",IF(O8&gt;=16,"III JA")))))))))))</f>
        <v>III A</v>
      </c>
    </row>
    <row r="9" spans="1:26" ht="16.5" customHeight="1" x14ac:dyDescent="0.3">
      <c r="A9" s="32">
        <v>3</v>
      </c>
      <c r="B9" s="33" t="s">
        <v>177</v>
      </c>
      <c r="C9" s="34" t="s">
        <v>178</v>
      </c>
      <c r="D9" s="35">
        <v>30404</v>
      </c>
      <c r="E9" s="36" t="s">
        <v>0</v>
      </c>
      <c r="F9" s="36" t="s">
        <v>32</v>
      </c>
      <c r="G9" s="36" t="s">
        <v>141</v>
      </c>
      <c r="H9" s="37">
        <v>26.8</v>
      </c>
      <c r="I9" s="37" t="s">
        <v>255</v>
      </c>
      <c r="J9" s="37"/>
      <c r="K9" s="38"/>
      <c r="L9" s="37"/>
      <c r="M9" s="37"/>
      <c r="N9" s="37"/>
      <c r="O9" s="60">
        <f>MAX(H9:N9)</f>
        <v>26.8</v>
      </c>
      <c r="P9" s="40" t="str">
        <f>IF(ISBLANK(O9),"",IF(O9&lt;16,"",IF(O9&gt;=59,"TSM",IF(O9&gt;=54,"SM",IF(O9&gt;=48,"KSM",IF(O9&gt;=41,"I A",IF(O9&gt;=33,"II A",IF(O9&gt;=27,"III A",IF(O9&gt;=23,"I JA",IF(O9&gt;=19,"II JA",IF(O9&gt;=16,"III JA")))))))))))</f>
        <v>I JA</v>
      </c>
    </row>
    <row r="10" spans="1:26" ht="12" customHeight="1" x14ac:dyDescent="0.3">
      <c r="B10" s="19"/>
      <c r="C10" s="20"/>
      <c r="D10" s="21"/>
      <c r="E10" s="22"/>
      <c r="F10" s="22"/>
      <c r="G10" s="22"/>
    </row>
    <row r="11" spans="1:26" ht="12" customHeight="1" x14ac:dyDescent="0.3">
      <c r="B11" s="19"/>
      <c r="C11" s="20"/>
      <c r="D11" s="21"/>
      <c r="E11" s="22"/>
      <c r="F11" s="22"/>
      <c r="G11" s="22"/>
    </row>
    <row r="12" spans="1:26" ht="12" customHeight="1" x14ac:dyDescent="0.3">
      <c r="A12" s="15"/>
      <c r="B12" s="15"/>
      <c r="C12" s="46" t="s">
        <v>27</v>
      </c>
      <c r="D12" s="27"/>
      <c r="E12" s="27" t="s">
        <v>3</v>
      </c>
      <c r="H12" s="15"/>
      <c r="I12" s="15"/>
      <c r="J12" s="15"/>
      <c r="K12" s="15"/>
      <c r="L12" s="15"/>
      <c r="M12" s="15"/>
      <c r="N12" s="15"/>
      <c r="O12" s="15"/>
    </row>
    <row r="13" spans="1:26" ht="12" customHeight="1" thickBot="1" x14ac:dyDescent="0.35">
      <c r="A13" s="15"/>
      <c r="B13" s="15"/>
      <c r="C13" s="15"/>
      <c r="D13" s="15"/>
      <c r="E13" s="15"/>
      <c r="F13" s="15"/>
      <c r="G13" s="15"/>
      <c r="H13" s="29"/>
      <c r="I13" s="30"/>
      <c r="J13" s="30" t="s">
        <v>4</v>
      </c>
      <c r="K13" s="30"/>
      <c r="L13" s="30"/>
      <c r="M13" s="30"/>
      <c r="N13" s="31"/>
      <c r="O13" s="15"/>
    </row>
    <row r="14" spans="1:26" ht="12" customHeight="1" thickBot="1" x14ac:dyDescent="0.35">
      <c r="A14" s="62" t="s">
        <v>258</v>
      </c>
      <c r="B14" s="70" t="s">
        <v>5</v>
      </c>
      <c r="C14" s="71" t="s">
        <v>6</v>
      </c>
      <c r="D14" s="72" t="s">
        <v>7</v>
      </c>
      <c r="E14" s="72" t="s">
        <v>8</v>
      </c>
      <c r="F14" s="72" t="s">
        <v>9</v>
      </c>
      <c r="G14" s="72" t="s">
        <v>10</v>
      </c>
      <c r="H14" s="73" t="s">
        <v>11</v>
      </c>
      <c r="I14" s="73" t="s">
        <v>12</v>
      </c>
      <c r="J14" s="73" t="s">
        <v>13</v>
      </c>
      <c r="K14" s="74" t="s">
        <v>14</v>
      </c>
      <c r="L14" s="73" t="s">
        <v>15</v>
      </c>
      <c r="M14" s="73" t="s">
        <v>16</v>
      </c>
      <c r="N14" s="73" t="s">
        <v>17</v>
      </c>
      <c r="O14" s="74" t="s">
        <v>18</v>
      </c>
      <c r="P14" s="75" t="s">
        <v>19</v>
      </c>
    </row>
    <row r="15" spans="1:26" ht="16.5" customHeight="1" x14ac:dyDescent="0.3">
      <c r="A15" s="53">
        <v>1</v>
      </c>
      <c r="B15" s="33" t="s">
        <v>41</v>
      </c>
      <c r="C15" s="34" t="s">
        <v>42</v>
      </c>
      <c r="D15" s="35">
        <v>39561</v>
      </c>
      <c r="E15" s="36" t="s">
        <v>0</v>
      </c>
      <c r="F15" s="36" t="s">
        <v>32</v>
      </c>
      <c r="G15" s="36" t="s">
        <v>36</v>
      </c>
      <c r="H15" s="58">
        <v>36.299999999999997</v>
      </c>
      <c r="I15" s="58" t="s">
        <v>254</v>
      </c>
      <c r="J15" s="58">
        <v>32.82</v>
      </c>
      <c r="K15" s="59"/>
      <c r="L15" s="58">
        <v>35.299999999999997</v>
      </c>
      <c r="M15" s="58">
        <v>35.840000000000003</v>
      </c>
      <c r="N15" s="58" t="s">
        <v>254</v>
      </c>
      <c r="O15" s="60">
        <f>MAX(H15:N15)</f>
        <v>36.299999999999997</v>
      </c>
      <c r="P15" s="61" t="str">
        <f>IF(ISBLANK(O15),"",IF(O15&lt;16,"",IF(O15&gt;=59,"TSM",IF(O15&gt;=54,"SM",IF(O15&gt;=48,"KSM",IF(O15&gt;=41,"I A",IF(O15&gt;=33,"II A",IF(O15&gt;=27,"III A",IF(O15&gt;=23,"I JA",IF(O15&gt;=19,"II JA",IF(O15&gt;=16,"III JA")))))))))))</f>
        <v>II A</v>
      </c>
    </row>
    <row r="16" spans="1:26" ht="16.5" customHeight="1" x14ac:dyDescent="0.3">
      <c r="A16" s="32">
        <v>2</v>
      </c>
      <c r="B16" s="33" t="s">
        <v>39</v>
      </c>
      <c r="C16" s="34" t="s">
        <v>40</v>
      </c>
      <c r="D16" s="35">
        <v>39220</v>
      </c>
      <c r="E16" s="36" t="s">
        <v>0</v>
      </c>
      <c r="F16" s="36" t="s">
        <v>32</v>
      </c>
      <c r="G16" s="36" t="s">
        <v>36</v>
      </c>
      <c r="H16" s="37">
        <v>28.9</v>
      </c>
      <c r="I16" s="37">
        <v>31.27</v>
      </c>
      <c r="J16" s="37">
        <v>31.33</v>
      </c>
      <c r="K16" s="38"/>
      <c r="L16" s="37">
        <v>36.1</v>
      </c>
      <c r="M16" s="37">
        <v>33.86</v>
      </c>
      <c r="N16" s="37">
        <v>33.33</v>
      </c>
      <c r="O16" s="60">
        <f>MAX(H16:N16)</f>
        <v>36.1</v>
      </c>
      <c r="P16" s="40" t="str">
        <f>IF(ISBLANK(O16),"",IF(O16&lt;16,"",IF(O16&gt;=59,"TSM",IF(O16&gt;=54,"SM",IF(O16&gt;=48,"KSM",IF(O16&gt;=41,"I A",IF(O16&gt;=33,"II A",IF(O16&gt;=27,"III A",IF(O16&gt;=23,"I JA",IF(O16&gt;=19,"II JA",IF(O16&gt;=16,"III JA")))))))))))</f>
        <v>II A</v>
      </c>
    </row>
    <row r="17" spans="1:16" ht="16.5" customHeight="1" x14ac:dyDescent="0.3">
      <c r="A17" s="18"/>
      <c r="B17" s="19"/>
      <c r="C17" s="20"/>
      <c r="D17" s="21"/>
      <c r="E17" s="22"/>
      <c r="F17" s="22"/>
      <c r="G17" s="22"/>
      <c r="H17" s="23"/>
      <c r="I17" s="23"/>
      <c r="J17" s="23"/>
      <c r="K17" s="24"/>
      <c r="L17" s="23"/>
      <c r="M17" s="23"/>
      <c r="N17" s="23"/>
      <c r="O17" s="25"/>
      <c r="P17" s="26"/>
    </row>
    <row r="18" spans="1:16" ht="12" customHeight="1" x14ac:dyDescent="0.3">
      <c r="A18"/>
      <c r="B18" s="19"/>
      <c r="C18" s="20"/>
      <c r="D18" s="21"/>
      <c r="E18" s="22"/>
      <c r="F18" s="22"/>
      <c r="G18" s="22"/>
      <c r="H18"/>
      <c r="I18"/>
      <c r="J18"/>
      <c r="K18"/>
      <c r="L18"/>
      <c r="M18"/>
      <c r="N18"/>
      <c r="O18"/>
      <c r="P18"/>
    </row>
    <row r="19" spans="1:16" ht="12" customHeight="1" x14ac:dyDescent="0.3">
      <c r="A19" s="47"/>
      <c r="B19" s="47"/>
      <c r="C19" s="46" t="s">
        <v>27</v>
      </c>
      <c r="D19" s="48"/>
      <c r="E19" s="48" t="s">
        <v>74</v>
      </c>
      <c r="G19"/>
      <c r="H19" s="47"/>
      <c r="I19" s="47"/>
      <c r="J19" s="47"/>
      <c r="K19" s="47"/>
      <c r="L19" s="47"/>
      <c r="M19" s="47"/>
      <c r="N19" s="47"/>
      <c r="O19" s="47"/>
      <c r="P19"/>
    </row>
    <row r="20" spans="1:16" ht="12" customHeight="1" thickBot="1" x14ac:dyDescent="0.35">
      <c r="A20" s="47"/>
      <c r="B20" s="47"/>
      <c r="C20" s="47"/>
      <c r="D20" s="47"/>
      <c r="E20" s="47"/>
      <c r="F20" s="47"/>
      <c r="G20" s="47"/>
      <c r="H20" s="50"/>
      <c r="I20" s="51"/>
      <c r="J20" s="51" t="s">
        <v>4</v>
      </c>
      <c r="K20" s="51"/>
      <c r="L20" s="51"/>
      <c r="M20" s="51"/>
      <c r="N20" s="52"/>
      <c r="O20" s="47"/>
      <c r="P20"/>
    </row>
    <row r="21" spans="1:16" ht="12" customHeight="1" thickBot="1" x14ac:dyDescent="0.35">
      <c r="A21" s="62" t="s">
        <v>258</v>
      </c>
      <c r="B21" s="63" t="s">
        <v>5</v>
      </c>
      <c r="C21" s="64" t="s">
        <v>6</v>
      </c>
      <c r="D21" s="65" t="s">
        <v>7</v>
      </c>
      <c r="E21" s="65" t="s">
        <v>8</v>
      </c>
      <c r="F21" s="65" t="s">
        <v>9</v>
      </c>
      <c r="G21" s="65" t="s">
        <v>10</v>
      </c>
      <c r="H21" s="66" t="s">
        <v>11</v>
      </c>
      <c r="I21" s="66" t="s">
        <v>12</v>
      </c>
      <c r="J21" s="66" t="s">
        <v>13</v>
      </c>
      <c r="K21" s="67" t="s">
        <v>14</v>
      </c>
      <c r="L21" s="66" t="s">
        <v>15</v>
      </c>
      <c r="M21" s="66" t="s">
        <v>16</v>
      </c>
      <c r="N21" s="66" t="s">
        <v>17</v>
      </c>
      <c r="O21" s="67" t="s">
        <v>18</v>
      </c>
      <c r="P21" s="68" t="s">
        <v>19</v>
      </c>
    </row>
    <row r="22" spans="1:16" ht="16.5" customHeight="1" x14ac:dyDescent="0.3">
      <c r="A22" s="53">
        <v>1</v>
      </c>
      <c r="B22" s="33" t="s">
        <v>46</v>
      </c>
      <c r="C22" s="34" t="s">
        <v>47</v>
      </c>
      <c r="D22" s="35">
        <v>40168</v>
      </c>
      <c r="E22" s="36" t="s">
        <v>0</v>
      </c>
      <c r="F22" s="36" t="s">
        <v>32</v>
      </c>
      <c r="G22" s="36" t="s">
        <v>36</v>
      </c>
      <c r="H22" s="58" t="s">
        <v>254</v>
      </c>
      <c r="I22" s="58" t="s">
        <v>254</v>
      </c>
      <c r="J22" s="58">
        <v>34.119999999999997</v>
      </c>
      <c r="K22" s="59"/>
      <c r="L22" s="58">
        <v>39.28</v>
      </c>
      <c r="M22" s="58">
        <v>37.69</v>
      </c>
      <c r="N22" s="58">
        <v>38.299999999999997</v>
      </c>
      <c r="O22" s="60">
        <f t="shared" ref="O22:O27" si="0">MAX(H22:N22)</f>
        <v>39.28</v>
      </c>
      <c r="P22" s="40" t="str">
        <f>IF(ISBLANK(O22),"",IF(O22&lt;17.5,"",IF(O22&gt;=50,"KSM",IF(O22&gt;=43,"I A",IF(O22&gt;=35,"II A",IF(O22&gt;=29,"III A",IF(O22&gt;=24.5,"I JA",IF(O22&gt;=20.5,"II JA",IF(O22&gt;=17.5,"III JA")))))))))</f>
        <v>II A</v>
      </c>
    </row>
    <row r="23" spans="1:16" ht="16.5" customHeight="1" x14ac:dyDescent="0.3">
      <c r="A23" s="32">
        <v>2</v>
      </c>
      <c r="B23" s="33" t="s">
        <v>127</v>
      </c>
      <c r="C23" s="34" t="s">
        <v>128</v>
      </c>
      <c r="D23" s="35">
        <v>39658</v>
      </c>
      <c r="E23" s="36" t="s">
        <v>129</v>
      </c>
      <c r="F23" s="36" t="s">
        <v>130</v>
      </c>
      <c r="G23" s="77" t="s">
        <v>131</v>
      </c>
      <c r="H23" s="37">
        <v>37.75</v>
      </c>
      <c r="I23" s="37">
        <v>38.770000000000003</v>
      </c>
      <c r="J23" s="37">
        <v>34.840000000000003</v>
      </c>
      <c r="K23" s="38"/>
      <c r="L23" s="37">
        <v>36</v>
      </c>
      <c r="M23" s="37">
        <v>35.619999999999997</v>
      </c>
      <c r="N23" s="37">
        <v>37.22</v>
      </c>
      <c r="O23" s="60">
        <f t="shared" si="0"/>
        <v>38.770000000000003</v>
      </c>
      <c r="P23" s="40" t="str">
        <f>IF(ISBLANK(O23),"",IF(O23&lt;17.5,"",IF(O23&gt;=50,"KSM",IF(O23&gt;=43,"I A",IF(O23&gt;=35,"II A",IF(O23&gt;=29,"III A",IF(O23&gt;=24.5,"I JA",IF(O23&gt;=20.5,"II JA",IF(O23&gt;=17.5,"III JA")))))))))</f>
        <v>II A</v>
      </c>
    </row>
    <row r="24" spans="1:16" ht="16.5" customHeight="1" x14ac:dyDescent="0.3">
      <c r="A24" s="32">
        <v>3</v>
      </c>
      <c r="B24" s="33" t="s">
        <v>44</v>
      </c>
      <c r="C24" s="34" t="s">
        <v>45</v>
      </c>
      <c r="D24" s="35">
        <v>40073</v>
      </c>
      <c r="E24" s="36" t="s">
        <v>0</v>
      </c>
      <c r="F24" s="36" t="s">
        <v>32</v>
      </c>
      <c r="G24" s="36" t="s">
        <v>33</v>
      </c>
      <c r="H24" s="37">
        <v>30.1</v>
      </c>
      <c r="I24" s="37">
        <v>30.65</v>
      </c>
      <c r="J24" s="37">
        <v>29.35</v>
      </c>
      <c r="K24" s="38"/>
      <c r="L24" s="37">
        <v>31.15</v>
      </c>
      <c r="M24" s="37">
        <v>31.58</v>
      </c>
      <c r="N24" s="37">
        <v>31.2</v>
      </c>
      <c r="O24" s="60">
        <f t="shared" si="0"/>
        <v>31.58</v>
      </c>
      <c r="P24" s="40" t="str">
        <f>IF(ISBLANK(O24),"",IF(O24&lt;17.5,"",IF(O24&gt;=50,"KSM",IF(O24&gt;=43,"I A",IF(O24&gt;=35,"II A",IF(O24&gt;=29,"III A",IF(O24&gt;=24.5,"I JA",IF(O24&gt;=20.5,"II JA",IF(O24&gt;=17.5,"III JA")))))))))</f>
        <v>III A</v>
      </c>
    </row>
    <row r="25" spans="1:16" ht="16.5" customHeight="1" x14ac:dyDescent="0.3">
      <c r="A25" s="32">
        <v>4</v>
      </c>
      <c r="B25" s="33" t="s">
        <v>164</v>
      </c>
      <c r="C25" s="34" t="s">
        <v>165</v>
      </c>
      <c r="D25" s="35">
        <v>40041</v>
      </c>
      <c r="E25" s="36" t="s">
        <v>0</v>
      </c>
      <c r="F25" s="36" t="s">
        <v>32</v>
      </c>
      <c r="G25" s="36" t="s">
        <v>36</v>
      </c>
      <c r="H25" s="37">
        <v>28.9</v>
      </c>
      <c r="I25" s="37" t="s">
        <v>254</v>
      </c>
      <c r="J25" s="37">
        <v>25.95</v>
      </c>
      <c r="K25" s="38"/>
      <c r="L25" s="37" t="s">
        <v>254</v>
      </c>
      <c r="M25" s="37" t="s">
        <v>254</v>
      </c>
      <c r="N25" s="37">
        <v>25.3</v>
      </c>
      <c r="O25" s="60">
        <f t="shared" si="0"/>
        <v>28.9</v>
      </c>
      <c r="P25" s="40" t="str">
        <f>IF(ISBLANK(O25),"",IF(O25&lt;17.5,"",IF(O25&gt;=50,"KSM",IF(O25&gt;=43,"I A",IF(O25&gt;=35,"II A",IF(O25&gt;=29,"III A",IF(O25&gt;=24.5,"I JA",IF(O25&gt;=20.5,"II JA",IF(O25&gt;=17.5,"III JA")))))))))</f>
        <v>I JA</v>
      </c>
    </row>
    <row r="26" spans="1:16" ht="16.5" customHeight="1" x14ac:dyDescent="0.3">
      <c r="A26" s="32">
        <v>5</v>
      </c>
      <c r="B26" s="33" t="s">
        <v>59</v>
      </c>
      <c r="C26" s="34" t="s">
        <v>149</v>
      </c>
      <c r="D26" s="35">
        <v>39576</v>
      </c>
      <c r="E26" s="36" t="s">
        <v>0</v>
      </c>
      <c r="F26" s="36" t="s">
        <v>32</v>
      </c>
      <c r="G26" s="36" t="s">
        <v>144</v>
      </c>
      <c r="H26" s="37">
        <v>23.15</v>
      </c>
      <c r="I26" s="37">
        <v>23.67</v>
      </c>
      <c r="J26" s="37">
        <v>25.62</v>
      </c>
      <c r="K26" s="38"/>
      <c r="L26" s="37">
        <v>23.1</v>
      </c>
      <c r="M26" s="37">
        <v>24.76</v>
      </c>
      <c r="N26" s="37">
        <v>25.68</v>
      </c>
      <c r="O26" s="60">
        <f t="shared" si="0"/>
        <v>25.68</v>
      </c>
      <c r="P26" s="40" t="str">
        <f t="shared" ref="P26:P27" si="1">IF(ISBLANK(O26),"",IF(O26&lt;17.5,"",IF(O26&gt;=50,"KSM",IF(O26&gt;=43,"I A",IF(O26&gt;=35,"II A",IF(O26&gt;=29,"III A",IF(O26&gt;=24.5,"I JA",IF(O26&gt;=20.5,"II JA",IF(O26&gt;=17.5,"III JA")))))))))</f>
        <v>I JA</v>
      </c>
    </row>
    <row r="27" spans="1:16" ht="16.5" customHeight="1" x14ac:dyDescent="0.3">
      <c r="A27" s="32">
        <v>6</v>
      </c>
      <c r="B27" s="33" t="s">
        <v>147</v>
      </c>
      <c r="C27" s="34" t="s">
        <v>176</v>
      </c>
      <c r="D27" s="35">
        <v>39763</v>
      </c>
      <c r="E27" s="36" t="s">
        <v>0</v>
      </c>
      <c r="F27" s="36" t="s">
        <v>32</v>
      </c>
      <c r="G27" s="36" t="s">
        <v>144</v>
      </c>
      <c r="H27" s="37">
        <v>20.37</v>
      </c>
      <c r="I27" s="37">
        <v>22.19</v>
      </c>
      <c r="J27" s="37">
        <v>18.899999999999999</v>
      </c>
      <c r="K27" s="38"/>
      <c r="L27" s="37" t="s">
        <v>254</v>
      </c>
      <c r="M27" s="37">
        <v>20.58</v>
      </c>
      <c r="N27" s="37" t="s">
        <v>254</v>
      </c>
      <c r="O27" s="60">
        <f t="shared" si="0"/>
        <v>22.19</v>
      </c>
      <c r="P27" s="40" t="str">
        <f t="shared" si="1"/>
        <v>II JA</v>
      </c>
    </row>
    <row r="28" spans="1:16" ht="10.8" customHeight="1" x14ac:dyDescent="0.3">
      <c r="A28"/>
      <c r="B28" s="19"/>
      <c r="C28" s="20"/>
      <c r="D28" s="21"/>
      <c r="E28" s="22"/>
      <c r="F28" s="22"/>
      <c r="G28" s="22"/>
      <c r="H28"/>
      <c r="I28"/>
      <c r="J28"/>
      <c r="K28"/>
      <c r="L28"/>
      <c r="M28"/>
      <c r="N28"/>
      <c r="O28"/>
      <c r="P28"/>
    </row>
    <row r="29" spans="1:16" ht="10.8" customHeight="1" x14ac:dyDescent="0.3">
      <c r="A29"/>
      <c r="B29" s="19"/>
      <c r="C29" s="20"/>
      <c r="D29" s="21"/>
      <c r="E29" s="22"/>
      <c r="F29" s="22"/>
      <c r="G29" s="22"/>
      <c r="H29"/>
      <c r="I29"/>
      <c r="J29"/>
      <c r="K29"/>
      <c r="L29"/>
      <c r="M29"/>
      <c r="N29"/>
      <c r="O29"/>
      <c r="P29"/>
    </row>
    <row r="30" spans="1:16" ht="12" customHeight="1" x14ac:dyDescent="0.3">
      <c r="A30" s="47"/>
      <c r="B30" s="47"/>
      <c r="C30" s="46" t="s">
        <v>27</v>
      </c>
      <c r="D30" s="48"/>
      <c r="E30" s="48" t="s">
        <v>75</v>
      </c>
      <c r="G30"/>
      <c r="H30" s="47"/>
      <c r="I30" s="47"/>
      <c r="J30" s="47"/>
      <c r="K30" s="47"/>
      <c r="L30" s="47"/>
      <c r="M30" s="47"/>
      <c r="N30" s="47"/>
      <c r="O30" s="47"/>
      <c r="P30"/>
    </row>
    <row r="31" spans="1:16" ht="12" customHeight="1" thickBot="1" x14ac:dyDescent="0.35">
      <c r="A31" s="47"/>
      <c r="B31" s="47"/>
      <c r="C31" s="47"/>
      <c r="D31" s="47"/>
      <c r="E31" s="47"/>
      <c r="F31" s="47"/>
      <c r="G31" s="47"/>
      <c r="H31" s="50"/>
      <c r="I31" s="51"/>
      <c r="J31" s="51" t="s">
        <v>4</v>
      </c>
      <c r="K31" s="51"/>
      <c r="L31" s="51"/>
      <c r="M31" s="51"/>
      <c r="N31" s="52"/>
      <c r="O31" s="47"/>
      <c r="P31"/>
    </row>
    <row r="32" spans="1:16" ht="12" customHeight="1" thickBot="1" x14ac:dyDescent="0.35">
      <c r="A32" s="62" t="s">
        <v>258</v>
      </c>
      <c r="B32" s="63" t="s">
        <v>5</v>
      </c>
      <c r="C32" s="64" t="s">
        <v>6</v>
      </c>
      <c r="D32" s="65" t="s">
        <v>7</v>
      </c>
      <c r="E32" s="65" t="s">
        <v>8</v>
      </c>
      <c r="F32" s="65" t="s">
        <v>9</v>
      </c>
      <c r="G32" s="65" t="s">
        <v>10</v>
      </c>
      <c r="H32" s="66" t="s">
        <v>11</v>
      </c>
      <c r="I32" s="66" t="s">
        <v>12</v>
      </c>
      <c r="J32" s="66" t="s">
        <v>13</v>
      </c>
      <c r="K32" s="67" t="s">
        <v>14</v>
      </c>
      <c r="L32" s="66" t="s">
        <v>15</v>
      </c>
      <c r="M32" s="66" t="s">
        <v>16</v>
      </c>
      <c r="N32" s="66" t="s">
        <v>17</v>
      </c>
      <c r="O32" s="67" t="s">
        <v>18</v>
      </c>
      <c r="P32" s="68" t="s">
        <v>19</v>
      </c>
    </row>
    <row r="33" spans="1:16" ht="16.5" customHeight="1" x14ac:dyDescent="0.3">
      <c r="A33" s="53">
        <v>1</v>
      </c>
      <c r="B33" s="33" t="s">
        <v>38</v>
      </c>
      <c r="C33" s="34" t="s">
        <v>198</v>
      </c>
      <c r="D33" s="35">
        <v>40466</v>
      </c>
      <c r="E33" s="36" t="s">
        <v>0</v>
      </c>
      <c r="F33" s="36" t="s">
        <v>32</v>
      </c>
      <c r="G33" s="36" t="s">
        <v>193</v>
      </c>
      <c r="H33" s="58">
        <v>23.01</v>
      </c>
      <c r="I33" s="58" t="s">
        <v>254</v>
      </c>
      <c r="J33" s="58">
        <v>16.420000000000002</v>
      </c>
      <c r="K33" s="59"/>
      <c r="L33" s="58">
        <v>16.93</v>
      </c>
      <c r="M33" s="58" t="s">
        <v>254</v>
      </c>
      <c r="N33" s="58">
        <v>18.45</v>
      </c>
      <c r="O33" s="60">
        <f>MAX(H33:N33)</f>
        <v>23.01</v>
      </c>
      <c r="P33" s="40" t="str">
        <f>IF(ISBLANK(O33),"",IF(O33&lt;19,"",IF(O33&gt;=45,"I A",IF(O33&gt;=37,"II A",IF(O33&gt;=31,"III A",IF(O33&gt;=26,"I JA",IF(O33&gt;=22,"II JA",IF(O33&gt;=19,"III JA"))))))))</f>
        <v>II JA</v>
      </c>
    </row>
    <row r="34" spans="1:16" ht="16.5" customHeight="1" x14ac:dyDescent="0.3">
      <c r="A34" s="32">
        <v>2</v>
      </c>
      <c r="B34" s="33" t="s">
        <v>41</v>
      </c>
      <c r="C34" s="34" t="s">
        <v>148</v>
      </c>
      <c r="D34" s="35">
        <v>40286</v>
      </c>
      <c r="E34" s="36" t="s">
        <v>0</v>
      </c>
      <c r="F34" s="36" t="s">
        <v>32</v>
      </c>
      <c r="G34" s="36" t="s">
        <v>144</v>
      </c>
      <c r="H34" s="37">
        <v>19.329999999999998</v>
      </c>
      <c r="I34" s="37">
        <v>22</v>
      </c>
      <c r="J34" s="37">
        <v>16.27</v>
      </c>
      <c r="K34" s="38"/>
      <c r="L34" s="37">
        <v>21.82</v>
      </c>
      <c r="M34" s="37">
        <v>20.45</v>
      </c>
      <c r="N34" s="37">
        <v>20.21</v>
      </c>
      <c r="O34" s="60">
        <f>MAX(H34:N34)</f>
        <v>22</v>
      </c>
      <c r="P34" s="40" t="str">
        <f>IF(ISBLANK(O34),"",IF(O34&lt;19,"",IF(O34&gt;=45,"I A",IF(O34&gt;=37,"II A",IF(O34&gt;=31,"III A",IF(O34&gt;=26,"I JA",IF(O34&gt;=22,"II JA",IF(O34&gt;=19,"III JA"))))))))</f>
        <v>II JA</v>
      </c>
    </row>
    <row r="35" spans="1:16" ht="12" customHeight="1" x14ac:dyDescent="0.3"/>
    <row r="36" spans="1:16" ht="12" customHeight="1" x14ac:dyDescent="0.3"/>
    <row r="37" spans="1:16" ht="12" customHeight="1" x14ac:dyDescent="0.3"/>
    <row r="38" spans="1:16" ht="12" customHeight="1" x14ac:dyDescent="0.3">
      <c r="A38" s="47"/>
      <c r="B38" s="47"/>
      <c r="C38" s="46" t="s">
        <v>27</v>
      </c>
      <c r="D38" s="48"/>
      <c r="E38" s="48" t="s">
        <v>242</v>
      </c>
      <c r="G38"/>
      <c r="H38" s="47"/>
      <c r="I38" s="47"/>
      <c r="J38" s="47"/>
      <c r="K38" s="47"/>
      <c r="L38" s="47"/>
      <c r="M38" s="47"/>
      <c r="N38" s="47"/>
      <c r="O38" s="47"/>
      <c r="P38"/>
    </row>
    <row r="39" spans="1:16" ht="12" customHeight="1" thickBot="1" x14ac:dyDescent="0.35">
      <c r="A39" s="47"/>
      <c r="B39" s="47"/>
      <c r="C39" s="47"/>
      <c r="D39" s="47"/>
      <c r="E39" s="47"/>
      <c r="F39" s="47"/>
      <c r="G39" s="47"/>
      <c r="H39" s="50"/>
      <c r="I39" s="51"/>
      <c r="J39" s="51" t="s">
        <v>4</v>
      </c>
      <c r="K39" s="51"/>
      <c r="L39" s="51"/>
      <c r="M39" s="51"/>
      <c r="N39" s="52"/>
      <c r="O39" s="47"/>
      <c r="P39"/>
    </row>
    <row r="40" spans="1:16" ht="12" customHeight="1" thickBot="1" x14ac:dyDescent="0.35">
      <c r="A40" s="62" t="s">
        <v>258</v>
      </c>
      <c r="B40" s="63" t="s">
        <v>5</v>
      </c>
      <c r="C40" s="64" t="s">
        <v>6</v>
      </c>
      <c r="D40" s="65" t="s">
        <v>7</v>
      </c>
      <c r="E40" s="65" t="s">
        <v>8</v>
      </c>
      <c r="F40" s="65" t="s">
        <v>9</v>
      </c>
      <c r="G40" s="65" t="s">
        <v>10</v>
      </c>
      <c r="H40" s="66" t="s">
        <v>11</v>
      </c>
      <c r="I40" s="66" t="s">
        <v>12</v>
      </c>
      <c r="J40" s="66" t="s">
        <v>13</v>
      </c>
      <c r="K40" s="67" t="s">
        <v>14</v>
      </c>
      <c r="L40" s="66" t="s">
        <v>15</v>
      </c>
      <c r="M40" s="66" t="s">
        <v>16</v>
      </c>
      <c r="N40" s="66" t="s">
        <v>17</v>
      </c>
      <c r="O40" s="67" t="s">
        <v>18</v>
      </c>
      <c r="P40" s="68" t="s">
        <v>19</v>
      </c>
    </row>
    <row r="41" spans="1:16" ht="16.5" customHeight="1" x14ac:dyDescent="0.3">
      <c r="A41" s="53">
        <v>1</v>
      </c>
      <c r="B41" s="33" t="s">
        <v>196</v>
      </c>
      <c r="C41" s="34" t="s">
        <v>197</v>
      </c>
      <c r="D41" s="35">
        <v>41244</v>
      </c>
      <c r="E41" s="36" t="s">
        <v>129</v>
      </c>
      <c r="F41" s="36" t="s">
        <v>129</v>
      </c>
      <c r="G41" s="36" t="s">
        <v>252</v>
      </c>
      <c r="H41" s="58">
        <v>35.47</v>
      </c>
      <c r="I41" s="58">
        <v>35.6</v>
      </c>
      <c r="J41" s="58">
        <v>41</v>
      </c>
      <c r="K41" s="59"/>
      <c r="L41" s="58">
        <v>36.799999999999997</v>
      </c>
      <c r="M41" s="58">
        <v>37</v>
      </c>
      <c r="N41" s="58">
        <v>37.47</v>
      </c>
      <c r="O41" s="60">
        <f t="shared" ref="O41:O48" si="2">MAX(H41:N41)</f>
        <v>41</v>
      </c>
      <c r="P41" s="40" t="str">
        <f>IF(ISBLANK(O41),"",IF(O41&lt;19,"",IF(O41&gt;=45,"I A",IF(O41&gt;=37,"II A",IF(O41&gt;=31,"III A",IF(O41&gt;=26,"I JA",IF(O41&gt;=22,"II JA",IF(O41&gt;=19,"III JA"))))))))</f>
        <v>II A</v>
      </c>
    </row>
    <row r="42" spans="1:16" ht="16.5" customHeight="1" x14ac:dyDescent="0.3">
      <c r="A42" s="32">
        <v>2</v>
      </c>
      <c r="B42" s="33" t="s">
        <v>145</v>
      </c>
      <c r="C42" s="34" t="s">
        <v>146</v>
      </c>
      <c r="D42" s="35">
        <v>41190</v>
      </c>
      <c r="E42" s="36" t="s">
        <v>0</v>
      </c>
      <c r="F42" s="36" t="s">
        <v>32</v>
      </c>
      <c r="G42" s="36" t="s">
        <v>141</v>
      </c>
      <c r="H42" s="37">
        <v>16.22</v>
      </c>
      <c r="I42" s="37">
        <v>23.47</v>
      </c>
      <c r="J42" s="37">
        <v>19.57</v>
      </c>
      <c r="K42" s="38"/>
      <c r="L42" s="37">
        <v>22.9</v>
      </c>
      <c r="M42" s="37">
        <v>22.54</v>
      </c>
      <c r="N42" s="37">
        <v>24.07</v>
      </c>
      <c r="O42" s="60">
        <f t="shared" si="2"/>
        <v>24.07</v>
      </c>
      <c r="P42" s="40" t="str">
        <f t="shared" ref="P42:P45" si="3">IF(ISBLANK(O42),"",IF(O42&lt;19,"",IF(O42&gt;=45,"I A",IF(O42&gt;=37,"II A",IF(O42&gt;=31,"III A",IF(O42&gt;=26,"I JA",IF(O42&gt;=22,"II JA",IF(O42&gt;=19,"III JA"))))))))</f>
        <v>II JA</v>
      </c>
    </row>
    <row r="43" spans="1:16" ht="16.5" customHeight="1" x14ac:dyDescent="0.3">
      <c r="A43" s="32">
        <v>3</v>
      </c>
      <c r="B43" s="33" t="s">
        <v>142</v>
      </c>
      <c r="C43" s="34" t="s">
        <v>143</v>
      </c>
      <c r="D43" s="35">
        <v>41022</v>
      </c>
      <c r="E43" s="36" t="s">
        <v>0</v>
      </c>
      <c r="F43" s="36" t="s">
        <v>32</v>
      </c>
      <c r="G43" s="36" t="s">
        <v>144</v>
      </c>
      <c r="H43" s="37">
        <v>22.58</v>
      </c>
      <c r="I43" s="37">
        <v>21.6</v>
      </c>
      <c r="J43" s="37">
        <v>18.760000000000002</v>
      </c>
      <c r="K43" s="38"/>
      <c r="L43" s="37">
        <v>20.25</v>
      </c>
      <c r="M43" s="37">
        <v>21.76</v>
      </c>
      <c r="N43" s="37">
        <v>21.44</v>
      </c>
      <c r="O43" s="60">
        <f t="shared" si="2"/>
        <v>22.58</v>
      </c>
      <c r="P43" s="40" t="str">
        <f t="shared" si="3"/>
        <v>II JA</v>
      </c>
    </row>
    <row r="44" spans="1:16" ht="16.5" customHeight="1" x14ac:dyDescent="0.3">
      <c r="A44" s="32">
        <v>4</v>
      </c>
      <c r="B44" s="33" t="s">
        <v>147</v>
      </c>
      <c r="C44" s="34" t="s">
        <v>148</v>
      </c>
      <c r="D44" s="35">
        <v>41155</v>
      </c>
      <c r="E44" s="36" t="s">
        <v>0</v>
      </c>
      <c r="F44" s="36" t="s">
        <v>32</v>
      </c>
      <c r="G44" s="36" t="s">
        <v>141</v>
      </c>
      <c r="H44" s="37">
        <v>19.78</v>
      </c>
      <c r="I44" s="37">
        <v>16.52</v>
      </c>
      <c r="J44" s="37">
        <v>22.07</v>
      </c>
      <c r="K44" s="38"/>
      <c r="L44" s="37">
        <v>20.6</v>
      </c>
      <c r="M44" s="37">
        <v>13.46</v>
      </c>
      <c r="N44" s="37">
        <v>15.04</v>
      </c>
      <c r="O44" s="60">
        <f t="shared" si="2"/>
        <v>22.07</v>
      </c>
      <c r="P44" s="40" t="str">
        <f t="shared" si="3"/>
        <v>II JA</v>
      </c>
    </row>
    <row r="45" spans="1:16" ht="16.5" customHeight="1" x14ac:dyDescent="0.3">
      <c r="A45" s="32">
        <v>5</v>
      </c>
      <c r="B45" s="33" t="s">
        <v>237</v>
      </c>
      <c r="C45" s="34" t="s">
        <v>257</v>
      </c>
      <c r="D45" s="35">
        <v>41186</v>
      </c>
      <c r="E45" s="36" t="s">
        <v>114</v>
      </c>
      <c r="F45" s="36"/>
      <c r="G45" s="36" t="s">
        <v>118</v>
      </c>
      <c r="H45" s="37" t="s">
        <v>254</v>
      </c>
      <c r="I45" s="37" t="s">
        <v>254</v>
      </c>
      <c r="J45" s="37">
        <v>17.100000000000001</v>
      </c>
      <c r="K45" s="38"/>
      <c r="L45" s="37" t="s">
        <v>254</v>
      </c>
      <c r="M45" s="37">
        <v>22</v>
      </c>
      <c r="N45" s="37">
        <v>14.26</v>
      </c>
      <c r="O45" s="60">
        <f t="shared" si="2"/>
        <v>22</v>
      </c>
      <c r="P45" s="40" t="str">
        <f t="shared" si="3"/>
        <v>II JA</v>
      </c>
    </row>
    <row r="46" spans="1:16" ht="16.5" customHeight="1" x14ac:dyDescent="0.3">
      <c r="A46" s="32">
        <v>6</v>
      </c>
      <c r="B46" s="33" t="s">
        <v>43</v>
      </c>
      <c r="C46" s="34" t="s">
        <v>167</v>
      </c>
      <c r="D46" s="35">
        <v>42212</v>
      </c>
      <c r="E46" s="36" t="s">
        <v>0</v>
      </c>
      <c r="F46" s="36" t="s">
        <v>32</v>
      </c>
      <c r="G46" s="36" t="s">
        <v>36</v>
      </c>
      <c r="H46" s="37">
        <v>13.06</v>
      </c>
      <c r="I46" s="37">
        <v>13.31</v>
      </c>
      <c r="J46" s="37">
        <v>14</v>
      </c>
      <c r="K46" s="38"/>
      <c r="L46" s="37">
        <v>15.75</v>
      </c>
      <c r="M46" s="37">
        <v>14.86</v>
      </c>
      <c r="N46" s="37" t="s">
        <v>254</v>
      </c>
      <c r="O46" s="60">
        <f t="shared" si="2"/>
        <v>15.75</v>
      </c>
      <c r="P46" s="40"/>
    </row>
    <row r="47" spans="1:16" ht="16.5" customHeight="1" x14ac:dyDescent="0.3">
      <c r="A47" s="32">
        <v>7</v>
      </c>
      <c r="B47" s="33" t="s">
        <v>172</v>
      </c>
      <c r="C47" s="34" t="s">
        <v>173</v>
      </c>
      <c r="D47" s="35">
        <v>41827</v>
      </c>
      <c r="E47" s="36" t="s">
        <v>0</v>
      </c>
      <c r="F47" s="36" t="s">
        <v>32</v>
      </c>
      <c r="G47" s="36" t="s">
        <v>36</v>
      </c>
      <c r="H47" s="37" t="s">
        <v>254</v>
      </c>
      <c r="I47" s="37">
        <v>12.55</v>
      </c>
      <c r="J47" s="37" t="s">
        <v>254</v>
      </c>
      <c r="K47" s="38"/>
      <c r="L47" s="37" t="s">
        <v>256</v>
      </c>
      <c r="M47" s="37">
        <v>13.65</v>
      </c>
      <c r="N47" s="37"/>
      <c r="O47" s="60">
        <f t="shared" si="2"/>
        <v>13.65</v>
      </c>
      <c r="P47" s="40"/>
    </row>
    <row r="48" spans="1:16" ht="16.5" customHeight="1" x14ac:dyDescent="0.3">
      <c r="A48" s="32">
        <v>8</v>
      </c>
      <c r="B48" s="33" t="s">
        <v>227</v>
      </c>
      <c r="C48" s="34" t="s">
        <v>216</v>
      </c>
      <c r="D48" s="35">
        <v>41009</v>
      </c>
      <c r="E48" s="36" t="s">
        <v>0</v>
      </c>
      <c r="F48" s="36" t="s">
        <v>32</v>
      </c>
      <c r="G48" s="36" t="s">
        <v>208</v>
      </c>
      <c r="H48" s="37">
        <v>10.86</v>
      </c>
      <c r="I48" s="37">
        <v>11.7</v>
      </c>
      <c r="J48" s="37" t="s">
        <v>254</v>
      </c>
      <c r="K48" s="38"/>
      <c r="L48" s="37">
        <v>11.74</v>
      </c>
      <c r="M48" s="37">
        <v>10.42</v>
      </c>
      <c r="N48" s="37"/>
      <c r="O48" s="60">
        <f t="shared" si="2"/>
        <v>11.74</v>
      </c>
      <c r="P48" s="40"/>
    </row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  <row r="974" ht="12" customHeight="1" x14ac:dyDescent="0.3"/>
    <row r="975" ht="12" customHeight="1" x14ac:dyDescent="0.3"/>
    <row r="976" ht="12" customHeight="1" x14ac:dyDescent="0.3"/>
    <row r="977" ht="12" customHeight="1" x14ac:dyDescent="0.3"/>
    <row r="978" ht="12" customHeight="1" x14ac:dyDescent="0.3"/>
    <row r="979" ht="12" customHeight="1" x14ac:dyDescent="0.3"/>
  </sheetData>
  <sortState xmlns:xlrd2="http://schemas.microsoft.com/office/spreadsheetml/2017/richdata2" ref="B48:O56">
    <sortCondition descending="1" ref="O48:O56"/>
  </sortState>
  <pageMargins left="0.69" right="0.75" top="1" bottom="0.81" header="0" footer="0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Z967"/>
  <sheetViews>
    <sheetView topLeftCell="A36" zoomScale="110" zoomScaleNormal="110" workbookViewId="0">
      <selection activeCell="A3" sqref="A3"/>
    </sheetView>
  </sheetViews>
  <sheetFormatPr defaultColWidth="13.109375" defaultRowHeight="15" customHeight="1" x14ac:dyDescent="0.3"/>
  <cols>
    <col min="1" max="1" width="4" style="16" customWidth="1"/>
    <col min="2" max="2" width="12.33203125" style="16" bestFit="1" customWidth="1"/>
    <col min="3" max="3" width="12.33203125" style="16" customWidth="1"/>
    <col min="4" max="4" width="10.33203125" style="16" bestFit="1" customWidth="1"/>
    <col min="5" max="5" width="10.88671875" style="16" customWidth="1"/>
    <col min="6" max="6" width="8.88671875" style="16" customWidth="1"/>
    <col min="7" max="7" width="20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16" width="5.109375" style="16" bestFit="1" customWidth="1"/>
    <col min="17" max="26" width="7.88671875" style="16" customWidth="1"/>
    <col min="27" max="16384" width="13.109375" style="16"/>
  </cols>
  <sheetData>
    <row r="1" spans="1:26" ht="20.399999999999999" x14ac:dyDescent="0.35">
      <c r="A1" s="44" t="s">
        <v>267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6.05" customHeight="1" x14ac:dyDescent="0.3">
      <c r="A2" s="43" t="s">
        <v>253</v>
      </c>
      <c r="B2" s="15"/>
      <c r="C2" s="15"/>
      <c r="D2" s="15"/>
      <c r="E2" s="15"/>
      <c r="G2" s="45">
        <v>45925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2" customHeight="1" x14ac:dyDescent="0.3">
      <c r="A3" s="15"/>
      <c r="B3" s="15"/>
      <c r="C3" s="15"/>
      <c r="D3" s="15"/>
      <c r="E3" s="15"/>
      <c r="F3" s="15"/>
      <c r="G3" s="17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 ht="12" customHeight="1" x14ac:dyDescent="0.3">
      <c r="B4" s="18"/>
      <c r="C4" s="19"/>
      <c r="D4" s="20"/>
      <c r="E4" s="41"/>
      <c r="F4" s="41"/>
      <c r="G4" s="22"/>
      <c r="H4" s="22"/>
      <c r="I4" s="23"/>
      <c r="J4" s="23"/>
      <c r="K4" s="23"/>
      <c r="L4" s="24"/>
      <c r="M4" s="23"/>
      <c r="N4" s="23"/>
      <c r="O4" s="23"/>
      <c r="P4" s="42"/>
    </row>
    <row r="5" spans="1:26" ht="12" customHeight="1" x14ac:dyDescent="0.3">
      <c r="B5" s="18"/>
      <c r="C5" s="19"/>
      <c r="D5" s="20"/>
      <c r="E5" s="41"/>
      <c r="F5" s="41"/>
      <c r="G5" s="22"/>
      <c r="H5" s="22"/>
      <c r="I5" s="23"/>
      <c r="J5" s="23"/>
      <c r="K5" s="23"/>
      <c r="L5" s="24"/>
      <c r="M5" s="23"/>
      <c r="N5" s="23"/>
      <c r="O5" s="23"/>
      <c r="P5" s="42"/>
    </row>
    <row r="6" spans="1:26" ht="12" customHeight="1" x14ac:dyDescent="0.3">
      <c r="A6" s="47"/>
      <c r="B6" s="47"/>
      <c r="C6" s="46" t="s">
        <v>27</v>
      </c>
      <c r="D6" s="48"/>
      <c r="E6" s="49"/>
      <c r="F6" s="48" t="s">
        <v>243</v>
      </c>
      <c r="G6"/>
      <c r="H6" s="47"/>
      <c r="I6" s="47"/>
      <c r="J6" s="47"/>
      <c r="K6" s="47"/>
      <c r="L6" s="47"/>
      <c r="M6" s="47"/>
      <c r="N6" s="47"/>
      <c r="O6" s="47"/>
      <c r="P6"/>
    </row>
    <row r="7" spans="1:26" ht="12" customHeight="1" thickBot="1" x14ac:dyDescent="0.35">
      <c r="A7" s="15"/>
      <c r="B7" s="15"/>
      <c r="C7" s="15"/>
      <c r="D7" s="15"/>
      <c r="E7" s="15"/>
      <c r="F7" s="15"/>
      <c r="G7" s="15"/>
      <c r="H7" s="29"/>
      <c r="I7" s="30"/>
      <c r="J7" s="30" t="s">
        <v>4</v>
      </c>
      <c r="K7" s="30"/>
      <c r="L7" s="30"/>
      <c r="M7" s="30"/>
      <c r="N7" s="31"/>
      <c r="O7" s="15"/>
    </row>
    <row r="8" spans="1:26" ht="12" customHeight="1" thickBot="1" x14ac:dyDescent="0.35">
      <c r="A8" s="62" t="s">
        <v>258</v>
      </c>
      <c r="B8" s="70" t="s">
        <v>5</v>
      </c>
      <c r="C8" s="71" t="s">
        <v>6</v>
      </c>
      <c r="D8" s="72" t="s">
        <v>7</v>
      </c>
      <c r="E8" s="72" t="s">
        <v>8</v>
      </c>
      <c r="F8" s="72" t="s">
        <v>9</v>
      </c>
      <c r="G8" s="72" t="s">
        <v>10</v>
      </c>
      <c r="H8" s="73" t="s">
        <v>11</v>
      </c>
      <c r="I8" s="73" t="s">
        <v>12</v>
      </c>
      <c r="J8" s="73" t="s">
        <v>13</v>
      </c>
      <c r="K8" s="74" t="s">
        <v>14</v>
      </c>
      <c r="L8" s="73" t="s">
        <v>15</v>
      </c>
      <c r="M8" s="73" t="s">
        <v>16</v>
      </c>
      <c r="N8" s="73" t="s">
        <v>17</v>
      </c>
      <c r="O8" s="74" t="s">
        <v>18</v>
      </c>
      <c r="P8" s="75" t="s">
        <v>19</v>
      </c>
    </row>
    <row r="9" spans="1:26" ht="16.5" customHeight="1" x14ac:dyDescent="0.3">
      <c r="A9" s="53">
        <v>1</v>
      </c>
      <c r="B9" s="33" t="s">
        <v>152</v>
      </c>
      <c r="C9" s="34" t="s">
        <v>153</v>
      </c>
      <c r="D9" s="35">
        <v>39364</v>
      </c>
      <c r="E9" s="36" t="s">
        <v>0</v>
      </c>
      <c r="F9" s="36" t="s">
        <v>32</v>
      </c>
      <c r="G9" s="36" t="s">
        <v>144</v>
      </c>
      <c r="H9" s="58">
        <v>39.020000000000003</v>
      </c>
      <c r="I9" s="58" t="s">
        <v>254</v>
      </c>
      <c r="J9" s="58">
        <v>41.43</v>
      </c>
      <c r="K9" s="59"/>
      <c r="L9" s="58">
        <v>39.549999999999997</v>
      </c>
      <c r="M9" s="58" t="s">
        <v>254</v>
      </c>
      <c r="N9" s="58" t="s">
        <v>255</v>
      </c>
      <c r="O9" s="60">
        <f>MAX(H9:N9)</f>
        <v>41.43</v>
      </c>
      <c r="P9" s="61" t="s">
        <v>260</v>
      </c>
    </row>
    <row r="10" spans="1:26" ht="16.5" customHeight="1" x14ac:dyDescent="0.3">
      <c r="A10" s="32">
        <v>2</v>
      </c>
      <c r="B10" s="33" t="s">
        <v>154</v>
      </c>
      <c r="C10" s="34" t="s">
        <v>155</v>
      </c>
      <c r="D10" s="35">
        <v>39088</v>
      </c>
      <c r="E10" s="36" t="s">
        <v>0</v>
      </c>
      <c r="F10" s="36" t="s">
        <v>32</v>
      </c>
      <c r="G10" s="36" t="s">
        <v>144</v>
      </c>
      <c r="H10" s="37">
        <v>30.05</v>
      </c>
      <c r="I10" s="37">
        <v>35.549999999999997</v>
      </c>
      <c r="J10" s="37">
        <v>32.880000000000003</v>
      </c>
      <c r="K10" s="38"/>
      <c r="L10" s="37">
        <v>33.25</v>
      </c>
      <c r="M10" s="37" t="s">
        <v>254</v>
      </c>
      <c r="N10" s="37">
        <v>32.450000000000003</v>
      </c>
      <c r="O10" s="60">
        <f>MAX(H10:N10)</f>
        <v>35.549999999999997</v>
      </c>
      <c r="P10" s="61" t="s">
        <v>260</v>
      </c>
    </row>
    <row r="11" spans="1:26" ht="16.5" customHeight="1" x14ac:dyDescent="0.3">
      <c r="A11" s="18"/>
      <c r="B11" s="19"/>
      <c r="C11" s="20"/>
      <c r="D11" s="21"/>
      <c r="E11" s="22"/>
      <c r="F11" s="22"/>
      <c r="G11" s="22"/>
      <c r="H11" s="23"/>
      <c r="I11" s="23"/>
      <c r="J11" s="23"/>
      <c r="K11" s="24"/>
      <c r="L11" s="23"/>
      <c r="M11" s="23"/>
      <c r="N11" s="23"/>
      <c r="O11" s="25"/>
      <c r="P11" s="26"/>
    </row>
    <row r="12" spans="1:26" ht="12" customHeight="1" x14ac:dyDescent="0.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26" ht="12" customHeight="1" x14ac:dyDescent="0.3">
      <c r="A13" s="47"/>
      <c r="B13" s="47"/>
      <c r="C13" s="46" t="s">
        <v>27</v>
      </c>
      <c r="D13" s="48"/>
      <c r="E13" s="49"/>
      <c r="F13" s="48" t="s">
        <v>72</v>
      </c>
      <c r="G13"/>
      <c r="H13" s="47"/>
      <c r="I13" s="47"/>
      <c r="J13" s="47"/>
      <c r="K13" s="47"/>
      <c r="L13" s="47"/>
      <c r="M13" s="47"/>
      <c r="N13" s="47"/>
      <c r="O13" s="47"/>
      <c r="P13"/>
    </row>
    <row r="14" spans="1:26" ht="12" customHeight="1" thickBot="1" x14ac:dyDescent="0.35">
      <c r="A14" s="15"/>
      <c r="B14" s="15"/>
      <c r="C14" s="15"/>
      <c r="D14" s="15"/>
      <c r="E14" s="15"/>
      <c r="F14" s="15"/>
      <c r="G14" s="15"/>
      <c r="H14" s="29"/>
      <c r="I14" s="30"/>
      <c r="J14" s="30" t="s">
        <v>4</v>
      </c>
      <c r="K14" s="30"/>
      <c r="L14" s="30"/>
      <c r="M14" s="30"/>
      <c r="N14" s="31"/>
      <c r="O14" s="15"/>
    </row>
    <row r="15" spans="1:26" ht="12" customHeight="1" thickBot="1" x14ac:dyDescent="0.35">
      <c r="A15" s="62" t="s">
        <v>258</v>
      </c>
      <c r="B15" s="70" t="s">
        <v>5</v>
      </c>
      <c r="C15" s="71" t="s">
        <v>6</v>
      </c>
      <c r="D15" s="72" t="s">
        <v>7</v>
      </c>
      <c r="E15" s="72" t="s">
        <v>8</v>
      </c>
      <c r="F15" s="72" t="s">
        <v>9</v>
      </c>
      <c r="G15" s="72" t="s">
        <v>10</v>
      </c>
      <c r="H15" s="73" t="s">
        <v>11</v>
      </c>
      <c r="I15" s="73" t="s">
        <v>12</v>
      </c>
      <c r="J15" s="73" t="s">
        <v>13</v>
      </c>
      <c r="K15" s="74" t="s">
        <v>14</v>
      </c>
      <c r="L15" s="73" t="s">
        <v>15</v>
      </c>
      <c r="M15" s="73" t="s">
        <v>16</v>
      </c>
      <c r="N15" s="73" t="s">
        <v>17</v>
      </c>
      <c r="O15" s="74" t="s">
        <v>18</v>
      </c>
      <c r="P15" s="75" t="s">
        <v>19</v>
      </c>
    </row>
    <row r="16" spans="1:26" ht="16.5" customHeight="1" x14ac:dyDescent="0.3">
      <c r="A16" s="53">
        <v>1</v>
      </c>
      <c r="B16" s="33" t="s">
        <v>194</v>
      </c>
      <c r="C16" s="34" t="s">
        <v>195</v>
      </c>
      <c r="D16" s="35">
        <v>39775</v>
      </c>
      <c r="E16" s="36" t="s">
        <v>0</v>
      </c>
      <c r="F16" s="36" t="s">
        <v>32</v>
      </c>
      <c r="G16" s="36" t="s">
        <v>37</v>
      </c>
      <c r="H16" s="58" t="s">
        <v>254</v>
      </c>
      <c r="I16" s="58" t="s">
        <v>254</v>
      </c>
      <c r="J16" s="58">
        <v>50.64</v>
      </c>
      <c r="K16" s="59"/>
      <c r="L16" s="58" t="s">
        <v>254</v>
      </c>
      <c r="M16" s="58">
        <v>58.98</v>
      </c>
      <c r="N16" s="58" t="s">
        <v>255</v>
      </c>
      <c r="O16" s="60">
        <f>MAX(H16:N16)</f>
        <v>58.98</v>
      </c>
      <c r="P16" s="61" t="s">
        <v>264</v>
      </c>
    </row>
    <row r="17" spans="1:16" ht="16.5" customHeight="1" x14ac:dyDescent="0.3">
      <c r="A17" s="32">
        <v>2</v>
      </c>
      <c r="B17" s="33" t="s">
        <v>108</v>
      </c>
      <c r="C17" s="34" t="s">
        <v>113</v>
      </c>
      <c r="D17" s="35">
        <v>39947</v>
      </c>
      <c r="E17" s="36" t="s">
        <v>251</v>
      </c>
      <c r="F17" s="36" t="s">
        <v>114</v>
      </c>
      <c r="G17" s="36" t="s">
        <v>115</v>
      </c>
      <c r="H17" s="37">
        <v>32.83</v>
      </c>
      <c r="I17" s="37">
        <v>41.35</v>
      </c>
      <c r="J17" s="37">
        <v>36.39</v>
      </c>
      <c r="K17" s="38"/>
      <c r="L17" s="37">
        <v>40</v>
      </c>
      <c r="M17" s="37">
        <v>35.69</v>
      </c>
      <c r="N17" s="37">
        <v>31.95</v>
      </c>
      <c r="O17" s="60">
        <f>MAX(H17:N17)</f>
        <v>41.35</v>
      </c>
      <c r="P17" s="40" t="s">
        <v>260</v>
      </c>
    </row>
    <row r="18" spans="1:16" ht="16.5" customHeight="1" x14ac:dyDescent="0.3">
      <c r="A18" s="53">
        <v>3</v>
      </c>
      <c r="B18" s="33" t="s">
        <v>63</v>
      </c>
      <c r="C18" s="34" t="s">
        <v>209</v>
      </c>
      <c r="D18" s="35">
        <v>39842</v>
      </c>
      <c r="E18" s="36" t="s">
        <v>0</v>
      </c>
      <c r="F18" s="36" t="s">
        <v>32</v>
      </c>
      <c r="G18" s="36" t="s">
        <v>208</v>
      </c>
      <c r="H18" s="37">
        <v>36.200000000000003</v>
      </c>
      <c r="I18" s="37" t="s">
        <v>254</v>
      </c>
      <c r="J18" s="37" t="s">
        <v>255</v>
      </c>
      <c r="K18" s="38"/>
      <c r="L18" s="37"/>
      <c r="M18" s="37"/>
      <c r="N18" s="37"/>
      <c r="O18" s="60">
        <f>MAX(H18:N18)</f>
        <v>36.200000000000003</v>
      </c>
      <c r="P18" s="40" t="s">
        <v>261</v>
      </c>
    </row>
    <row r="19" spans="1:16" ht="16.5" customHeight="1" x14ac:dyDescent="0.3">
      <c r="A19" s="32">
        <v>4</v>
      </c>
      <c r="B19" s="33" t="s">
        <v>206</v>
      </c>
      <c r="C19" s="34" t="s">
        <v>207</v>
      </c>
      <c r="D19" s="35">
        <v>39456</v>
      </c>
      <c r="E19" s="36" t="s">
        <v>0</v>
      </c>
      <c r="F19" s="36" t="s">
        <v>32</v>
      </c>
      <c r="G19" s="36" t="s">
        <v>208</v>
      </c>
      <c r="H19" s="37">
        <v>33.299999999999997</v>
      </c>
      <c r="I19" s="37">
        <v>35.86</v>
      </c>
      <c r="J19" s="37">
        <v>34.729999999999997</v>
      </c>
      <c r="K19" s="38"/>
      <c r="L19" s="37">
        <v>36</v>
      </c>
      <c r="M19" s="37" t="s">
        <v>254</v>
      </c>
      <c r="N19" s="37">
        <v>35.89</v>
      </c>
      <c r="O19" s="60">
        <f>MAX(H19:N19)</f>
        <v>36</v>
      </c>
      <c r="P19" s="40" t="s">
        <v>261</v>
      </c>
    </row>
    <row r="20" spans="1:16" ht="12" customHeight="1" x14ac:dyDescent="0.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2" customHeight="1" x14ac:dyDescent="0.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2" customHeight="1" x14ac:dyDescent="0.3">
      <c r="A22" s="47"/>
      <c r="B22" s="47"/>
      <c r="C22" s="46" t="s">
        <v>27</v>
      </c>
      <c r="D22" s="48"/>
      <c r="E22" s="49"/>
      <c r="F22" s="48" t="s">
        <v>73</v>
      </c>
      <c r="G22"/>
      <c r="H22" s="47"/>
      <c r="I22" s="47"/>
      <c r="J22" s="47"/>
      <c r="K22" s="47"/>
      <c r="L22" s="47"/>
      <c r="M22" s="47"/>
      <c r="N22" s="47"/>
      <c r="O22" s="47"/>
      <c r="P22"/>
    </row>
    <row r="23" spans="1:16" ht="12" customHeight="1" thickBot="1" x14ac:dyDescent="0.35">
      <c r="A23" s="47"/>
      <c r="B23" s="47"/>
      <c r="C23" s="47"/>
      <c r="D23" s="47"/>
      <c r="E23" s="47"/>
      <c r="F23" s="47"/>
      <c r="G23" s="47"/>
      <c r="H23" s="50"/>
      <c r="I23" s="51"/>
      <c r="J23" s="51" t="s">
        <v>4</v>
      </c>
      <c r="K23" s="51"/>
      <c r="L23" s="51"/>
      <c r="M23" s="51"/>
      <c r="N23" s="52"/>
      <c r="O23" s="47"/>
      <c r="P23"/>
    </row>
    <row r="24" spans="1:16" ht="12" customHeight="1" thickBot="1" x14ac:dyDescent="0.35">
      <c r="A24" s="62" t="s">
        <v>258</v>
      </c>
      <c r="B24" s="63" t="s">
        <v>5</v>
      </c>
      <c r="C24" s="64" t="s">
        <v>6</v>
      </c>
      <c r="D24" s="65" t="s">
        <v>7</v>
      </c>
      <c r="E24" s="65" t="s">
        <v>8</v>
      </c>
      <c r="F24" s="65" t="s">
        <v>9</v>
      </c>
      <c r="G24" s="65" t="s">
        <v>10</v>
      </c>
      <c r="H24" s="66" t="s">
        <v>11</v>
      </c>
      <c r="I24" s="66" t="s">
        <v>12</v>
      </c>
      <c r="J24" s="66" t="s">
        <v>13</v>
      </c>
      <c r="K24" s="67" t="s">
        <v>14</v>
      </c>
      <c r="L24" s="66" t="s">
        <v>15</v>
      </c>
      <c r="M24" s="66" t="s">
        <v>16</v>
      </c>
      <c r="N24" s="66" t="s">
        <v>17</v>
      </c>
      <c r="O24" s="67" t="s">
        <v>18</v>
      </c>
      <c r="P24" s="68" t="s">
        <v>19</v>
      </c>
    </row>
    <row r="25" spans="1:16" ht="16.5" customHeight="1" x14ac:dyDescent="0.3">
      <c r="A25" s="53">
        <v>1</v>
      </c>
      <c r="B25" s="33" t="s">
        <v>105</v>
      </c>
      <c r="C25" s="34" t="s">
        <v>106</v>
      </c>
      <c r="D25" s="35">
        <v>40248</v>
      </c>
      <c r="E25" s="36" t="s">
        <v>0</v>
      </c>
      <c r="F25" s="36" t="s">
        <v>32</v>
      </c>
      <c r="G25" s="36" t="s">
        <v>33</v>
      </c>
      <c r="H25" s="58">
        <v>52.02</v>
      </c>
      <c r="I25" s="58">
        <v>43.92</v>
      </c>
      <c r="J25" s="58">
        <v>46.55</v>
      </c>
      <c r="K25" s="59"/>
      <c r="L25" s="58">
        <v>43.23</v>
      </c>
      <c r="M25" s="58">
        <v>51.55</v>
      </c>
      <c r="N25" s="58">
        <v>47.56</v>
      </c>
      <c r="O25" s="60">
        <f t="shared" ref="O25:O30" si="0">MAX(H25:N25)</f>
        <v>52.02</v>
      </c>
      <c r="P25" s="40" t="str">
        <f>IF(ISBLANK(O25),"",IF(O25&lt;33,"",IF(O25&gt;=64,"I A",IF(O25&gt;=56,"II A",IF(O25&gt;=47,"III A",IF(O25&gt;=39.5,"I JA",IF(O25&gt;=33,"II JA",IF(O25&gt;=28,"III JA"))))))))</f>
        <v>III A</v>
      </c>
    </row>
    <row r="26" spans="1:16" ht="16.5" customHeight="1" x14ac:dyDescent="0.3">
      <c r="A26" s="32">
        <v>2</v>
      </c>
      <c r="B26" s="33" t="s">
        <v>105</v>
      </c>
      <c r="C26" s="34" t="s">
        <v>119</v>
      </c>
      <c r="D26" s="35">
        <v>40465</v>
      </c>
      <c r="E26" s="36" t="s">
        <v>120</v>
      </c>
      <c r="F26" s="36" t="s">
        <v>121</v>
      </c>
      <c r="G26" s="36" t="s">
        <v>122</v>
      </c>
      <c r="H26" s="37">
        <v>42.72</v>
      </c>
      <c r="I26" s="37" t="s">
        <v>254</v>
      </c>
      <c r="J26" s="37">
        <v>34.299999999999997</v>
      </c>
      <c r="K26" s="38"/>
      <c r="L26" s="37">
        <v>35.4</v>
      </c>
      <c r="M26" s="37">
        <v>38.6</v>
      </c>
      <c r="N26" s="37" t="s">
        <v>254</v>
      </c>
      <c r="O26" s="60">
        <f t="shared" si="0"/>
        <v>42.72</v>
      </c>
      <c r="P26" s="40" t="str">
        <f t="shared" ref="P26:P30" si="1">IF(ISBLANK(O26),"",IF(O26&lt;33,"",IF(O26&gt;=64,"I A",IF(O26&gt;=56,"II A",IF(O26&gt;=47,"III A",IF(O26&gt;=39.5,"I JA",IF(O26&gt;=33,"II JA",IF(O26&gt;=28,"III JA"))))))))</f>
        <v>I JA</v>
      </c>
    </row>
    <row r="27" spans="1:16" ht="16.5" customHeight="1" x14ac:dyDescent="0.3">
      <c r="A27" s="32">
        <v>3</v>
      </c>
      <c r="B27" s="33" t="s">
        <v>199</v>
      </c>
      <c r="C27" s="34" t="s">
        <v>200</v>
      </c>
      <c r="D27" s="35">
        <v>40292</v>
      </c>
      <c r="E27" s="36" t="s">
        <v>0</v>
      </c>
      <c r="F27" s="36" t="s">
        <v>32</v>
      </c>
      <c r="G27" s="36" t="s">
        <v>193</v>
      </c>
      <c r="H27" s="37">
        <v>38.31</v>
      </c>
      <c r="I27" s="37">
        <v>41.91</v>
      </c>
      <c r="J27" s="37">
        <v>32.15</v>
      </c>
      <c r="K27" s="38"/>
      <c r="L27" s="37">
        <v>32.47</v>
      </c>
      <c r="M27" s="37" t="s">
        <v>254</v>
      </c>
      <c r="N27" s="37">
        <v>31.36</v>
      </c>
      <c r="O27" s="60">
        <f t="shared" si="0"/>
        <v>41.91</v>
      </c>
      <c r="P27" s="40" t="str">
        <f t="shared" si="1"/>
        <v>I JA</v>
      </c>
    </row>
    <row r="28" spans="1:16" ht="16.5" customHeight="1" x14ac:dyDescent="0.3">
      <c r="A28" s="32">
        <v>4</v>
      </c>
      <c r="B28" s="33" t="s">
        <v>76</v>
      </c>
      <c r="C28" s="34" t="s">
        <v>77</v>
      </c>
      <c r="D28" s="35">
        <v>40561</v>
      </c>
      <c r="E28" s="36" t="s">
        <v>0</v>
      </c>
      <c r="F28" s="36" t="s">
        <v>32</v>
      </c>
      <c r="G28" s="36" t="s">
        <v>78</v>
      </c>
      <c r="H28" s="37">
        <v>31.95</v>
      </c>
      <c r="I28" s="37">
        <v>31.93</v>
      </c>
      <c r="J28" s="37">
        <v>33.979999999999997</v>
      </c>
      <c r="K28" s="38"/>
      <c r="L28" s="37">
        <v>30.3</v>
      </c>
      <c r="M28" s="37">
        <v>32.200000000000003</v>
      </c>
      <c r="N28" s="37">
        <v>24.31</v>
      </c>
      <c r="O28" s="60">
        <f t="shared" si="0"/>
        <v>33.979999999999997</v>
      </c>
      <c r="P28" s="40" t="str">
        <f t="shared" si="1"/>
        <v>II JA</v>
      </c>
    </row>
    <row r="29" spans="1:16" ht="16.5" customHeight="1" x14ac:dyDescent="0.3">
      <c r="A29" s="32">
        <v>5</v>
      </c>
      <c r="B29" s="33" t="s">
        <v>191</v>
      </c>
      <c r="C29" s="34" t="s">
        <v>207</v>
      </c>
      <c r="D29" s="35">
        <v>40471</v>
      </c>
      <c r="E29" s="36" t="s">
        <v>0</v>
      </c>
      <c r="F29" s="36" t="s">
        <v>32</v>
      </c>
      <c r="G29" s="36" t="s">
        <v>208</v>
      </c>
      <c r="H29" s="37">
        <v>19.84</v>
      </c>
      <c r="I29" s="37">
        <v>20.92</v>
      </c>
      <c r="J29" s="37">
        <v>22.7</v>
      </c>
      <c r="K29" s="38"/>
      <c r="L29" s="37">
        <v>19.48</v>
      </c>
      <c r="M29" s="37">
        <v>24.43</v>
      </c>
      <c r="N29" s="37">
        <v>21.41</v>
      </c>
      <c r="O29" s="60">
        <f t="shared" si="0"/>
        <v>24.43</v>
      </c>
      <c r="P29" s="40" t="str">
        <f t="shared" si="1"/>
        <v/>
      </c>
    </row>
    <row r="30" spans="1:16" ht="16.5" customHeight="1" x14ac:dyDescent="0.3">
      <c r="A30" s="32">
        <v>6</v>
      </c>
      <c r="B30" s="33" t="s">
        <v>174</v>
      </c>
      <c r="C30" s="34" t="s">
        <v>175</v>
      </c>
      <c r="D30" s="35">
        <v>40361</v>
      </c>
      <c r="E30" s="36" t="s">
        <v>0</v>
      </c>
      <c r="F30" s="36"/>
      <c r="G30" s="36" t="s">
        <v>36</v>
      </c>
      <c r="H30" s="37" t="s">
        <v>254</v>
      </c>
      <c r="I30" s="37" t="s">
        <v>254</v>
      </c>
      <c r="J30" s="37">
        <v>20.239999999999998</v>
      </c>
      <c r="K30" s="38"/>
      <c r="L30" s="37">
        <v>21.61</v>
      </c>
      <c r="M30" s="37" t="s">
        <v>254</v>
      </c>
      <c r="N30" s="37" t="s">
        <v>255</v>
      </c>
      <c r="O30" s="60">
        <f t="shared" si="0"/>
        <v>21.61</v>
      </c>
      <c r="P30" s="40" t="str">
        <f t="shared" si="1"/>
        <v/>
      </c>
    </row>
    <row r="31" spans="1:16" ht="16.5" customHeight="1" x14ac:dyDescent="0.3">
      <c r="A31" s="18"/>
      <c r="B31" s="19"/>
      <c r="C31" s="20"/>
      <c r="D31" s="21"/>
      <c r="E31" s="22"/>
      <c r="F31" s="22"/>
      <c r="G31" s="22"/>
      <c r="H31" s="23"/>
      <c r="I31" s="23"/>
      <c r="J31" s="23"/>
      <c r="K31" s="24"/>
      <c r="L31" s="23"/>
      <c r="M31" s="23"/>
      <c r="N31" s="23"/>
      <c r="O31" s="25"/>
      <c r="P31" s="26"/>
    </row>
    <row r="32" spans="1:16" ht="12" customHeight="1" x14ac:dyDescent="0.3">
      <c r="B32" s="19"/>
      <c r="C32" s="20"/>
      <c r="D32" s="21"/>
      <c r="E32" s="22"/>
      <c r="F32" s="22"/>
      <c r="G32" s="22"/>
    </row>
    <row r="33" spans="1:16" ht="12" customHeight="1" x14ac:dyDescent="0.3">
      <c r="A33" s="47"/>
      <c r="B33" s="47"/>
      <c r="C33" s="46" t="s">
        <v>27</v>
      </c>
      <c r="D33" s="48"/>
      <c r="E33" s="49"/>
      <c r="F33" s="48" t="s">
        <v>241</v>
      </c>
      <c r="G33"/>
      <c r="H33" s="47"/>
      <c r="I33" s="47"/>
      <c r="J33" s="47"/>
      <c r="K33" s="47"/>
      <c r="L33" s="47"/>
      <c r="M33" s="47"/>
      <c r="N33" s="47"/>
      <c r="O33" s="47"/>
      <c r="P33"/>
    </row>
    <row r="34" spans="1:16" ht="12" customHeight="1" thickBot="1" x14ac:dyDescent="0.35">
      <c r="A34" s="47"/>
      <c r="B34" s="47"/>
      <c r="C34" s="47"/>
      <c r="D34" s="47"/>
      <c r="E34" s="47"/>
      <c r="F34" s="47"/>
      <c r="G34" s="47"/>
      <c r="H34" s="50"/>
      <c r="I34" s="51"/>
      <c r="J34" s="51" t="s">
        <v>4</v>
      </c>
      <c r="K34" s="51"/>
      <c r="L34" s="51"/>
      <c r="M34" s="51"/>
      <c r="N34" s="52"/>
      <c r="O34" s="47"/>
      <c r="P34"/>
    </row>
    <row r="35" spans="1:16" ht="12" customHeight="1" thickBot="1" x14ac:dyDescent="0.35">
      <c r="A35" s="62" t="s">
        <v>258</v>
      </c>
      <c r="B35" s="63" t="s">
        <v>5</v>
      </c>
      <c r="C35" s="64" t="s">
        <v>6</v>
      </c>
      <c r="D35" s="65" t="s">
        <v>7</v>
      </c>
      <c r="E35" s="65" t="s">
        <v>8</v>
      </c>
      <c r="F35" s="65" t="s">
        <v>9</v>
      </c>
      <c r="G35" s="65" t="s">
        <v>10</v>
      </c>
      <c r="H35" s="66" t="s">
        <v>11</v>
      </c>
      <c r="I35" s="66" t="s">
        <v>12</v>
      </c>
      <c r="J35" s="66" t="s">
        <v>13</v>
      </c>
      <c r="K35" s="67" t="s">
        <v>14</v>
      </c>
      <c r="L35" s="66" t="s">
        <v>15</v>
      </c>
      <c r="M35" s="66" t="s">
        <v>16</v>
      </c>
      <c r="N35" s="66" t="s">
        <v>17</v>
      </c>
      <c r="O35" s="67" t="s">
        <v>18</v>
      </c>
      <c r="P35" s="68" t="s">
        <v>19</v>
      </c>
    </row>
    <row r="36" spans="1:16" ht="16.5" customHeight="1" x14ac:dyDescent="0.3">
      <c r="A36" s="53">
        <v>1</v>
      </c>
      <c r="B36" s="33" t="s">
        <v>139</v>
      </c>
      <c r="C36" s="34" t="s">
        <v>140</v>
      </c>
      <c r="D36" s="35">
        <v>41245</v>
      </c>
      <c r="E36" s="36" t="s">
        <v>0</v>
      </c>
      <c r="F36" s="36" t="s">
        <v>32</v>
      </c>
      <c r="G36" s="36" t="s">
        <v>141</v>
      </c>
      <c r="H36" s="23" t="s">
        <v>254</v>
      </c>
      <c r="I36" s="23">
        <v>27.7</v>
      </c>
      <c r="J36" s="58">
        <v>28.56</v>
      </c>
      <c r="K36" s="59"/>
      <c r="L36" s="58" t="s">
        <v>254</v>
      </c>
      <c r="M36" s="58">
        <v>31.34</v>
      </c>
      <c r="N36" s="58">
        <v>26.73</v>
      </c>
      <c r="O36" s="60">
        <f t="shared" ref="O36:O42" si="2">MAX(H36:N36)</f>
        <v>31.34</v>
      </c>
      <c r="P36" s="40" t="s">
        <v>262</v>
      </c>
    </row>
    <row r="37" spans="1:16" ht="16.5" customHeight="1" x14ac:dyDescent="0.3">
      <c r="A37" s="32">
        <v>2</v>
      </c>
      <c r="B37" s="33" t="s">
        <v>161</v>
      </c>
      <c r="C37" s="34" t="s">
        <v>162</v>
      </c>
      <c r="D37" s="35">
        <v>41531</v>
      </c>
      <c r="E37" s="36" t="s">
        <v>0</v>
      </c>
      <c r="F37" s="36" t="s">
        <v>32</v>
      </c>
      <c r="G37" s="36" t="s">
        <v>36</v>
      </c>
      <c r="H37" s="58">
        <v>25.03</v>
      </c>
      <c r="I37" s="58">
        <v>24.57</v>
      </c>
      <c r="J37" s="37">
        <v>29.02</v>
      </c>
      <c r="K37" s="38"/>
      <c r="L37" s="37">
        <v>30.8</v>
      </c>
      <c r="M37" s="37">
        <v>30.57</v>
      </c>
      <c r="N37" s="37">
        <v>29.67</v>
      </c>
      <c r="O37" s="60">
        <f t="shared" si="2"/>
        <v>30.8</v>
      </c>
      <c r="P37" s="40" t="s">
        <v>262</v>
      </c>
    </row>
    <row r="38" spans="1:16" ht="16.5" customHeight="1" x14ac:dyDescent="0.3">
      <c r="A38" s="32">
        <v>3</v>
      </c>
      <c r="B38" s="33" t="s">
        <v>168</v>
      </c>
      <c r="C38" s="34" t="s">
        <v>169</v>
      </c>
      <c r="D38" s="35">
        <v>41024</v>
      </c>
      <c r="E38" s="36" t="s">
        <v>0</v>
      </c>
      <c r="F38" s="36"/>
      <c r="G38" s="36" t="s">
        <v>36</v>
      </c>
      <c r="H38" s="37">
        <v>24.03</v>
      </c>
      <c r="I38" s="37">
        <v>28.53</v>
      </c>
      <c r="J38" s="37">
        <v>29.12</v>
      </c>
      <c r="K38" s="38"/>
      <c r="L38" s="37" t="s">
        <v>254</v>
      </c>
      <c r="M38" s="37">
        <v>26.72</v>
      </c>
      <c r="N38" s="37">
        <v>25.36</v>
      </c>
      <c r="O38" s="60">
        <f t="shared" si="2"/>
        <v>29.12</v>
      </c>
      <c r="P38" s="40" t="str">
        <f t="shared" ref="P38:P41" si="3">IF(ISBLANK(O38),"",IF(O38&lt;36,"",IF(O38&gt;=64,"I A",IF(O38&gt;=56,"II A",IF(O38&gt;=49,"III A",IF(O38&gt;=44,"I JA",IF(O38&gt;=40,"II JA",IF(O38&gt;=36,"III JA"))))))))</f>
        <v/>
      </c>
    </row>
    <row r="39" spans="1:16" ht="16.5" customHeight="1" x14ac:dyDescent="0.3">
      <c r="A39" s="32">
        <v>4</v>
      </c>
      <c r="B39" s="33" t="s">
        <v>170</v>
      </c>
      <c r="C39" s="34" t="s">
        <v>171</v>
      </c>
      <c r="D39" s="35">
        <v>41109</v>
      </c>
      <c r="E39" s="36" t="s">
        <v>0</v>
      </c>
      <c r="F39" s="36"/>
      <c r="G39" s="36" t="s">
        <v>36</v>
      </c>
      <c r="H39" s="37">
        <v>24.42</v>
      </c>
      <c r="I39" s="37">
        <v>22.64</v>
      </c>
      <c r="J39" s="37">
        <v>21.35</v>
      </c>
      <c r="K39" s="38"/>
      <c r="L39" s="37">
        <v>21.93</v>
      </c>
      <c r="M39" s="37">
        <v>23.22</v>
      </c>
      <c r="N39" s="37">
        <v>24.14</v>
      </c>
      <c r="O39" s="60">
        <f t="shared" si="2"/>
        <v>24.42</v>
      </c>
      <c r="P39" s="40" t="str">
        <f t="shared" si="3"/>
        <v/>
      </c>
    </row>
    <row r="40" spans="1:16" ht="16.5" customHeight="1" x14ac:dyDescent="0.3">
      <c r="A40" s="32">
        <v>5</v>
      </c>
      <c r="B40" s="33" t="s">
        <v>159</v>
      </c>
      <c r="C40" s="34" t="s">
        <v>160</v>
      </c>
      <c r="D40" s="35">
        <v>41899</v>
      </c>
      <c r="E40" s="36" t="s">
        <v>114</v>
      </c>
      <c r="F40" s="36" t="s">
        <v>158</v>
      </c>
      <c r="G40" s="36" t="s">
        <v>118</v>
      </c>
      <c r="H40" s="37">
        <v>19.3</v>
      </c>
      <c r="I40" s="37">
        <v>17.27</v>
      </c>
      <c r="J40" s="37">
        <v>20.22</v>
      </c>
      <c r="K40" s="38"/>
      <c r="L40" s="37" t="s">
        <v>254</v>
      </c>
      <c r="M40" s="37">
        <v>20.059999999999999</v>
      </c>
      <c r="N40" s="37">
        <v>18.66</v>
      </c>
      <c r="O40" s="60">
        <f t="shared" si="2"/>
        <v>20.22</v>
      </c>
      <c r="P40" s="40" t="str">
        <f t="shared" si="3"/>
        <v/>
      </c>
    </row>
    <row r="41" spans="1:16" ht="16.5" customHeight="1" x14ac:dyDescent="0.3">
      <c r="A41" s="32">
        <v>6</v>
      </c>
      <c r="B41" s="33" t="s">
        <v>116</v>
      </c>
      <c r="C41" s="34" t="s">
        <v>117</v>
      </c>
      <c r="D41" s="35">
        <v>41109</v>
      </c>
      <c r="E41" s="36" t="s">
        <v>114</v>
      </c>
      <c r="F41" s="36"/>
      <c r="G41" s="36" t="s">
        <v>118</v>
      </c>
      <c r="H41" s="37" t="s">
        <v>254</v>
      </c>
      <c r="I41" s="37">
        <v>19.899999999999999</v>
      </c>
      <c r="J41" s="37">
        <v>16.32</v>
      </c>
      <c r="K41" s="38"/>
      <c r="L41" s="37">
        <v>16.21</v>
      </c>
      <c r="M41" s="37">
        <v>19.2</v>
      </c>
      <c r="N41" s="37" t="s">
        <v>254</v>
      </c>
      <c r="O41" s="60">
        <f t="shared" si="2"/>
        <v>19.899999999999999</v>
      </c>
      <c r="P41" s="40" t="str">
        <f t="shared" si="3"/>
        <v/>
      </c>
    </row>
    <row r="42" spans="1:16" ht="16.5" customHeight="1" x14ac:dyDescent="0.3">
      <c r="A42" s="32">
        <v>7</v>
      </c>
      <c r="B42" s="33" t="s">
        <v>156</v>
      </c>
      <c r="C42" s="34" t="s">
        <v>157</v>
      </c>
      <c r="D42" s="35">
        <v>41862</v>
      </c>
      <c r="E42" s="36" t="s">
        <v>114</v>
      </c>
      <c r="F42" s="36" t="s">
        <v>158</v>
      </c>
      <c r="G42" s="36" t="s">
        <v>118</v>
      </c>
      <c r="H42" s="37">
        <v>19.600000000000001</v>
      </c>
      <c r="I42" s="37" t="s">
        <v>254</v>
      </c>
      <c r="J42" s="37">
        <v>16.95</v>
      </c>
      <c r="K42" s="38"/>
      <c r="L42" s="37" t="s">
        <v>254</v>
      </c>
      <c r="M42" s="37" t="s">
        <v>254</v>
      </c>
      <c r="N42" s="37"/>
      <c r="O42" s="60">
        <f t="shared" si="2"/>
        <v>19.600000000000001</v>
      </c>
      <c r="P42" s="40"/>
    </row>
    <row r="43" spans="1:16" ht="12" customHeight="1" x14ac:dyDescent="0.3"/>
    <row r="44" spans="1:16" ht="12" customHeight="1" x14ac:dyDescent="0.3"/>
    <row r="45" spans="1:16" ht="12" customHeight="1" x14ac:dyDescent="0.3"/>
    <row r="46" spans="1:16" ht="12" customHeight="1" x14ac:dyDescent="0.3"/>
    <row r="47" spans="1:16" ht="12" customHeight="1" x14ac:dyDescent="0.3"/>
    <row r="48" spans="1:16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</sheetData>
  <sortState xmlns:xlrd2="http://schemas.microsoft.com/office/spreadsheetml/2017/richdata2" ref="B46:O55">
    <sortCondition descending="1" ref="O46:O55"/>
  </sortState>
  <pageMargins left="0.69" right="0.75" top="1" bottom="0.81" header="0" footer="0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Z972"/>
  <sheetViews>
    <sheetView topLeftCell="A17" workbookViewId="0">
      <selection activeCell="A3" sqref="A3"/>
    </sheetView>
  </sheetViews>
  <sheetFormatPr defaultColWidth="13.109375" defaultRowHeight="15" customHeight="1" x14ac:dyDescent="0.3"/>
  <cols>
    <col min="1" max="1" width="4.5546875" style="16" customWidth="1"/>
    <col min="2" max="2" width="10.109375" style="16" bestFit="1" customWidth="1"/>
    <col min="3" max="3" width="16.88671875" style="16" bestFit="1" customWidth="1"/>
    <col min="4" max="4" width="10.33203125" style="16" bestFit="1" customWidth="1"/>
    <col min="5" max="5" width="13.5546875" style="16" customWidth="1"/>
    <col min="6" max="6" width="10" style="16" customWidth="1"/>
    <col min="7" max="7" width="17.4414062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16" width="5.77734375" style="16" customWidth="1"/>
    <col min="17" max="26" width="7.88671875" style="16" customWidth="1"/>
    <col min="27" max="16384" width="13.109375" style="16"/>
  </cols>
  <sheetData>
    <row r="1" spans="1:26" ht="20.399999999999999" x14ac:dyDescent="0.35">
      <c r="A1" s="44" t="s">
        <v>267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6.05" customHeight="1" x14ac:dyDescent="0.3">
      <c r="A2" s="43" t="s">
        <v>253</v>
      </c>
      <c r="B2" s="15"/>
      <c r="C2" s="15"/>
      <c r="D2" s="15"/>
      <c r="E2" s="15"/>
      <c r="G2" s="45">
        <v>45926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6.5" customHeight="1" x14ac:dyDescent="0.3">
      <c r="A3" s="18"/>
      <c r="B3" s="19"/>
      <c r="C3" s="20"/>
      <c r="D3" s="21"/>
      <c r="E3" s="22"/>
      <c r="F3" s="22"/>
      <c r="G3" s="22"/>
      <c r="H3" s="23"/>
      <c r="I3" s="23"/>
      <c r="J3" s="23"/>
      <c r="K3" s="24"/>
      <c r="L3" s="23"/>
      <c r="M3" s="23"/>
      <c r="N3" s="23"/>
      <c r="O3" s="25"/>
      <c r="P3" s="26"/>
    </row>
    <row r="4" spans="1:26" ht="12" customHeight="1" x14ac:dyDescent="0.3"/>
    <row r="5" spans="1:26" ht="12" customHeight="1" x14ac:dyDescent="0.3"/>
    <row r="6" spans="1:26" ht="12" customHeight="1" x14ac:dyDescent="0.3">
      <c r="A6" s="15"/>
      <c r="B6" s="15"/>
      <c r="C6" s="46" t="s">
        <v>28</v>
      </c>
      <c r="D6" s="27"/>
      <c r="E6" s="27" t="s">
        <v>3</v>
      </c>
      <c r="H6" s="15"/>
      <c r="I6" s="15"/>
      <c r="J6" s="15"/>
      <c r="K6" s="15"/>
      <c r="L6" s="15"/>
      <c r="M6" s="15"/>
      <c r="N6" s="15"/>
      <c r="O6" s="15"/>
    </row>
    <row r="7" spans="1:26" ht="12" customHeight="1" thickBot="1" x14ac:dyDescent="0.35">
      <c r="A7" s="15"/>
      <c r="B7" s="15"/>
      <c r="C7" s="15"/>
      <c r="D7" s="15"/>
      <c r="E7" s="15"/>
      <c r="F7" s="15"/>
      <c r="G7" s="15"/>
      <c r="H7" s="29"/>
      <c r="I7" s="30"/>
      <c r="J7" s="30" t="s">
        <v>4</v>
      </c>
      <c r="K7" s="30"/>
      <c r="L7" s="30"/>
      <c r="M7" s="30"/>
      <c r="N7" s="31"/>
      <c r="O7" s="15"/>
    </row>
    <row r="8" spans="1:26" ht="12" customHeight="1" thickBot="1" x14ac:dyDescent="0.35">
      <c r="A8" s="62" t="s">
        <v>258</v>
      </c>
      <c r="B8" s="70" t="s">
        <v>5</v>
      </c>
      <c r="C8" s="71" t="s">
        <v>6</v>
      </c>
      <c r="D8" s="72" t="s">
        <v>7</v>
      </c>
      <c r="E8" s="72" t="s">
        <v>8</v>
      </c>
      <c r="F8" s="72" t="s">
        <v>9</v>
      </c>
      <c r="G8" s="72" t="s">
        <v>10</v>
      </c>
      <c r="H8" s="73" t="s">
        <v>11</v>
      </c>
      <c r="I8" s="73" t="s">
        <v>12</v>
      </c>
      <c r="J8" s="73" t="s">
        <v>13</v>
      </c>
      <c r="K8" s="74" t="s">
        <v>14</v>
      </c>
      <c r="L8" s="73" t="s">
        <v>15</v>
      </c>
      <c r="M8" s="73" t="s">
        <v>16</v>
      </c>
      <c r="N8" s="73" t="s">
        <v>17</v>
      </c>
      <c r="O8" s="74" t="s">
        <v>18</v>
      </c>
      <c r="P8" s="75" t="s">
        <v>19</v>
      </c>
    </row>
    <row r="9" spans="1:26" ht="16.5" customHeight="1" x14ac:dyDescent="0.3">
      <c r="A9" s="53">
        <v>1</v>
      </c>
      <c r="B9" s="33" t="s">
        <v>190</v>
      </c>
      <c r="C9" s="34" t="s">
        <v>40</v>
      </c>
      <c r="D9" s="35">
        <v>39226</v>
      </c>
      <c r="E9" s="36" t="s">
        <v>187</v>
      </c>
      <c r="F9" s="36" t="s">
        <v>188</v>
      </c>
      <c r="G9" s="36" t="s">
        <v>189</v>
      </c>
      <c r="H9" s="58">
        <v>24.44</v>
      </c>
      <c r="I9" s="58">
        <v>22.14</v>
      </c>
      <c r="J9" s="58">
        <v>23.28</v>
      </c>
      <c r="K9" s="59"/>
      <c r="L9" s="58">
        <v>24.31</v>
      </c>
      <c r="M9" s="58">
        <v>25.08</v>
      </c>
      <c r="N9" s="58">
        <v>23.22</v>
      </c>
      <c r="O9" s="60">
        <f>MAX(H9:J9,L9:N9)</f>
        <v>25.08</v>
      </c>
      <c r="P9" s="61" t="str">
        <f>IF(ISBLANK(O9),"",IF(O9&lt;17,"",IF(O9&gt;=58.5,"TSM",IF(O9&gt;=54,"SM",IF(O9&gt;=48,"KSM",IF(O9&gt;=42,"I A",IF(O9&gt;=35,"II A",IF(O9&gt;=29,"III A",IF(O9&gt;=24,"I JA",IF(O9&gt;=20,"II JA",IF(O9&gt;=17,"III JA")))))))))))</f>
        <v>I JA</v>
      </c>
    </row>
    <row r="10" spans="1:26" ht="12" customHeight="1" x14ac:dyDescent="0.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26" ht="12" customHeight="1" x14ac:dyDescent="0.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26" ht="12" customHeight="1" x14ac:dyDescent="0.3">
      <c r="A12" s="15"/>
      <c r="B12" s="15"/>
      <c r="C12" s="46" t="s">
        <v>28</v>
      </c>
      <c r="D12" s="27"/>
      <c r="E12" s="27" t="s">
        <v>244</v>
      </c>
      <c r="H12" s="15"/>
      <c r="I12" s="15"/>
      <c r="J12" s="15"/>
      <c r="K12" s="15"/>
      <c r="L12" s="15"/>
      <c r="M12" s="15"/>
      <c r="N12" s="15"/>
      <c r="O12" s="15"/>
    </row>
    <row r="13" spans="1:26" ht="12" customHeight="1" thickBot="1" x14ac:dyDescent="0.35">
      <c r="A13" s="15"/>
      <c r="B13" s="15"/>
      <c r="C13" s="15"/>
      <c r="D13" s="15"/>
      <c r="E13" s="15"/>
      <c r="F13" s="15"/>
      <c r="G13" s="15"/>
      <c r="H13" s="29"/>
      <c r="I13" s="30"/>
      <c r="J13" s="30" t="s">
        <v>4</v>
      </c>
      <c r="K13" s="30"/>
      <c r="L13" s="30"/>
      <c r="M13" s="30"/>
      <c r="N13" s="31"/>
      <c r="O13" s="15"/>
    </row>
    <row r="14" spans="1:26" ht="12" customHeight="1" thickBot="1" x14ac:dyDescent="0.35">
      <c r="A14" s="62" t="s">
        <v>258</v>
      </c>
      <c r="B14" s="70" t="s">
        <v>5</v>
      </c>
      <c r="C14" s="71" t="s">
        <v>6</v>
      </c>
      <c r="D14" s="72" t="s">
        <v>7</v>
      </c>
      <c r="E14" s="72" t="s">
        <v>8</v>
      </c>
      <c r="F14" s="72" t="s">
        <v>9</v>
      </c>
      <c r="G14" s="72" t="s">
        <v>10</v>
      </c>
      <c r="H14" s="73" t="s">
        <v>11</v>
      </c>
      <c r="I14" s="73" t="s">
        <v>12</v>
      </c>
      <c r="J14" s="73" t="s">
        <v>13</v>
      </c>
      <c r="K14" s="74" t="s">
        <v>14</v>
      </c>
      <c r="L14" s="73" t="s">
        <v>15</v>
      </c>
      <c r="M14" s="73" t="s">
        <v>16</v>
      </c>
      <c r="N14" s="73" t="s">
        <v>17</v>
      </c>
      <c r="O14" s="74" t="s">
        <v>18</v>
      </c>
      <c r="P14" s="75" t="s">
        <v>19</v>
      </c>
    </row>
    <row r="15" spans="1:26" ht="16.5" customHeight="1" x14ac:dyDescent="0.3">
      <c r="A15" s="53">
        <v>1</v>
      </c>
      <c r="B15" s="33" t="s">
        <v>59</v>
      </c>
      <c r="C15" s="34" t="s">
        <v>60</v>
      </c>
      <c r="D15" s="35">
        <v>40412</v>
      </c>
      <c r="E15" s="36" t="s">
        <v>0</v>
      </c>
      <c r="F15" s="36" t="s">
        <v>32</v>
      </c>
      <c r="G15" s="36" t="s">
        <v>36</v>
      </c>
      <c r="H15" s="58">
        <v>35.89</v>
      </c>
      <c r="I15" s="58">
        <v>35.85</v>
      </c>
      <c r="J15" s="58">
        <v>34.89</v>
      </c>
      <c r="K15" s="59"/>
      <c r="L15" s="58">
        <v>37.409999999999997</v>
      </c>
      <c r="M15" s="58">
        <v>36.86</v>
      </c>
      <c r="N15" s="58" t="s">
        <v>254</v>
      </c>
      <c r="O15" s="60">
        <f>MAX(H15:J15,L15:N15)</f>
        <v>37.409999999999997</v>
      </c>
      <c r="P15" s="61" t="str">
        <f>IF(ISBLANK(O15),"",IF(O15&lt;17,"",IF(O15&gt;=58.5,"TSM",IF(O15&gt;=54,"SM",IF(O15&gt;=48,"KSM",IF(O15&gt;=42,"I A",IF(O15&gt;=35,"II A",IF(O15&gt;=29,"III A",IF(O15&gt;=24,"I JA",IF(O15&gt;=20,"II JA",IF(O15&gt;=17,"III JA")))))))))))</f>
        <v>II A</v>
      </c>
    </row>
    <row r="16" spans="1:26" ht="16.5" customHeight="1" x14ac:dyDescent="0.3">
      <c r="A16" s="32">
        <v>2</v>
      </c>
      <c r="B16" s="33" t="s">
        <v>57</v>
      </c>
      <c r="C16" s="34" t="s">
        <v>58</v>
      </c>
      <c r="D16" s="35">
        <v>39858</v>
      </c>
      <c r="E16" s="36" t="s">
        <v>0</v>
      </c>
      <c r="F16" s="36" t="s">
        <v>32</v>
      </c>
      <c r="G16" s="36" t="s">
        <v>36</v>
      </c>
      <c r="H16" s="37">
        <v>24.07</v>
      </c>
      <c r="I16" s="37" t="s">
        <v>254</v>
      </c>
      <c r="J16" s="37" t="s">
        <v>254</v>
      </c>
      <c r="K16" s="38"/>
      <c r="L16" s="37" t="s">
        <v>254</v>
      </c>
      <c r="M16" s="37" t="s">
        <v>254</v>
      </c>
      <c r="N16" s="37">
        <v>23.07</v>
      </c>
      <c r="O16" s="60">
        <f>MAX(H16:J16,L16:N16)</f>
        <v>24.07</v>
      </c>
      <c r="P16" s="40" t="str">
        <f>IF(ISBLANK(O16),"",IF(O16&lt;17,"",IF(O16&gt;=58.5,"TSM",IF(O16&gt;=54,"SM",IF(O16&gt;=48,"KSM",IF(O16&gt;=42,"I A",IF(O16&gt;=35,"II A",IF(O16&gt;=29,"III A",IF(O16&gt;=24,"I JA",IF(O16&gt;=20,"II JA",IF(O16&gt;=17,"III JA")))))))))))</f>
        <v>I JA</v>
      </c>
    </row>
    <row r="17" spans="1:16" ht="16.5" customHeight="1" x14ac:dyDescent="0.3">
      <c r="A17" s="32">
        <v>3</v>
      </c>
      <c r="B17" s="33" t="s">
        <v>86</v>
      </c>
      <c r="C17" s="34" t="s">
        <v>87</v>
      </c>
      <c r="D17" s="35">
        <v>40027</v>
      </c>
      <c r="E17" s="36" t="s">
        <v>0</v>
      </c>
      <c r="F17" s="36"/>
      <c r="G17" s="36" t="s">
        <v>81</v>
      </c>
      <c r="H17" s="37" t="s">
        <v>254</v>
      </c>
      <c r="I17" s="37">
        <v>19.04</v>
      </c>
      <c r="J17" s="37">
        <v>22.32</v>
      </c>
      <c r="K17" s="38"/>
      <c r="L17" s="37">
        <v>21.67</v>
      </c>
      <c r="M17" s="37">
        <v>23.22</v>
      </c>
      <c r="N17" s="37">
        <v>23.14</v>
      </c>
      <c r="O17" s="60">
        <f>MAX(H17:J17,L17:N17)</f>
        <v>23.22</v>
      </c>
      <c r="P17" s="40" t="str">
        <f t="shared" ref="P17:P19" si="0">IF(ISBLANK(O17),"",IF(O17&lt;17,"",IF(O17&gt;=58.5,"TSM",IF(O17&gt;=54,"SM",IF(O17&gt;=48,"KSM",IF(O17&gt;=42,"I A",IF(O17&gt;=35,"II A",IF(O17&gt;=29,"III A",IF(O17&gt;=24,"I JA",IF(O17&gt;=20,"II JA",IF(O17&gt;=17,"III JA")))))))))))</f>
        <v>II JA</v>
      </c>
    </row>
    <row r="18" spans="1:16" ht="16.5" customHeight="1" x14ac:dyDescent="0.3">
      <c r="A18" s="32">
        <v>4</v>
      </c>
      <c r="B18" s="33" t="s">
        <v>79</v>
      </c>
      <c r="C18" s="34" t="s">
        <v>80</v>
      </c>
      <c r="D18" s="35">
        <v>39788</v>
      </c>
      <c r="E18" s="36" t="s">
        <v>0</v>
      </c>
      <c r="F18" s="36"/>
      <c r="G18" s="36" t="s">
        <v>81</v>
      </c>
      <c r="H18" s="37" t="s">
        <v>254</v>
      </c>
      <c r="I18" s="37">
        <v>19.8</v>
      </c>
      <c r="J18" s="37">
        <v>22.8</v>
      </c>
      <c r="K18" s="38"/>
      <c r="L18" s="37">
        <v>22.21</v>
      </c>
      <c r="M18" s="37" t="s">
        <v>254</v>
      </c>
      <c r="N18" s="37">
        <v>20.84</v>
      </c>
      <c r="O18" s="60">
        <f>MAX(H18:J18,L18:N18)</f>
        <v>22.8</v>
      </c>
      <c r="P18" s="40" t="str">
        <f t="shared" si="0"/>
        <v>II JA</v>
      </c>
    </row>
    <row r="19" spans="1:16" ht="16.5" customHeight="1" x14ac:dyDescent="0.3">
      <c r="A19" s="32">
        <v>5</v>
      </c>
      <c r="B19" s="33" t="s">
        <v>55</v>
      </c>
      <c r="C19" s="34" t="s">
        <v>123</v>
      </c>
      <c r="D19" s="35">
        <v>39662</v>
      </c>
      <c r="E19" s="36" t="s">
        <v>124</v>
      </c>
      <c r="F19" s="36" t="s">
        <v>125</v>
      </c>
      <c r="G19" s="77" t="s">
        <v>126</v>
      </c>
      <c r="H19" s="37" t="s">
        <v>254</v>
      </c>
      <c r="I19" s="37">
        <v>18.600000000000001</v>
      </c>
      <c r="J19" s="37" t="s">
        <v>254</v>
      </c>
      <c r="K19" s="38"/>
      <c r="L19" s="37">
        <v>17.88</v>
      </c>
      <c r="M19" s="37" t="s">
        <v>254</v>
      </c>
      <c r="N19" s="37" t="s">
        <v>254</v>
      </c>
      <c r="O19" s="60">
        <f>MAX(H19:J19,L19:N19)</f>
        <v>18.600000000000001</v>
      </c>
      <c r="P19" s="40" t="str">
        <f t="shared" si="0"/>
        <v>III JA</v>
      </c>
    </row>
    <row r="20" spans="1:16" ht="12" customHeight="1" x14ac:dyDescent="0.3">
      <c r="A20"/>
      <c r="B20" s="19"/>
      <c r="C20" s="20"/>
      <c r="D20" s="21"/>
      <c r="E20" s="22"/>
      <c r="F20" s="22"/>
      <c r="G20" s="22"/>
      <c r="H20"/>
      <c r="I20"/>
      <c r="J20"/>
      <c r="K20"/>
      <c r="L20"/>
      <c r="M20"/>
      <c r="N20"/>
      <c r="O20"/>
      <c r="P20"/>
    </row>
    <row r="21" spans="1:16" ht="12" customHeight="1" x14ac:dyDescent="0.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3.8" customHeight="1" x14ac:dyDescent="0.3">
      <c r="A22" s="47"/>
      <c r="B22" s="47"/>
      <c r="C22" s="46" t="s">
        <v>28</v>
      </c>
      <c r="D22" s="48"/>
      <c r="E22" s="48" t="s">
        <v>71</v>
      </c>
      <c r="G22"/>
      <c r="H22" s="47"/>
      <c r="I22" s="47"/>
      <c r="J22" s="47"/>
      <c r="K22" s="47"/>
      <c r="L22" s="47"/>
      <c r="M22" s="47"/>
      <c r="N22" s="47"/>
      <c r="O22" s="47"/>
      <c r="P22"/>
    </row>
    <row r="23" spans="1:16" ht="12" customHeight="1" thickBot="1" x14ac:dyDescent="0.35">
      <c r="A23" s="47"/>
      <c r="B23" s="47"/>
      <c r="C23" s="47"/>
      <c r="D23" s="47"/>
      <c r="E23" s="47"/>
      <c r="F23" s="47"/>
      <c r="G23" s="47"/>
      <c r="H23" s="50"/>
      <c r="I23" s="51"/>
      <c r="J23" s="51" t="s">
        <v>4</v>
      </c>
      <c r="K23" s="51"/>
      <c r="L23" s="51"/>
      <c r="M23" s="51"/>
      <c r="N23" s="52"/>
      <c r="O23" s="47"/>
      <c r="P23"/>
    </row>
    <row r="24" spans="1:16" ht="12" customHeight="1" thickBot="1" x14ac:dyDescent="0.35">
      <c r="A24" s="62" t="s">
        <v>258</v>
      </c>
      <c r="B24" s="63" t="s">
        <v>5</v>
      </c>
      <c r="C24" s="64" t="s">
        <v>6</v>
      </c>
      <c r="D24" s="65" t="s">
        <v>7</v>
      </c>
      <c r="E24" s="65" t="s">
        <v>8</v>
      </c>
      <c r="F24" s="65" t="s">
        <v>9</v>
      </c>
      <c r="G24" s="65" t="s">
        <v>10</v>
      </c>
      <c r="H24" s="66" t="s">
        <v>11</v>
      </c>
      <c r="I24" s="66" t="s">
        <v>12</v>
      </c>
      <c r="J24" s="66" t="s">
        <v>13</v>
      </c>
      <c r="K24" s="67" t="s">
        <v>14</v>
      </c>
      <c r="L24" s="66" t="s">
        <v>15</v>
      </c>
      <c r="M24" s="66" t="s">
        <v>16</v>
      </c>
      <c r="N24" s="66" t="s">
        <v>17</v>
      </c>
      <c r="O24" s="67" t="s">
        <v>18</v>
      </c>
      <c r="P24" s="68" t="s">
        <v>19</v>
      </c>
    </row>
    <row r="25" spans="1:16" ht="16.5" customHeight="1" x14ac:dyDescent="0.3">
      <c r="A25" s="53">
        <v>1</v>
      </c>
      <c r="B25" s="33" t="s">
        <v>61</v>
      </c>
      <c r="C25" s="34" t="s">
        <v>62</v>
      </c>
      <c r="D25" s="35">
        <v>40481</v>
      </c>
      <c r="E25" s="36" t="s">
        <v>0</v>
      </c>
      <c r="F25" s="36" t="s">
        <v>32</v>
      </c>
      <c r="G25" s="36" t="s">
        <v>36</v>
      </c>
      <c r="H25" s="58" t="s">
        <v>254</v>
      </c>
      <c r="I25" s="58" t="s">
        <v>254</v>
      </c>
      <c r="J25" s="58">
        <v>22.12</v>
      </c>
      <c r="K25" s="59"/>
      <c r="L25" s="58" t="s">
        <v>254</v>
      </c>
      <c r="M25" s="58">
        <v>24.48</v>
      </c>
      <c r="N25" s="58">
        <v>25.05</v>
      </c>
      <c r="O25" s="60">
        <f>MAX(H25:J25,L25:N25)</f>
        <v>25.05</v>
      </c>
      <c r="P25" s="61" t="str">
        <f>IF(ISBLANK(O25),"",IF(O25&lt;20,"",IF(O25&gt;=50,"KSM",IF(O25&gt;=44.5,"I A",IF(O25&gt;=38,"II A",IF(O25&gt;=32,"III A",IF(O25&gt;=27,"I JA",IF(O25&gt;=23,"II JA",IF(O25&gt;=20,"III JA")))))))))</f>
        <v>II JA</v>
      </c>
    </row>
    <row r="26" spans="1:16" ht="16.5" customHeight="1" x14ac:dyDescent="0.3">
      <c r="A26" s="32">
        <v>2</v>
      </c>
      <c r="B26" s="33" t="s">
        <v>102</v>
      </c>
      <c r="C26" s="34" t="s">
        <v>103</v>
      </c>
      <c r="D26" s="35">
        <v>40406</v>
      </c>
      <c r="E26" s="36" t="s">
        <v>0</v>
      </c>
      <c r="F26" s="36" t="s">
        <v>32</v>
      </c>
      <c r="G26" s="36" t="s">
        <v>54</v>
      </c>
      <c r="H26" s="37">
        <v>20.350000000000001</v>
      </c>
      <c r="I26" s="37">
        <v>23.67</v>
      </c>
      <c r="J26" s="37" t="s">
        <v>254</v>
      </c>
      <c r="K26" s="38"/>
      <c r="L26" s="37">
        <v>22.28</v>
      </c>
      <c r="M26" s="37">
        <v>20.86</v>
      </c>
      <c r="N26" s="37">
        <v>22.04</v>
      </c>
      <c r="O26" s="60">
        <f>MAX(H26:J26,L26:N26)</f>
        <v>23.67</v>
      </c>
      <c r="P26" s="40" t="str">
        <f>IF(ISBLANK(O26),"",IF(O26&lt;20,"",IF(O26&gt;=50,"KSM",IF(O26&gt;=44.5,"I A",IF(O26&gt;=38,"II A",IF(O26&gt;=32,"III A",IF(O26&gt;=27,"I JA",IF(O26&gt;=23,"II JA",IF(O26&gt;=20,"III JA")))))))))</f>
        <v>II JA</v>
      </c>
    </row>
    <row r="27" spans="1:16" ht="16.5" customHeight="1" x14ac:dyDescent="0.3">
      <c r="A27" s="32">
        <v>3</v>
      </c>
      <c r="B27" s="33" t="s">
        <v>82</v>
      </c>
      <c r="C27" s="34" t="s">
        <v>83</v>
      </c>
      <c r="D27" s="35">
        <v>40318</v>
      </c>
      <c r="E27" s="36" t="s">
        <v>0</v>
      </c>
      <c r="F27" s="36"/>
      <c r="G27" s="36" t="s">
        <v>81</v>
      </c>
      <c r="H27" s="37">
        <v>15.86</v>
      </c>
      <c r="I27" s="37">
        <v>17.440000000000001</v>
      </c>
      <c r="J27" s="37" t="s">
        <v>254</v>
      </c>
      <c r="K27" s="38"/>
      <c r="L27" s="37">
        <v>15.73</v>
      </c>
      <c r="M27" s="37">
        <v>15.5</v>
      </c>
      <c r="N27" s="37" t="s">
        <v>254</v>
      </c>
      <c r="O27" s="60">
        <f>MAX(H27:J27,L27:N27)</f>
        <v>17.440000000000001</v>
      </c>
      <c r="P27" s="40" t="str">
        <f>IF(ISBLANK(O27),"",IF(O27&lt;20,"",IF(O27&gt;=50,"KSM",IF(O27&gt;=44.5,"I A",IF(O27&gt;=38,"II A",IF(O27&gt;=32,"III A",IF(O27&gt;=27,"I JA",IF(O27&gt;=23,"II JA",IF(O27&gt;=20,"III JA")))))))))</f>
        <v/>
      </c>
    </row>
    <row r="28" spans="1:16" ht="12" customHeight="1" x14ac:dyDescent="0.3"/>
    <row r="29" spans="1:16" ht="12" customHeight="1" x14ac:dyDescent="0.3"/>
    <row r="30" spans="1:16" ht="13.8" customHeight="1" x14ac:dyDescent="0.3">
      <c r="A30" s="47"/>
      <c r="B30" s="47"/>
      <c r="C30" s="46" t="s">
        <v>28</v>
      </c>
      <c r="D30" s="48"/>
      <c r="E30" s="48" t="s">
        <v>245</v>
      </c>
      <c r="G30"/>
      <c r="H30" s="47"/>
      <c r="I30" s="47"/>
      <c r="J30" s="47"/>
      <c r="K30" s="47"/>
      <c r="L30" s="47"/>
      <c r="M30" s="47"/>
      <c r="N30" s="47"/>
      <c r="O30" s="47"/>
      <c r="P30"/>
    </row>
    <row r="31" spans="1:16" ht="12" customHeight="1" thickBot="1" x14ac:dyDescent="0.35">
      <c r="A31" s="47"/>
      <c r="B31" s="47"/>
      <c r="C31" s="47"/>
      <c r="D31" s="47"/>
      <c r="E31" s="47"/>
      <c r="F31" s="47"/>
      <c r="G31" s="47"/>
      <c r="H31" s="50"/>
      <c r="I31" s="51"/>
      <c r="J31" s="51" t="s">
        <v>4</v>
      </c>
      <c r="K31" s="51"/>
      <c r="L31" s="51"/>
      <c r="M31" s="51"/>
      <c r="N31" s="52"/>
      <c r="O31" s="47"/>
      <c r="P31"/>
    </row>
    <row r="32" spans="1:16" ht="12" customHeight="1" thickBot="1" x14ac:dyDescent="0.35">
      <c r="A32" s="62" t="s">
        <v>258</v>
      </c>
      <c r="B32" s="63" t="s">
        <v>5</v>
      </c>
      <c r="C32" s="64" t="s">
        <v>6</v>
      </c>
      <c r="D32" s="65" t="s">
        <v>7</v>
      </c>
      <c r="E32" s="65" t="s">
        <v>8</v>
      </c>
      <c r="F32" s="65" t="s">
        <v>9</v>
      </c>
      <c r="G32" s="65" t="s">
        <v>10</v>
      </c>
      <c r="H32" s="66" t="s">
        <v>11</v>
      </c>
      <c r="I32" s="66" t="s">
        <v>12</v>
      </c>
      <c r="J32" s="66" t="s">
        <v>13</v>
      </c>
      <c r="K32" s="67" t="s">
        <v>14</v>
      </c>
      <c r="L32" s="66" t="s">
        <v>15</v>
      </c>
      <c r="M32" s="66" t="s">
        <v>16</v>
      </c>
      <c r="N32" s="66" t="s">
        <v>17</v>
      </c>
      <c r="O32" s="67" t="s">
        <v>18</v>
      </c>
      <c r="P32" s="68" t="s">
        <v>19</v>
      </c>
    </row>
    <row r="33" spans="1:16" ht="16.5" customHeight="1" x14ac:dyDescent="0.3">
      <c r="A33" s="32">
        <v>1</v>
      </c>
      <c r="B33" s="33" t="s">
        <v>98</v>
      </c>
      <c r="C33" s="34" t="s">
        <v>99</v>
      </c>
      <c r="D33" s="35">
        <v>41325</v>
      </c>
      <c r="E33" s="36" t="s">
        <v>0</v>
      </c>
      <c r="F33" s="36" t="s">
        <v>32</v>
      </c>
      <c r="G33" s="36" t="s">
        <v>54</v>
      </c>
      <c r="H33" s="37">
        <v>17.739999999999998</v>
      </c>
      <c r="I33" s="37" t="s">
        <v>254</v>
      </c>
      <c r="J33" s="37" t="s">
        <v>254</v>
      </c>
      <c r="K33" s="38"/>
      <c r="L33" s="37">
        <v>18.420000000000002</v>
      </c>
      <c r="M33" s="37" t="s">
        <v>254</v>
      </c>
      <c r="N33" s="37">
        <v>16.04</v>
      </c>
      <c r="O33" s="60">
        <f>MAX(H33:J33,L33:N33)</f>
        <v>18.420000000000002</v>
      </c>
      <c r="P33" s="40"/>
    </row>
    <row r="34" spans="1:16" ht="16.5" customHeight="1" x14ac:dyDescent="0.3">
      <c r="A34" s="32">
        <v>2</v>
      </c>
      <c r="B34" s="33" t="s">
        <v>96</v>
      </c>
      <c r="C34" s="34" t="s">
        <v>97</v>
      </c>
      <c r="D34" s="35">
        <v>40966</v>
      </c>
      <c r="E34" s="36" t="s">
        <v>0</v>
      </c>
      <c r="F34" s="36" t="s">
        <v>32</v>
      </c>
      <c r="G34" s="36" t="s">
        <v>54</v>
      </c>
      <c r="H34" s="37">
        <v>15.61</v>
      </c>
      <c r="I34" s="37">
        <v>17.170000000000002</v>
      </c>
      <c r="J34" s="37" t="s">
        <v>254</v>
      </c>
      <c r="K34" s="38"/>
      <c r="L34" s="37">
        <v>16.649999999999999</v>
      </c>
      <c r="M34" s="37">
        <v>16.86</v>
      </c>
      <c r="N34" s="37" t="s">
        <v>254</v>
      </c>
      <c r="O34" s="60">
        <f>MAX(H34:J34,L34:N34)</f>
        <v>17.170000000000002</v>
      </c>
      <c r="P34" s="40"/>
    </row>
    <row r="35" spans="1:16" ht="12" customHeight="1" x14ac:dyDescent="0.3"/>
    <row r="36" spans="1:16" ht="12" customHeight="1" x14ac:dyDescent="0.3"/>
    <row r="37" spans="1:16" ht="12" customHeight="1" x14ac:dyDescent="0.3"/>
    <row r="38" spans="1:16" ht="12" customHeight="1" x14ac:dyDescent="0.3"/>
    <row r="39" spans="1:16" ht="12" customHeight="1" x14ac:dyDescent="0.3"/>
    <row r="40" spans="1:16" ht="12" customHeight="1" x14ac:dyDescent="0.3"/>
    <row r="41" spans="1:16" ht="12" customHeight="1" x14ac:dyDescent="0.3"/>
    <row r="42" spans="1:16" ht="12" customHeight="1" x14ac:dyDescent="0.3"/>
    <row r="43" spans="1:16" ht="12" customHeight="1" x14ac:dyDescent="0.3"/>
    <row r="44" spans="1:16" ht="12" customHeight="1" x14ac:dyDescent="0.3"/>
    <row r="45" spans="1:16" ht="12" customHeight="1" x14ac:dyDescent="0.3"/>
    <row r="46" spans="1:16" ht="12" customHeight="1" x14ac:dyDescent="0.3"/>
    <row r="47" spans="1:16" ht="12" customHeight="1" x14ac:dyDescent="0.3"/>
    <row r="48" spans="1:16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</sheetData>
  <sortState xmlns:xlrd2="http://schemas.microsoft.com/office/spreadsheetml/2017/richdata2" ref="B33:O36">
    <sortCondition descending="1" ref="O33:O36"/>
  </sortState>
  <pageMargins left="0.69" right="0.75" top="0.5" bottom="0.06" header="0" footer="0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  <pageSetUpPr fitToPage="1"/>
  </sheetPr>
  <dimension ref="A1:Z974"/>
  <sheetViews>
    <sheetView topLeftCell="A29" zoomScale="110" zoomScaleNormal="110" workbookViewId="0">
      <selection activeCell="A4" sqref="A4"/>
    </sheetView>
  </sheetViews>
  <sheetFormatPr defaultColWidth="13.109375" defaultRowHeight="15" customHeight="1" x14ac:dyDescent="0.3"/>
  <cols>
    <col min="1" max="1" width="4" style="16" customWidth="1"/>
    <col min="2" max="2" width="13.33203125" style="16" bestFit="1" customWidth="1"/>
    <col min="3" max="3" width="13" style="16" customWidth="1"/>
    <col min="4" max="4" width="10.33203125" style="16" bestFit="1" customWidth="1"/>
    <col min="5" max="6" width="8.21875" style="16" customWidth="1"/>
    <col min="7" max="7" width="16.10937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16" width="6.21875" style="16" bestFit="1" customWidth="1"/>
    <col min="17" max="26" width="7.88671875" style="16" customWidth="1"/>
    <col min="27" max="16384" width="13.109375" style="16"/>
  </cols>
  <sheetData>
    <row r="1" spans="1:26" ht="20.399999999999999" x14ac:dyDescent="0.35">
      <c r="A1" s="44" t="s">
        <v>267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6.05" customHeight="1" x14ac:dyDescent="0.3">
      <c r="A2" s="43" t="s">
        <v>253</v>
      </c>
      <c r="B2" s="15"/>
      <c r="C2" s="15"/>
      <c r="D2" s="15"/>
      <c r="E2" s="15"/>
      <c r="G2" s="45">
        <v>45926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2" customHeight="1" x14ac:dyDescent="0.3">
      <c r="A3" s="15"/>
      <c r="B3" s="15"/>
      <c r="C3" s="15"/>
      <c r="D3" s="15"/>
      <c r="E3" s="15"/>
      <c r="F3" s="15"/>
      <c r="G3" s="17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 ht="12" customHeight="1" x14ac:dyDescent="0.3">
      <c r="A4" s="15"/>
      <c r="B4" s="15"/>
      <c r="C4" s="46" t="s">
        <v>28</v>
      </c>
      <c r="D4" s="27"/>
      <c r="E4" s="28"/>
      <c r="F4" s="27" t="s">
        <v>246</v>
      </c>
      <c r="H4" s="15"/>
      <c r="I4" s="15"/>
      <c r="J4" s="15"/>
      <c r="K4" s="15"/>
      <c r="L4" s="15"/>
      <c r="M4" s="15"/>
      <c r="N4" s="15"/>
      <c r="O4" s="15"/>
    </row>
    <row r="5" spans="1:26" ht="12" customHeight="1" thickBot="1" x14ac:dyDescent="0.35">
      <c r="A5" s="15"/>
      <c r="B5" s="15"/>
      <c r="C5" s="15"/>
      <c r="D5" s="15"/>
      <c r="E5" s="15"/>
      <c r="F5" s="15"/>
      <c r="G5" s="15"/>
      <c r="H5" s="83" t="s">
        <v>4</v>
      </c>
      <c r="I5" s="84"/>
      <c r="J5" s="84"/>
      <c r="K5" s="84"/>
      <c r="L5" s="84"/>
      <c r="M5" s="84"/>
      <c r="N5" s="85"/>
      <c r="O5" s="15"/>
    </row>
    <row r="6" spans="1:26" ht="12" customHeight="1" thickBot="1" x14ac:dyDescent="0.35">
      <c r="A6" s="62" t="s">
        <v>258</v>
      </c>
      <c r="B6" s="70" t="s">
        <v>5</v>
      </c>
      <c r="C6" s="71" t="s">
        <v>6</v>
      </c>
      <c r="D6" s="72" t="s">
        <v>7</v>
      </c>
      <c r="E6" s="72" t="s">
        <v>8</v>
      </c>
      <c r="F6" s="72"/>
      <c r="G6" s="72" t="s">
        <v>10</v>
      </c>
      <c r="H6" s="73" t="s">
        <v>11</v>
      </c>
      <c r="I6" s="73" t="s">
        <v>12</v>
      </c>
      <c r="J6" s="73" t="s">
        <v>13</v>
      </c>
      <c r="K6" s="74" t="s">
        <v>14</v>
      </c>
      <c r="L6" s="73" t="s">
        <v>15</v>
      </c>
      <c r="M6" s="73" t="s">
        <v>16</v>
      </c>
      <c r="N6" s="73" t="s">
        <v>17</v>
      </c>
      <c r="O6" s="74" t="s">
        <v>18</v>
      </c>
      <c r="P6" s="75" t="s">
        <v>19</v>
      </c>
    </row>
    <row r="7" spans="1:26" ht="16.5" customHeight="1" x14ac:dyDescent="0.3">
      <c r="A7" s="53">
        <v>1</v>
      </c>
      <c r="B7" s="33" t="s">
        <v>64</v>
      </c>
      <c r="C7" s="34" t="s">
        <v>65</v>
      </c>
      <c r="D7" s="35">
        <v>39225</v>
      </c>
      <c r="E7" s="36" t="s">
        <v>0</v>
      </c>
      <c r="F7" s="36" t="s">
        <v>32</v>
      </c>
      <c r="G7" s="36" t="s">
        <v>36</v>
      </c>
      <c r="H7" s="58" t="s">
        <v>254</v>
      </c>
      <c r="I7" s="58" t="s">
        <v>254</v>
      </c>
      <c r="J7" s="58" t="s">
        <v>254</v>
      </c>
      <c r="K7" s="59"/>
      <c r="L7" s="58">
        <v>39.07</v>
      </c>
      <c r="M7" s="58">
        <v>39.479999999999997</v>
      </c>
      <c r="N7" s="58" t="s">
        <v>254</v>
      </c>
      <c r="O7" s="60">
        <f>MAX(H7:J7,L7:N7)</f>
        <v>39.479999999999997</v>
      </c>
      <c r="P7" s="61" t="s">
        <v>263</v>
      </c>
    </row>
    <row r="8" spans="1:26" ht="16.5" customHeight="1" x14ac:dyDescent="0.3">
      <c r="A8" s="32">
        <v>2</v>
      </c>
      <c r="B8" s="33" t="s">
        <v>185</v>
      </c>
      <c r="C8" s="34" t="s">
        <v>186</v>
      </c>
      <c r="D8" s="35">
        <v>39364</v>
      </c>
      <c r="E8" s="36" t="s">
        <v>187</v>
      </c>
      <c r="F8" s="36" t="s">
        <v>188</v>
      </c>
      <c r="G8" s="36" t="s">
        <v>189</v>
      </c>
      <c r="H8" s="37" t="s">
        <v>254</v>
      </c>
      <c r="I8" s="37">
        <v>37.409999999999997</v>
      </c>
      <c r="J8" s="37" t="s">
        <v>254</v>
      </c>
      <c r="K8" s="38"/>
      <c r="L8" s="37">
        <v>35.049999999999997</v>
      </c>
      <c r="M8" s="37">
        <v>37.18</v>
      </c>
      <c r="N8" s="37">
        <v>38.869999999999997</v>
      </c>
      <c r="O8" s="60">
        <f>MAX(H8:J8,L8:N8)</f>
        <v>38.869999999999997</v>
      </c>
      <c r="P8" s="61" t="s">
        <v>263</v>
      </c>
    </row>
    <row r="9" spans="1:26" ht="16.5" customHeight="1" x14ac:dyDescent="0.3">
      <c r="A9" s="32">
        <v>3</v>
      </c>
      <c r="B9" s="33" t="s">
        <v>166</v>
      </c>
      <c r="C9" s="34" t="s">
        <v>259</v>
      </c>
      <c r="D9" s="35">
        <v>39111</v>
      </c>
      <c r="E9" s="36" t="s">
        <v>187</v>
      </c>
      <c r="F9" s="36"/>
      <c r="G9" s="36"/>
      <c r="H9" s="37">
        <v>22.85</v>
      </c>
      <c r="I9" s="37">
        <v>22.14</v>
      </c>
      <c r="J9" s="37">
        <v>24.08</v>
      </c>
      <c r="K9" s="38"/>
      <c r="L9" s="37">
        <v>23.25</v>
      </c>
      <c r="M9" s="37">
        <v>23.3</v>
      </c>
      <c r="N9" s="37">
        <v>21.41</v>
      </c>
      <c r="O9" s="60">
        <f>MAX(H9:J9,L9:N9)</f>
        <v>24.08</v>
      </c>
      <c r="P9" s="40"/>
    </row>
    <row r="10" spans="1:26" ht="12" customHeight="1" x14ac:dyDescent="0.3">
      <c r="B10" s="18"/>
      <c r="C10" s="19"/>
      <c r="D10" s="20"/>
      <c r="E10" s="41"/>
      <c r="F10" s="41"/>
      <c r="G10" s="22"/>
      <c r="H10" s="22"/>
      <c r="I10" s="23"/>
      <c r="J10" s="23"/>
      <c r="K10" s="23"/>
      <c r="L10" s="24"/>
      <c r="M10" s="23"/>
      <c r="N10" s="23"/>
      <c r="O10" s="23"/>
      <c r="P10" s="42"/>
    </row>
    <row r="11" spans="1:26" ht="12" customHeight="1" x14ac:dyDescent="0.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26" ht="12" customHeight="1" x14ac:dyDescent="0.3">
      <c r="A12" s="47"/>
      <c r="B12" s="47"/>
      <c r="C12" s="46" t="s">
        <v>28</v>
      </c>
      <c r="D12" s="48"/>
      <c r="E12" s="49"/>
      <c r="F12" s="48" t="s">
        <v>69</v>
      </c>
      <c r="G12"/>
      <c r="H12" s="47"/>
      <c r="I12" s="47"/>
      <c r="J12" s="47"/>
      <c r="K12" s="47"/>
      <c r="L12" s="47"/>
      <c r="M12" s="47"/>
      <c r="N12" s="47"/>
      <c r="O12" s="47"/>
      <c r="P12"/>
    </row>
    <row r="13" spans="1:26" ht="12" customHeight="1" thickBot="1" x14ac:dyDescent="0.35">
      <c r="A13" s="47"/>
      <c r="B13" s="47"/>
      <c r="C13" s="47"/>
      <c r="D13" s="47"/>
      <c r="E13" s="47"/>
      <c r="F13" s="47"/>
      <c r="G13" s="47"/>
      <c r="H13" s="50"/>
      <c r="I13" s="51"/>
      <c r="J13" s="51" t="s">
        <v>4</v>
      </c>
      <c r="K13" s="51"/>
      <c r="L13" s="51"/>
      <c r="M13" s="51"/>
      <c r="N13" s="52"/>
      <c r="O13" s="47"/>
      <c r="P13"/>
    </row>
    <row r="14" spans="1:26" ht="12" customHeight="1" thickBot="1" x14ac:dyDescent="0.35">
      <c r="A14" s="62" t="s">
        <v>258</v>
      </c>
      <c r="B14" s="63" t="s">
        <v>5</v>
      </c>
      <c r="C14" s="64" t="s">
        <v>6</v>
      </c>
      <c r="D14" s="65" t="s">
        <v>7</v>
      </c>
      <c r="E14" s="65" t="s">
        <v>8</v>
      </c>
      <c r="F14" s="65" t="s">
        <v>9</v>
      </c>
      <c r="G14" s="65" t="s">
        <v>10</v>
      </c>
      <c r="H14" s="66" t="s">
        <v>11</v>
      </c>
      <c r="I14" s="66" t="s">
        <v>12</v>
      </c>
      <c r="J14" s="66" t="s">
        <v>13</v>
      </c>
      <c r="K14" s="67" t="s">
        <v>14</v>
      </c>
      <c r="L14" s="66" t="s">
        <v>15</v>
      </c>
      <c r="M14" s="66" t="s">
        <v>16</v>
      </c>
      <c r="N14" s="66" t="s">
        <v>17</v>
      </c>
      <c r="O14" s="67" t="s">
        <v>18</v>
      </c>
      <c r="P14" s="68" t="s">
        <v>19</v>
      </c>
    </row>
    <row r="15" spans="1:26" ht="16.5" customHeight="1" x14ac:dyDescent="0.3">
      <c r="A15" s="53">
        <v>1</v>
      </c>
      <c r="B15" s="33" t="s">
        <v>132</v>
      </c>
      <c r="C15" s="34" t="s">
        <v>133</v>
      </c>
      <c r="D15" s="35">
        <v>39974</v>
      </c>
      <c r="E15" s="36" t="s">
        <v>134</v>
      </c>
      <c r="F15" s="36" t="s">
        <v>135</v>
      </c>
      <c r="G15" s="77" t="s">
        <v>136</v>
      </c>
      <c r="H15" s="58">
        <v>46.31</v>
      </c>
      <c r="I15" s="58">
        <v>50.25</v>
      </c>
      <c r="J15" s="58">
        <v>44.65</v>
      </c>
      <c r="K15" s="59"/>
      <c r="L15" s="58" t="s">
        <v>254</v>
      </c>
      <c r="M15" s="58">
        <v>42.08</v>
      </c>
      <c r="N15" s="58">
        <v>46.78</v>
      </c>
      <c r="O15" s="60">
        <f t="shared" ref="O15:O22" si="0">MAX(H15:J15,L15:N15)</f>
        <v>50.25</v>
      </c>
      <c r="P15" s="61" t="str">
        <f>IF(ISBLANK(O15),"",IF(O15&lt;26,"",IF(O15&gt;=59,"KSM",IF(O15&gt;=52,"I A",IF(O15&gt;=44,"II A",IF(O15&gt;=37,"III A",IF(O15&gt;=32,"I JA",IF(O15&gt;=29,"II JA",IF(O15&gt;=26,"III JA")))))))))</f>
        <v>II A</v>
      </c>
    </row>
    <row r="16" spans="1:26" ht="16.5" customHeight="1" x14ac:dyDescent="0.3">
      <c r="A16" s="32">
        <v>2</v>
      </c>
      <c r="B16" s="33" t="s">
        <v>68</v>
      </c>
      <c r="C16" s="34" t="s">
        <v>137</v>
      </c>
      <c r="D16" s="35">
        <v>40007</v>
      </c>
      <c r="E16" s="36" t="s">
        <v>129</v>
      </c>
      <c r="F16" s="36" t="s">
        <v>130</v>
      </c>
      <c r="G16" s="36" t="s">
        <v>138</v>
      </c>
      <c r="H16" s="37" t="s">
        <v>254</v>
      </c>
      <c r="I16" s="37">
        <v>39.68</v>
      </c>
      <c r="J16" s="37">
        <v>37.25</v>
      </c>
      <c r="K16" s="38"/>
      <c r="L16" s="37">
        <v>41.06</v>
      </c>
      <c r="M16" s="37" t="s">
        <v>254</v>
      </c>
      <c r="N16" s="37">
        <v>41.72</v>
      </c>
      <c r="O16" s="39">
        <f t="shared" si="0"/>
        <v>41.72</v>
      </c>
      <c r="P16" s="40" t="str">
        <f>IF(ISBLANK(O16),"",IF(O16&lt;26,"",IF(O16&gt;=59,"KSM",IF(O16&gt;=52,"I A",IF(O16&gt;=44,"II A",IF(O16&gt;=37,"III A",IF(O16&gt;=32,"I JA",IF(O16&gt;=29,"II JA",IF(O16&gt;=26,"III JA")))))))))</f>
        <v>III A</v>
      </c>
    </row>
    <row r="17" spans="1:16" ht="16.5" customHeight="1" x14ac:dyDescent="0.3">
      <c r="A17" s="53">
        <v>3</v>
      </c>
      <c r="B17" s="33" t="s">
        <v>105</v>
      </c>
      <c r="C17" s="34" t="s">
        <v>106</v>
      </c>
      <c r="D17" s="35">
        <v>40248</v>
      </c>
      <c r="E17" s="36" t="s">
        <v>0</v>
      </c>
      <c r="F17" s="36" t="s">
        <v>32</v>
      </c>
      <c r="G17" s="77" t="s">
        <v>184</v>
      </c>
      <c r="H17" s="37">
        <v>38.94</v>
      </c>
      <c r="I17" s="37">
        <v>38.47</v>
      </c>
      <c r="J17" s="37">
        <v>40</v>
      </c>
      <c r="K17" s="38"/>
      <c r="L17" s="37" t="s">
        <v>254</v>
      </c>
      <c r="M17" s="37" t="s">
        <v>254</v>
      </c>
      <c r="N17" s="37">
        <v>39.01</v>
      </c>
      <c r="O17" s="39">
        <f t="shared" si="0"/>
        <v>40</v>
      </c>
      <c r="P17" s="40" t="str">
        <f t="shared" ref="P17:P22" si="1">IF(ISBLANK(O17),"",IF(O17&lt;26,"",IF(O17&gt;=59,"KSM",IF(O17&gt;=52,"I A",IF(O17&gt;=44,"II A",IF(O17&gt;=37,"III A",IF(O17&gt;=32,"I JA",IF(O17&gt;=29,"II JA",IF(O17&gt;=26,"III JA")))))))))</f>
        <v>III A</v>
      </c>
    </row>
    <row r="18" spans="1:16" ht="16.5" customHeight="1" x14ac:dyDescent="0.3">
      <c r="A18" s="32">
        <v>4</v>
      </c>
      <c r="B18" s="33" t="s">
        <v>108</v>
      </c>
      <c r="C18" s="34" t="s">
        <v>109</v>
      </c>
      <c r="D18" s="35">
        <v>39679</v>
      </c>
      <c r="E18" s="36" t="s">
        <v>0</v>
      </c>
      <c r="F18" s="36" t="s">
        <v>32</v>
      </c>
      <c r="G18" s="36" t="s">
        <v>54</v>
      </c>
      <c r="H18" s="37" t="s">
        <v>254</v>
      </c>
      <c r="I18" s="37">
        <v>31.84</v>
      </c>
      <c r="J18" s="37">
        <v>28.45</v>
      </c>
      <c r="K18" s="38"/>
      <c r="L18" s="37" t="s">
        <v>255</v>
      </c>
      <c r="M18" s="37"/>
      <c r="N18" s="37"/>
      <c r="O18" s="39">
        <f t="shared" si="0"/>
        <v>31.84</v>
      </c>
      <c r="P18" s="40" t="str">
        <f t="shared" si="1"/>
        <v>II JA</v>
      </c>
    </row>
    <row r="19" spans="1:16" ht="16.5" customHeight="1" x14ac:dyDescent="0.3">
      <c r="A19" s="53">
        <v>5</v>
      </c>
      <c r="B19" s="33" t="s">
        <v>66</v>
      </c>
      <c r="C19" s="34" t="s">
        <v>67</v>
      </c>
      <c r="D19" s="35">
        <v>39816</v>
      </c>
      <c r="E19" s="36" t="s">
        <v>0</v>
      </c>
      <c r="F19" s="36" t="s">
        <v>32</v>
      </c>
      <c r="G19" s="36" t="s">
        <v>54</v>
      </c>
      <c r="H19" s="37" t="s">
        <v>254</v>
      </c>
      <c r="I19" s="37" t="s">
        <v>254</v>
      </c>
      <c r="J19" s="37" t="s">
        <v>254</v>
      </c>
      <c r="K19" s="38"/>
      <c r="L19" s="37">
        <v>31.18</v>
      </c>
      <c r="M19" s="37" t="s">
        <v>254</v>
      </c>
      <c r="N19" s="37" t="s">
        <v>254</v>
      </c>
      <c r="O19" s="39">
        <f t="shared" si="0"/>
        <v>31.18</v>
      </c>
      <c r="P19" s="40" t="str">
        <f t="shared" si="1"/>
        <v>II JA</v>
      </c>
    </row>
    <row r="20" spans="1:16" ht="16.5" customHeight="1" x14ac:dyDescent="0.3">
      <c r="A20" s="32">
        <v>6</v>
      </c>
      <c r="B20" s="33" t="s">
        <v>66</v>
      </c>
      <c r="C20" s="34" t="s">
        <v>110</v>
      </c>
      <c r="D20" s="35">
        <v>39561</v>
      </c>
      <c r="E20" s="36" t="s">
        <v>0</v>
      </c>
      <c r="F20" s="36" t="s">
        <v>32</v>
      </c>
      <c r="G20" s="36" t="s">
        <v>54</v>
      </c>
      <c r="H20" s="37">
        <v>29.17</v>
      </c>
      <c r="I20" s="37">
        <v>26.76</v>
      </c>
      <c r="J20" s="37">
        <v>28.2</v>
      </c>
      <c r="K20" s="38"/>
      <c r="L20" s="37" t="s">
        <v>255</v>
      </c>
      <c r="M20" s="37"/>
      <c r="N20" s="37"/>
      <c r="O20" s="39">
        <f t="shared" si="0"/>
        <v>29.17</v>
      </c>
      <c r="P20" s="40" t="str">
        <f t="shared" si="1"/>
        <v>II JA</v>
      </c>
    </row>
    <row r="21" spans="1:16" ht="16.5" customHeight="1" x14ac:dyDescent="0.3">
      <c r="A21" s="53">
        <v>7</v>
      </c>
      <c r="B21" s="33" t="s">
        <v>206</v>
      </c>
      <c r="C21" s="34" t="s">
        <v>207</v>
      </c>
      <c r="D21" s="35">
        <v>39456</v>
      </c>
      <c r="E21" s="36" t="s">
        <v>0</v>
      </c>
      <c r="F21" s="36" t="s">
        <v>32</v>
      </c>
      <c r="G21" s="36" t="s">
        <v>208</v>
      </c>
      <c r="H21" s="37" t="s">
        <v>254</v>
      </c>
      <c r="I21" s="37" t="s">
        <v>254</v>
      </c>
      <c r="J21" s="37" t="s">
        <v>254</v>
      </c>
      <c r="K21" s="38"/>
      <c r="L21" s="37" t="s">
        <v>254</v>
      </c>
      <c r="M21" s="37">
        <v>23.22</v>
      </c>
      <c r="N21" s="37"/>
      <c r="O21" s="39">
        <f t="shared" si="0"/>
        <v>23.22</v>
      </c>
      <c r="P21" s="40" t="str">
        <f t="shared" si="1"/>
        <v/>
      </c>
    </row>
    <row r="22" spans="1:16" ht="16.5" customHeight="1" x14ac:dyDescent="0.3">
      <c r="A22" s="32">
        <v>8</v>
      </c>
      <c r="B22" s="33" t="s">
        <v>63</v>
      </c>
      <c r="C22" s="34" t="s">
        <v>209</v>
      </c>
      <c r="D22" s="35">
        <v>39842</v>
      </c>
      <c r="E22" s="36" t="s">
        <v>0</v>
      </c>
      <c r="F22" s="36" t="s">
        <v>32</v>
      </c>
      <c r="G22" s="36" t="s">
        <v>208</v>
      </c>
      <c r="H22" s="37">
        <v>20.91</v>
      </c>
      <c r="I22" s="37">
        <v>22.07</v>
      </c>
      <c r="J22" s="37" t="s">
        <v>254</v>
      </c>
      <c r="K22" s="38"/>
      <c r="L22" s="37" t="s">
        <v>254</v>
      </c>
      <c r="M22" s="37" t="s">
        <v>255</v>
      </c>
      <c r="N22" s="37"/>
      <c r="O22" s="39">
        <f t="shared" si="0"/>
        <v>22.07</v>
      </c>
      <c r="P22" s="40" t="str">
        <f t="shared" si="1"/>
        <v/>
      </c>
    </row>
    <row r="23" spans="1:16" ht="16.5" customHeight="1" x14ac:dyDescent="0.3">
      <c r="A23" s="18"/>
      <c r="B23" s="19"/>
      <c r="C23" s="20"/>
      <c r="D23" s="21"/>
      <c r="E23" s="22"/>
      <c r="F23" s="22"/>
      <c r="G23" s="22"/>
      <c r="H23" s="23"/>
      <c r="I23" s="23"/>
      <c r="J23" s="23"/>
      <c r="K23" s="24"/>
      <c r="L23" s="23"/>
      <c r="M23" s="23"/>
      <c r="N23" s="23"/>
      <c r="O23" s="25"/>
      <c r="P23" s="26"/>
    </row>
    <row r="24" spans="1:16" ht="12" customHeight="1" x14ac:dyDescent="0.3">
      <c r="A24"/>
      <c r="B24" s="19"/>
      <c r="C24" s="20"/>
      <c r="D24" s="21"/>
      <c r="E24" s="22"/>
      <c r="F24" s="22"/>
      <c r="G24" s="22"/>
      <c r="H24"/>
      <c r="I24"/>
      <c r="J24"/>
      <c r="K24"/>
      <c r="L24"/>
      <c r="M24"/>
      <c r="N24"/>
      <c r="O24"/>
      <c r="P24"/>
    </row>
    <row r="25" spans="1:16" ht="12" customHeight="1" x14ac:dyDescent="0.3">
      <c r="A25" s="47"/>
      <c r="B25" s="47"/>
      <c r="C25" s="46" t="s">
        <v>28</v>
      </c>
      <c r="D25" s="48"/>
      <c r="E25" s="49"/>
      <c r="F25" s="48" t="s">
        <v>70</v>
      </c>
      <c r="G25"/>
      <c r="H25" s="47"/>
      <c r="I25" s="47"/>
      <c r="J25" s="47"/>
      <c r="K25" s="47"/>
      <c r="L25" s="47"/>
      <c r="M25" s="47"/>
      <c r="N25" s="47"/>
      <c r="O25" s="47"/>
      <c r="P25"/>
    </row>
    <row r="26" spans="1:16" ht="12" customHeight="1" thickBot="1" x14ac:dyDescent="0.35">
      <c r="A26" s="47"/>
      <c r="B26" s="47"/>
      <c r="C26" s="47"/>
      <c r="D26" s="47"/>
      <c r="E26" s="47"/>
      <c r="F26" s="47"/>
      <c r="G26" s="47"/>
      <c r="H26" s="50"/>
      <c r="I26" s="51"/>
      <c r="J26" s="51" t="s">
        <v>4</v>
      </c>
      <c r="K26" s="51"/>
      <c r="L26" s="51"/>
      <c r="M26" s="51"/>
      <c r="N26" s="52"/>
      <c r="O26" s="47"/>
      <c r="P26"/>
    </row>
    <row r="27" spans="1:16" ht="12" customHeight="1" thickBot="1" x14ac:dyDescent="0.35">
      <c r="A27" s="62" t="s">
        <v>258</v>
      </c>
      <c r="B27" s="63" t="s">
        <v>5</v>
      </c>
      <c r="C27" s="64" t="s">
        <v>6</v>
      </c>
      <c r="D27" s="65" t="s">
        <v>7</v>
      </c>
      <c r="E27" s="65" t="s">
        <v>8</v>
      </c>
      <c r="F27" s="65" t="s">
        <v>9</v>
      </c>
      <c r="G27" s="65" t="s">
        <v>10</v>
      </c>
      <c r="H27" s="66" t="s">
        <v>11</v>
      </c>
      <c r="I27" s="66" t="s">
        <v>12</v>
      </c>
      <c r="J27" s="66" t="s">
        <v>13</v>
      </c>
      <c r="K27" s="67" t="s">
        <v>14</v>
      </c>
      <c r="L27" s="66" t="s">
        <v>15</v>
      </c>
      <c r="M27" s="66" t="s">
        <v>16</v>
      </c>
      <c r="N27" s="66" t="s">
        <v>17</v>
      </c>
      <c r="O27" s="67" t="s">
        <v>18</v>
      </c>
      <c r="P27" s="68" t="s">
        <v>19</v>
      </c>
    </row>
    <row r="28" spans="1:16" ht="16.5" customHeight="1" x14ac:dyDescent="0.3">
      <c r="A28" s="53">
        <v>1</v>
      </c>
      <c r="B28" s="33" t="s">
        <v>105</v>
      </c>
      <c r="C28" s="34" t="s">
        <v>106</v>
      </c>
      <c r="D28" s="35">
        <v>40248</v>
      </c>
      <c r="E28" s="36" t="s">
        <v>0</v>
      </c>
      <c r="F28" s="36" t="s">
        <v>32</v>
      </c>
      <c r="G28" s="36" t="s">
        <v>33</v>
      </c>
      <c r="H28" s="58">
        <v>42.12</v>
      </c>
      <c r="I28" s="58">
        <v>42.92</v>
      </c>
      <c r="J28" s="58">
        <v>44.93</v>
      </c>
      <c r="K28" s="59"/>
      <c r="L28" s="58" t="s">
        <v>254</v>
      </c>
      <c r="M28" s="58">
        <v>44.16</v>
      </c>
      <c r="N28" s="58" t="s">
        <v>254</v>
      </c>
      <c r="O28" s="60">
        <f>MAX(H28:J28,L28:N28)</f>
        <v>44.93</v>
      </c>
      <c r="P28" s="61" t="str">
        <f>IF(ISBLANK(O28),"",IF(O28&lt;30,"",IF(O28&gt;=56,"I A",IF(O28&gt;=48,"II A",IF(O28&gt;=41,"III A",IF(O28&gt;=36,"I JA",IF(O28&gt;=33,"II JA",IF(O28&gt;=30,"III JA"))))))))</f>
        <v>III A</v>
      </c>
    </row>
    <row r="29" spans="1:16" ht="16.5" customHeight="1" x14ac:dyDescent="0.3">
      <c r="A29" s="32">
        <v>2</v>
      </c>
      <c r="B29" s="33" t="s">
        <v>191</v>
      </c>
      <c r="C29" s="34" t="s">
        <v>192</v>
      </c>
      <c r="D29" s="35">
        <v>40809</v>
      </c>
      <c r="E29" s="36" t="s">
        <v>0</v>
      </c>
      <c r="F29" s="36" t="s">
        <v>32</v>
      </c>
      <c r="G29" s="36" t="s">
        <v>193</v>
      </c>
      <c r="H29" s="37">
        <v>38.32</v>
      </c>
      <c r="I29" s="37">
        <v>39.049999999999997</v>
      </c>
      <c r="J29" s="37">
        <v>39.24</v>
      </c>
      <c r="K29" s="38"/>
      <c r="L29" s="37">
        <v>38.42</v>
      </c>
      <c r="M29" s="37">
        <v>38.06</v>
      </c>
      <c r="N29" s="37">
        <v>38.51</v>
      </c>
      <c r="O29" s="39">
        <f>MAX(H29:J29,L29:N29)</f>
        <v>39.24</v>
      </c>
      <c r="P29" s="40" t="str">
        <f>IF(ISBLANK(O29),"",IF(O29&lt;30,"",IF(O29&gt;=56,"I A",IF(O29&gt;=48,"II A",IF(O29&gt;=41,"III A",IF(O29&gt;=36,"I JA",IF(O29&gt;=33,"II JA",IF(O29&gt;=30,"III JA"))))))))</f>
        <v>I JA</v>
      </c>
    </row>
    <row r="30" spans="1:16" ht="16.5" customHeight="1" x14ac:dyDescent="0.3">
      <c r="A30" s="53">
        <v>3</v>
      </c>
      <c r="B30" s="33" t="s">
        <v>76</v>
      </c>
      <c r="C30" s="34" t="s">
        <v>77</v>
      </c>
      <c r="D30" s="35">
        <v>40561</v>
      </c>
      <c r="E30" s="36" t="s">
        <v>0</v>
      </c>
      <c r="F30" s="36" t="s">
        <v>32</v>
      </c>
      <c r="G30" s="77" t="s">
        <v>78</v>
      </c>
      <c r="H30" s="37">
        <v>25.6</v>
      </c>
      <c r="I30" s="37" t="s">
        <v>254</v>
      </c>
      <c r="J30" s="37">
        <v>25.31</v>
      </c>
      <c r="K30" s="38"/>
      <c r="L30" s="37">
        <v>25.24</v>
      </c>
      <c r="M30" s="37" t="s">
        <v>254</v>
      </c>
      <c r="N30" s="37">
        <v>25.02</v>
      </c>
      <c r="O30" s="60">
        <f>MAX(H30:J30,L30:N30)</f>
        <v>25.6</v>
      </c>
      <c r="P30" s="40"/>
    </row>
    <row r="31" spans="1:16" ht="16.5" customHeight="1" x14ac:dyDescent="0.3">
      <c r="A31" s="18"/>
      <c r="B31" s="19"/>
      <c r="C31" s="20"/>
      <c r="D31" s="21"/>
      <c r="E31" s="22"/>
      <c r="F31" s="22"/>
      <c r="G31" s="82"/>
      <c r="H31" s="23"/>
      <c r="I31" s="23"/>
      <c r="J31" s="23"/>
      <c r="K31" s="24"/>
      <c r="L31" s="23"/>
      <c r="M31" s="23"/>
      <c r="N31" s="23"/>
      <c r="O31" s="25"/>
      <c r="P31" s="26"/>
    </row>
    <row r="32" spans="1:16" ht="12" customHeight="1" x14ac:dyDescent="0.3"/>
    <row r="33" spans="1:16" ht="12" customHeight="1" x14ac:dyDescent="0.3">
      <c r="A33" s="47"/>
      <c r="B33" s="47"/>
      <c r="C33" s="46" t="s">
        <v>28</v>
      </c>
      <c r="D33" s="48"/>
      <c r="E33" s="49"/>
      <c r="F33" s="48" t="s">
        <v>247</v>
      </c>
      <c r="G33"/>
      <c r="H33" s="47"/>
      <c r="I33" s="47"/>
      <c r="J33" s="47"/>
      <c r="K33" s="47"/>
      <c r="L33" s="47"/>
      <c r="M33" s="47"/>
      <c r="N33" s="47"/>
      <c r="O33" s="47"/>
      <c r="P33"/>
    </row>
    <row r="34" spans="1:16" ht="12" customHeight="1" thickBot="1" x14ac:dyDescent="0.35">
      <c r="A34" s="47"/>
      <c r="B34" s="47"/>
      <c r="C34" s="47"/>
      <c r="D34" s="47"/>
      <c r="E34" s="47"/>
      <c r="F34" s="47"/>
      <c r="G34" s="47"/>
      <c r="H34" s="50"/>
      <c r="I34" s="51"/>
      <c r="J34" s="51" t="s">
        <v>4</v>
      </c>
      <c r="K34" s="51"/>
      <c r="L34" s="51"/>
      <c r="M34" s="51"/>
      <c r="N34" s="52"/>
      <c r="O34" s="47"/>
      <c r="P34"/>
    </row>
    <row r="35" spans="1:16" ht="12" customHeight="1" thickBot="1" x14ac:dyDescent="0.35">
      <c r="A35" s="62" t="s">
        <v>258</v>
      </c>
      <c r="B35" s="63" t="s">
        <v>5</v>
      </c>
      <c r="C35" s="64" t="s">
        <v>6</v>
      </c>
      <c r="D35" s="65" t="s">
        <v>7</v>
      </c>
      <c r="E35" s="65" t="s">
        <v>8</v>
      </c>
      <c r="F35" s="65" t="s">
        <v>9</v>
      </c>
      <c r="G35" s="65" t="s">
        <v>10</v>
      </c>
      <c r="H35" s="66" t="s">
        <v>11</v>
      </c>
      <c r="I35" s="66" t="s">
        <v>12</v>
      </c>
      <c r="J35" s="66" t="s">
        <v>13</v>
      </c>
      <c r="K35" s="67" t="s">
        <v>14</v>
      </c>
      <c r="L35" s="66" t="s">
        <v>15</v>
      </c>
      <c r="M35" s="66" t="s">
        <v>16</v>
      </c>
      <c r="N35" s="66" t="s">
        <v>17</v>
      </c>
      <c r="O35" s="67" t="s">
        <v>18</v>
      </c>
      <c r="P35" s="68" t="s">
        <v>19</v>
      </c>
    </row>
    <row r="36" spans="1:16" ht="16.5" customHeight="1" x14ac:dyDescent="0.3">
      <c r="A36" s="32">
        <v>1</v>
      </c>
      <c r="B36" s="33" t="s">
        <v>94</v>
      </c>
      <c r="C36" s="34" t="s">
        <v>95</v>
      </c>
      <c r="D36" s="35">
        <v>40992</v>
      </c>
      <c r="E36" s="36" t="s">
        <v>0</v>
      </c>
      <c r="F36" s="36" t="s">
        <v>32</v>
      </c>
      <c r="G36" s="36" t="s">
        <v>54</v>
      </c>
      <c r="H36" s="37">
        <v>23.96</v>
      </c>
      <c r="I36" s="37">
        <v>23.14</v>
      </c>
      <c r="J36" s="37">
        <v>24.81</v>
      </c>
      <c r="K36" s="38"/>
      <c r="L36" s="37">
        <v>26.35</v>
      </c>
      <c r="M36" s="37">
        <v>25.92</v>
      </c>
      <c r="N36" s="37">
        <v>27.3</v>
      </c>
      <c r="O36" s="60">
        <f t="shared" ref="O36:O38" si="2">MAX(H36:J36,L36:N36)</f>
        <v>27.3</v>
      </c>
      <c r="P36" s="40" t="s">
        <v>262</v>
      </c>
    </row>
    <row r="37" spans="1:16" ht="16.5" customHeight="1" x14ac:dyDescent="0.3">
      <c r="A37" s="32">
        <v>2</v>
      </c>
      <c r="B37" s="33" t="s">
        <v>225</v>
      </c>
      <c r="C37" s="34" t="s">
        <v>226</v>
      </c>
      <c r="D37" s="35">
        <v>41008</v>
      </c>
      <c r="E37" s="36" t="s">
        <v>0</v>
      </c>
      <c r="F37" s="36" t="s">
        <v>32</v>
      </c>
      <c r="G37" s="36" t="s">
        <v>208</v>
      </c>
      <c r="H37" s="37">
        <v>20</v>
      </c>
      <c r="I37" s="37">
        <v>16.940000000000001</v>
      </c>
      <c r="J37" s="37">
        <v>18.350000000000001</v>
      </c>
      <c r="K37" s="38"/>
      <c r="L37" s="37">
        <v>18.12</v>
      </c>
      <c r="M37" s="37">
        <v>19.02</v>
      </c>
      <c r="N37" s="37">
        <v>19.440000000000001</v>
      </c>
      <c r="O37" s="60">
        <f t="shared" si="2"/>
        <v>20</v>
      </c>
      <c r="P37" s="40"/>
    </row>
    <row r="38" spans="1:16" ht="16.5" customHeight="1" x14ac:dyDescent="0.3">
      <c r="A38" s="32">
        <v>3</v>
      </c>
      <c r="B38" s="33" t="s">
        <v>170</v>
      </c>
      <c r="C38" s="34" t="s">
        <v>171</v>
      </c>
      <c r="D38" s="35">
        <v>41109</v>
      </c>
      <c r="E38" s="36" t="s">
        <v>0</v>
      </c>
      <c r="F38" s="36"/>
      <c r="G38" s="36" t="s">
        <v>36</v>
      </c>
      <c r="H38" s="37" t="s">
        <v>254</v>
      </c>
      <c r="I38" s="37">
        <v>15.06</v>
      </c>
      <c r="J38" s="37" t="s">
        <v>254</v>
      </c>
      <c r="K38" s="38"/>
      <c r="L38" s="37">
        <v>15.12</v>
      </c>
      <c r="M38" s="37" t="s">
        <v>254</v>
      </c>
      <c r="N38" s="37" t="s">
        <v>254</v>
      </c>
      <c r="O38" s="60">
        <f t="shared" si="2"/>
        <v>15.12</v>
      </c>
      <c r="P38" s="40"/>
    </row>
    <row r="39" spans="1:16" ht="12" customHeight="1" x14ac:dyDescent="0.3"/>
    <row r="40" spans="1:16" ht="12" customHeight="1" x14ac:dyDescent="0.3"/>
    <row r="41" spans="1:16" ht="12" customHeight="1" x14ac:dyDescent="0.3"/>
    <row r="42" spans="1:16" ht="12" customHeight="1" x14ac:dyDescent="0.3"/>
    <row r="43" spans="1:16" ht="12" customHeight="1" x14ac:dyDescent="0.3"/>
    <row r="44" spans="1:16" ht="12" customHeight="1" x14ac:dyDescent="0.3"/>
    <row r="45" spans="1:16" ht="12" customHeight="1" x14ac:dyDescent="0.3"/>
    <row r="46" spans="1:16" ht="12" customHeight="1" x14ac:dyDescent="0.3"/>
    <row r="47" spans="1:16" ht="12" customHeight="1" x14ac:dyDescent="0.3"/>
    <row r="48" spans="1:16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  <row r="974" ht="12" customHeight="1" x14ac:dyDescent="0.3"/>
  </sheetData>
  <sortState xmlns:xlrd2="http://schemas.microsoft.com/office/spreadsheetml/2017/richdata2" ref="B27:O32">
    <sortCondition descending="1" ref="O27:O32"/>
  </sortState>
  <mergeCells count="1">
    <mergeCell ref="H5:N5"/>
  </mergeCells>
  <pageMargins left="0.69" right="0.75" top="0.5" bottom="0.31" header="0" footer="0"/>
  <pageSetup paperSize="9" scale="9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Z982"/>
  <sheetViews>
    <sheetView topLeftCell="A16" workbookViewId="0">
      <selection activeCell="A3" sqref="A3"/>
    </sheetView>
  </sheetViews>
  <sheetFormatPr defaultColWidth="13.109375" defaultRowHeight="15" customHeight="1" x14ac:dyDescent="0.3"/>
  <cols>
    <col min="1" max="1" width="4.5546875" style="16" customWidth="1"/>
    <col min="2" max="2" width="9.77734375" style="16" bestFit="1" customWidth="1"/>
    <col min="3" max="3" width="14.21875" style="16" customWidth="1"/>
    <col min="4" max="4" width="10.33203125" style="16" bestFit="1" customWidth="1"/>
    <col min="5" max="5" width="11.21875" style="16" customWidth="1"/>
    <col min="6" max="6" width="6.109375" style="16" bestFit="1" customWidth="1"/>
    <col min="7" max="7" width="13.2187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16" width="5.77734375" style="16" customWidth="1"/>
    <col min="17" max="26" width="7.88671875" style="16" customWidth="1"/>
    <col min="27" max="16384" width="13.109375" style="16"/>
  </cols>
  <sheetData>
    <row r="1" spans="1:26" ht="20.399999999999999" x14ac:dyDescent="0.35">
      <c r="A1" s="44" t="s">
        <v>267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6.05" customHeight="1" x14ac:dyDescent="0.3">
      <c r="A2" s="43" t="s">
        <v>253</v>
      </c>
      <c r="B2" s="15"/>
      <c r="C2" s="15"/>
      <c r="D2" s="15"/>
      <c r="E2" s="15"/>
      <c r="G2" s="45">
        <v>45926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6.5" customHeight="1" x14ac:dyDescent="0.3">
      <c r="A3" s="18"/>
      <c r="B3" s="19"/>
      <c r="C3" s="20"/>
      <c r="D3" s="21"/>
      <c r="E3" s="22"/>
      <c r="F3" s="22"/>
      <c r="G3" s="22"/>
      <c r="H3" s="23"/>
      <c r="I3" s="23"/>
      <c r="J3" s="23"/>
      <c r="K3" s="24"/>
      <c r="L3" s="23"/>
      <c r="M3" s="23"/>
      <c r="N3" s="23"/>
      <c r="O3" s="25"/>
      <c r="P3" s="26"/>
    </row>
    <row r="4" spans="1:26" ht="12" customHeight="1" x14ac:dyDescent="0.3">
      <c r="A4" s="15"/>
      <c r="B4" s="15"/>
      <c r="C4" s="46" t="s">
        <v>248</v>
      </c>
      <c r="D4" s="27"/>
      <c r="E4" s="27" t="s">
        <v>20</v>
      </c>
      <c r="H4" s="15"/>
      <c r="I4" s="15"/>
      <c r="J4" s="15"/>
      <c r="K4" s="15"/>
      <c r="L4" s="15"/>
      <c r="M4" s="15"/>
      <c r="N4" s="15"/>
      <c r="O4" s="15"/>
    </row>
    <row r="5" spans="1:26" ht="12" customHeight="1" thickBot="1" x14ac:dyDescent="0.35">
      <c r="A5" s="15"/>
      <c r="B5" s="15"/>
      <c r="C5" s="15"/>
      <c r="D5" s="15"/>
      <c r="E5" s="15"/>
      <c r="F5" s="15"/>
      <c r="G5" s="15"/>
      <c r="H5" s="83" t="s">
        <v>4</v>
      </c>
      <c r="I5" s="84"/>
      <c r="J5" s="84"/>
      <c r="K5" s="84"/>
      <c r="L5" s="84"/>
      <c r="M5" s="84"/>
      <c r="N5" s="85"/>
      <c r="O5" s="15"/>
    </row>
    <row r="6" spans="1:26" ht="12" customHeight="1" thickBot="1" x14ac:dyDescent="0.35">
      <c r="A6" s="62" t="s">
        <v>258</v>
      </c>
      <c r="B6" s="70" t="s">
        <v>5</v>
      </c>
      <c r="C6" s="71" t="s">
        <v>6</v>
      </c>
      <c r="D6" s="72" t="s">
        <v>7</v>
      </c>
      <c r="E6" s="72" t="s">
        <v>8</v>
      </c>
      <c r="F6" s="72"/>
      <c r="G6" s="72" t="s">
        <v>10</v>
      </c>
      <c r="H6" s="73" t="s">
        <v>11</v>
      </c>
      <c r="I6" s="73" t="s">
        <v>12</v>
      </c>
      <c r="J6" s="73" t="s">
        <v>13</v>
      </c>
      <c r="K6" s="74" t="s">
        <v>14</v>
      </c>
      <c r="L6" s="73" t="s">
        <v>15</v>
      </c>
      <c r="M6" s="73" t="s">
        <v>16</v>
      </c>
      <c r="N6" s="73" t="s">
        <v>17</v>
      </c>
      <c r="O6" s="74" t="s">
        <v>18</v>
      </c>
      <c r="P6" s="75" t="s">
        <v>19</v>
      </c>
    </row>
    <row r="7" spans="1:26" ht="16.5" customHeight="1" x14ac:dyDescent="0.3">
      <c r="A7" s="53">
        <v>1</v>
      </c>
      <c r="B7" s="54" t="s">
        <v>249</v>
      </c>
      <c r="C7" s="55" t="s">
        <v>250</v>
      </c>
      <c r="D7" s="69">
        <v>24524</v>
      </c>
      <c r="E7" s="57" t="s">
        <v>0</v>
      </c>
      <c r="F7" s="57"/>
      <c r="G7" s="57"/>
      <c r="H7" s="58">
        <v>46.4</v>
      </c>
      <c r="I7" s="58" t="s">
        <v>254</v>
      </c>
      <c r="J7" s="58">
        <v>45.27</v>
      </c>
      <c r="K7" s="59"/>
      <c r="L7" s="58">
        <v>46.46</v>
      </c>
      <c r="M7" s="58">
        <v>49.08</v>
      </c>
      <c r="N7" s="58" t="s">
        <v>254</v>
      </c>
      <c r="O7" s="60">
        <f>MAX(H7:J7,L7:N7)</f>
        <v>49.08</v>
      </c>
      <c r="P7" s="61" t="s">
        <v>264</v>
      </c>
    </row>
    <row r="8" spans="1:26" ht="16.5" customHeight="1" x14ac:dyDescent="0.3">
      <c r="A8" s="18"/>
      <c r="B8" s="19"/>
      <c r="C8" s="20"/>
      <c r="D8" s="21"/>
      <c r="E8" s="22"/>
      <c r="F8" s="22"/>
      <c r="G8" s="22"/>
      <c r="H8" s="23"/>
      <c r="I8" s="23"/>
      <c r="J8" s="23"/>
      <c r="K8" s="24"/>
      <c r="L8" s="23"/>
      <c r="M8" s="23"/>
      <c r="N8" s="23"/>
      <c r="O8" s="25"/>
      <c r="P8" s="26"/>
    </row>
    <row r="9" spans="1:26" ht="16.5" customHeight="1" x14ac:dyDescent="0.3">
      <c r="A9" s="18"/>
      <c r="B9" s="19"/>
      <c r="C9" s="20"/>
      <c r="D9" s="21"/>
      <c r="E9" s="22"/>
      <c r="F9" s="22"/>
      <c r="G9" s="22"/>
      <c r="H9" s="23"/>
      <c r="I9" s="23"/>
      <c r="J9" s="23"/>
      <c r="K9" s="24"/>
      <c r="L9" s="23"/>
      <c r="M9" s="23"/>
      <c r="N9" s="23"/>
      <c r="O9" s="76"/>
      <c r="P9" s="26"/>
    </row>
    <row r="10" spans="1:26" ht="12" customHeight="1" x14ac:dyDescent="0.3">
      <c r="A10" s="15"/>
      <c r="B10" s="15"/>
      <c r="C10" s="46" t="s">
        <v>248</v>
      </c>
      <c r="D10" s="27"/>
      <c r="E10" s="28" t="s">
        <v>21</v>
      </c>
      <c r="F10" s="28"/>
      <c r="G10" s="27"/>
      <c r="H10" s="15"/>
      <c r="I10" s="15"/>
      <c r="J10" s="15"/>
      <c r="K10" s="15"/>
      <c r="L10" s="15"/>
      <c r="M10" s="15"/>
      <c r="N10" s="15"/>
      <c r="O10" s="15"/>
    </row>
    <row r="11" spans="1:26" ht="12" customHeight="1" thickBot="1" x14ac:dyDescent="0.35">
      <c r="A11" s="15"/>
      <c r="B11" s="15"/>
      <c r="C11" s="15"/>
      <c r="D11" s="15"/>
      <c r="E11" s="15"/>
      <c r="F11" s="15"/>
      <c r="G11" s="15"/>
      <c r="H11" s="29"/>
      <c r="I11" s="30"/>
      <c r="J11" s="30" t="s">
        <v>4</v>
      </c>
      <c r="K11" s="30"/>
      <c r="L11" s="30"/>
      <c r="M11" s="30"/>
      <c r="N11" s="31"/>
      <c r="O11" s="15"/>
    </row>
    <row r="12" spans="1:26" ht="12" customHeight="1" thickBot="1" x14ac:dyDescent="0.35">
      <c r="A12" s="62" t="s">
        <v>258</v>
      </c>
      <c r="B12" s="70" t="s">
        <v>5</v>
      </c>
      <c r="C12" s="71" t="s">
        <v>6</v>
      </c>
      <c r="D12" s="72" t="s">
        <v>7</v>
      </c>
      <c r="E12" s="72" t="s">
        <v>8</v>
      </c>
      <c r="F12" s="72" t="s">
        <v>9</v>
      </c>
      <c r="G12" s="72" t="s">
        <v>10</v>
      </c>
      <c r="H12" s="73" t="s">
        <v>11</v>
      </c>
      <c r="I12" s="73" t="s">
        <v>12</v>
      </c>
      <c r="J12" s="73" t="s">
        <v>13</v>
      </c>
      <c r="K12" s="74" t="s">
        <v>14</v>
      </c>
      <c r="L12" s="73" t="s">
        <v>15</v>
      </c>
      <c r="M12" s="73" t="s">
        <v>16</v>
      </c>
      <c r="N12" s="73" t="s">
        <v>17</v>
      </c>
      <c r="O12" s="74" t="s">
        <v>18</v>
      </c>
      <c r="P12" s="75" t="s">
        <v>19</v>
      </c>
    </row>
    <row r="13" spans="1:26" ht="16.5" customHeight="1" x14ac:dyDescent="0.3">
      <c r="A13" s="53">
        <v>1</v>
      </c>
      <c r="B13" s="33" t="s">
        <v>233</v>
      </c>
      <c r="C13" s="34" t="s">
        <v>234</v>
      </c>
      <c r="D13" s="35">
        <v>38336</v>
      </c>
      <c r="E13" s="36" t="s">
        <v>0</v>
      </c>
      <c r="F13" s="36" t="s">
        <v>32</v>
      </c>
      <c r="G13" s="36" t="s">
        <v>208</v>
      </c>
      <c r="H13" s="58">
        <v>21.43</v>
      </c>
      <c r="I13" s="58">
        <v>18.420000000000002</v>
      </c>
      <c r="J13" s="58">
        <v>19.399999999999999</v>
      </c>
      <c r="K13" s="59"/>
      <c r="L13" s="58">
        <v>22.5</v>
      </c>
      <c r="M13" s="58">
        <v>21.52</v>
      </c>
      <c r="N13" s="58">
        <v>21.6</v>
      </c>
      <c r="O13" s="60">
        <f>MAX(H13:J13,L13:N13)</f>
        <v>22.5</v>
      </c>
      <c r="P13" s="61" t="str">
        <f>IF(ISBLANK(O13),"",IF(O13&lt;17,"",IF(O13&gt;=58.5,"TSM",IF(O13&gt;=54,"SM",IF(O13&gt;=48,"KSM",IF(O13&gt;=42,"I A",IF(O13&gt;=35,"II A",IF(O13&gt;=29,"III A",IF(O13&gt;=24,"I JA",IF(O13&gt;=20,"II JA",IF(O13&gt;=17,"III JA")))))))))))</f>
        <v>II JA</v>
      </c>
    </row>
    <row r="14" spans="1:26" ht="16.5" customHeight="1" x14ac:dyDescent="0.3">
      <c r="A14" s="18"/>
      <c r="B14" s="19"/>
      <c r="C14" s="20"/>
      <c r="D14" s="21"/>
      <c r="E14" s="22"/>
      <c r="F14" s="22"/>
      <c r="G14" s="22"/>
      <c r="H14" s="23"/>
      <c r="I14" s="23"/>
      <c r="J14" s="23"/>
      <c r="K14" s="24"/>
      <c r="L14" s="23"/>
      <c r="M14" s="23"/>
      <c r="N14" s="23"/>
      <c r="O14" s="25"/>
      <c r="P14" s="26"/>
    </row>
    <row r="15" spans="1:26" ht="12" customHeight="1" x14ac:dyDescent="0.3"/>
    <row r="16" spans="1:26" ht="12" customHeight="1" x14ac:dyDescent="0.3">
      <c r="A16" s="15"/>
      <c r="B16" s="15"/>
      <c r="C16" s="46" t="s">
        <v>248</v>
      </c>
      <c r="D16" s="27"/>
      <c r="E16" s="27" t="s">
        <v>3</v>
      </c>
      <c r="H16" s="15"/>
      <c r="I16" s="15"/>
      <c r="J16" s="15"/>
      <c r="K16" s="15"/>
      <c r="L16" s="15"/>
      <c r="M16" s="15"/>
      <c r="N16" s="15"/>
      <c r="O16" s="15"/>
    </row>
    <row r="17" spans="1:16" ht="12" customHeight="1" thickBot="1" x14ac:dyDescent="0.35">
      <c r="A17" s="15"/>
      <c r="B17" s="15"/>
      <c r="C17" s="15"/>
      <c r="D17" s="15"/>
      <c r="E17" s="15"/>
      <c r="F17" s="15"/>
      <c r="G17" s="15"/>
      <c r="H17" s="29"/>
      <c r="I17" s="30"/>
      <c r="J17" s="30" t="s">
        <v>4</v>
      </c>
      <c r="K17" s="30"/>
      <c r="L17" s="30"/>
      <c r="M17" s="30"/>
      <c r="N17" s="31"/>
      <c r="O17" s="15"/>
    </row>
    <row r="18" spans="1:16" ht="12" customHeight="1" thickBot="1" x14ac:dyDescent="0.35">
      <c r="A18" s="62" t="s">
        <v>258</v>
      </c>
      <c r="B18" s="70" t="s">
        <v>5</v>
      </c>
      <c r="C18" s="71" t="s">
        <v>6</v>
      </c>
      <c r="D18" s="72" t="s">
        <v>7</v>
      </c>
      <c r="E18" s="72" t="s">
        <v>8</v>
      </c>
      <c r="F18" s="72" t="s">
        <v>9</v>
      </c>
      <c r="G18" s="72" t="s">
        <v>10</v>
      </c>
      <c r="H18" s="73" t="s">
        <v>11</v>
      </c>
      <c r="I18" s="73" t="s">
        <v>12</v>
      </c>
      <c r="J18" s="73" t="s">
        <v>13</v>
      </c>
      <c r="K18" s="74" t="s">
        <v>14</v>
      </c>
      <c r="L18" s="73" t="s">
        <v>15</v>
      </c>
      <c r="M18" s="73" t="s">
        <v>16</v>
      </c>
      <c r="N18" s="73" t="s">
        <v>17</v>
      </c>
      <c r="O18" s="74" t="s">
        <v>18</v>
      </c>
      <c r="P18" s="75" t="s">
        <v>19</v>
      </c>
    </row>
    <row r="19" spans="1:16" ht="16.5" customHeight="1" x14ac:dyDescent="0.3">
      <c r="A19" s="53">
        <v>1</v>
      </c>
      <c r="B19" s="33" t="s">
        <v>182</v>
      </c>
      <c r="C19" s="34" t="s">
        <v>232</v>
      </c>
      <c r="D19" s="35">
        <v>38988</v>
      </c>
      <c r="E19" s="36" t="s">
        <v>0</v>
      </c>
      <c r="F19" s="36" t="s">
        <v>32</v>
      </c>
      <c r="G19" s="36" t="s">
        <v>208</v>
      </c>
      <c r="H19" s="58" t="s">
        <v>254</v>
      </c>
      <c r="I19" s="58">
        <v>39.07</v>
      </c>
      <c r="J19" s="58" t="s">
        <v>254</v>
      </c>
      <c r="K19" s="59"/>
      <c r="L19" s="58" t="s">
        <v>254</v>
      </c>
      <c r="M19" s="58">
        <v>38.65</v>
      </c>
      <c r="N19" s="58" t="s">
        <v>254</v>
      </c>
      <c r="O19" s="60">
        <f>MAX(H19:J19,L19:N19)</f>
        <v>39.07</v>
      </c>
      <c r="P19" s="61" t="str">
        <f>IF(ISBLANK(O19),"",IF(O19&lt;17,"",IF(O19&gt;=58.5,"TSM",IF(O19&gt;=54,"SM",IF(O19&gt;=48,"KSM",IF(O19&gt;=42,"I A",IF(O19&gt;=35,"II A",IF(O19&gt;=29,"III A",IF(O19&gt;=24,"I JA",IF(O19&gt;=20,"II JA",IF(O19&gt;=17,"III JA")))))))))))</f>
        <v>II A</v>
      </c>
    </row>
    <row r="20" spans="1:16" ht="16.5" customHeight="1" x14ac:dyDescent="0.3">
      <c r="A20" s="32">
        <v>2</v>
      </c>
      <c r="B20" s="33" t="s">
        <v>59</v>
      </c>
      <c r="C20" s="34" t="s">
        <v>235</v>
      </c>
      <c r="D20" s="35">
        <v>39035</v>
      </c>
      <c r="E20" s="36" t="s">
        <v>0</v>
      </c>
      <c r="F20" s="36" t="s">
        <v>32</v>
      </c>
      <c r="G20" s="36" t="s">
        <v>208</v>
      </c>
      <c r="H20" s="37" t="s">
        <v>254</v>
      </c>
      <c r="I20" s="37">
        <v>17.170000000000002</v>
      </c>
      <c r="J20" s="37">
        <v>17.97</v>
      </c>
      <c r="K20" s="38"/>
      <c r="L20" s="37">
        <v>18.37</v>
      </c>
      <c r="M20" s="37" t="s">
        <v>254</v>
      </c>
      <c r="N20" s="37" t="s">
        <v>254</v>
      </c>
      <c r="O20" s="60">
        <f>MAX(H20:J20,L20:N20)</f>
        <v>18.37</v>
      </c>
      <c r="P20" s="40"/>
    </row>
    <row r="21" spans="1:16" ht="16.5" customHeight="1" x14ac:dyDescent="0.3">
      <c r="A21" s="18"/>
      <c r="B21" s="19"/>
      <c r="C21" s="20"/>
      <c r="D21" s="21"/>
      <c r="E21" s="22"/>
      <c r="F21" s="22"/>
      <c r="G21" s="22"/>
      <c r="H21" s="23"/>
      <c r="I21" s="23"/>
      <c r="J21" s="23"/>
      <c r="K21" s="24"/>
      <c r="L21" s="23"/>
      <c r="M21" s="23"/>
      <c r="N21" s="23"/>
      <c r="O21" s="25"/>
      <c r="P21" s="26"/>
    </row>
    <row r="22" spans="1:16" ht="12" customHeight="1" x14ac:dyDescent="0.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12" customHeight="1" x14ac:dyDescent="0.3">
      <c r="A23" s="47"/>
      <c r="B23" s="47"/>
      <c r="C23" s="46" t="s">
        <v>248</v>
      </c>
      <c r="D23" s="48"/>
      <c r="E23" s="48" t="s">
        <v>25</v>
      </c>
      <c r="G23"/>
      <c r="H23" s="47"/>
      <c r="I23" s="47"/>
      <c r="J23" s="47"/>
      <c r="K23" s="47"/>
      <c r="L23" s="47"/>
      <c r="M23" s="47"/>
      <c r="N23" s="47"/>
      <c r="O23" s="47"/>
      <c r="P23"/>
    </row>
    <row r="24" spans="1:16" ht="12" customHeight="1" thickBot="1" x14ac:dyDescent="0.35">
      <c r="A24" s="47"/>
      <c r="B24" s="47"/>
      <c r="C24" s="47"/>
      <c r="D24" s="47"/>
      <c r="E24" s="47"/>
      <c r="F24" s="47"/>
      <c r="G24" s="47"/>
      <c r="H24" s="50"/>
      <c r="I24" s="51"/>
      <c r="J24" s="51" t="s">
        <v>4</v>
      </c>
      <c r="K24" s="51"/>
      <c r="L24" s="51"/>
      <c r="M24" s="51"/>
      <c r="N24" s="52"/>
      <c r="O24" s="47"/>
      <c r="P24"/>
    </row>
    <row r="25" spans="1:16" ht="12" customHeight="1" thickBot="1" x14ac:dyDescent="0.35">
      <c r="A25" s="62" t="s">
        <v>258</v>
      </c>
      <c r="B25" s="63" t="s">
        <v>5</v>
      </c>
      <c r="C25" s="64" t="s">
        <v>6</v>
      </c>
      <c r="D25" s="65" t="s">
        <v>7</v>
      </c>
      <c r="E25" s="65" t="s">
        <v>8</v>
      </c>
      <c r="F25" s="65" t="s">
        <v>9</v>
      </c>
      <c r="G25" s="65" t="s">
        <v>10</v>
      </c>
      <c r="H25" s="66" t="s">
        <v>11</v>
      </c>
      <c r="I25" s="66" t="s">
        <v>12</v>
      </c>
      <c r="J25" s="66" t="s">
        <v>13</v>
      </c>
      <c r="K25" s="67" t="s">
        <v>14</v>
      </c>
      <c r="L25" s="66" t="s">
        <v>15</v>
      </c>
      <c r="M25" s="66" t="s">
        <v>16</v>
      </c>
      <c r="N25" s="66" t="s">
        <v>17</v>
      </c>
      <c r="O25" s="67" t="s">
        <v>18</v>
      </c>
      <c r="P25" s="68" t="s">
        <v>19</v>
      </c>
    </row>
    <row r="26" spans="1:16" ht="16.5" customHeight="1" x14ac:dyDescent="0.3">
      <c r="A26" s="53">
        <v>1</v>
      </c>
      <c r="B26" s="33" t="s">
        <v>212</v>
      </c>
      <c r="C26" s="34" t="s">
        <v>213</v>
      </c>
      <c r="D26" s="35">
        <v>39891</v>
      </c>
      <c r="E26" s="36" t="s">
        <v>0</v>
      </c>
      <c r="F26" s="36" t="s">
        <v>32</v>
      </c>
      <c r="G26" s="36" t="s">
        <v>208</v>
      </c>
      <c r="H26" s="58" t="s">
        <v>254</v>
      </c>
      <c r="I26" s="58">
        <v>35.799999999999997</v>
      </c>
      <c r="J26" s="58">
        <v>34.68</v>
      </c>
      <c r="K26" s="59"/>
      <c r="L26" s="58" t="s">
        <v>254</v>
      </c>
      <c r="M26" s="58">
        <v>33.840000000000003</v>
      </c>
      <c r="N26" s="58" t="s">
        <v>254</v>
      </c>
      <c r="O26" s="60">
        <f>MAX(H26:J26,L26:N26)</f>
        <v>35.799999999999997</v>
      </c>
      <c r="P26" s="61" t="str">
        <f>IF(ISBLANK(O26),"",IF(O26&lt;20,"",IF(O26&gt;=50,"KSM",IF(O26&gt;=44.5,"I A",IF(O26&gt;=38,"II A",IF(O26&gt;=32,"III A",IF(O26&gt;=27,"I JA",IF(O26&gt;=23,"II JA",IF(O26&gt;=20,"III JA")))))))))</f>
        <v>III A</v>
      </c>
    </row>
    <row r="27" spans="1:16" ht="16.5" customHeight="1" x14ac:dyDescent="0.3">
      <c r="A27" s="32">
        <v>2</v>
      </c>
      <c r="B27" s="33" t="s">
        <v>210</v>
      </c>
      <c r="C27" s="34" t="s">
        <v>211</v>
      </c>
      <c r="D27" s="35">
        <v>39856</v>
      </c>
      <c r="E27" s="36" t="s">
        <v>0</v>
      </c>
      <c r="F27" s="36" t="s">
        <v>32</v>
      </c>
      <c r="G27" s="36" t="s">
        <v>208</v>
      </c>
      <c r="H27" s="37">
        <v>23.19</v>
      </c>
      <c r="I27" s="37">
        <v>20</v>
      </c>
      <c r="J27" s="37">
        <v>22.63</v>
      </c>
      <c r="K27" s="38"/>
      <c r="L27" s="37">
        <v>25</v>
      </c>
      <c r="M27" s="37">
        <v>23.57</v>
      </c>
      <c r="N27" s="37" t="s">
        <v>254</v>
      </c>
      <c r="O27" s="60">
        <f>MAX(H27:J27,L27:N27)</f>
        <v>25</v>
      </c>
      <c r="P27" s="40" t="str">
        <f>IF(ISBLANK(O27),"",IF(O27&lt;20,"",IF(O27&gt;=50,"KSM",IF(O27&gt;=44.5,"I A",IF(O27&gt;=38,"II A",IF(O27&gt;=32,"III A",IF(O27&gt;=27,"I JA",IF(O27&gt;=23,"II JA",IF(O27&gt;=20,"III JA")))))))))</f>
        <v>II JA</v>
      </c>
    </row>
    <row r="28" spans="1:16" ht="16.5" customHeight="1" x14ac:dyDescent="0.3">
      <c r="A28" s="32">
        <v>3</v>
      </c>
      <c r="B28" s="33" t="s">
        <v>237</v>
      </c>
      <c r="C28" s="34" t="s">
        <v>238</v>
      </c>
      <c r="D28" s="35">
        <v>39528</v>
      </c>
      <c r="E28" s="36" t="s">
        <v>0</v>
      </c>
      <c r="F28" s="36" t="s">
        <v>32</v>
      </c>
      <c r="G28" s="36" t="s">
        <v>112</v>
      </c>
      <c r="H28" s="37">
        <v>13.3</v>
      </c>
      <c r="I28" s="37">
        <v>14.21</v>
      </c>
      <c r="J28" s="37">
        <v>15.13</v>
      </c>
      <c r="K28" s="38"/>
      <c r="L28" s="37">
        <v>15.87</v>
      </c>
      <c r="M28" s="37">
        <v>15.8</v>
      </c>
      <c r="N28" s="37">
        <v>15.68</v>
      </c>
      <c r="O28" s="60">
        <f>MAX(H28:J28,L28:N28)</f>
        <v>15.87</v>
      </c>
      <c r="P28" s="40" t="str">
        <f>IF(ISBLANK(O28),"",IF(O28&lt;20,"",IF(O28&gt;=50,"KSM",IF(O28&gt;=44.5,"I A",IF(O28&gt;=38,"II A",IF(O28&gt;=32,"III A",IF(O28&gt;=27,"I JA",IF(O28&gt;=23,"II JA",IF(O28&gt;=20,"III JA")))))))))</f>
        <v/>
      </c>
    </row>
    <row r="29" spans="1:16" ht="16.5" customHeight="1" x14ac:dyDescent="0.3">
      <c r="A29" s="18"/>
      <c r="B29" s="19"/>
      <c r="C29" s="20"/>
      <c r="D29" s="21"/>
      <c r="E29" s="22"/>
      <c r="F29" s="22"/>
      <c r="G29" s="22"/>
      <c r="H29" s="23"/>
      <c r="I29" s="23"/>
      <c r="J29" s="23"/>
      <c r="K29" s="24"/>
      <c r="L29" s="23"/>
      <c r="M29" s="23"/>
      <c r="N29" s="23"/>
      <c r="O29" s="25"/>
      <c r="P29" s="26"/>
    </row>
    <row r="30" spans="1:16" ht="12" customHeight="1" x14ac:dyDescent="0.3">
      <c r="A30"/>
      <c r="B30" s="19"/>
      <c r="C30" s="20"/>
      <c r="D30" s="78"/>
      <c r="E30" s="22"/>
      <c r="F30" s="22"/>
      <c r="G30" s="22"/>
      <c r="H30"/>
      <c r="I30"/>
      <c r="J30"/>
      <c r="K30"/>
      <c r="L30"/>
      <c r="M30"/>
      <c r="N30"/>
      <c r="O30"/>
      <c r="P30"/>
    </row>
    <row r="31" spans="1:16" ht="12" customHeight="1" x14ac:dyDescent="0.3">
      <c r="A31" s="47"/>
      <c r="B31" s="47"/>
      <c r="C31" s="46" t="s">
        <v>248</v>
      </c>
      <c r="D31" s="48"/>
      <c r="E31" s="48" t="s">
        <v>26</v>
      </c>
      <c r="G31"/>
      <c r="H31" s="47"/>
      <c r="I31" s="47"/>
      <c r="J31" s="47"/>
      <c r="K31" s="47"/>
      <c r="L31" s="47"/>
      <c r="M31" s="47"/>
      <c r="N31" s="47"/>
      <c r="O31" s="47"/>
      <c r="P31"/>
    </row>
    <row r="32" spans="1:16" ht="12" customHeight="1" thickBot="1" x14ac:dyDescent="0.35">
      <c r="A32" s="47"/>
      <c r="B32" s="47"/>
      <c r="C32" s="47"/>
      <c r="D32" s="47"/>
      <c r="E32" s="47"/>
      <c r="F32" s="47"/>
      <c r="G32" s="47"/>
      <c r="H32" s="50"/>
      <c r="I32" s="51"/>
      <c r="J32" s="51" t="s">
        <v>4</v>
      </c>
      <c r="K32" s="51"/>
      <c r="L32" s="51"/>
      <c r="M32" s="51"/>
      <c r="N32" s="52"/>
      <c r="O32" s="47"/>
      <c r="P32"/>
    </row>
    <row r="33" spans="1:16" ht="12" customHeight="1" thickBot="1" x14ac:dyDescent="0.35">
      <c r="A33" s="62" t="s">
        <v>258</v>
      </c>
      <c r="B33" s="63" t="s">
        <v>5</v>
      </c>
      <c r="C33" s="64" t="s">
        <v>6</v>
      </c>
      <c r="D33" s="65" t="s">
        <v>7</v>
      </c>
      <c r="E33" s="65" t="s">
        <v>8</v>
      </c>
      <c r="F33" s="65" t="s">
        <v>9</v>
      </c>
      <c r="G33" s="65" t="s">
        <v>10</v>
      </c>
      <c r="H33" s="66" t="s">
        <v>11</v>
      </c>
      <c r="I33" s="66" t="s">
        <v>12</v>
      </c>
      <c r="J33" s="66" t="s">
        <v>13</v>
      </c>
      <c r="K33" s="67" t="s">
        <v>14</v>
      </c>
      <c r="L33" s="66" t="s">
        <v>15</v>
      </c>
      <c r="M33" s="66" t="s">
        <v>16</v>
      </c>
      <c r="N33" s="66" t="s">
        <v>17</v>
      </c>
      <c r="O33" s="67" t="s">
        <v>18</v>
      </c>
      <c r="P33" s="68" t="s">
        <v>19</v>
      </c>
    </row>
    <row r="34" spans="1:16" ht="16.5" customHeight="1" x14ac:dyDescent="0.3">
      <c r="A34" s="32">
        <v>1</v>
      </c>
      <c r="B34" s="33" t="s">
        <v>38</v>
      </c>
      <c r="C34" s="34" t="s">
        <v>222</v>
      </c>
      <c r="D34" s="35">
        <v>40818</v>
      </c>
      <c r="E34" s="36" t="s">
        <v>0</v>
      </c>
      <c r="F34" s="36" t="s">
        <v>32</v>
      </c>
      <c r="G34" s="36" t="s">
        <v>208</v>
      </c>
      <c r="H34" s="37">
        <v>19.2</v>
      </c>
      <c r="I34" s="37">
        <v>20.399999999999999</v>
      </c>
      <c r="J34" s="37" t="s">
        <v>254</v>
      </c>
      <c r="K34" s="38"/>
      <c r="L34" s="37">
        <v>19.25</v>
      </c>
      <c r="M34" s="37" t="s">
        <v>254</v>
      </c>
      <c r="N34" s="37">
        <v>15.45</v>
      </c>
      <c r="O34" s="60">
        <f>MAX(H34:J34,L34:N34)</f>
        <v>20.399999999999999</v>
      </c>
      <c r="P34" s="40"/>
    </row>
    <row r="35" spans="1:16" ht="16.5" customHeight="1" x14ac:dyDescent="0.3">
      <c r="A35" s="32">
        <v>2</v>
      </c>
      <c r="B35" s="33" t="s">
        <v>223</v>
      </c>
      <c r="C35" s="34" t="s">
        <v>224</v>
      </c>
      <c r="D35" s="35">
        <v>40868</v>
      </c>
      <c r="E35" s="36" t="s">
        <v>0</v>
      </c>
      <c r="F35" s="36" t="s">
        <v>32</v>
      </c>
      <c r="G35" s="36" t="s">
        <v>208</v>
      </c>
      <c r="H35" s="37" t="s">
        <v>254</v>
      </c>
      <c r="I35" s="37">
        <v>11.52</v>
      </c>
      <c r="J35" s="37" t="s">
        <v>254</v>
      </c>
      <c r="K35" s="38"/>
      <c r="L35" s="37">
        <v>10.85</v>
      </c>
      <c r="M35" s="37">
        <v>11.52</v>
      </c>
      <c r="N35" s="37">
        <v>12.82</v>
      </c>
      <c r="O35" s="60">
        <f>MAX(H35:J35,L35:N35)</f>
        <v>12.82</v>
      </c>
      <c r="P35" s="40"/>
    </row>
    <row r="36" spans="1:16" ht="16.5" customHeight="1" x14ac:dyDescent="0.3">
      <c r="A36" s="18"/>
      <c r="B36" s="19"/>
      <c r="C36" s="20"/>
      <c r="D36" s="21"/>
      <c r="E36" s="22"/>
      <c r="F36" s="22"/>
      <c r="G36" s="22"/>
      <c r="H36" s="23"/>
      <c r="I36" s="23"/>
      <c r="J36" s="23"/>
      <c r="K36" s="24"/>
      <c r="L36" s="23"/>
      <c r="M36" s="23"/>
      <c r="N36" s="23"/>
      <c r="O36" s="25"/>
      <c r="P36" s="26"/>
    </row>
    <row r="37" spans="1:16" ht="12" customHeight="1" x14ac:dyDescent="0.3"/>
    <row r="38" spans="1:16" ht="12" customHeight="1" x14ac:dyDescent="0.3">
      <c r="A38" s="47"/>
      <c r="B38" s="47"/>
      <c r="C38" s="46" t="s">
        <v>248</v>
      </c>
      <c r="D38" s="48"/>
      <c r="E38" s="48" t="s">
        <v>236</v>
      </c>
      <c r="G38"/>
      <c r="H38" s="47"/>
      <c r="I38" s="47"/>
      <c r="J38" s="47"/>
      <c r="K38" s="47"/>
      <c r="L38" s="47"/>
      <c r="M38" s="47"/>
      <c r="N38" s="47"/>
      <c r="O38" s="47"/>
      <c r="P38"/>
    </row>
    <row r="39" spans="1:16" ht="12" customHeight="1" thickBot="1" x14ac:dyDescent="0.35">
      <c r="A39" s="47"/>
      <c r="B39" s="47"/>
      <c r="C39" s="47"/>
      <c r="D39" s="47"/>
      <c r="E39" s="47"/>
      <c r="F39" s="47"/>
      <c r="G39" s="47"/>
      <c r="H39" s="50"/>
      <c r="I39" s="51"/>
      <c r="J39" s="51" t="s">
        <v>4</v>
      </c>
      <c r="K39" s="51"/>
      <c r="L39" s="51"/>
      <c r="M39" s="51"/>
      <c r="N39" s="52"/>
      <c r="O39" s="47"/>
      <c r="P39"/>
    </row>
    <row r="40" spans="1:16" ht="12" customHeight="1" thickBot="1" x14ac:dyDescent="0.35">
      <c r="A40" s="62" t="s">
        <v>258</v>
      </c>
      <c r="B40" s="63" t="s">
        <v>5</v>
      </c>
      <c r="C40" s="64" t="s">
        <v>6</v>
      </c>
      <c r="D40" s="65" t="s">
        <v>7</v>
      </c>
      <c r="E40" s="65" t="s">
        <v>8</v>
      </c>
      <c r="F40" s="65" t="s">
        <v>9</v>
      </c>
      <c r="G40" s="65" t="s">
        <v>10</v>
      </c>
      <c r="H40" s="66" t="s">
        <v>11</v>
      </c>
      <c r="I40" s="66" t="s">
        <v>12</v>
      </c>
      <c r="J40" s="66" t="s">
        <v>13</v>
      </c>
      <c r="K40" s="67" t="s">
        <v>14</v>
      </c>
      <c r="L40" s="66" t="s">
        <v>15</v>
      </c>
      <c r="M40" s="66" t="s">
        <v>16</v>
      </c>
      <c r="N40" s="66" t="s">
        <v>17</v>
      </c>
      <c r="O40" s="67" t="s">
        <v>18</v>
      </c>
      <c r="P40" s="68" t="s">
        <v>19</v>
      </c>
    </row>
    <row r="41" spans="1:16" ht="16.5" customHeight="1" x14ac:dyDescent="0.3">
      <c r="A41" s="32">
        <v>1</v>
      </c>
      <c r="B41" s="33" t="s">
        <v>228</v>
      </c>
      <c r="C41" s="34" t="s">
        <v>229</v>
      </c>
      <c r="D41" s="35">
        <v>41123</v>
      </c>
      <c r="E41" s="36" t="s">
        <v>0</v>
      </c>
      <c r="F41" s="36" t="s">
        <v>32</v>
      </c>
      <c r="G41" s="36" t="s">
        <v>208</v>
      </c>
      <c r="H41" s="37">
        <v>15.9</v>
      </c>
      <c r="I41" s="37">
        <v>16.68</v>
      </c>
      <c r="J41" s="37" t="s">
        <v>254</v>
      </c>
      <c r="K41" s="38">
        <v>17.579999999999998</v>
      </c>
      <c r="L41" s="37">
        <v>17.579999999999998</v>
      </c>
      <c r="M41" s="37">
        <v>18.73</v>
      </c>
      <c r="N41" s="37" t="s">
        <v>254</v>
      </c>
      <c r="O41" s="60">
        <f>MAX(H41:J41,L41:N41)</f>
        <v>18.73</v>
      </c>
      <c r="P41" s="40"/>
    </row>
    <row r="42" spans="1:16" ht="16.5" customHeight="1" x14ac:dyDescent="0.3">
      <c r="A42" s="32">
        <v>2</v>
      </c>
      <c r="B42" s="33" t="s">
        <v>227</v>
      </c>
      <c r="C42" s="34" t="s">
        <v>216</v>
      </c>
      <c r="D42" s="35">
        <v>41009</v>
      </c>
      <c r="E42" s="36" t="s">
        <v>0</v>
      </c>
      <c r="F42" s="36" t="s">
        <v>32</v>
      </c>
      <c r="G42" s="36" t="s">
        <v>208</v>
      </c>
      <c r="H42" s="37">
        <v>17.87</v>
      </c>
      <c r="I42" s="37" t="s">
        <v>254</v>
      </c>
      <c r="J42" s="37" t="s">
        <v>254</v>
      </c>
      <c r="K42" s="38"/>
      <c r="L42" s="37" t="s">
        <v>254</v>
      </c>
      <c r="M42" s="37" t="s">
        <v>254</v>
      </c>
      <c r="N42" s="37" t="s">
        <v>254</v>
      </c>
      <c r="O42" s="60">
        <f>MAX(H42:J42,L42:N42)</f>
        <v>17.87</v>
      </c>
      <c r="P42" s="40"/>
    </row>
    <row r="43" spans="1:16" ht="12" customHeight="1" x14ac:dyDescent="0.3"/>
    <row r="44" spans="1:16" ht="12" customHeight="1" x14ac:dyDescent="0.3"/>
    <row r="45" spans="1:16" ht="12" customHeight="1" x14ac:dyDescent="0.3"/>
    <row r="46" spans="1:16" ht="12" customHeight="1" x14ac:dyDescent="0.3"/>
    <row r="47" spans="1:16" ht="12" customHeight="1" x14ac:dyDescent="0.3"/>
    <row r="48" spans="1:16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  <row r="974" ht="12" customHeight="1" x14ac:dyDescent="0.3"/>
    <row r="975" ht="12" customHeight="1" x14ac:dyDescent="0.3"/>
    <row r="976" ht="12" customHeight="1" x14ac:dyDescent="0.3"/>
    <row r="977" ht="12" customHeight="1" x14ac:dyDescent="0.3"/>
    <row r="978" ht="12" customHeight="1" x14ac:dyDescent="0.3"/>
    <row r="979" ht="12" customHeight="1" x14ac:dyDescent="0.3"/>
    <row r="980" ht="12" customHeight="1" x14ac:dyDescent="0.3"/>
    <row r="981" ht="12" customHeight="1" x14ac:dyDescent="0.3"/>
    <row r="982" ht="12" customHeight="1" x14ac:dyDescent="0.3"/>
  </sheetData>
  <sortState xmlns:xlrd2="http://schemas.microsoft.com/office/spreadsheetml/2017/richdata2" ref="B38:O40">
    <sortCondition descending="1" ref="O38:O40"/>
  </sortState>
  <mergeCells count="1">
    <mergeCell ref="H5:N5"/>
  </mergeCells>
  <pageMargins left="0.69" right="0.75" top="0.25" bottom="0.31" header="0" footer="0"/>
  <pageSetup paperSize="9" scale="9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KMC</vt:lpstr>
      <vt:lpstr>RutulysM</vt:lpstr>
      <vt:lpstr>RutulysV</vt:lpstr>
      <vt:lpstr>IetisM</vt:lpstr>
      <vt:lpstr>IetisV</vt:lpstr>
      <vt:lpstr>DiskasM</vt:lpstr>
      <vt:lpstr>DiskasV</vt:lpstr>
      <vt:lpstr>KūjisMV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2025-09-26T10:02:17Z</cp:lastPrinted>
  <dcterms:created xsi:type="dcterms:W3CDTF">2024-04-22T17:52:23Z</dcterms:created>
  <dcterms:modified xsi:type="dcterms:W3CDTF">2025-09-26T19:26:28Z</dcterms:modified>
</cp:coreProperties>
</file>