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CB03B7D3-BCD1-414D-94C6-E8B1BE24F165}" xr6:coauthVersionLast="47" xr6:coauthVersionMax="47" xr10:uidLastSave="{00000000-0000-0000-0000-000000000000}"/>
  <bookViews>
    <workbookView xWindow="-108" yWindow="-108" windowWidth="23256" windowHeight="12456" tabRatio="866" activeTab="26" xr2:uid="{00000000-000D-0000-FFFF-FFFF00000000}"/>
  </bookViews>
  <sheets>
    <sheet name="100MJ (2)" sheetId="72" r:id="rId1"/>
    <sheet name="100MJ" sheetId="2" r:id="rId2"/>
    <sheet name="100MV (2)" sheetId="74" r:id="rId3"/>
    <sheet name="100MV" sheetId="26" r:id="rId4"/>
    <sheet name="100VJ (2)" sheetId="73" r:id="rId5"/>
    <sheet name="100VJ" sheetId="3" r:id="rId6"/>
    <sheet name="100VV (2)" sheetId="75" r:id="rId7"/>
    <sheet name="100VV" sheetId="30" r:id="rId8"/>
    <sheet name="200MJ (2)" sheetId="83" r:id="rId9"/>
    <sheet name="200MJ" sheetId="4" r:id="rId10"/>
    <sheet name="200MV (2)" sheetId="85" r:id="rId11"/>
    <sheet name="200MV" sheetId="44" r:id="rId12"/>
    <sheet name="200VJ (2)" sheetId="84" r:id="rId13"/>
    <sheet name="200VJ" sheetId="37" r:id="rId14"/>
    <sheet name="200VV (2)" sheetId="86" r:id="rId15"/>
    <sheet name="200VV" sheetId="45" r:id="rId16"/>
    <sheet name="400MJ (2)" sheetId="76" r:id="rId17"/>
    <sheet name="400MJ" sheetId="6" r:id="rId18"/>
    <sheet name="400MV (2)" sheetId="78" r:id="rId19"/>
    <sheet name="400MV" sheetId="31" r:id="rId20"/>
    <sheet name="400VJ+VV (2)" sheetId="77" r:id="rId21"/>
    <sheet name="400VJ+VV" sheetId="7" r:id="rId22"/>
    <sheet name="800M (2)" sheetId="79" r:id="rId23"/>
    <sheet name="800M" sheetId="33" r:id="rId24"/>
    <sheet name="800V (2)" sheetId="80" r:id="rId25"/>
    <sheet name="800V" sheetId="34" r:id="rId26"/>
    <sheet name="1500M (2)" sheetId="81" r:id="rId27"/>
    <sheet name="1500M" sheetId="8" r:id="rId28"/>
    <sheet name="1500V (2)" sheetId="82" r:id="rId29"/>
    <sheet name="1500V" sheetId="35" r:id="rId30"/>
    <sheet name="3000V" sheetId="36" r:id="rId31"/>
    <sheet name="300B.b.MV (2)" sheetId="71" r:id="rId32"/>
    <sheet name="300B.b.MV" sheetId="70" r:id="rId33"/>
    <sheet name="TolisMJ" sheetId="87" r:id="rId34"/>
    <sheet name="TolisVJ" sheetId="88" r:id="rId35"/>
    <sheet name="TolisVV" sheetId="89" r:id="rId36"/>
    <sheet name="TrišuolisMV" sheetId="90" r:id="rId37"/>
    <sheet name="Diskas " sheetId="91" r:id="rId38"/>
    <sheet name="Kūjis" sheetId="92" r:id="rId39"/>
  </sheets>
  <definedNames>
    <definedName name="ddd" localSheetId="5">#REF!</definedName>
    <definedName name="ddd" localSheetId="4">#REF!</definedName>
    <definedName name="ddd" localSheetId="7">#REF!</definedName>
    <definedName name="ddd" localSheetId="6">#REF!</definedName>
    <definedName name="ddd" localSheetId="32">#REF!</definedName>
    <definedName name="ddd" localSheetId="31">#REF!</definedName>
    <definedName name="ddd" localSheetId="37">#REF!</definedName>
    <definedName name="ddd" localSheetId="38">#REF!</definedName>
    <definedName name="ddd" localSheetId="36">#REF!</definedName>
    <definedName name="ddd">#REF!</definedName>
    <definedName name="Sektoriu_Tolis_V_List" localSheetId="5">#REF!</definedName>
    <definedName name="Sektoriu_Tolis_V_List" localSheetId="4">#REF!</definedName>
    <definedName name="Sektoriu_Tolis_V_List" localSheetId="7">#REF!</definedName>
    <definedName name="Sektoriu_Tolis_V_List" localSheetId="6">#REF!</definedName>
    <definedName name="Sektoriu_Tolis_V_List" localSheetId="32">#REF!</definedName>
    <definedName name="Sektoriu_Tolis_V_List" localSheetId="31">#REF!</definedName>
    <definedName name="Sektoriu_Tolis_V_List" localSheetId="37">#REF!</definedName>
    <definedName name="Sektoriu_Tolis_V_List" localSheetId="38">#REF!</definedName>
    <definedName name="Sektoriu_Tolis_V_List" localSheetId="36">#REF!</definedName>
    <definedName name="Sektoriu_Tolis_V_Lis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5" i="92" l="1"/>
  <c r="O25" i="92" s="1"/>
  <c r="N24" i="92"/>
  <c r="O24" i="92" s="1"/>
  <c r="N23" i="92"/>
  <c r="O23" i="92" s="1"/>
  <c r="N22" i="92"/>
  <c r="O22" i="92" s="1"/>
  <c r="N17" i="92"/>
  <c r="O17" i="92" s="1"/>
  <c r="N16" i="92"/>
  <c r="O16" i="92" s="1"/>
  <c r="N15" i="92"/>
  <c r="O15" i="92" s="1"/>
  <c r="N10" i="92"/>
  <c r="N9" i="92"/>
  <c r="N8" i="92"/>
  <c r="O8" i="92" s="1"/>
  <c r="N15" i="91"/>
  <c r="O15" i="91" s="1"/>
  <c r="N14" i="91"/>
  <c r="O14" i="91" s="1"/>
  <c r="N9" i="91"/>
  <c r="N8" i="91"/>
  <c r="O8" i="91" s="1"/>
  <c r="N7" i="91"/>
  <c r="O7" i="91" s="1"/>
  <c r="N31" i="90"/>
  <c r="O31" i="90" s="1"/>
  <c r="O26" i="90"/>
  <c r="N25" i="90"/>
  <c r="O25" i="90" s="1"/>
  <c r="N19" i="90"/>
  <c r="O19" i="90" s="1"/>
  <c r="O18" i="90"/>
  <c r="N17" i="90"/>
  <c r="O17" i="90" s="1"/>
  <c r="O16" i="90"/>
  <c r="N15" i="90"/>
  <c r="O15" i="90" s="1"/>
  <c r="N9" i="90"/>
  <c r="O9" i="90" s="1"/>
  <c r="N7" i="90"/>
  <c r="O7" i="90" s="1"/>
  <c r="N7" i="89"/>
  <c r="O7" i="89" s="1"/>
  <c r="N9" i="88"/>
  <c r="O9" i="88" s="1"/>
  <c r="N7" i="88"/>
  <c r="O7" i="88" s="1"/>
  <c r="N17" i="87"/>
  <c r="O17" i="87" s="1"/>
  <c r="O16" i="87"/>
  <c r="N15" i="87"/>
  <c r="O15" i="87" s="1"/>
  <c r="O14" i="87"/>
  <c r="N13" i="87"/>
  <c r="O13" i="87" s="1"/>
  <c r="O9" i="87"/>
  <c r="N9" i="87"/>
  <c r="O11" i="87" s="1"/>
  <c r="N7" i="87"/>
  <c r="O7" i="87" s="1"/>
  <c r="H8" i="6"/>
  <c r="J22" i="86"/>
  <c r="J21" i="86"/>
  <c r="J15" i="86"/>
  <c r="J20" i="86"/>
  <c r="J19" i="86"/>
  <c r="J18" i="86"/>
  <c r="J14" i="86"/>
  <c r="J9" i="86"/>
  <c r="J17" i="86"/>
  <c r="J11" i="86"/>
  <c r="J8" i="86"/>
  <c r="J7" i="86"/>
  <c r="J12" i="86"/>
  <c r="J13" i="86"/>
  <c r="J10" i="86"/>
  <c r="J16" i="86"/>
  <c r="J18" i="45"/>
  <c r="I22" i="85"/>
  <c r="I14" i="85"/>
  <c r="I23" i="85"/>
  <c r="I32" i="85"/>
  <c r="I8" i="85"/>
  <c r="I26" i="85"/>
  <c r="I12" i="85"/>
  <c r="I16" i="85"/>
  <c r="I31" i="85"/>
  <c r="I17" i="85"/>
  <c r="I27" i="85"/>
  <c r="I21" i="85"/>
  <c r="I30" i="85"/>
  <c r="I11" i="85"/>
  <c r="I15" i="85"/>
  <c r="I19" i="85"/>
  <c r="I24" i="85"/>
  <c r="I20" i="85"/>
  <c r="I7" i="85"/>
  <c r="I10" i="85"/>
  <c r="I9" i="85"/>
  <c r="I18" i="85"/>
  <c r="I25" i="85"/>
  <c r="I29" i="85"/>
  <c r="I13" i="85"/>
  <c r="I28" i="85"/>
  <c r="J15" i="84"/>
  <c r="J9" i="84"/>
  <c r="J17" i="84"/>
  <c r="J16" i="84"/>
  <c r="J12" i="84"/>
  <c r="J13" i="84"/>
  <c r="J7" i="84"/>
  <c r="J8" i="84"/>
  <c r="J11" i="84"/>
  <c r="J10" i="84"/>
  <c r="J14" i="84"/>
  <c r="J21" i="83"/>
  <c r="J26" i="83"/>
  <c r="J19" i="83"/>
  <c r="J22" i="83"/>
  <c r="J12" i="83"/>
  <c r="J25" i="83"/>
  <c r="J16" i="83"/>
  <c r="J14" i="83"/>
  <c r="J17" i="83"/>
  <c r="J15" i="83"/>
  <c r="J24" i="83"/>
  <c r="J13" i="83"/>
  <c r="J18" i="83"/>
  <c r="J23" i="83"/>
  <c r="J20" i="83"/>
  <c r="J10" i="83"/>
  <c r="J9" i="83"/>
  <c r="J8" i="83"/>
  <c r="J7" i="83"/>
  <c r="J11" i="83"/>
  <c r="I16" i="81"/>
  <c r="I15" i="82"/>
  <c r="I16" i="82"/>
  <c r="I14" i="82"/>
  <c r="I17" i="82"/>
  <c r="I9" i="82"/>
  <c r="I8" i="82"/>
  <c r="I7" i="82"/>
  <c r="I18" i="81"/>
  <c r="I15" i="81"/>
  <c r="I8" i="81"/>
  <c r="I7" i="81"/>
  <c r="I10" i="81"/>
  <c r="I9" i="81"/>
  <c r="I24" i="80"/>
  <c r="I21" i="80"/>
  <c r="I22" i="80"/>
  <c r="I23" i="80"/>
  <c r="I15" i="80"/>
  <c r="I10" i="80"/>
  <c r="I14" i="80"/>
  <c r="I13" i="80"/>
  <c r="I7" i="80"/>
  <c r="I12" i="80"/>
  <c r="I11" i="80"/>
  <c r="I9" i="80"/>
  <c r="I8" i="80"/>
  <c r="I18" i="79"/>
  <c r="I19" i="79"/>
  <c r="I20" i="79"/>
  <c r="I11" i="79"/>
  <c r="I9" i="79"/>
  <c r="I13" i="79"/>
  <c r="I10" i="79"/>
  <c r="I12" i="79"/>
  <c r="I13" i="33"/>
  <c r="H8" i="78"/>
  <c r="H11" i="78"/>
  <c r="H9" i="78"/>
  <c r="H14" i="78"/>
  <c r="H12" i="78"/>
  <c r="H10" i="78"/>
  <c r="H13" i="78"/>
  <c r="H20" i="77"/>
  <c r="H17" i="77"/>
  <c r="H18" i="77"/>
  <c r="H13" i="77"/>
  <c r="H10" i="77"/>
  <c r="H8" i="77"/>
  <c r="H11" i="77"/>
  <c r="H9" i="77"/>
  <c r="H8" i="76"/>
  <c r="H17" i="76"/>
  <c r="H16" i="76"/>
  <c r="H11" i="76"/>
  <c r="H9" i="76"/>
  <c r="H18" i="76"/>
  <c r="H15" i="76"/>
  <c r="H14" i="76"/>
  <c r="H10" i="76"/>
  <c r="H12" i="76"/>
  <c r="J8" i="76"/>
  <c r="I7" i="44"/>
  <c r="K12" i="75"/>
  <c r="K16" i="75"/>
  <c r="K8" i="75"/>
  <c r="K11" i="75"/>
  <c r="K15" i="75"/>
  <c r="K9" i="75"/>
  <c r="K7" i="75"/>
  <c r="K10" i="75"/>
  <c r="K14" i="75"/>
  <c r="K18" i="74"/>
  <c r="K15" i="74"/>
  <c r="K14" i="74"/>
  <c r="K9" i="74"/>
  <c r="K7" i="74"/>
  <c r="K10" i="74"/>
  <c r="K11" i="74"/>
  <c r="K8" i="74"/>
  <c r="K16" i="74"/>
  <c r="K12" i="74"/>
  <c r="K19" i="74"/>
  <c r="K17" i="74"/>
  <c r="K9" i="73"/>
  <c r="K19" i="73"/>
  <c r="K11" i="73"/>
  <c r="K7" i="73"/>
  <c r="K17" i="73"/>
  <c r="K21" i="73"/>
  <c r="K14" i="73"/>
  <c r="K10" i="73"/>
  <c r="K20" i="73"/>
  <c r="K8" i="73"/>
  <c r="K16" i="73"/>
  <c r="K12" i="73"/>
  <c r="K18" i="73"/>
  <c r="K15" i="73"/>
  <c r="K8" i="3"/>
  <c r="K23" i="72"/>
  <c r="K20" i="72"/>
  <c r="K28" i="72"/>
  <c r="K8" i="72"/>
  <c r="K12" i="72"/>
  <c r="K27" i="72"/>
  <c r="K26" i="72"/>
  <c r="K9" i="72"/>
  <c r="K19" i="72"/>
  <c r="K14" i="72"/>
  <c r="K24" i="72"/>
  <c r="K22" i="72"/>
  <c r="K10" i="72"/>
  <c r="K7" i="72"/>
  <c r="K17" i="72"/>
  <c r="K16" i="72"/>
  <c r="K18" i="72"/>
  <c r="K11" i="72"/>
  <c r="K15" i="72"/>
  <c r="K25" i="72"/>
  <c r="K21" i="72"/>
  <c r="K29" i="72"/>
  <c r="I9" i="35"/>
  <c r="I17" i="35"/>
  <c r="I16" i="35"/>
  <c r="I15" i="35"/>
  <c r="I14" i="35"/>
  <c r="I15" i="34"/>
  <c r="I14" i="34"/>
  <c r="I13" i="34"/>
  <c r="H24" i="7"/>
  <c r="H22" i="7"/>
  <c r="H23" i="7"/>
  <c r="H21" i="7"/>
  <c r="J29" i="45"/>
  <c r="J28" i="45"/>
  <c r="J27" i="45"/>
  <c r="J25" i="45"/>
  <c r="J24" i="45"/>
  <c r="J23" i="45"/>
  <c r="J22" i="45"/>
  <c r="K24" i="3"/>
  <c r="K10" i="30"/>
  <c r="I10" i="8"/>
  <c r="I18" i="8"/>
  <c r="H11" i="6"/>
  <c r="H10" i="6"/>
  <c r="H9" i="6"/>
  <c r="H21" i="6"/>
  <c r="H20" i="6"/>
  <c r="H19" i="6"/>
  <c r="H18" i="6"/>
  <c r="H14" i="31"/>
  <c r="H15" i="31"/>
  <c r="H16" i="31"/>
  <c r="H13" i="31"/>
  <c r="H10" i="31"/>
  <c r="H9" i="31"/>
  <c r="H8" i="31"/>
  <c r="J7" i="4"/>
  <c r="J31" i="4"/>
  <c r="J8" i="4"/>
  <c r="J29" i="4"/>
  <c r="J28" i="4"/>
  <c r="J26" i="4"/>
  <c r="J25" i="4"/>
  <c r="J24" i="4"/>
  <c r="J23" i="4"/>
  <c r="J21" i="4"/>
  <c r="J20" i="4"/>
  <c r="J10" i="4"/>
  <c r="J18" i="4"/>
  <c r="J16" i="4"/>
  <c r="J15" i="4"/>
  <c r="J14" i="4"/>
  <c r="J13" i="4"/>
  <c r="J19" i="4"/>
  <c r="J30" i="4"/>
  <c r="J9" i="4"/>
  <c r="I10" i="44"/>
  <c r="I9" i="44"/>
  <c r="I8" i="44"/>
  <c r="I16" i="44"/>
  <c r="I13" i="44"/>
  <c r="I14" i="44"/>
  <c r="I15" i="44"/>
  <c r="I21" i="44"/>
  <c r="I20" i="44"/>
  <c r="I18" i="44"/>
  <c r="I19" i="44"/>
  <c r="I26" i="44"/>
  <c r="I25" i="44"/>
  <c r="I24" i="44"/>
  <c r="I23" i="44"/>
  <c r="I31" i="44"/>
  <c r="I30" i="44"/>
  <c r="I28" i="44"/>
  <c r="I29" i="44"/>
  <c r="I36" i="44"/>
  <c r="I35" i="44"/>
  <c r="I34" i="44"/>
  <c r="I33" i="44"/>
  <c r="I41" i="44"/>
  <c r="I40" i="44"/>
  <c r="I39" i="44"/>
  <c r="I38" i="44"/>
  <c r="K33" i="2"/>
  <c r="K32" i="2"/>
  <c r="K31" i="2"/>
  <c r="K30" i="2"/>
  <c r="K29" i="2"/>
  <c r="K28" i="2"/>
  <c r="K26" i="2"/>
  <c r="K25" i="2"/>
  <c r="K24" i="2"/>
  <c r="K23" i="2"/>
  <c r="K22" i="2"/>
  <c r="K21" i="2"/>
  <c r="K19" i="2"/>
  <c r="K18" i="2"/>
  <c r="K17" i="2"/>
  <c r="K16" i="2"/>
  <c r="K15" i="2"/>
  <c r="K14" i="2"/>
  <c r="I16" i="8" l="1"/>
  <c r="I21" i="34"/>
  <c r="I23" i="34"/>
  <c r="H16" i="7"/>
  <c r="I7" i="36" l="1"/>
  <c r="I8" i="36"/>
  <c r="I9" i="8"/>
  <c r="I8" i="8"/>
  <c r="I22" i="34"/>
  <c r="I20" i="33"/>
  <c r="I18" i="33"/>
  <c r="I10" i="33"/>
  <c r="H11" i="7"/>
  <c r="H13" i="7"/>
  <c r="H14" i="7"/>
  <c r="H10" i="7"/>
  <c r="H15" i="7"/>
  <c r="H17" i="7"/>
  <c r="H16" i="6"/>
  <c r="H13" i="6"/>
  <c r="H14" i="6"/>
  <c r="H15" i="6"/>
  <c r="J17" i="37"/>
  <c r="J7" i="37"/>
  <c r="J12" i="37"/>
  <c r="J8" i="37"/>
  <c r="J13" i="37"/>
  <c r="J19" i="37"/>
  <c r="J18" i="37"/>
  <c r="J9" i="37"/>
  <c r="J14" i="37"/>
  <c r="J10" i="37"/>
  <c r="J15" i="37"/>
  <c r="J20" i="37"/>
  <c r="J12" i="45"/>
  <c r="J17" i="45"/>
  <c r="J8" i="45"/>
  <c r="J13" i="45"/>
  <c r="J19" i="45"/>
  <c r="J9" i="45"/>
  <c r="J14" i="45"/>
  <c r="J10" i="45"/>
  <c r="J15" i="45"/>
  <c r="J20" i="45"/>
  <c r="J7" i="45"/>
  <c r="K11" i="3"/>
  <c r="K25" i="3"/>
  <c r="K21" i="3"/>
  <c r="K10" i="3"/>
  <c r="K17" i="3"/>
  <c r="K19" i="3"/>
  <c r="K16" i="3"/>
  <c r="K12" i="3"/>
  <c r="K22" i="3"/>
  <c r="K7" i="3"/>
  <c r="K23" i="3"/>
  <c r="K14" i="3"/>
  <c r="K18" i="3"/>
  <c r="K26" i="3"/>
  <c r="K9" i="3"/>
  <c r="K15" i="3"/>
  <c r="K7" i="30"/>
  <c r="K9" i="30"/>
  <c r="K18" i="30"/>
  <c r="K16" i="30"/>
  <c r="K8" i="30"/>
  <c r="K11" i="30"/>
  <c r="K15" i="30"/>
  <c r="K19" i="30"/>
  <c r="K12" i="30"/>
  <c r="K17" i="30"/>
  <c r="K14" i="30"/>
  <c r="K7" i="2"/>
  <c r="K8" i="2"/>
  <c r="K10" i="2"/>
  <c r="K9" i="2"/>
  <c r="K11" i="2"/>
  <c r="K12" i="2"/>
  <c r="K16" i="26"/>
  <c r="K19" i="26"/>
  <c r="K18" i="26"/>
  <c r="K17" i="26"/>
  <c r="K15" i="26"/>
  <c r="K14" i="26"/>
  <c r="K12" i="26"/>
  <c r="K11" i="26"/>
  <c r="K10" i="26"/>
  <c r="K9" i="26"/>
  <c r="K8" i="26"/>
  <c r="K7" i="26"/>
  <c r="I12" i="33" l="1"/>
  <c r="I8" i="33"/>
  <c r="I9" i="33"/>
  <c r="I9" i="36" l="1"/>
  <c r="I7" i="35"/>
  <c r="I8" i="35"/>
  <c r="I7" i="8"/>
  <c r="I11" i="34"/>
  <c r="I10" i="34"/>
  <c r="I24" i="34"/>
  <c r="I12" i="34"/>
  <c r="I7" i="34"/>
  <c r="I8" i="34"/>
  <c r="I9" i="34"/>
  <c r="I17" i="33"/>
</calcChain>
</file>

<file path=xl/sharedStrings.xml><?xml version="1.0" encoding="utf-8"?>
<sst xmlns="http://schemas.openxmlformats.org/spreadsheetml/2006/main" count="3020" uniqueCount="520">
  <si>
    <t>Vardas</t>
  </si>
  <si>
    <t>Pavardė</t>
  </si>
  <si>
    <t>Rokas</t>
  </si>
  <si>
    <t>Ignas</t>
  </si>
  <si>
    <t>Paulina</t>
  </si>
  <si>
    <t>Elzė</t>
  </si>
  <si>
    <t>Viltė</t>
  </si>
  <si>
    <t>Karolis</t>
  </si>
  <si>
    <t>Mykolas</t>
  </si>
  <si>
    <t>Jokūbas</t>
  </si>
  <si>
    <t>Emilija</t>
  </si>
  <si>
    <t>Augustė</t>
  </si>
  <si>
    <t>Urtė</t>
  </si>
  <si>
    <t>Matas</t>
  </si>
  <si>
    <t>Ivanauskaitė</t>
  </si>
  <si>
    <t>Marija</t>
  </si>
  <si>
    <t>Benas</t>
  </si>
  <si>
    <t>Miglė</t>
  </si>
  <si>
    <t>Rugilė</t>
  </si>
  <si>
    <t>bėgimas</t>
  </si>
  <si>
    <t>Takas</t>
  </si>
  <si>
    <t>Gim.data</t>
  </si>
  <si>
    <t>Komanda</t>
  </si>
  <si>
    <t>Treneris</t>
  </si>
  <si>
    <t>Rez.</t>
  </si>
  <si>
    <t>Kv. l.</t>
  </si>
  <si>
    <t xml:space="preserve">100 m </t>
  </si>
  <si>
    <t xml:space="preserve">200 m </t>
  </si>
  <si>
    <t>1</t>
  </si>
  <si>
    <t>V.jnm</t>
  </si>
  <si>
    <t>Kv.l.</t>
  </si>
  <si>
    <t>2</t>
  </si>
  <si>
    <t>3</t>
  </si>
  <si>
    <t>4</t>
  </si>
  <si>
    <t xml:space="preserve">400 m </t>
  </si>
  <si>
    <t>Nr.</t>
  </si>
  <si>
    <t>1500 m</t>
  </si>
  <si>
    <t>Jaunutės</t>
  </si>
  <si>
    <t>Vėjas</t>
  </si>
  <si>
    <t>Rez.f</t>
  </si>
  <si>
    <t>Jaunės</t>
  </si>
  <si>
    <t>Makštutytė</t>
  </si>
  <si>
    <t>Mantas</t>
  </si>
  <si>
    <t>Adomas</t>
  </si>
  <si>
    <t>Dominykas</t>
  </si>
  <si>
    <t>Saulė</t>
  </si>
  <si>
    <t>V. Šmidtas</t>
  </si>
  <si>
    <t>Vorobjovaitė</t>
  </si>
  <si>
    <t>2009-07-11</t>
  </si>
  <si>
    <t>Gustas</t>
  </si>
  <si>
    <t>Miliauskas</t>
  </si>
  <si>
    <t>2009-12-24</t>
  </si>
  <si>
    <t>2009-08-10</t>
  </si>
  <si>
    <t>Amelija</t>
  </si>
  <si>
    <t>Bakytė</t>
  </si>
  <si>
    <t>2010-04-29</t>
  </si>
  <si>
    <t>Danielius</t>
  </si>
  <si>
    <t>Butkus</t>
  </si>
  <si>
    <t>2009-04-30</t>
  </si>
  <si>
    <t>Emilė</t>
  </si>
  <si>
    <t>Kalinauskaitė</t>
  </si>
  <si>
    <t>2009-06-15</t>
  </si>
  <si>
    <t>Ugnius</t>
  </si>
  <si>
    <t>Ugnė</t>
  </si>
  <si>
    <t>Margelytė</t>
  </si>
  <si>
    <t>2009-09-04</t>
  </si>
  <si>
    <t>O. Vrubliauskas</t>
  </si>
  <si>
    <t>Joris</t>
  </si>
  <si>
    <t>Austėja</t>
  </si>
  <si>
    <t>V. Rasiukevičienė</t>
  </si>
  <si>
    <t>Kniza</t>
  </si>
  <si>
    <t>2007-07-30</t>
  </si>
  <si>
    <t>b/k</t>
  </si>
  <si>
    <t>Aušvydas</t>
  </si>
  <si>
    <t>Zavistauskas</t>
  </si>
  <si>
    <t>Gabrielė</t>
  </si>
  <si>
    <t>Jurgis</t>
  </si>
  <si>
    <t>Karina</t>
  </si>
  <si>
    <t>Andrėja</t>
  </si>
  <si>
    <t>G. Janušauskas</t>
  </si>
  <si>
    <t>Vyšniauskas</t>
  </si>
  <si>
    <t>Emilis</t>
  </si>
  <si>
    <t>Jurkonis</t>
  </si>
  <si>
    <t>D. Urbonienė</t>
  </si>
  <si>
    <t>Vita</t>
  </si>
  <si>
    <t>Kurtinaitytė</t>
  </si>
  <si>
    <t>Vitolda</t>
  </si>
  <si>
    <t>Ravinis</t>
  </si>
  <si>
    <t>Šufinskas</t>
  </si>
  <si>
    <t>P. Bieliūnas</t>
  </si>
  <si>
    <t>Petkus</t>
  </si>
  <si>
    <t>Ainis</t>
  </si>
  <si>
    <t>Grudzinskas</t>
  </si>
  <si>
    <t>Vanesa</t>
  </si>
  <si>
    <t>Blekaitytė</t>
  </si>
  <si>
    <t>Meinardas</t>
  </si>
  <si>
    <t>Martynaitis</t>
  </si>
  <si>
    <t>Šlekytė</t>
  </si>
  <si>
    <t>Motėjūnaitė</t>
  </si>
  <si>
    <t>Jankauskaitė</t>
  </si>
  <si>
    <t>Luknė</t>
  </si>
  <si>
    <t>K. Kuzmickienė</t>
  </si>
  <si>
    <t>Dubickaitė</t>
  </si>
  <si>
    <t>2010-11-08</t>
  </si>
  <si>
    <t>Dovilė</t>
  </si>
  <si>
    <t>Stočkutė</t>
  </si>
  <si>
    <t>2010-06-08</t>
  </si>
  <si>
    <t>R.Kiškėnienė</t>
  </si>
  <si>
    <t>Juodkūnaitė</t>
  </si>
  <si>
    <t>2009-08-18</t>
  </si>
  <si>
    <t>R.Akucevičiūtė</t>
  </si>
  <si>
    <t>Valavičiūtė</t>
  </si>
  <si>
    <t>Blaževičius</t>
  </si>
  <si>
    <t>2009-09-24</t>
  </si>
  <si>
    <t>Jaunučiai</t>
  </si>
  <si>
    <t>Jauniai</t>
  </si>
  <si>
    <t>800 m</t>
  </si>
  <si>
    <t>3000 m</t>
  </si>
  <si>
    <t>Marijampolės apskrities jaunučių ir jaunių atviras čempionatas</t>
  </si>
  <si>
    <t>b.k.</t>
  </si>
  <si>
    <t>Šmidtas</t>
  </si>
  <si>
    <t>Evelina</t>
  </si>
  <si>
    <t>Klimavičiūtė</t>
  </si>
  <si>
    <t>vėjas</t>
  </si>
  <si>
    <t>Striupaitytė</t>
  </si>
  <si>
    <t>Bukaveckas</t>
  </si>
  <si>
    <t>2010-04-16</t>
  </si>
  <si>
    <t>2013-07-20</t>
  </si>
  <si>
    <t>2011-06-24</t>
  </si>
  <si>
    <t>Gavėnaitė</t>
  </si>
  <si>
    <t>2011-05-22</t>
  </si>
  <si>
    <t>Dovydas</t>
  </si>
  <si>
    <t>2011-06-12</t>
  </si>
  <si>
    <t>Cickevičius</t>
  </si>
  <si>
    <t>2011-08-29</t>
  </si>
  <si>
    <t>2010-04-05</t>
  </si>
  <si>
    <t>2011-09-06</t>
  </si>
  <si>
    <t>Eva</t>
  </si>
  <si>
    <t>Skauranskaitė</t>
  </si>
  <si>
    <t>N.Andreikevičiūtė / E.Sinkevičius</t>
  </si>
  <si>
    <t>2009-06-28</t>
  </si>
  <si>
    <t>Rutkauskaitė</t>
  </si>
  <si>
    <t>2009-10-08</t>
  </si>
  <si>
    <t>Zaveckas</t>
  </si>
  <si>
    <t>2008-02-05</t>
  </si>
  <si>
    <t>2008-04-03</t>
  </si>
  <si>
    <t>Gudaitis</t>
  </si>
  <si>
    <t>E.Sinkevičius / N.Andreikevičiūtė</t>
  </si>
  <si>
    <t>Jankauskas</t>
  </si>
  <si>
    <t>Vilkaviškio SC</t>
  </si>
  <si>
    <t>Ina Dubickienė</t>
  </si>
  <si>
    <t>Stanaitytė</t>
  </si>
  <si>
    <t>Shylenko</t>
  </si>
  <si>
    <t>2008-12-04</t>
  </si>
  <si>
    <t>Arijus</t>
  </si>
  <si>
    <t>Pijus</t>
  </si>
  <si>
    <t>Mija</t>
  </si>
  <si>
    <t>2011-07-15</t>
  </si>
  <si>
    <t>Gedeminas</t>
  </si>
  <si>
    <t>Tamošauskas</t>
  </si>
  <si>
    <t>Simona</t>
  </si>
  <si>
    <t>Balašaitė</t>
  </si>
  <si>
    <t>Urtė Marija</t>
  </si>
  <si>
    <t>Kavaliauskaitė</t>
  </si>
  <si>
    <t>Milda</t>
  </si>
  <si>
    <t>2011-11-13</t>
  </si>
  <si>
    <t>Jonavos SC</t>
  </si>
  <si>
    <t>V.Lebeckienė</t>
  </si>
  <si>
    <t>Laivytė</t>
  </si>
  <si>
    <t>Pečiulytė</t>
  </si>
  <si>
    <t xml:space="preserve">Karina </t>
  </si>
  <si>
    <t>Genevičiūtė</t>
  </si>
  <si>
    <t>Kubiliūtė</t>
  </si>
  <si>
    <t>2011-04-23</t>
  </si>
  <si>
    <t>Vetlovaitė</t>
  </si>
  <si>
    <t>2011-10-05</t>
  </si>
  <si>
    <t>Neidas</t>
  </si>
  <si>
    <t>Venskus</t>
  </si>
  <si>
    <t>2010-05-05</t>
  </si>
  <si>
    <t>Ieva</t>
  </si>
  <si>
    <t>Greta</t>
  </si>
  <si>
    <t>Astijus</t>
  </si>
  <si>
    <t>Stepas</t>
  </si>
  <si>
    <t>Labanauskas</t>
  </si>
  <si>
    <t>Zdebskis</t>
  </si>
  <si>
    <t>Kimeris</t>
  </si>
  <si>
    <t>Baltrušaitytė</t>
  </si>
  <si>
    <t>Giedrė</t>
  </si>
  <si>
    <t>Gegužytė</t>
  </si>
  <si>
    <t>Majus</t>
  </si>
  <si>
    <t>Veiveris</t>
  </si>
  <si>
    <t>Amanda</t>
  </si>
  <si>
    <t>Agota</t>
  </si>
  <si>
    <t>Skritulskaitė</t>
  </si>
  <si>
    <t>Klimaitė</t>
  </si>
  <si>
    <t>Modesta</t>
  </si>
  <si>
    <t>Degutytė</t>
  </si>
  <si>
    <t>Martynas</t>
  </si>
  <si>
    <t>Nikliauza</t>
  </si>
  <si>
    <t>Lastauskaitė</t>
  </si>
  <si>
    <t>Gedžiūtė</t>
  </si>
  <si>
    <t>Marijampolės SC</t>
  </si>
  <si>
    <t>Danielė</t>
  </si>
  <si>
    <t>Revuckaitė</t>
  </si>
  <si>
    <t>Sadauskaitė</t>
  </si>
  <si>
    <t>Baranauskaitė</t>
  </si>
  <si>
    <t>(0,84)</t>
  </si>
  <si>
    <t>(0,76)</t>
  </si>
  <si>
    <t>Vieta</t>
  </si>
  <si>
    <t>Lukoševičius</t>
  </si>
  <si>
    <t>Arnas</t>
  </si>
  <si>
    <t>Aistė</t>
  </si>
  <si>
    <t>Rezult.</t>
  </si>
  <si>
    <t>Eilė</t>
  </si>
  <si>
    <t>Domas</t>
  </si>
  <si>
    <t>-</t>
  </si>
  <si>
    <t>Elžbieta</t>
  </si>
  <si>
    <t>6</t>
  </si>
  <si>
    <t>5</t>
  </si>
  <si>
    <t>Bandymai</t>
  </si>
  <si>
    <t>Šuolis į tolį</t>
  </si>
  <si>
    <t>Arbatavičius</t>
  </si>
  <si>
    <t>Osadčij</t>
  </si>
  <si>
    <t>Černius</t>
  </si>
  <si>
    <t>Trišuolis</t>
  </si>
  <si>
    <t>Cėplaitė</t>
  </si>
  <si>
    <t>G.Goštautaitė</t>
  </si>
  <si>
    <t>A. Šedys</t>
  </si>
  <si>
    <t>Kūjo metimas (3 kg.)</t>
  </si>
  <si>
    <t>J. Baltrušaitis</t>
  </si>
  <si>
    <t>2009-08-27</t>
  </si>
  <si>
    <t>Erikas</t>
  </si>
  <si>
    <t>Zakarka</t>
  </si>
  <si>
    <t>Gerardas</t>
  </si>
  <si>
    <t>Kūjo metimas (5 kg.)</t>
  </si>
  <si>
    <t>Andriukaitis</t>
  </si>
  <si>
    <t>Kajus</t>
  </si>
  <si>
    <t>2010-03-24</t>
  </si>
  <si>
    <t>Račinskas</t>
  </si>
  <si>
    <t>Kūjo metimas (4 kg.)</t>
  </si>
  <si>
    <t>Vakarė</t>
  </si>
  <si>
    <t>Kamilė</t>
  </si>
  <si>
    <t>2010-09-22</t>
  </si>
  <si>
    <t>Disko metimas (1kg)</t>
  </si>
  <si>
    <t>Alytus</t>
  </si>
  <si>
    <t>Alytaus SC</t>
  </si>
  <si>
    <t>Enrikas Frankas</t>
  </si>
  <si>
    <t>Ononigve</t>
  </si>
  <si>
    <t>2013-09-23</t>
  </si>
  <si>
    <t>A. Klebauskas</t>
  </si>
  <si>
    <t>Krivida</t>
  </si>
  <si>
    <t>2011-10-20</t>
  </si>
  <si>
    <t>24</t>
  </si>
  <si>
    <t>Beniuškevičius</t>
  </si>
  <si>
    <t>35</t>
  </si>
  <si>
    <t>Eidenas</t>
  </si>
  <si>
    <t>Vitkauskas</t>
  </si>
  <si>
    <t>2012-04-21</t>
  </si>
  <si>
    <t>Zablackas</t>
  </si>
  <si>
    <t>2012-11-09</t>
  </si>
  <si>
    <t>Haroldas</t>
  </si>
  <si>
    <t>2012-09-28</t>
  </si>
  <si>
    <t>Norus</t>
  </si>
  <si>
    <t>2012-06-01</t>
  </si>
  <si>
    <t>Nedas</t>
  </si>
  <si>
    <t>Makselė</t>
  </si>
  <si>
    <t>2012-02-11</t>
  </si>
  <si>
    <t>Deimantė</t>
  </si>
  <si>
    <t>Čeplinskaitė</t>
  </si>
  <si>
    <t>2012-05-31</t>
  </si>
  <si>
    <t>Adrija</t>
  </si>
  <si>
    <t>Bartusevičiūtė</t>
  </si>
  <si>
    <t>2011-08-24</t>
  </si>
  <si>
    <t>2012-04-02</t>
  </si>
  <si>
    <t>Nojus</t>
  </si>
  <si>
    <t>Aponas</t>
  </si>
  <si>
    <t>Ena Nkolika</t>
  </si>
  <si>
    <t>2012-04-18</t>
  </si>
  <si>
    <t>Spūdytė</t>
  </si>
  <si>
    <t>2010-09-23</t>
  </si>
  <si>
    <t>37</t>
  </si>
  <si>
    <t>Prakapavičius</t>
  </si>
  <si>
    <t>2010-08-22</t>
  </si>
  <si>
    <t>38</t>
  </si>
  <si>
    <t>Urbanavičius</t>
  </si>
  <si>
    <t>2009-04-04</t>
  </si>
  <si>
    <t>Baliukonis</t>
  </si>
  <si>
    <t>Žemyna</t>
  </si>
  <si>
    <t>153</t>
  </si>
  <si>
    <t>Marčiulaitytė</t>
  </si>
  <si>
    <t>2010-06-18</t>
  </si>
  <si>
    <t>Evaldas</t>
  </si>
  <si>
    <t>Bingelis</t>
  </si>
  <si>
    <t>2008-02-14</t>
  </si>
  <si>
    <t>Bozys</t>
  </si>
  <si>
    <t>2008-05-14</t>
  </si>
  <si>
    <t>Eleni</t>
  </si>
  <si>
    <t>Druskininkai</t>
  </si>
  <si>
    <t>DSC</t>
  </si>
  <si>
    <t>K.Jezepčikas</t>
  </si>
  <si>
    <t>Daina</t>
  </si>
  <si>
    <t>Granatauskaitė</t>
  </si>
  <si>
    <t>Urbobavičius</t>
  </si>
  <si>
    <t>Ema</t>
  </si>
  <si>
    <t>Pelevičiūtė</t>
  </si>
  <si>
    <t>Vogiatzoglou Damkutė</t>
  </si>
  <si>
    <t>Agnė</t>
  </si>
  <si>
    <t>Bartošiūtė</t>
  </si>
  <si>
    <t>2009-05-23</t>
  </si>
  <si>
    <t>Jonava</t>
  </si>
  <si>
    <t xml:space="preserve">Ieva </t>
  </si>
  <si>
    <t>Beniušytė</t>
  </si>
  <si>
    <t>2010-01-17</t>
  </si>
  <si>
    <t>Selina</t>
  </si>
  <si>
    <t>Mikulskytė</t>
  </si>
  <si>
    <t>2010-12-24</t>
  </si>
  <si>
    <t>2010-02-17</t>
  </si>
  <si>
    <t>2010-07-26</t>
  </si>
  <si>
    <t>Garšanovaitė</t>
  </si>
  <si>
    <t xml:space="preserve">Denira </t>
  </si>
  <si>
    <t>Velijeva</t>
  </si>
  <si>
    <t>2008</t>
  </si>
  <si>
    <t xml:space="preserve">Tėja </t>
  </si>
  <si>
    <t>Norvilaitė</t>
  </si>
  <si>
    <t>2010</t>
  </si>
  <si>
    <t>Meda</t>
  </si>
  <si>
    <t>Ajutytė</t>
  </si>
  <si>
    <t>Modestas</t>
  </si>
  <si>
    <t>Metričenka</t>
  </si>
  <si>
    <t>2009-02-11</t>
  </si>
  <si>
    <t>Dastina</t>
  </si>
  <si>
    <t>2010-10-30</t>
  </si>
  <si>
    <t>Inesa</t>
  </si>
  <si>
    <t>Chlapotinaitė</t>
  </si>
  <si>
    <t>2009-07-20</t>
  </si>
  <si>
    <t xml:space="preserve">Orinta </t>
  </si>
  <si>
    <t xml:space="preserve">Beraitė </t>
  </si>
  <si>
    <t>2011-04-16</t>
  </si>
  <si>
    <t xml:space="preserve">Aleksandra </t>
  </si>
  <si>
    <t>Andrejeva</t>
  </si>
  <si>
    <t>2011-04-07</t>
  </si>
  <si>
    <t>Dovydaitė</t>
  </si>
  <si>
    <t>2011</t>
  </si>
  <si>
    <t>Jonaitis</t>
  </si>
  <si>
    <t>2012-02-01</t>
  </si>
  <si>
    <t>Augūnaitė</t>
  </si>
  <si>
    <t>2011-02-11</t>
  </si>
  <si>
    <t>Lukrecija</t>
  </si>
  <si>
    <t>Komičiūtė</t>
  </si>
  <si>
    <t>2012-04-04</t>
  </si>
  <si>
    <t>Valaikaitė</t>
  </si>
  <si>
    <t>2012-12-31</t>
  </si>
  <si>
    <t>Rūta</t>
  </si>
  <si>
    <t>Pupinytė</t>
  </si>
  <si>
    <t>2012-03-16</t>
  </si>
  <si>
    <t>Venskutė</t>
  </si>
  <si>
    <t>Kauno r. SC</t>
  </si>
  <si>
    <t>A.Starkevičius</t>
  </si>
  <si>
    <t>Kryževičiūtė</t>
  </si>
  <si>
    <t>Tomas</t>
  </si>
  <si>
    <t>Matonis</t>
  </si>
  <si>
    <t>Daugėla</t>
  </si>
  <si>
    <t>Povilas</t>
  </si>
  <si>
    <t>Lučka</t>
  </si>
  <si>
    <t>Mažvydas</t>
  </si>
  <si>
    <t>Mickus</t>
  </si>
  <si>
    <t>I.Kondratavičiūtė</t>
  </si>
  <si>
    <t>Kasiulevičiūtė</t>
  </si>
  <si>
    <t>Banionytė</t>
  </si>
  <si>
    <t>Kazlų Rūdos SC</t>
  </si>
  <si>
    <t>V.Kazlauskas</t>
  </si>
  <si>
    <t xml:space="preserve">Rugilė </t>
  </si>
  <si>
    <t xml:space="preserve">Meida </t>
  </si>
  <si>
    <t>Černiūtė</t>
  </si>
  <si>
    <t>Silickaitė</t>
  </si>
  <si>
    <t>Ainardas</t>
  </si>
  <si>
    <t>Katkauskas</t>
  </si>
  <si>
    <t>Vilmantas</t>
  </si>
  <si>
    <t>Gavėnas</t>
  </si>
  <si>
    <t>Marijampolė</t>
  </si>
  <si>
    <t>MSC</t>
  </si>
  <si>
    <t>V.Komisaraitis</t>
  </si>
  <si>
    <t xml:space="preserve">Dinas </t>
  </si>
  <si>
    <t>Bujausakas</t>
  </si>
  <si>
    <t xml:space="preserve">Elija </t>
  </si>
  <si>
    <t>Vasikonytė</t>
  </si>
  <si>
    <t>Paulionytė</t>
  </si>
  <si>
    <t>Mariia</t>
  </si>
  <si>
    <t>Tkachenko</t>
  </si>
  <si>
    <t xml:space="preserve">Ūla </t>
  </si>
  <si>
    <t>Šapokaitė</t>
  </si>
  <si>
    <t>Aušrinė</t>
  </si>
  <si>
    <t>Simanaitytė</t>
  </si>
  <si>
    <t>Bražionytė</t>
  </si>
  <si>
    <t>Kholodnyska</t>
  </si>
  <si>
    <t>Daria</t>
  </si>
  <si>
    <t>Malimonova</t>
  </si>
  <si>
    <t>Durneikaitė</t>
  </si>
  <si>
    <t>Ernesta</t>
  </si>
  <si>
    <t>Zavickaitė</t>
  </si>
  <si>
    <t>Akranglytė</t>
  </si>
  <si>
    <t>R.Bindokienė</t>
  </si>
  <si>
    <t>Adas</t>
  </si>
  <si>
    <t>Jaras</t>
  </si>
  <si>
    <t>Dominyka</t>
  </si>
  <si>
    <t>Bivainytė</t>
  </si>
  <si>
    <t>Eidanas</t>
  </si>
  <si>
    <t>Šimanskis</t>
  </si>
  <si>
    <t>Simonas</t>
  </si>
  <si>
    <t>Bendaravičius</t>
  </si>
  <si>
    <t>Aleksandra</t>
  </si>
  <si>
    <t>Mikšraitė</t>
  </si>
  <si>
    <t>Milašauskas</t>
  </si>
  <si>
    <t>Savickas</t>
  </si>
  <si>
    <t>Burdzilauskas</t>
  </si>
  <si>
    <t>Ąžuolas</t>
  </si>
  <si>
    <t>Mockus</t>
  </si>
  <si>
    <t xml:space="preserve">Marijus </t>
  </si>
  <si>
    <t>Peknerius</t>
  </si>
  <si>
    <t>Vainius</t>
  </si>
  <si>
    <t>Jaremčiukas</t>
  </si>
  <si>
    <t>E. Gustaitis</t>
  </si>
  <si>
    <t>Abramavičiūtė</t>
  </si>
  <si>
    <t xml:space="preserve"> 2011-12-24</t>
  </si>
  <si>
    <t>Jonas</t>
  </si>
  <si>
    <t>Geležius</t>
  </si>
  <si>
    <t>2011-09-30</t>
  </si>
  <si>
    <t>Prienai</t>
  </si>
  <si>
    <t>Prienų SC</t>
  </si>
  <si>
    <t>Kreivėnaitė</t>
  </si>
  <si>
    <t>2011-05-26</t>
  </si>
  <si>
    <t>Kašinskaitė</t>
  </si>
  <si>
    <t>2011-03-14</t>
  </si>
  <si>
    <t>2011-08-04</t>
  </si>
  <si>
    <t>Vincekas</t>
  </si>
  <si>
    <t>2011-08-09</t>
  </si>
  <si>
    <t>Matulaitis</t>
  </si>
  <si>
    <t>2011-07-17</t>
  </si>
  <si>
    <t xml:space="preserve">Mėta </t>
  </si>
  <si>
    <t>Raugevičiūtė</t>
  </si>
  <si>
    <t>2012-10-30</t>
  </si>
  <si>
    <t>2009-07-12</t>
  </si>
  <si>
    <t>Raseiniai</t>
  </si>
  <si>
    <t>Raseinių KKSC</t>
  </si>
  <si>
    <t>Z.Rajunčius</t>
  </si>
  <si>
    <t>Tiara Anita</t>
  </si>
  <si>
    <t>Addison</t>
  </si>
  <si>
    <t>2011-12-04</t>
  </si>
  <si>
    <t>Sydorenko</t>
  </si>
  <si>
    <t>2011-02-14</t>
  </si>
  <si>
    <t>Akvilė</t>
  </si>
  <si>
    <t>Rupeikaitė</t>
  </si>
  <si>
    <t>2011-07-26</t>
  </si>
  <si>
    <t>Grubliauskaitė</t>
  </si>
  <si>
    <t>Vilkaviškis</t>
  </si>
  <si>
    <t>Rūta Kiškėnienė</t>
  </si>
  <si>
    <t>Jonavičiūtė</t>
  </si>
  <si>
    <t>Bruožytė</t>
  </si>
  <si>
    <t>2012-08-19</t>
  </si>
  <si>
    <t>2009-02-20</t>
  </si>
  <si>
    <t>2012-01-11</t>
  </si>
  <si>
    <t>Milvydas</t>
  </si>
  <si>
    <t>Rasa Akucevičiūtė</t>
  </si>
  <si>
    <t>Oleksandr</t>
  </si>
  <si>
    <t>Aleksa</t>
  </si>
  <si>
    <t>2012-08-04</t>
  </si>
  <si>
    <t>Modestas Saldukaitis</t>
  </si>
  <si>
    <t>Jorūnė</t>
  </si>
  <si>
    <t>2012-09-27</t>
  </si>
  <si>
    <t>2010-01-31</t>
  </si>
  <si>
    <t>Berta</t>
  </si>
  <si>
    <t>Vaišnoraitė</t>
  </si>
  <si>
    <t>2012-01-17</t>
  </si>
  <si>
    <t>Karilė</t>
  </si>
  <si>
    <t>Vitkauskaitė</t>
  </si>
  <si>
    <t>2012-10-11</t>
  </si>
  <si>
    <t>Aleksandras</t>
  </si>
  <si>
    <t>Zaričnas</t>
  </si>
  <si>
    <t>Gečiūtė</t>
  </si>
  <si>
    <t>2008-03-18</t>
  </si>
  <si>
    <t>VRSC</t>
  </si>
  <si>
    <t>V. Gražys</t>
  </si>
  <si>
    <t>2009-09-15</t>
  </si>
  <si>
    <t>VRNSM</t>
  </si>
  <si>
    <t>M.Saldukaitis</t>
  </si>
  <si>
    <t>300 m b.b.</t>
  </si>
  <si>
    <t xml:space="preserve"> MSC</t>
  </si>
  <si>
    <t>Disko metimas (1,5 kg.)</t>
  </si>
  <si>
    <t>164</t>
  </si>
  <si>
    <t>157</t>
  </si>
  <si>
    <t>156</t>
  </si>
  <si>
    <t>167</t>
  </si>
  <si>
    <t>163</t>
  </si>
  <si>
    <t>154</t>
  </si>
  <si>
    <t>52</t>
  </si>
  <si>
    <t>Šarkutė</t>
  </si>
  <si>
    <t>K. Jazepčikas</t>
  </si>
  <si>
    <t>Masaitis</t>
  </si>
  <si>
    <t>Sidorenko</t>
  </si>
  <si>
    <t xml:space="preserve">   </t>
  </si>
  <si>
    <t>KRSC</t>
  </si>
  <si>
    <t>173</t>
  </si>
  <si>
    <t>196</t>
  </si>
  <si>
    <t>Raguckaitė</t>
  </si>
  <si>
    <t>DNS</t>
  </si>
  <si>
    <t>DQ</t>
  </si>
  <si>
    <t>Valančiūtė</t>
  </si>
  <si>
    <t>BK</t>
  </si>
  <si>
    <t>1;11,02</t>
  </si>
  <si>
    <t>II JA</t>
  </si>
  <si>
    <t>DNF</t>
  </si>
  <si>
    <t>Vieta[</t>
  </si>
  <si>
    <t>X</t>
  </si>
  <si>
    <r>
      <t xml:space="preserve">Ieva </t>
    </r>
    <r>
      <rPr>
        <b/>
        <sz val="10"/>
        <color theme="1"/>
        <rFont val="Times New Roman"/>
        <family val="1"/>
      </rPr>
      <t>Valinčiūtė</t>
    </r>
  </si>
  <si>
    <t>Marijampolė SC</t>
  </si>
  <si>
    <t>Raseinių SC</t>
  </si>
  <si>
    <t>Prienų</t>
  </si>
  <si>
    <t>Jonavos</t>
  </si>
  <si>
    <t>Alytaus</t>
  </si>
  <si>
    <t xml:space="preserve"> Marijampolės 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</si>
</sst>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\-mm\-dd"/>
    <numFmt numFmtId="165" formatCode="m:ss.00"/>
    <numFmt numFmtId="166" formatCode="0.0"/>
    <numFmt numFmtId="167" formatCode="#.00;&quot;&quot;;&quot;&quot;"/>
    <numFmt numFmtId="168" formatCode="yyyy/mm/dd;@"/>
  </numFmts>
  <fonts count="58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color rgb="FF7030A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&quot;Times New Roman&quot;"/>
    </font>
    <font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sz val="10"/>
      <color theme="0"/>
      <name val="Arial"/>
      <family val="2"/>
    </font>
    <font>
      <sz val="10"/>
      <name val="Times New Roman"/>
      <family val="1"/>
    </font>
    <font>
      <sz val="8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7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sz val="9"/>
      <color theme="1"/>
      <name val="Times New Roman"/>
      <family val="1"/>
    </font>
    <font>
      <b/>
      <sz val="9"/>
      <color theme="1"/>
      <name val="Times New Roman"/>
      <family val="1"/>
      <charset val="186"/>
    </font>
    <font>
      <sz val="10"/>
      <color theme="1"/>
      <name val="&quot;Times New Roman&quot;"/>
    </font>
    <font>
      <sz val="10"/>
      <color theme="1"/>
      <name val="&quot;Times New Roman&quot;"/>
      <charset val="186"/>
    </font>
    <font>
      <sz val="10"/>
      <color theme="4" tint="0.79998168889431442"/>
      <name val="Calibri"/>
      <family val="2"/>
      <scheme val="minor"/>
    </font>
    <font>
      <sz val="10"/>
      <name val="&quot;Times New Roman&quot;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name val="Times New Roman"/>
      <family val="1"/>
    </font>
    <font>
      <sz val="10"/>
      <name val="&quot;Times New Roman&quot;"/>
    </font>
    <font>
      <sz val="10"/>
      <name val="Calibri"/>
      <family val="2"/>
      <scheme val="minor"/>
    </font>
    <font>
      <sz val="10"/>
      <name val="Arial"/>
      <charset val="186"/>
    </font>
    <font>
      <b/>
      <sz val="10"/>
      <color rgb="FFC00000"/>
      <name val="Times New Roman"/>
      <family val="1"/>
    </font>
    <font>
      <sz val="6"/>
      <name val="Times New Roman"/>
      <family val="1"/>
    </font>
    <font>
      <b/>
      <sz val="10"/>
      <color theme="1"/>
      <name val="Arial"/>
      <family val="2"/>
      <charset val="186"/>
    </font>
    <font>
      <b/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9E2F3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9E1F2"/>
        <bgColor rgb="FFD9E1F2"/>
      </patternFill>
    </fill>
  </fills>
  <borders count="8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48">
    <xf numFmtId="0" fontId="0" fillId="0" borderId="0"/>
    <xf numFmtId="0" fontId="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9" borderId="0" applyNumberFormat="0" applyBorder="0" applyAlignment="0" applyProtection="0"/>
    <xf numFmtId="0" fontId="17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20" borderId="0" applyNumberFormat="0" applyBorder="0" applyAlignment="0" applyProtection="0"/>
    <xf numFmtId="0" fontId="19" fillId="4" borderId="0" applyNumberFormat="0" applyBorder="0" applyAlignment="0" applyProtection="0"/>
    <xf numFmtId="0" fontId="20" fillId="21" borderId="25" applyNumberFormat="0" applyAlignment="0" applyProtection="0"/>
    <xf numFmtId="0" fontId="21" fillId="22" borderId="26" applyNumberFormat="0" applyAlignment="0" applyProtection="0"/>
    <xf numFmtId="0" fontId="22" fillId="0" borderId="0" applyNumberFormat="0" applyFill="0" applyBorder="0" applyAlignment="0" applyProtection="0"/>
    <xf numFmtId="0" fontId="23" fillId="5" borderId="0" applyNumberFormat="0" applyBorder="0" applyAlignment="0" applyProtection="0"/>
    <xf numFmtId="0" fontId="24" fillId="0" borderId="22" applyNumberFormat="0" applyFill="0" applyAlignment="0" applyProtection="0"/>
    <xf numFmtId="0" fontId="25" fillId="0" borderId="23" applyNumberFormat="0" applyFill="0" applyAlignment="0" applyProtection="0"/>
    <xf numFmtId="0" fontId="26" fillId="0" borderId="24" applyNumberFormat="0" applyFill="0" applyAlignment="0" applyProtection="0"/>
    <xf numFmtId="0" fontId="26" fillId="0" borderId="0" applyNumberFormat="0" applyFill="0" applyBorder="0" applyAlignment="0" applyProtection="0"/>
    <xf numFmtId="0" fontId="27" fillId="8" borderId="25" applyNumberFormat="0" applyAlignment="0" applyProtection="0"/>
    <xf numFmtId="0" fontId="28" fillId="0" borderId="28" applyNumberFormat="0" applyFill="0" applyAlignment="0" applyProtection="0"/>
    <xf numFmtId="0" fontId="29" fillId="23" borderId="0" applyNumberFormat="0" applyBorder="0" applyAlignment="0" applyProtection="0"/>
    <xf numFmtId="0" fontId="16" fillId="24" borderId="29" applyNumberFormat="0" applyFont="0" applyAlignment="0" applyProtection="0"/>
    <xf numFmtId="0" fontId="30" fillId="21" borderId="27" applyNumberFormat="0" applyAlignment="0" applyProtection="0"/>
    <xf numFmtId="0" fontId="31" fillId="0" borderId="0" applyNumberFormat="0" applyFill="0" applyBorder="0" applyAlignment="0" applyProtection="0"/>
    <xf numFmtId="0" fontId="32" fillId="0" borderId="30" applyNumberFormat="0" applyFill="0" applyAlignment="0" applyProtection="0"/>
    <xf numFmtId="0" fontId="33" fillId="0" borderId="0" applyNumberFormat="0" applyFill="0" applyBorder="0" applyAlignment="0" applyProtection="0"/>
    <xf numFmtId="0" fontId="53" fillId="0" borderId="0"/>
  </cellStyleXfs>
  <cellXfs count="329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164" fontId="4" fillId="0" borderId="0" xfId="1" applyNumberFormat="1" applyFont="1" applyAlignment="1">
      <alignment horizontal="right" vertical="center"/>
    </xf>
    <xf numFmtId="0" fontId="5" fillId="0" borderId="0" xfId="1" applyFont="1"/>
    <xf numFmtId="0" fontId="5" fillId="0" borderId="1" xfId="1" applyFont="1" applyBorder="1"/>
    <xf numFmtId="0" fontId="5" fillId="0" borderId="2" xfId="1" applyFont="1" applyBorder="1" applyAlignment="1">
      <alignment horizontal="right" vertical="center"/>
    </xf>
    <xf numFmtId="0" fontId="5" fillId="0" borderId="3" xfId="1" applyFont="1" applyBorder="1"/>
    <xf numFmtId="0" fontId="5" fillId="0" borderId="4" xfId="1" applyFont="1" applyBorder="1"/>
    <xf numFmtId="0" fontId="5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right" vertical="center"/>
    </xf>
    <xf numFmtId="0" fontId="5" fillId="0" borderId="8" xfId="1" applyFont="1" applyBorder="1" applyAlignment="1">
      <alignment horizontal="left" vertical="center"/>
    </xf>
    <xf numFmtId="164" fontId="4" fillId="0" borderId="6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left" vertical="center"/>
    </xf>
    <xf numFmtId="2" fontId="5" fillId="0" borderId="6" xfId="1" applyNumberFormat="1" applyFont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0" fontId="8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right"/>
    </xf>
    <xf numFmtId="0" fontId="9" fillId="0" borderId="10" xfId="1" applyFont="1" applyBorder="1"/>
    <xf numFmtId="0" fontId="4" fillId="0" borderId="7" xfId="1" applyFont="1" applyBorder="1" applyAlignment="1">
      <alignment horizontal="center" vertical="center"/>
    </xf>
    <xf numFmtId="2" fontId="9" fillId="0" borderId="6" xfId="1" applyNumberFormat="1" applyFont="1" applyBorder="1" applyAlignment="1">
      <alignment horizontal="center" vertical="center"/>
    </xf>
    <xf numFmtId="0" fontId="1" fillId="2" borderId="6" xfId="1" applyFont="1" applyFill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10" fillId="0" borderId="6" xfId="1" applyFont="1" applyBorder="1" applyAlignment="1">
      <alignment horizontal="center" vertical="center"/>
    </xf>
    <xf numFmtId="2" fontId="5" fillId="0" borderId="6" xfId="1" applyNumberFormat="1" applyFont="1" applyBorder="1" applyAlignment="1">
      <alignment horizontal="center" vertical="center"/>
    </xf>
    <xf numFmtId="165" fontId="11" fillId="0" borderId="9" xfId="1" applyNumberFormat="1" applyFont="1" applyBorder="1" applyAlignment="1">
      <alignment horizontal="center" vertical="center"/>
    </xf>
    <xf numFmtId="0" fontId="1" fillId="2" borderId="9" xfId="1" applyFont="1" applyFill="1" applyBorder="1" applyAlignment="1">
      <alignment horizontal="center"/>
    </xf>
    <xf numFmtId="0" fontId="5" fillId="0" borderId="14" xfId="1" applyFont="1" applyBorder="1" applyAlignment="1">
      <alignment horizontal="right" vertical="center"/>
    </xf>
    <xf numFmtId="0" fontId="5" fillId="0" borderId="15" xfId="1" applyFont="1" applyBorder="1"/>
    <xf numFmtId="0" fontId="5" fillId="0" borderId="16" xfId="1" applyFont="1" applyBorder="1"/>
    <xf numFmtId="0" fontId="5" fillId="0" borderId="16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0" borderId="0" xfId="1" applyFont="1" applyAlignment="1">
      <alignment horizontal="right"/>
    </xf>
    <xf numFmtId="2" fontId="4" fillId="0" borderId="6" xfId="1" applyNumberFormat="1" applyFont="1" applyBorder="1" applyAlignment="1">
      <alignment horizontal="center"/>
    </xf>
    <xf numFmtId="166" fontId="7" fillId="0" borderId="6" xfId="1" applyNumberFormat="1" applyFont="1" applyBorder="1" applyAlignment="1">
      <alignment horizontal="center"/>
    </xf>
    <xf numFmtId="0" fontId="4" fillId="0" borderId="7" xfId="1" applyFont="1" applyBorder="1" applyAlignment="1">
      <alignment horizontal="left" vertical="center"/>
    </xf>
    <xf numFmtId="0" fontId="1" fillId="2" borderId="8" xfId="1" applyFont="1" applyFill="1" applyBorder="1" applyAlignment="1">
      <alignment horizontal="center"/>
    </xf>
    <xf numFmtId="165" fontId="12" fillId="0" borderId="20" xfId="1" applyNumberFormat="1" applyFont="1" applyBorder="1" applyAlignment="1">
      <alignment horizontal="center"/>
    </xf>
    <xf numFmtId="0" fontId="4" fillId="0" borderId="20" xfId="1" applyFont="1" applyBorder="1" applyAlignment="1">
      <alignment horizontal="left" vertical="center"/>
    </xf>
    <xf numFmtId="0" fontId="1" fillId="2" borderId="19" xfId="1" applyFont="1" applyFill="1" applyBorder="1" applyAlignment="1">
      <alignment horizontal="center"/>
    </xf>
    <xf numFmtId="165" fontId="11" fillId="0" borderId="20" xfId="1" applyNumberFormat="1" applyFont="1" applyBorder="1" applyAlignment="1">
      <alignment horizontal="center" vertical="center"/>
    </xf>
    <xf numFmtId="165" fontId="11" fillId="0" borderId="21" xfId="1" applyNumberFormat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/>
    </xf>
    <xf numFmtId="0" fontId="5" fillId="0" borderId="16" xfId="1" applyFont="1" applyBorder="1" applyAlignment="1">
      <alignment horizontal="center"/>
    </xf>
    <xf numFmtId="0" fontId="9" fillId="0" borderId="32" xfId="1" applyFont="1" applyBorder="1"/>
    <xf numFmtId="0" fontId="1" fillId="2" borderId="20" xfId="1" applyFont="1" applyFill="1" applyBorder="1" applyAlignment="1">
      <alignment horizontal="center"/>
    </xf>
    <xf numFmtId="0" fontId="4" fillId="0" borderId="36" xfId="1" applyFont="1" applyBorder="1" applyAlignment="1">
      <alignment horizontal="right" vertical="center"/>
    </xf>
    <xf numFmtId="0" fontId="5" fillId="0" borderId="37" xfId="1" applyFont="1" applyBorder="1" applyAlignment="1">
      <alignment horizontal="left" vertical="center"/>
    </xf>
    <xf numFmtId="164" fontId="4" fillId="0" borderId="35" xfId="1" applyNumberFormat="1" applyFont="1" applyBorder="1" applyAlignment="1">
      <alignment horizontal="center" vertical="center"/>
    </xf>
    <xf numFmtId="0" fontId="4" fillId="0" borderId="35" xfId="1" applyFont="1" applyBorder="1" applyAlignment="1">
      <alignment horizontal="left" vertical="center"/>
    </xf>
    <xf numFmtId="0" fontId="5" fillId="0" borderId="38" xfId="1" applyFont="1" applyBorder="1"/>
    <xf numFmtId="0" fontId="4" fillId="0" borderId="0" xfId="1" applyFont="1" applyAlignment="1">
      <alignment horizontal="center" vertical="center"/>
    </xf>
    <xf numFmtId="0" fontId="4" fillId="0" borderId="35" xfId="1" applyFont="1" applyBorder="1" applyAlignment="1">
      <alignment horizontal="center" vertical="center"/>
    </xf>
    <xf numFmtId="2" fontId="4" fillId="0" borderId="35" xfId="1" applyNumberFormat="1" applyFont="1" applyBorder="1" applyAlignment="1">
      <alignment horizontal="center"/>
    </xf>
    <xf numFmtId="166" fontId="7" fillId="0" borderId="35" xfId="1" applyNumberFormat="1" applyFont="1" applyBorder="1" applyAlignment="1">
      <alignment horizontal="center"/>
    </xf>
    <xf numFmtId="2" fontId="5" fillId="0" borderId="35" xfId="1" applyNumberFormat="1" applyFont="1" applyBorder="1" applyAlignment="1">
      <alignment horizontal="center"/>
    </xf>
    <xf numFmtId="0" fontId="4" fillId="0" borderId="36" xfId="0" applyFont="1" applyBorder="1" applyAlignment="1">
      <alignment horizontal="right" vertical="center"/>
    </xf>
    <xf numFmtId="0" fontId="5" fillId="0" borderId="37" xfId="0" applyFont="1" applyBorder="1" applyAlignment="1">
      <alignment horizontal="left" vertical="center"/>
    </xf>
    <xf numFmtId="164" fontId="4" fillId="0" borderId="35" xfId="0" applyNumberFormat="1" applyFont="1" applyBorder="1" applyAlignment="1">
      <alignment horizontal="center" vertical="center"/>
    </xf>
    <xf numFmtId="0" fontId="4" fillId="0" borderId="35" xfId="0" applyFont="1" applyBorder="1" applyAlignment="1">
      <alignment horizontal="left" vertical="center"/>
    </xf>
    <xf numFmtId="2" fontId="5" fillId="0" borderId="35" xfId="1" applyNumberFormat="1" applyFont="1" applyBorder="1" applyAlignment="1">
      <alignment horizontal="center" vertical="center"/>
    </xf>
    <xf numFmtId="49" fontId="5" fillId="0" borderId="0" xfId="1" applyNumberFormat="1" applyFont="1"/>
    <xf numFmtId="0" fontId="4" fillId="0" borderId="42" xfId="1" applyFont="1" applyBorder="1" applyAlignment="1">
      <alignment horizontal="center" vertical="center"/>
    </xf>
    <xf numFmtId="0" fontId="4" fillId="0" borderId="11" xfId="1" applyFont="1" applyBorder="1" applyAlignment="1">
      <alignment horizontal="right" vertical="center"/>
    </xf>
    <xf numFmtId="0" fontId="5" fillId="0" borderId="12" xfId="1" applyFont="1" applyBorder="1" applyAlignment="1">
      <alignment horizontal="left" vertical="center"/>
    </xf>
    <xf numFmtId="164" fontId="4" fillId="0" borderId="42" xfId="1" applyNumberFormat="1" applyFont="1" applyBorder="1" applyAlignment="1">
      <alignment horizontal="center" vertical="center"/>
    </xf>
    <xf numFmtId="0" fontId="4" fillId="0" borderId="42" xfId="1" applyFont="1" applyBorder="1" applyAlignment="1">
      <alignment horizontal="left" vertical="center"/>
    </xf>
    <xf numFmtId="165" fontId="12" fillId="0" borderId="34" xfId="1" applyNumberFormat="1" applyFont="1" applyBorder="1" applyAlignment="1">
      <alignment horizontal="center"/>
    </xf>
    <xf numFmtId="0" fontId="4" fillId="0" borderId="20" xfId="1" applyFont="1" applyBorder="1" applyAlignment="1">
      <alignment horizontal="center" vertical="center"/>
    </xf>
    <xf numFmtId="0" fontId="2" fillId="0" borderId="20" xfId="1" applyBorder="1"/>
    <xf numFmtId="2" fontId="5" fillId="0" borderId="8" xfId="1" applyNumberFormat="1" applyFont="1" applyBorder="1" applyAlignment="1">
      <alignment horizontal="center" vertical="center"/>
    </xf>
    <xf numFmtId="165" fontId="12" fillId="0" borderId="0" xfId="1" applyNumberFormat="1" applyFont="1" applyAlignment="1">
      <alignment horizontal="center"/>
    </xf>
    <xf numFmtId="0" fontId="1" fillId="2" borderId="44" xfId="1" applyFont="1" applyFill="1" applyBorder="1" applyAlignment="1">
      <alignment horizontal="center"/>
    </xf>
    <xf numFmtId="0" fontId="34" fillId="26" borderId="0" xfId="1" applyFont="1" applyFill="1" applyAlignment="1">
      <alignment horizontal="center"/>
    </xf>
    <xf numFmtId="0" fontId="4" fillId="0" borderId="36" xfId="1" applyFont="1" applyBorder="1" applyAlignment="1">
      <alignment horizontal="left" vertical="center"/>
    </xf>
    <xf numFmtId="0" fontId="5" fillId="0" borderId="45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/>
    </xf>
    <xf numFmtId="0" fontId="5" fillId="0" borderId="47" xfId="1" applyFont="1" applyBorder="1" applyAlignment="1">
      <alignment horizontal="center"/>
    </xf>
    <xf numFmtId="2" fontId="4" fillId="0" borderId="37" xfId="1" applyNumberFormat="1" applyFont="1" applyBorder="1" applyAlignment="1">
      <alignment horizontal="center"/>
    </xf>
    <xf numFmtId="166" fontId="7" fillId="0" borderId="9" xfId="1" applyNumberFormat="1" applyFont="1" applyBorder="1" applyAlignment="1">
      <alignment horizontal="center"/>
    </xf>
    <xf numFmtId="2" fontId="5" fillId="0" borderId="9" xfId="1" applyNumberFormat="1" applyFont="1" applyBorder="1" applyAlignment="1">
      <alignment horizontal="center"/>
    </xf>
    <xf numFmtId="0" fontId="4" fillId="2" borderId="9" xfId="1" applyFont="1" applyFill="1" applyBorder="1" applyAlignment="1">
      <alignment horizontal="center"/>
    </xf>
    <xf numFmtId="0" fontId="4" fillId="0" borderId="51" xfId="1" applyFont="1" applyBorder="1" applyAlignment="1">
      <alignment horizontal="center" vertical="center"/>
    </xf>
    <xf numFmtId="2" fontId="4" fillId="0" borderId="41" xfId="1" applyNumberFormat="1" applyFont="1" applyBorder="1" applyAlignment="1">
      <alignment horizontal="center"/>
    </xf>
    <xf numFmtId="166" fontId="7" fillId="0" borderId="41" xfId="1" applyNumberFormat="1" applyFont="1" applyBorder="1" applyAlignment="1">
      <alignment horizontal="center"/>
    </xf>
    <xf numFmtId="2" fontId="5" fillId="0" borderId="41" xfId="1" applyNumberFormat="1" applyFont="1" applyBorder="1" applyAlignment="1">
      <alignment horizontal="center"/>
    </xf>
    <xf numFmtId="0" fontId="4" fillId="2" borderId="52" xfId="1" applyFont="1" applyFill="1" applyBorder="1" applyAlignment="1">
      <alignment horizontal="center"/>
    </xf>
    <xf numFmtId="0" fontId="4" fillId="0" borderId="53" xfId="1" applyFont="1" applyBorder="1" applyAlignment="1">
      <alignment horizontal="center" vertical="center"/>
    </xf>
    <xf numFmtId="0" fontId="4" fillId="2" borderId="54" xfId="1" applyFont="1" applyFill="1" applyBorder="1" applyAlignment="1">
      <alignment horizontal="center"/>
    </xf>
    <xf numFmtId="0" fontId="4" fillId="0" borderId="44" xfId="1" applyFont="1" applyBorder="1" applyAlignment="1">
      <alignment horizontal="center" vertical="center"/>
    </xf>
    <xf numFmtId="0" fontId="4" fillId="2" borderId="55" xfId="1" applyFont="1" applyFill="1" applyBorder="1" applyAlignment="1">
      <alignment horizontal="center"/>
    </xf>
    <xf numFmtId="2" fontId="4" fillId="0" borderId="31" xfId="1" applyNumberFormat="1" applyFont="1" applyBorder="1" applyAlignment="1">
      <alignment horizontal="center"/>
    </xf>
    <xf numFmtId="166" fontId="7" fillId="0" borderId="31" xfId="1" applyNumberFormat="1" applyFont="1" applyBorder="1" applyAlignment="1">
      <alignment horizontal="center"/>
    </xf>
    <xf numFmtId="2" fontId="5" fillId="0" borderId="31" xfId="1" applyNumberFormat="1" applyFont="1" applyBorder="1" applyAlignment="1">
      <alignment horizontal="center"/>
    </xf>
    <xf numFmtId="0" fontId="5" fillId="0" borderId="13" xfId="1" applyFont="1" applyBorder="1"/>
    <xf numFmtId="0" fontId="6" fillId="0" borderId="17" xfId="1" applyFont="1" applyBorder="1" applyAlignment="1">
      <alignment horizontal="center" vertical="center"/>
    </xf>
    <xf numFmtId="0" fontId="5" fillId="0" borderId="17" xfId="1" applyFont="1" applyBorder="1"/>
    <xf numFmtId="1" fontId="36" fillId="27" borderId="19" xfId="0" applyNumberFormat="1" applyFont="1" applyFill="1" applyBorder="1" applyAlignment="1">
      <alignment horizontal="center" vertical="center"/>
    </xf>
    <xf numFmtId="1" fontId="37" fillId="0" borderId="21" xfId="0" applyNumberFormat="1" applyFont="1" applyBorder="1" applyAlignment="1">
      <alignment horizontal="center" vertical="center"/>
    </xf>
    <xf numFmtId="166" fontId="37" fillId="0" borderId="7" xfId="0" applyNumberFormat="1" applyFont="1" applyBorder="1" applyAlignment="1">
      <alignment horizontal="center" vertical="center"/>
    </xf>
    <xf numFmtId="166" fontId="37" fillId="0" borderId="6" xfId="0" applyNumberFormat="1" applyFont="1" applyBorder="1" applyAlignment="1">
      <alignment horizontal="center" vertical="center"/>
    </xf>
    <xf numFmtId="1" fontId="37" fillId="0" borderId="9" xfId="0" applyNumberFormat="1" applyFont="1" applyBorder="1" applyAlignment="1">
      <alignment horizontal="center" vertical="center"/>
    </xf>
    <xf numFmtId="0" fontId="38" fillId="0" borderId="9" xfId="0" applyFont="1" applyBorder="1" applyAlignment="1">
      <alignment horizontal="center" vertical="center"/>
    </xf>
    <xf numFmtId="167" fontId="9" fillId="0" borderId="20" xfId="1" applyNumberFormat="1" applyFont="1" applyBorder="1" applyAlignment="1">
      <alignment horizontal="center"/>
    </xf>
    <xf numFmtId="1" fontId="37" fillId="0" borderId="57" xfId="0" applyNumberFormat="1" applyFont="1" applyBorder="1" applyAlignment="1">
      <alignment horizontal="center" vertical="center"/>
    </xf>
    <xf numFmtId="0" fontId="40" fillId="0" borderId="58" xfId="0" applyFont="1" applyBorder="1" applyAlignment="1">
      <alignment horizontal="left" vertical="center"/>
    </xf>
    <xf numFmtId="49" fontId="39" fillId="0" borderId="33" xfId="0" applyNumberFormat="1" applyFont="1" applyBorder="1" applyAlignment="1">
      <alignment horizontal="left" vertical="center"/>
    </xf>
    <xf numFmtId="0" fontId="41" fillId="0" borderId="56" xfId="0" applyFont="1" applyBorder="1" applyAlignment="1">
      <alignment horizontal="left" vertical="center"/>
    </xf>
    <xf numFmtId="0" fontId="38" fillId="0" borderId="56" xfId="0" applyFont="1" applyBorder="1" applyAlignment="1">
      <alignment horizontal="right" vertical="center"/>
    </xf>
    <xf numFmtId="0" fontId="38" fillId="0" borderId="59" xfId="0" applyFont="1" applyBorder="1" applyAlignment="1">
      <alignment horizontal="center" vertical="center"/>
    </xf>
    <xf numFmtId="1" fontId="36" fillId="27" borderId="60" xfId="0" applyNumberFormat="1" applyFont="1" applyFill="1" applyBorder="1" applyAlignment="1">
      <alignment horizontal="center" vertical="center"/>
    </xf>
    <xf numFmtId="2" fontId="42" fillId="0" borderId="18" xfId="0" applyNumberFormat="1" applyFont="1" applyBorder="1" applyAlignment="1">
      <alignment horizontal="center" vertical="center"/>
    </xf>
    <xf numFmtId="2" fontId="42" fillId="0" borderId="9" xfId="0" applyNumberFormat="1" applyFont="1" applyBorder="1" applyAlignment="1">
      <alignment horizontal="center" vertical="center"/>
    </xf>
    <xf numFmtId="164" fontId="4" fillId="0" borderId="61" xfId="1" applyNumberFormat="1" applyFont="1" applyBorder="1" applyAlignment="1">
      <alignment horizontal="center" vertical="center"/>
    </xf>
    <xf numFmtId="0" fontId="5" fillId="0" borderId="61" xfId="0" applyFont="1" applyBorder="1" applyAlignment="1">
      <alignment horizontal="left" vertical="center"/>
    </xf>
    <xf numFmtId="0" fontId="40" fillId="0" borderId="62" xfId="0" applyFont="1" applyBorder="1" applyAlignment="1">
      <alignment horizontal="left" vertical="center"/>
    </xf>
    <xf numFmtId="164" fontId="39" fillId="0" borderId="63" xfId="0" applyNumberFormat="1" applyFont="1" applyBorder="1" applyAlignment="1">
      <alignment horizontal="left" vertical="center"/>
    </xf>
    <xf numFmtId="0" fontId="38" fillId="0" borderId="64" xfId="0" applyFont="1" applyBorder="1" applyAlignment="1">
      <alignment horizontal="right" vertical="center"/>
    </xf>
    <xf numFmtId="0" fontId="38" fillId="0" borderId="55" xfId="0" applyFont="1" applyBorder="1" applyAlignment="1">
      <alignment horizontal="center" vertical="center"/>
    </xf>
    <xf numFmtId="166" fontId="37" fillId="0" borderId="9" xfId="0" applyNumberFormat="1" applyFont="1" applyBorder="1" applyAlignment="1">
      <alignment horizontal="center" vertical="center"/>
    </xf>
    <xf numFmtId="2" fontId="8" fillId="0" borderId="18" xfId="0" applyNumberFormat="1" applyFont="1" applyBorder="1" applyAlignment="1">
      <alignment horizontal="center" vertical="center"/>
    </xf>
    <xf numFmtId="167" fontId="9" fillId="0" borderId="65" xfId="1" applyNumberFormat="1" applyFont="1" applyBorder="1" applyAlignment="1">
      <alignment horizontal="center"/>
    </xf>
    <xf numFmtId="2" fontId="43" fillId="0" borderId="66" xfId="0" applyNumberFormat="1" applyFont="1" applyBorder="1" applyAlignment="1">
      <alignment horizontal="center" vertical="center"/>
    </xf>
    <xf numFmtId="1" fontId="37" fillId="0" borderId="66" xfId="0" applyNumberFormat="1" applyFont="1" applyBorder="1" applyAlignment="1">
      <alignment horizontal="center" vertical="center"/>
    </xf>
    <xf numFmtId="0" fontId="38" fillId="0" borderId="67" xfId="0" applyFont="1" applyBorder="1" applyAlignment="1">
      <alignment horizontal="center" vertical="center"/>
    </xf>
    <xf numFmtId="2" fontId="5" fillId="0" borderId="16" xfId="1" applyNumberFormat="1" applyFont="1" applyBorder="1" applyAlignment="1">
      <alignment horizontal="center" vertical="center"/>
    </xf>
    <xf numFmtId="0" fontId="9" fillId="0" borderId="16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31" xfId="0" applyFont="1" applyBorder="1" applyAlignment="1">
      <alignment horizontal="center" vertical="center"/>
    </xf>
    <xf numFmtId="0" fontId="40" fillId="0" borderId="49" xfId="0" applyFont="1" applyBorder="1" applyAlignment="1">
      <alignment horizontal="left" vertical="center"/>
    </xf>
    <xf numFmtId="164" fontId="4" fillId="0" borderId="40" xfId="1" applyNumberFormat="1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/>
    </xf>
    <xf numFmtId="0" fontId="38" fillId="0" borderId="39" xfId="0" applyFont="1" applyBorder="1" applyAlignment="1">
      <alignment horizontal="right" vertical="center"/>
    </xf>
    <xf numFmtId="166" fontId="37" fillId="0" borderId="36" xfId="0" applyNumberFormat="1" applyFont="1" applyBorder="1" applyAlignment="1">
      <alignment horizontal="center" vertical="center"/>
    </xf>
    <xf numFmtId="166" fontId="37" fillId="0" borderId="35" xfId="0" applyNumberFormat="1" applyFont="1" applyBorder="1" applyAlignment="1">
      <alignment horizontal="center" vertical="center"/>
    </xf>
    <xf numFmtId="1" fontId="37" fillId="0" borderId="31" xfId="0" applyNumberFormat="1" applyFont="1" applyBorder="1" applyAlignment="1">
      <alignment horizontal="center" vertical="center"/>
    </xf>
    <xf numFmtId="1" fontId="37" fillId="27" borderId="19" xfId="0" applyNumberFormat="1" applyFont="1" applyFill="1" applyBorder="1" applyAlignment="1">
      <alignment horizontal="center" vertical="center"/>
    </xf>
    <xf numFmtId="1" fontId="37" fillId="27" borderId="44" xfId="0" applyNumberFormat="1" applyFont="1" applyFill="1" applyBorder="1" applyAlignment="1">
      <alignment horizontal="center" vertical="center"/>
    </xf>
    <xf numFmtId="0" fontId="40" fillId="0" borderId="31" xfId="0" applyFont="1" applyBorder="1" applyAlignment="1">
      <alignment horizontal="left" vertical="center"/>
    </xf>
    <xf numFmtId="164" fontId="39" fillId="0" borderId="33" xfId="0" applyNumberFormat="1" applyFont="1" applyBorder="1" applyAlignment="1">
      <alignment horizontal="left" vertical="center"/>
    </xf>
    <xf numFmtId="164" fontId="4" fillId="0" borderId="56" xfId="1" applyNumberFormat="1" applyFont="1" applyBorder="1" applyAlignment="1">
      <alignment horizontal="center" vertical="center"/>
    </xf>
    <xf numFmtId="0" fontId="5" fillId="0" borderId="56" xfId="0" applyFont="1" applyBorder="1" applyAlignment="1">
      <alignment horizontal="left" vertical="center"/>
    </xf>
    <xf numFmtId="0" fontId="38" fillId="0" borderId="59" xfId="0" applyFont="1" applyBorder="1" applyAlignment="1">
      <alignment horizontal="right" vertical="center"/>
    </xf>
    <xf numFmtId="0" fontId="38" fillId="0" borderId="18" xfId="0" applyFont="1" applyBorder="1" applyAlignment="1">
      <alignment horizontal="center" vertical="center"/>
    </xf>
    <xf numFmtId="1" fontId="37" fillId="27" borderId="71" xfId="0" applyNumberFormat="1" applyFont="1" applyFill="1" applyBorder="1" applyAlignment="1">
      <alignment horizontal="center" vertical="center"/>
    </xf>
    <xf numFmtId="0" fontId="38" fillId="0" borderId="43" xfId="0" applyFont="1" applyBorder="1" applyAlignment="1">
      <alignment horizontal="center" vertical="center"/>
    </xf>
    <xf numFmtId="0" fontId="5" fillId="0" borderId="15" xfId="1" applyFont="1" applyBorder="1" applyAlignment="1">
      <alignment horizontal="right"/>
    </xf>
    <xf numFmtId="164" fontId="39" fillId="0" borderId="48" xfId="0" applyNumberFormat="1" applyFont="1" applyBorder="1" applyAlignment="1">
      <alignment horizontal="left" vertical="center"/>
    </xf>
    <xf numFmtId="0" fontId="2" fillId="0" borderId="0" xfId="1" applyAlignment="1">
      <alignment horizontal="left" vertical="center"/>
    </xf>
    <xf numFmtId="0" fontId="1" fillId="0" borderId="0" xfId="1" applyFont="1"/>
    <xf numFmtId="0" fontId="38" fillId="0" borderId="0" xfId="0" applyFont="1" applyAlignment="1">
      <alignment vertical="center"/>
    </xf>
    <xf numFmtId="0" fontId="37" fillId="0" borderId="0" xfId="0" applyFont="1" applyAlignment="1">
      <alignment horizontal="left" vertical="center"/>
    </xf>
    <xf numFmtId="1" fontId="37" fillId="27" borderId="56" xfId="0" applyNumberFormat="1" applyFont="1" applyFill="1" applyBorder="1" applyAlignment="1">
      <alignment horizontal="center" vertical="center"/>
    </xf>
    <xf numFmtId="0" fontId="38" fillId="0" borderId="70" xfId="0" applyFont="1" applyBorder="1" applyAlignment="1">
      <alignment horizontal="center" vertical="center"/>
    </xf>
    <xf numFmtId="2" fontId="42" fillId="0" borderId="73" xfId="0" applyNumberFormat="1" applyFont="1" applyBorder="1" applyAlignment="1">
      <alignment horizontal="center" vertical="center"/>
    </xf>
    <xf numFmtId="2" fontId="42" fillId="0" borderId="41" xfId="0" applyNumberFormat="1" applyFont="1" applyBorder="1" applyAlignment="1">
      <alignment horizontal="center" vertical="center"/>
    </xf>
    <xf numFmtId="1" fontId="37" fillId="0" borderId="74" xfId="0" applyNumberFormat="1" applyFont="1" applyBorder="1" applyAlignment="1">
      <alignment horizontal="center" vertical="center"/>
    </xf>
    <xf numFmtId="0" fontId="40" fillId="0" borderId="66" xfId="0" applyFont="1" applyBorder="1" applyAlignment="1">
      <alignment horizontal="left" vertical="center"/>
    </xf>
    <xf numFmtId="164" fontId="39" fillId="0" borderId="75" xfId="0" applyNumberFormat="1" applyFont="1" applyBorder="1" applyAlignment="1">
      <alignment horizontal="left" vertical="center"/>
    </xf>
    <xf numFmtId="164" fontId="4" fillId="0" borderId="72" xfId="1" applyNumberFormat="1" applyFont="1" applyBorder="1" applyAlignment="1">
      <alignment horizontal="center" vertical="center"/>
    </xf>
    <xf numFmtId="0" fontId="5" fillId="0" borderId="72" xfId="0" applyFont="1" applyBorder="1" applyAlignment="1">
      <alignment horizontal="left" vertical="center"/>
    </xf>
    <xf numFmtId="0" fontId="38" fillId="0" borderId="76" xfId="0" applyFont="1" applyBorder="1" applyAlignment="1">
      <alignment horizontal="right" vertical="center"/>
    </xf>
    <xf numFmtId="0" fontId="38" fillId="0" borderId="71" xfId="0" applyFont="1" applyBorder="1" applyAlignment="1">
      <alignment horizontal="center" vertical="center"/>
    </xf>
    <xf numFmtId="0" fontId="5" fillId="0" borderId="16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1" fontId="37" fillId="28" borderId="0" xfId="0" applyNumberFormat="1" applyFont="1" applyFill="1" applyAlignment="1">
      <alignment horizontal="center" vertical="center"/>
    </xf>
    <xf numFmtId="1" fontId="37" fillId="0" borderId="0" xfId="0" applyNumberFormat="1" applyFont="1" applyAlignment="1">
      <alignment horizontal="center" vertical="center"/>
    </xf>
    <xf numFmtId="166" fontId="37" fillId="0" borderId="0" xfId="0" applyNumberFormat="1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49" fontId="39" fillId="0" borderId="0" xfId="0" applyNumberFormat="1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38" fillId="0" borderId="0" xfId="0" applyFont="1" applyAlignment="1">
      <alignment horizontal="right" vertical="center"/>
    </xf>
    <xf numFmtId="1" fontId="37" fillId="27" borderId="40" xfId="0" applyNumberFormat="1" applyFont="1" applyFill="1" applyBorder="1" applyAlignment="1">
      <alignment horizontal="center" vertical="center"/>
    </xf>
    <xf numFmtId="0" fontId="38" fillId="0" borderId="77" xfId="0" applyFont="1" applyBorder="1" applyAlignment="1">
      <alignment horizontal="center" vertical="center"/>
    </xf>
    <xf numFmtId="2" fontId="4" fillId="0" borderId="0" xfId="1" applyNumberFormat="1" applyFont="1" applyAlignment="1">
      <alignment horizontal="center"/>
    </xf>
    <xf numFmtId="2" fontId="9" fillId="0" borderId="0" xfId="1" applyNumberFormat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1" fontId="4" fillId="0" borderId="0" xfId="1" applyNumberFormat="1" applyFont="1" applyAlignment="1">
      <alignment horizontal="center" vertical="center"/>
    </xf>
    <xf numFmtId="164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right" vertical="center"/>
    </xf>
    <xf numFmtId="0" fontId="1" fillId="0" borderId="0" xfId="1" applyFont="1" applyAlignment="1">
      <alignment horizontal="center" vertical="center"/>
    </xf>
    <xf numFmtId="1" fontId="37" fillId="27" borderId="75" xfId="0" applyNumberFormat="1" applyFont="1" applyFill="1" applyBorder="1" applyAlignment="1">
      <alignment horizontal="center" vertical="center"/>
    </xf>
    <xf numFmtId="167" fontId="9" fillId="0" borderId="8" xfId="1" applyNumberFormat="1" applyFont="1" applyBorder="1" applyAlignment="1">
      <alignment horizontal="center"/>
    </xf>
    <xf numFmtId="2" fontId="44" fillId="0" borderId="19" xfId="1" applyNumberFormat="1" applyFont="1" applyBorder="1" applyAlignment="1">
      <alignment horizontal="center"/>
    </xf>
    <xf numFmtId="1" fontId="44" fillId="0" borderId="19" xfId="1" applyNumberFormat="1" applyFont="1" applyBorder="1" applyAlignment="1">
      <alignment horizontal="center"/>
    </xf>
    <xf numFmtId="2" fontId="44" fillId="0" borderId="9" xfId="1" applyNumberFormat="1" applyFont="1" applyBorder="1" applyAlignment="1">
      <alignment horizontal="center"/>
    </xf>
    <xf numFmtId="2" fontId="45" fillId="0" borderId="19" xfId="1" applyNumberFormat="1" applyFont="1" applyBorder="1" applyAlignment="1">
      <alignment horizontal="center"/>
    </xf>
    <xf numFmtId="0" fontId="46" fillId="0" borderId="0" xfId="1" applyFont="1"/>
    <xf numFmtId="167" fontId="9" fillId="0" borderId="78" xfId="1" applyNumberFormat="1" applyFont="1" applyBorder="1" applyAlignment="1">
      <alignment horizontal="center"/>
    </xf>
    <xf numFmtId="0" fontId="2" fillId="0" borderId="20" xfId="1" applyBorder="1" applyAlignment="1">
      <alignment horizontal="center"/>
    </xf>
    <xf numFmtId="167" fontId="9" fillId="0" borderId="79" xfId="1" applyNumberFormat="1" applyFont="1" applyBorder="1" applyAlignment="1">
      <alignment horizontal="center"/>
    </xf>
    <xf numFmtId="0" fontId="2" fillId="0" borderId="21" xfId="1" applyBorder="1" applyAlignment="1">
      <alignment horizontal="center"/>
    </xf>
    <xf numFmtId="2" fontId="47" fillId="29" borderId="8" xfId="1" applyNumberFormat="1" applyFont="1" applyFill="1" applyBorder="1" applyAlignment="1">
      <alignment horizontal="center"/>
    </xf>
    <xf numFmtId="0" fontId="48" fillId="0" borderId="0" xfId="1" applyFont="1"/>
    <xf numFmtId="0" fontId="49" fillId="0" borderId="17" xfId="1" applyFont="1" applyBorder="1"/>
    <xf numFmtId="0" fontId="35" fillId="0" borderId="0" xfId="1" applyFont="1"/>
    <xf numFmtId="0" fontId="50" fillId="0" borderId="17" xfId="1" applyFont="1" applyBorder="1"/>
    <xf numFmtId="2" fontId="51" fillId="29" borderId="21" xfId="1" applyNumberFormat="1" applyFont="1" applyFill="1" applyBorder="1" applyAlignment="1">
      <alignment horizontal="center"/>
    </xf>
    <xf numFmtId="2" fontId="51" fillId="29" borderId="20" xfId="1" applyNumberFormat="1" applyFont="1" applyFill="1" applyBorder="1" applyAlignment="1">
      <alignment horizontal="center"/>
    </xf>
    <xf numFmtId="0" fontId="52" fillId="0" borderId="0" xfId="1" applyFont="1"/>
    <xf numFmtId="49" fontId="35" fillId="0" borderId="20" xfId="47" applyNumberFormat="1" applyFont="1" applyBorder="1" applyAlignment="1">
      <alignment horizontal="left"/>
    </xf>
    <xf numFmtId="49" fontId="54" fillId="0" borderId="39" xfId="47" applyNumberFormat="1" applyFont="1" applyBorder="1" applyAlignment="1">
      <alignment horizontal="center"/>
    </xf>
    <xf numFmtId="168" fontId="35" fillId="0" borderId="40" xfId="47" applyNumberFormat="1" applyFont="1" applyBorder="1" applyAlignment="1">
      <alignment horizontal="center"/>
    </xf>
    <xf numFmtId="49" fontId="35" fillId="0" borderId="39" xfId="47" applyNumberFormat="1" applyFont="1" applyBorder="1" applyAlignment="1">
      <alignment horizontal="left" vertical="center"/>
    </xf>
    <xf numFmtId="49" fontId="35" fillId="0" borderId="40" xfId="47" applyNumberFormat="1" applyFont="1" applyBorder="1" applyAlignment="1">
      <alignment horizontal="left" vertical="center"/>
    </xf>
    <xf numFmtId="49" fontId="35" fillId="0" borderId="20" xfId="47" applyNumberFormat="1" applyFont="1" applyBorder="1" applyAlignment="1">
      <alignment vertical="center"/>
    </xf>
    <xf numFmtId="49" fontId="55" fillId="0" borderId="20" xfId="47" applyNumberFormat="1" applyFont="1" applyBorder="1" applyAlignment="1">
      <alignment horizontal="left"/>
    </xf>
    <xf numFmtId="0" fontId="4" fillId="0" borderId="18" xfId="1" applyFont="1" applyBorder="1" applyAlignment="1">
      <alignment horizontal="right" vertical="center"/>
    </xf>
    <xf numFmtId="0" fontId="5" fillId="0" borderId="19" xfId="1" applyFont="1" applyBorder="1" applyAlignment="1">
      <alignment horizontal="left" vertical="center"/>
    </xf>
    <xf numFmtId="164" fontId="4" fillId="0" borderId="9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left" vertical="center"/>
    </xf>
    <xf numFmtId="0" fontId="9" fillId="0" borderId="80" xfId="1" applyFont="1" applyBorder="1"/>
    <xf numFmtId="0" fontId="4" fillId="0" borderId="18" xfId="1" applyFont="1" applyBorder="1" applyAlignment="1">
      <alignment horizontal="left" vertical="center"/>
    </xf>
    <xf numFmtId="165" fontId="12" fillId="0" borderId="21" xfId="1" applyNumberFormat="1" applyFont="1" applyBorder="1" applyAlignment="1">
      <alignment horizontal="center"/>
    </xf>
    <xf numFmtId="2" fontId="44" fillId="0" borderId="60" xfId="1" applyNumberFormat="1" applyFont="1" applyBorder="1" applyAlignment="1">
      <alignment horizontal="center"/>
    </xf>
    <xf numFmtId="1" fontId="44" fillId="0" borderId="60" xfId="1" applyNumberFormat="1" applyFont="1" applyBorder="1" applyAlignment="1">
      <alignment horizontal="center"/>
    </xf>
    <xf numFmtId="2" fontId="45" fillId="0" borderId="60" xfId="1" applyNumberFormat="1" applyFont="1" applyBorder="1" applyAlignment="1">
      <alignment horizontal="center"/>
    </xf>
    <xf numFmtId="2" fontId="47" fillId="29" borderId="12" xfId="1" applyNumberFormat="1" applyFont="1" applyFill="1" applyBorder="1" applyAlignment="1">
      <alignment horizontal="center"/>
    </xf>
    <xf numFmtId="0" fontId="4" fillId="0" borderId="20" xfId="1" applyFont="1" applyBorder="1" applyAlignment="1">
      <alignment horizontal="right" vertical="center"/>
    </xf>
    <xf numFmtId="0" fontId="5" fillId="0" borderId="20" xfId="1" applyFont="1" applyBorder="1" applyAlignment="1">
      <alignment horizontal="left" vertical="center"/>
    </xf>
    <xf numFmtId="164" fontId="4" fillId="0" borderId="20" xfId="1" applyNumberFormat="1" applyFont="1" applyBorder="1" applyAlignment="1">
      <alignment horizontal="center" vertical="center"/>
    </xf>
    <xf numFmtId="2" fontId="44" fillId="0" borderId="20" xfId="1" applyNumberFormat="1" applyFont="1" applyBorder="1" applyAlignment="1">
      <alignment horizontal="center"/>
    </xf>
    <xf numFmtId="1" fontId="44" fillId="0" borderId="20" xfId="1" applyNumberFormat="1" applyFont="1" applyBorder="1" applyAlignment="1">
      <alignment horizontal="center"/>
    </xf>
    <xf numFmtId="2" fontId="45" fillId="0" borderId="20" xfId="1" applyNumberFormat="1" applyFont="1" applyBorder="1" applyAlignment="1">
      <alignment horizontal="center"/>
    </xf>
    <xf numFmtId="0" fontId="2" fillId="0" borderId="73" xfId="1" applyBorder="1"/>
    <xf numFmtId="0" fontId="2" fillId="0" borderId="81" xfId="1" applyBorder="1"/>
    <xf numFmtId="0" fontId="2" fillId="0" borderId="82" xfId="1" applyBorder="1"/>
    <xf numFmtId="2" fontId="4" fillId="0" borderId="8" xfId="1" applyNumberFormat="1" applyFont="1" applyBorder="1" applyAlignment="1">
      <alignment horizontal="center"/>
    </xf>
    <xf numFmtId="0" fontId="4" fillId="0" borderId="18" xfId="1" applyFont="1" applyBorder="1" applyAlignment="1">
      <alignment horizontal="center" vertical="center"/>
    </xf>
    <xf numFmtId="2" fontId="4" fillId="0" borderId="19" xfId="1" applyNumberFormat="1" applyFont="1" applyBorder="1" applyAlignment="1">
      <alignment horizontal="center"/>
    </xf>
    <xf numFmtId="0" fontId="4" fillId="0" borderId="36" xfId="1" applyFont="1" applyBorder="1" applyAlignment="1">
      <alignment horizontal="center" vertical="center"/>
    </xf>
    <xf numFmtId="2" fontId="5" fillId="0" borderId="37" xfId="1" applyNumberFormat="1" applyFont="1" applyBorder="1" applyAlignment="1">
      <alignment horizontal="center" vertical="center"/>
    </xf>
    <xf numFmtId="165" fontId="11" fillId="0" borderId="19" xfId="1" applyNumberFormat="1" applyFont="1" applyBorder="1" applyAlignment="1">
      <alignment horizontal="center" vertical="center"/>
    </xf>
    <xf numFmtId="49" fontId="54" fillId="0" borderId="64" xfId="47" applyNumberFormat="1" applyFont="1" applyBorder="1" applyAlignment="1">
      <alignment horizontal="center"/>
    </xf>
    <xf numFmtId="0" fontId="4" fillId="0" borderId="34" xfId="1" applyFont="1" applyBorder="1" applyAlignment="1">
      <alignment horizontal="left" vertical="center"/>
    </xf>
    <xf numFmtId="0" fontId="5" fillId="0" borderId="45" xfId="1" applyFont="1" applyBorder="1" applyAlignment="1">
      <alignment horizontal="right" vertical="center"/>
    </xf>
    <xf numFmtId="0" fontId="5" fillId="0" borderId="46" xfId="1" applyFont="1" applyBorder="1"/>
    <xf numFmtId="0" fontId="5" fillId="0" borderId="47" xfId="1" applyFont="1" applyBorder="1"/>
    <xf numFmtId="14" fontId="2" fillId="0" borderId="20" xfId="1" applyNumberFormat="1" applyBorder="1"/>
    <xf numFmtId="0" fontId="2" fillId="0" borderId="7" xfId="1" applyBorder="1"/>
    <xf numFmtId="0" fontId="2" fillId="0" borderId="8" xfId="1" applyBorder="1"/>
    <xf numFmtId="0" fontId="2" fillId="0" borderId="6" xfId="1" applyBorder="1"/>
    <xf numFmtId="14" fontId="2" fillId="0" borderId="6" xfId="1" applyNumberFormat="1" applyBorder="1"/>
    <xf numFmtId="2" fontId="4" fillId="0" borderId="57" xfId="1" applyNumberFormat="1" applyFont="1" applyBorder="1" applyAlignment="1">
      <alignment horizontal="center"/>
    </xf>
    <xf numFmtId="166" fontId="7" fillId="0" borderId="57" xfId="1" applyNumberFormat="1" applyFont="1" applyBorder="1" applyAlignment="1">
      <alignment horizontal="center"/>
    </xf>
    <xf numFmtId="2" fontId="5" fillId="0" borderId="57" xfId="1" applyNumberFormat="1" applyFont="1" applyBorder="1" applyAlignment="1">
      <alignment horizontal="center"/>
    </xf>
    <xf numFmtId="0" fontId="4" fillId="0" borderId="60" xfId="1" applyFont="1" applyBorder="1" applyAlignment="1">
      <alignment horizontal="center" vertical="center"/>
    </xf>
    <xf numFmtId="0" fontId="4" fillId="0" borderId="83" xfId="0" applyFont="1" applyBorder="1" applyAlignment="1">
      <alignment horizontal="right" vertical="center"/>
    </xf>
    <xf numFmtId="0" fontId="5" fillId="0" borderId="60" xfId="0" applyFont="1" applyBorder="1" applyAlignment="1">
      <alignment horizontal="left" vertical="center"/>
    </xf>
    <xf numFmtId="164" fontId="4" fillId="0" borderId="57" xfId="0" applyNumberFormat="1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1" fillId="2" borderId="35" xfId="1" applyFont="1" applyFill="1" applyBorder="1" applyAlignment="1">
      <alignment horizontal="center"/>
    </xf>
    <xf numFmtId="49" fontId="35" fillId="0" borderId="7" xfId="47" applyNumberFormat="1" applyFont="1" applyBorder="1" applyAlignment="1">
      <alignment horizontal="left" vertical="center"/>
    </xf>
    <xf numFmtId="0" fontId="4" fillId="0" borderId="39" xfId="1" applyFont="1" applyBorder="1" applyAlignment="1">
      <alignment horizontal="right" vertical="center"/>
    </xf>
    <xf numFmtId="49" fontId="35" fillId="0" borderId="8" xfId="47" applyNumberFormat="1" applyFont="1" applyBorder="1" applyAlignment="1">
      <alignment horizontal="left" vertical="center"/>
    </xf>
    <xf numFmtId="0" fontId="5" fillId="0" borderId="40" xfId="1" applyFont="1" applyBorder="1" applyAlignment="1">
      <alignment horizontal="left" vertical="center"/>
    </xf>
    <xf numFmtId="168" fontId="35" fillId="0" borderId="6" xfId="47" applyNumberFormat="1" applyFont="1" applyBorder="1" applyAlignment="1">
      <alignment horizontal="center"/>
    </xf>
    <xf numFmtId="49" fontId="35" fillId="0" borderId="6" xfId="47" applyNumberFormat="1" applyFont="1" applyBorder="1" applyAlignment="1">
      <alignment vertical="center"/>
    </xf>
    <xf numFmtId="2" fontId="9" fillId="0" borderId="35" xfId="1" applyNumberFormat="1" applyFont="1" applyBorder="1" applyAlignment="1">
      <alignment horizontal="center" vertical="center"/>
    </xf>
    <xf numFmtId="2" fontId="9" fillId="0" borderId="37" xfId="1" applyNumberFormat="1" applyFont="1" applyBorder="1" applyAlignment="1">
      <alignment horizontal="center" vertical="center"/>
    </xf>
    <xf numFmtId="0" fontId="5" fillId="0" borderId="66" xfId="1" applyFont="1" applyBorder="1"/>
    <xf numFmtId="0" fontId="9" fillId="0" borderId="66" xfId="1" applyFont="1" applyBorder="1" applyAlignment="1">
      <alignment horizontal="center" vertical="center"/>
    </xf>
    <xf numFmtId="0" fontId="6" fillId="0" borderId="68" xfId="1" applyFont="1" applyBorder="1" applyAlignment="1">
      <alignment horizontal="center" vertical="center"/>
    </xf>
    <xf numFmtId="0" fontId="9" fillId="0" borderId="68" xfId="1" applyFont="1" applyBorder="1" applyAlignment="1">
      <alignment horizontal="center" vertical="center"/>
    </xf>
    <xf numFmtId="2" fontId="5" fillId="0" borderId="66" xfId="1" applyNumberFormat="1" applyFont="1" applyBorder="1" applyAlignment="1">
      <alignment horizontal="center" vertical="center"/>
    </xf>
    <xf numFmtId="0" fontId="5" fillId="0" borderId="84" xfId="1" applyFont="1" applyBorder="1"/>
    <xf numFmtId="2" fontId="43" fillId="0" borderId="31" xfId="0" applyNumberFormat="1" applyFont="1" applyBorder="1" applyAlignment="1">
      <alignment horizontal="center" vertical="center"/>
    </xf>
    <xf numFmtId="167" fontId="9" fillId="0" borderId="21" xfId="1" applyNumberFormat="1" applyFont="1" applyBorder="1" applyAlignment="1">
      <alignment horizontal="center"/>
    </xf>
    <xf numFmtId="1" fontId="36" fillId="27" borderId="70" xfId="0" applyNumberFormat="1" applyFont="1" applyFill="1" applyBorder="1" applyAlignment="1">
      <alignment horizontal="center" vertical="center"/>
    </xf>
    <xf numFmtId="0" fontId="38" fillId="0" borderId="50" xfId="0" applyFont="1" applyBorder="1" applyAlignment="1">
      <alignment horizontal="center" vertical="center"/>
    </xf>
    <xf numFmtId="2" fontId="5" fillId="0" borderId="9" xfId="0" applyNumberFormat="1" applyFont="1" applyBorder="1" applyAlignment="1">
      <alignment horizontal="center" vertical="center"/>
    </xf>
    <xf numFmtId="1" fontId="4" fillId="0" borderId="57" xfId="0" applyNumberFormat="1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2" fontId="41" fillId="0" borderId="9" xfId="0" applyNumberFormat="1" applyFont="1" applyBorder="1" applyAlignment="1">
      <alignment horizontal="center" vertical="center"/>
    </xf>
    <xf numFmtId="1" fontId="38" fillId="0" borderId="57" xfId="0" applyNumberFormat="1" applyFont="1" applyBorder="1" applyAlignment="1">
      <alignment horizontal="center" vertical="center"/>
    </xf>
    <xf numFmtId="2" fontId="41" fillId="0" borderId="18" xfId="0" applyNumberFormat="1" applyFont="1" applyBorder="1" applyAlignment="1">
      <alignment horizontal="center" vertical="center"/>
    </xf>
    <xf numFmtId="167" fontId="56" fillId="0" borderId="65" xfId="1" applyNumberFormat="1" applyFont="1" applyBorder="1" applyAlignment="1">
      <alignment horizontal="center"/>
    </xf>
    <xf numFmtId="14" fontId="4" fillId="0" borderId="20" xfId="0" applyNumberFormat="1" applyFont="1" applyBorder="1" applyAlignment="1">
      <alignment horizontal="left" vertical="center"/>
    </xf>
    <xf numFmtId="1" fontId="37" fillId="0" borderId="20" xfId="0" applyNumberFormat="1" applyFont="1" applyBorder="1" applyAlignment="1">
      <alignment horizontal="center" vertical="center"/>
    </xf>
    <xf numFmtId="0" fontId="38" fillId="0" borderId="57" xfId="0" applyFont="1" applyBorder="1" applyAlignment="1">
      <alignment horizontal="center" vertical="center"/>
    </xf>
    <xf numFmtId="0" fontId="41" fillId="0" borderId="20" xfId="0" applyFont="1" applyBorder="1" applyAlignment="1">
      <alignment horizontal="left" vertical="center"/>
    </xf>
    <xf numFmtId="49" fontId="39" fillId="0" borderId="20" xfId="0" applyNumberFormat="1" applyFont="1" applyBorder="1" applyAlignment="1">
      <alignment horizontal="left" vertical="center"/>
    </xf>
    <xf numFmtId="0" fontId="40" fillId="0" borderId="20" xfId="0" applyFont="1" applyBorder="1" applyAlignment="1">
      <alignment horizontal="left" vertical="center"/>
    </xf>
    <xf numFmtId="166" fontId="37" fillId="0" borderId="20" xfId="0" applyNumberFormat="1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1" fontId="38" fillId="25" borderId="57" xfId="0" applyNumberFormat="1" applyFont="1" applyFill="1" applyBorder="1" applyAlignment="1">
      <alignment horizontal="center" vertical="center"/>
    </xf>
    <xf numFmtId="1" fontId="37" fillId="27" borderId="60" xfId="0" applyNumberFormat="1" applyFont="1" applyFill="1" applyBorder="1" applyAlignment="1">
      <alignment horizontal="center" vertical="center"/>
    </xf>
    <xf numFmtId="2" fontId="5" fillId="0" borderId="41" xfId="0" applyNumberFormat="1" applyFont="1" applyBorder="1" applyAlignment="1">
      <alignment horizontal="center" vertical="center"/>
    </xf>
    <xf numFmtId="2" fontId="5" fillId="0" borderId="73" xfId="0" applyNumberFormat="1" applyFont="1" applyBorder="1" applyAlignment="1">
      <alignment horizontal="center" vertical="center"/>
    </xf>
    <xf numFmtId="167" fontId="9" fillId="28" borderId="8" xfId="1" applyNumberFormat="1" applyFont="1" applyFill="1" applyBorder="1" applyAlignment="1">
      <alignment horizontal="center"/>
    </xf>
    <xf numFmtId="167" fontId="9" fillId="28" borderId="12" xfId="1" applyNumberFormat="1" applyFont="1" applyFill="1" applyBorder="1" applyAlignment="1">
      <alignment horizontal="center"/>
    </xf>
    <xf numFmtId="0" fontId="2" fillId="0" borderId="20" xfId="1" applyBorder="1" applyAlignment="1">
      <alignment horizontal="right"/>
    </xf>
    <xf numFmtId="0" fontId="57" fillId="0" borderId="20" xfId="1" applyFont="1" applyBorder="1"/>
    <xf numFmtId="14" fontId="2" fillId="0" borderId="20" xfId="1" applyNumberFormat="1" applyBorder="1" applyAlignment="1">
      <alignment horizontal="center"/>
    </xf>
    <xf numFmtId="0" fontId="4" fillId="0" borderId="44" xfId="1" applyFont="1" applyBorder="1" applyAlignment="1">
      <alignment horizontal="left" vertical="center"/>
    </xf>
    <xf numFmtId="0" fontId="4" fillId="0" borderId="55" xfId="1" applyFont="1" applyBorder="1" applyAlignment="1">
      <alignment horizontal="left" vertical="center"/>
    </xf>
    <xf numFmtId="167" fontId="9" fillId="28" borderId="85" xfId="1" applyNumberFormat="1" applyFont="1" applyFill="1" applyBorder="1" applyAlignment="1">
      <alignment horizontal="center"/>
    </xf>
    <xf numFmtId="2" fontId="47" fillId="29" borderId="44" xfId="1" applyNumberFormat="1" applyFont="1" applyFill="1" applyBorder="1" applyAlignment="1">
      <alignment horizontal="center"/>
    </xf>
    <xf numFmtId="0" fontId="54" fillId="0" borderId="6" xfId="1" applyFont="1" applyBorder="1" applyAlignment="1">
      <alignment horizontal="center" vertical="center"/>
    </xf>
    <xf numFmtId="49" fontId="54" fillId="0" borderId="0" xfId="47" applyNumberFormat="1" applyFont="1" applyAlignment="1">
      <alignment horizontal="center"/>
    </xf>
    <xf numFmtId="49" fontId="35" fillId="0" borderId="0" xfId="47" applyNumberFormat="1" applyFont="1" applyAlignment="1">
      <alignment horizontal="left" vertical="center"/>
    </xf>
    <xf numFmtId="168" fontId="35" fillId="0" borderId="0" xfId="47" applyNumberFormat="1" applyFont="1" applyAlignment="1">
      <alignment horizontal="center"/>
    </xf>
    <xf numFmtId="49" fontId="35" fillId="0" borderId="0" xfId="47" applyNumberFormat="1" applyFont="1" applyAlignment="1">
      <alignment vertical="center"/>
    </xf>
    <xf numFmtId="49" fontId="35" fillId="0" borderId="0" xfId="47" applyNumberFormat="1" applyFont="1" applyAlignment="1">
      <alignment horizontal="left"/>
    </xf>
    <xf numFmtId="165" fontId="11" fillId="0" borderId="0" xfId="1" applyNumberFormat="1" applyFont="1" applyAlignment="1">
      <alignment horizontal="center" vertical="center"/>
    </xf>
    <xf numFmtId="0" fontId="1" fillId="2" borderId="0" xfId="1" applyFont="1" applyFill="1" applyAlignment="1">
      <alignment horizontal="center"/>
    </xf>
    <xf numFmtId="0" fontId="2" fillId="0" borderId="35" xfId="1" applyBorder="1"/>
    <xf numFmtId="0" fontId="4" fillId="0" borderId="11" xfId="1" applyFont="1" applyBorder="1" applyAlignment="1">
      <alignment horizontal="left" vertical="center"/>
    </xf>
    <xf numFmtId="0" fontId="1" fillId="2" borderId="12" xfId="1" applyFont="1" applyFill="1" applyBorder="1" applyAlignment="1">
      <alignment horizontal="center"/>
    </xf>
    <xf numFmtId="0" fontId="2" fillId="0" borderId="7" xfId="1" applyBorder="1" applyAlignment="1">
      <alignment horizontal="right"/>
    </xf>
    <xf numFmtId="0" fontId="57" fillId="0" borderId="8" xfId="1" applyFont="1" applyBorder="1"/>
    <xf numFmtId="0" fontId="4" fillId="0" borderId="11" xfId="1" applyFont="1" applyBorder="1" applyAlignment="1">
      <alignment horizontal="center"/>
    </xf>
    <xf numFmtId="0" fontId="4" fillId="0" borderId="69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2" fillId="0" borderId="36" xfId="1" applyBorder="1" applyAlignment="1">
      <alignment horizontal="center"/>
    </xf>
    <xf numFmtId="0" fontId="2" fillId="0" borderId="37" xfId="1" applyBorder="1" applyAlignment="1">
      <alignment horizontal="center"/>
    </xf>
    <xf numFmtId="0" fontId="38" fillId="0" borderId="39" xfId="0" applyFont="1" applyBorder="1" applyAlignment="1">
      <alignment horizontal="center" vertical="center"/>
    </xf>
    <xf numFmtId="0" fontId="38" fillId="0" borderId="40" xfId="0" applyFont="1" applyBorder="1" applyAlignment="1">
      <alignment horizontal="center" vertical="center"/>
    </xf>
  </cellXfs>
  <cellStyles count="48">
    <cellStyle name="20% - Accent1" xfId="6" xr:uid="{00000000-0005-0000-0000-000000000000}"/>
    <cellStyle name="20% - Accent2" xfId="7" xr:uid="{00000000-0005-0000-0000-000001000000}"/>
    <cellStyle name="20% - Accent3" xfId="8" xr:uid="{00000000-0005-0000-0000-000002000000}"/>
    <cellStyle name="20% - Accent4" xfId="9" xr:uid="{00000000-0005-0000-0000-000003000000}"/>
    <cellStyle name="20% - Accent5" xfId="10" xr:uid="{00000000-0005-0000-0000-000004000000}"/>
    <cellStyle name="20% - Accent6" xfId="11" xr:uid="{00000000-0005-0000-0000-000005000000}"/>
    <cellStyle name="40% - Accent1" xfId="12" xr:uid="{00000000-0005-0000-0000-000006000000}"/>
    <cellStyle name="40% - Accent2" xfId="13" xr:uid="{00000000-0005-0000-0000-000007000000}"/>
    <cellStyle name="40% - Accent3" xfId="14" xr:uid="{00000000-0005-0000-0000-000008000000}"/>
    <cellStyle name="40% - Accent4" xfId="15" xr:uid="{00000000-0005-0000-0000-000009000000}"/>
    <cellStyle name="40% - Accent5" xfId="16" xr:uid="{00000000-0005-0000-0000-00000A000000}"/>
    <cellStyle name="40% - Accent6" xfId="17" xr:uid="{00000000-0005-0000-0000-00000B000000}"/>
    <cellStyle name="60% - Accent1" xfId="18" xr:uid="{00000000-0005-0000-0000-00000C000000}"/>
    <cellStyle name="60% - Accent2" xfId="19" xr:uid="{00000000-0005-0000-0000-00000D000000}"/>
    <cellStyle name="60% - Accent3" xfId="20" xr:uid="{00000000-0005-0000-0000-00000E000000}"/>
    <cellStyle name="60% - Accent4" xfId="21" xr:uid="{00000000-0005-0000-0000-00000F000000}"/>
    <cellStyle name="60% - Accent5" xfId="22" xr:uid="{00000000-0005-0000-0000-000010000000}"/>
    <cellStyle name="60% - Accent6" xfId="23" xr:uid="{00000000-0005-0000-0000-000011000000}"/>
    <cellStyle name="Accent1" xfId="24" xr:uid="{00000000-0005-0000-0000-000012000000}"/>
    <cellStyle name="Accent2" xfId="25" xr:uid="{00000000-0005-0000-0000-000013000000}"/>
    <cellStyle name="Accent3" xfId="26" xr:uid="{00000000-0005-0000-0000-000014000000}"/>
    <cellStyle name="Accent4" xfId="27" xr:uid="{00000000-0005-0000-0000-000015000000}"/>
    <cellStyle name="Accent5" xfId="28" xr:uid="{00000000-0005-0000-0000-000016000000}"/>
    <cellStyle name="Accent6" xfId="29" xr:uid="{00000000-0005-0000-0000-000017000000}"/>
    <cellStyle name="Bad" xfId="30" xr:uid="{00000000-0005-0000-0000-000018000000}"/>
    <cellStyle name="Calculation" xfId="31" xr:uid="{00000000-0005-0000-0000-000019000000}"/>
    <cellStyle name="Check Cell" xfId="32" xr:uid="{00000000-0005-0000-0000-00001A000000}"/>
    <cellStyle name="Excel Built-in Normal" xfId="4" xr:uid="{00000000-0005-0000-0000-00001B000000}"/>
    <cellStyle name="Explanatory Text" xfId="33" xr:uid="{00000000-0005-0000-0000-00001C000000}"/>
    <cellStyle name="Good" xfId="34" xr:uid="{00000000-0005-0000-0000-00001D000000}"/>
    <cellStyle name="Heading 1" xfId="35" xr:uid="{00000000-0005-0000-0000-00001E000000}"/>
    <cellStyle name="Heading 2" xfId="36" xr:uid="{00000000-0005-0000-0000-00001F000000}"/>
    <cellStyle name="Heading 3" xfId="37" xr:uid="{00000000-0005-0000-0000-000020000000}"/>
    <cellStyle name="Heading 4" xfId="38" xr:uid="{00000000-0005-0000-0000-000021000000}"/>
    <cellStyle name="Input" xfId="39" xr:uid="{00000000-0005-0000-0000-000022000000}"/>
    <cellStyle name="Įprastas 2" xfId="2" xr:uid="{00000000-0005-0000-0000-000023000000}"/>
    <cellStyle name="Įprastas 3" xfId="3" xr:uid="{00000000-0005-0000-0000-000024000000}"/>
    <cellStyle name="Įprastas 4" xfId="5" xr:uid="{00000000-0005-0000-0000-000025000000}"/>
    <cellStyle name="Linked Cell" xfId="40" xr:uid="{00000000-0005-0000-0000-000026000000}"/>
    <cellStyle name="Neutral" xfId="41" xr:uid="{00000000-0005-0000-0000-000027000000}"/>
    <cellStyle name="Normal" xfId="0" builtinId="0"/>
    <cellStyle name="Normal 2" xfId="1" xr:uid="{00000000-0005-0000-0000-000029000000}"/>
    <cellStyle name="Normal 3" xfId="47" xr:uid="{6AEA790A-D77F-4574-823B-6F76A99C0245}"/>
    <cellStyle name="Note" xfId="42" xr:uid="{00000000-0005-0000-0000-00002A000000}"/>
    <cellStyle name="Output" xfId="43" xr:uid="{00000000-0005-0000-0000-00002B000000}"/>
    <cellStyle name="Title" xfId="44" xr:uid="{00000000-0005-0000-0000-00002C000000}"/>
    <cellStyle name="Total" xfId="45" xr:uid="{00000000-0005-0000-0000-00002D000000}"/>
    <cellStyle name="Warning Text" xfId="46" xr:uid="{00000000-0005-0000-0000-00002E000000}"/>
  </cellStyles>
  <dxfs count="0"/>
  <tableStyles count="0" defaultTableStyle="TableStyleMedium2" defaultPivotStyle="PivotStyleLight16"/>
  <colors>
    <mruColors>
      <color rgb="FFCCEC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9329E-AB85-427C-B1AC-091160ADDCFC}">
  <sheetPr>
    <tabColor rgb="FFFFFF00"/>
    <pageSetUpPr fitToPage="1"/>
  </sheetPr>
  <dimension ref="A1:X243"/>
  <sheetViews>
    <sheetView workbookViewId="0">
      <selection activeCell="R18" sqref="R18"/>
    </sheetView>
  </sheetViews>
  <sheetFormatPr defaultColWidth="13.33203125" defaultRowHeight="15" customHeight="1"/>
  <cols>
    <col min="1" max="1" width="5.109375" style="3" customWidth="1"/>
    <col min="2" max="2" width="10.44140625" style="3" customWidth="1"/>
    <col min="3" max="3" width="15" style="3" bestFit="1" customWidth="1"/>
    <col min="4" max="4" width="10.33203125" style="3" bestFit="1" customWidth="1"/>
    <col min="5" max="5" width="14.33203125" style="3" bestFit="1" customWidth="1"/>
    <col min="6" max="6" width="14.109375" style="3" bestFit="1" customWidth="1"/>
    <col min="7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4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37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208</v>
      </c>
      <c r="B6" s="245" t="s">
        <v>0</v>
      </c>
      <c r="C6" s="246" t="s">
        <v>1</v>
      </c>
      <c r="D6" s="247" t="s">
        <v>21</v>
      </c>
      <c r="E6" s="247" t="s">
        <v>22</v>
      </c>
      <c r="F6" s="247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25">
        <v>1</v>
      </c>
      <c r="B7" s="228" t="s">
        <v>100</v>
      </c>
      <c r="C7" s="229" t="s">
        <v>186</v>
      </c>
      <c r="D7" s="230">
        <v>41397</v>
      </c>
      <c r="E7" s="46" t="s">
        <v>379</v>
      </c>
      <c r="F7" s="46" t="s">
        <v>83</v>
      </c>
      <c r="G7" s="237">
        <v>13.34</v>
      </c>
      <c r="H7" s="42">
        <v>-0.8</v>
      </c>
      <c r="I7" s="17">
        <v>13.26</v>
      </c>
      <c r="J7" s="42">
        <v>0.5</v>
      </c>
      <c r="K7" s="18" t="str">
        <f t="shared" ref="K7:K12" si="0">IF(ISBLANK(G7),"",IF(G7&gt;17.44,"",IF(G7&lt;=11.4,"TSM",IF(G7&lt;=11.84,"SM",IF(G7&lt;=12.4,"KSM",IF(G7&lt;=13.04,"I A",IF(G7&lt;=13.84,"II A",IF(G7&lt;=14.94,"III A",IF(G7&lt;=15.94,"I JA",IF(G7&lt;=16.74,"II JA",IF(G7&lt;=17.44,"III JA")))))))))))</f>
        <v>II 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217" t="s">
        <v>179</v>
      </c>
      <c r="C8" s="218" t="s">
        <v>204</v>
      </c>
      <c r="D8" s="219" t="s">
        <v>426</v>
      </c>
      <c r="E8" s="220" t="s">
        <v>427</v>
      </c>
      <c r="F8" s="220" t="s">
        <v>101</v>
      </c>
      <c r="G8" s="41">
        <v>13.91</v>
      </c>
      <c r="H8" s="42">
        <v>-0.7</v>
      </c>
      <c r="I8" s="17">
        <v>13.8</v>
      </c>
      <c r="J8" s="42">
        <v>0.5</v>
      </c>
      <c r="K8" s="18" t="str">
        <f t="shared" si="0"/>
        <v>III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25">
        <v>3</v>
      </c>
      <c r="B9" s="13" t="s">
        <v>11</v>
      </c>
      <c r="C9" s="14" t="s">
        <v>368</v>
      </c>
      <c r="D9" s="15">
        <v>41123</v>
      </c>
      <c r="E9" s="16" t="s">
        <v>500</v>
      </c>
      <c r="F9" s="16" t="s">
        <v>370</v>
      </c>
      <c r="G9" s="41">
        <v>14.64</v>
      </c>
      <c r="H9" s="42">
        <v>-0.1</v>
      </c>
      <c r="I9" s="17">
        <v>14.73</v>
      </c>
      <c r="J9" s="42">
        <v>0.5</v>
      </c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13" t="s">
        <v>164</v>
      </c>
      <c r="C10" s="14" t="s">
        <v>163</v>
      </c>
      <c r="D10" s="15" t="s">
        <v>460</v>
      </c>
      <c r="E10" s="16" t="s">
        <v>454</v>
      </c>
      <c r="F10" s="16" t="s">
        <v>150</v>
      </c>
      <c r="G10" s="41">
        <v>14.72</v>
      </c>
      <c r="H10" s="42">
        <v>-0.8</v>
      </c>
      <c r="I10" s="17">
        <v>14.77</v>
      </c>
      <c r="J10" s="42">
        <v>0.5</v>
      </c>
      <c r="K10" s="18" t="str">
        <f t="shared" si="0"/>
        <v>III 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25">
        <v>5</v>
      </c>
      <c r="B11" s="13" t="s">
        <v>303</v>
      </c>
      <c r="C11" s="14" t="s">
        <v>304</v>
      </c>
      <c r="D11" s="15">
        <v>41315</v>
      </c>
      <c r="E11" s="16" t="s">
        <v>297</v>
      </c>
      <c r="F11" s="16" t="s">
        <v>299</v>
      </c>
      <c r="G11" s="41">
        <v>15.03</v>
      </c>
      <c r="H11" s="42">
        <v>-0.4</v>
      </c>
      <c r="I11" s="17">
        <v>14.81</v>
      </c>
      <c r="J11" s="42">
        <v>0.5</v>
      </c>
      <c r="K11" s="18" t="str">
        <f t="shared" si="0"/>
        <v>I JA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 thickBot="1">
      <c r="A12" s="12">
        <v>6</v>
      </c>
      <c r="B12" s="13" t="s">
        <v>371</v>
      </c>
      <c r="C12" s="14" t="s">
        <v>151</v>
      </c>
      <c r="D12" s="15">
        <v>40752</v>
      </c>
      <c r="E12" s="16" t="s">
        <v>500</v>
      </c>
      <c r="F12" s="16" t="s">
        <v>370</v>
      </c>
      <c r="G12" s="41">
        <v>14.56</v>
      </c>
      <c r="H12" s="42">
        <v>-0.7</v>
      </c>
      <c r="I12" s="17">
        <v>14.84</v>
      </c>
      <c r="J12" s="42">
        <v>0.5</v>
      </c>
      <c r="K12" s="18" t="str">
        <f t="shared" si="0"/>
        <v>III A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 thickBot="1">
      <c r="A13" s="6" t="s">
        <v>20</v>
      </c>
      <c r="B13" s="245" t="s">
        <v>0</v>
      </c>
      <c r="C13" s="246" t="s">
        <v>1</v>
      </c>
      <c r="D13" s="247" t="s">
        <v>21</v>
      </c>
      <c r="E13" s="247" t="s">
        <v>22</v>
      </c>
      <c r="F13" s="247" t="s">
        <v>23</v>
      </c>
      <c r="G13" s="10" t="s">
        <v>24</v>
      </c>
      <c r="H13" s="10" t="s">
        <v>38</v>
      </c>
      <c r="I13" s="10" t="s">
        <v>39</v>
      </c>
      <c r="J13" s="10" t="s">
        <v>38</v>
      </c>
      <c r="K13" s="11" t="s">
        <v>25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7.25" customHeight="1">
      <c r="A14" s="25">
        <v>7</v>
      </c>
      <c r="B14" s="13" t="s">
        <v>45</v>
      </c>
      <c r="C14" s="14" t="s">
        <v>367</v>
      </c>
      <c r="D14" s="15">
        <v>41188</v>
      </c>
      <c r="E14" s="16" t="s">
        <v>356</v>
      </c>
      <c r="F14" s="16" t="s">
        <v>366</v>
      </c>
      <c r="G14" s="41">
        <v>15.07</v>
      </c>
      <c r="H14" s="42">
        <v>-0.1</v>
      </c>
      <c r="I14" s="17"/>
      <c r="J14" s="42"/>
      <c r="K14" s="18" t="str">
        <f t="shared" ref="K14:K29" si="1">IF(ISBLANK(G14),"",IF(G14&gt;17.44,"",IF(G14&lt;=11.4,"TSM",IF(G14&lt;=11.84,"SM",IF(G14&lt;=12.4,"KSM",IF(G14&lt;=13.04,"I A",IF(G14&lt;=13.84,"II A",IF(G14&lt;=14.94,"III A",IF(G14&lt;=15.94,"I JA",IF(G14&lt;=16.74,"II JA",IF(G14&lt;=17.44,"III JA")))))))))))</f>
        <v>I JA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>
        <v>8</v>
      </c>
      <c r="B15" s="13" t="s">
        <v>287</v>
      </c>
      <c r="C15" s="14" t="s">
        <v>431</v>
      </c>
      <c r="D15" s="15" t="s">
        <v>432</v>
      </c>
      <c r="E15" s="16" t="s">
        <v>427</v>
      </c>
      <c r="F15" s="16" t="s">
        <v>101</v>
      </c>
      <c r="G15" s="41">
        <v>15.13</v>
      </c>
      <c r="H15" s="42">
        <v>-0.4</v>
      </c>
      <c r="I15" s="17"/>
      <c r="J15" s="42"/>
      <c r="K15" s="18" t="str">
        <f t="shared" si="1"/>
        <v>I JA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25">
        <v>9</v>
      </c>
      <c r="B16" s="13" t="s">
        <v>160</v>
      </c>
      <c r="C16" s="14" t="s">
        <v>199</v>
      </c>
      <c r="D16" s="15">
        <v>40974</v>
      </c>
      <c r="E16" s="16" t="s">
        <v>380</v>
      </c>
      <c r="F16" s="16" t="s">
        <v>401</v>
      </c>
      <c r="G16" s="41">
        <v>15.21</v>
      </c>
      <c r="H16" s="42">
        <v>-0.8</v>
      </c>
      <c r="I16" s="17"/>
      <c r="J16" s="42"/>
      <c r="K16" s="18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7.25" customHeight="1">
      <c r="A17" s="12">
        <v>10</v>
      </c>
      <c r="B17" s="13" t="s">
        <v>335</v>
      </c>
      <c r="C17" s="14" t="s">
        <v>336</v>
      </c>
      <c r="D17" s="15" t="s">
        <v>165</v>
      </c>
      <c r="E17" s="16" t="s">
        <v>309</v>
      </c>
      <c r="F17" s="16" t="s">
        <v>167</v>
      </c>
      <c r="G17" s="41">
        <v>15.41</v>
      </c>
      <c r="H17" s="42">
        <v>-0.8</v>
      </c>
      <c r="I17" s="17"/>
      <c r="J17" s="42"/>
      <c r="K17" s="18" t="str">
        <f t="shared" si="1"/>
        <v>I JA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25">
        <v>11</v>
      </c>
      <c r="B18" s="228" t="s">
        <v>325</v>
      </c>
      <c r="C18" s="229" t="s">
        <v>374</v>
      </c>
      <c r="D18" s="230">
        <v>40914</v>
      </c>
      <c r="E18" s="46" t="s">
        <v>500</v>
      </c>
      <c r="F18" s="46" t="s">
        <v>370</v>
      </c>
      <c r="G18" s="237">
        <v>15.73</v>
      </c>
      <c r="H18" s="42">
        <v>-0.4</v>
      </c>
      <c r="I18" s="17"/>
      <c r="J18" s="42"/>
      <c r="K18" s="18" t="str">
        <f t="shared" si="1"/>
        <v>I JA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12">
        <v>12</v>
      </c>
      <c r="B19" s="217" t="s">
        <v>438</v>
      </c>
      <c r="C19" s="218" t="s">
        <v>439</v>
      </c>
      <c r="D19" s="219" t="s">
        <v>440</v>
      </c>
      <c r="E19" s="220" t="s">
        <v>427</v>
      </c>
      <c r="F19" s="220" t="s">
        <v>101</v>
      </c>
      <c r="G19" s="41">
        <v>15.78</v>
      </c>
      <c r="H19" s="42">
        <v>-0.1</v>
      </c>
      <c r="I19" s="17"/>
      <c r="J19" s="42"/>
      <c r="K19" s="18" t="str">
        <f t="shared" si="1"/>
        <v>I JA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7.25" customHeight="1">
      <c r="A20" s="25">
        <v>13</v>
      </c>
      <c r="B20" s="13" t="s">
        <v>241</v>
      </c>
      <c r="C20" s="14" t="s">
        <v>400</v>
      </c>
      <c r="D20" s="15">
        <v>41113</v>
      </c>
      <c r="E20" s="16" t="s">
        <v>380</v>
      </c>
      <c r="F20" s="16" t="s">
        <v>401</v>
      </c>
      <c r="G20" s="41">
        <v>15.81</v>
      </c>
      <c r="H20" s="42">
        <v>-0.7</v>
      </c>
      <c r="I20" s="17"/>
      <c r="J20" s="42"/>
      <c r="K20" s="18" t="str">
        <f t="shared" si="1"/>
        <v>I JA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7.25" customHeight="1">
      <c r="A21" s="12">
        <v>14</v>
      </c>
      <c r="B21" s="13" t="s">
        <v>156</v>
      </c>
      <c r="C21" s="14" t="s">
        <v>345</v>
      </c>
      <c r="D21" s="15" t="s">
        <v>346</v>
      </c>
      <c r="E21" s="16" t="s">
        <v>309</v>
      </c>
      <c r="F21" s="16" t="s">
        <v>226</v>
      </c>
      <c r="G21" s="41">
        <v>16.11</v>
      </c>
      <c r="H21" s="42">
        <v>-0.4</v>
      </c>
      <c r="I21" s="17"/>
      <c r="J21" s="42"/>
      <c r="K21" s="18" t="str">
        <f t="shared" si="1"/>
        <v>II JA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7.25" customHeight="1">
      <c r="A22" s="25">
        <v>15</v>
      </c>
      <c r="B22" s="320" t="s">
        <v>306</v>
      </c>
      <c r="C22" s="321" t="s">
        <v>503</v>
      </c>
      <c r="D22" s="252">
        <v>40972</v>
      </c>
      <c r="E22" s="251" t="s">
        <v>380</v>
      </c>
      <c r="F22" s="251" t="s">
        <v>401</v>
      </c>
      <c r="G22" s="41">
        <v>16.14</v>
      </c>
      <c r="H22" s="42">
        <v>-0.1</v>
      </c>
      <c r="I22" s="17"/>
      <c r="J22" s="42"/>
      <c r="K22" s="18" t="str">
        <f t="shared" si="1"/>
        <v>II JA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7.25" customHeight="1">
      <c r="A23" s="12">
        <v>16</v>
      </c>
      <c r="B23" s="13" t="s">
        <v>78</v>
      </c>
      <c r="C23" s="14" t="s">
        <v>172</v>
      </c>
      <c r="D23" s="15" t="s">
        <v>173</v>
      </c>
      <c r="E23" s="16" t="s">
        <v>309</v>
      </c>
      <c r="F23" s="16" t="s">
        <v>167</v>
      </c>
      <c r="G23" s="41">
        <v>16.48</v>
      </c>
      <c r="H23" s="42">
        <v>-0.7</v>
      </c>
      <c r="I23" s="17"/>
      <c r="J23" s="42"/>
      <c r="K23" s="18" t="str">
        <f t="shared" si="1"/>
        <v>II JA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7.25" customHeight="1">
      <c r="A24" s="25">
        <v>17</v>
      </c>
      <c r="B24" s="13" t="s">
        <v>195</v>
      </c>
      <c r="C24" s="14" t="s">
        <v>196</v>
      </c>
      <c r="D24" s="15">
        <v>41528</v>
      </c>
      <c r="E24" s="16" t="s">
        <v>380</v>
      </c>
      <c r="F24" s="16" t="s">
        <v>401</v>
      </c>
      <c r="G24" s="41">
        <v>16.57</v>
      </c>
      <c r="H24" s="42">
        <v>-0.1</v>
      </c>
      <c r="I24" s="17"/>
      <c r="J24" s="42"/>
      <c r="K24" s="18" t="str">
        <f t="shared" si="1"/>
        <v>II JA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7.25" customHeight="1">
      <c r="A25" s="12"/>
      <c r="B25" s="13" t="s">
        <v>371</v>
      </c>
      <c r="C25" s="14" t="s">
        <v>200</v>
      </c>
      <c r="D25" s="15">
        <v>41424</v>
      </c>
      <c r="E25" s="16" t="s">
        <v>380</v>
      </c>
      <c r="F25" s="16" t="s">
        <v>401</v>
      </c>
      <c r="G25" s="41" t="s">
        <v>504</v>
      </c>
      <c r="H25" s="42">
        <v>-0.4</v>
      </c>
      <c r="I25" s="17"/>
      <c r="J25" s="42"/>
      <c r="K25" s="18" t="str">
        <f t="shared" si="1"/>
        <v/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7.25" customHeight="1">
      <c r="A26" s="12"/>
      <c r="B26" s="13" t="s">
        <v>68</v>
      </c>
      <c r="C26" s="14" t="s">
        <v>358</v>
      </c>
      <c r="D26" s="15">
        <v>41178</v>
      </c>
      <c r="E26" s="16" t="s">
        <v>356</v>
      </c>
      <c r="F26" s="16" t="s">
        <v>357</v>
      </c>
      <c r="G26" s="41" t="s">
        <v>504</v>
      </c>
      <c r="H26" s="42">
        <v>-0.7</v>
      </c>
      <c r="I26" s="17"/>
      <c r="J26" s="42"/>
      <c r="K26" s="18" t="str">
        <f t="shared" si="1"/>
        <v/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7.25" customHeight="1">
      <c r="A27" s="12"/>
      <c r="B27" s="13" t="s">
        <v>410</v>
      </c>
      <c r="C27" s="14" t="s">
        <v>411</v>
      </c>
      <c r="D27" s="15">
        <v>41921</v>
      </c>
      <c r="E27" s="16" t="s">
        <v>380</v>
      </c>
      <c r="F27" s="16" t="s">
        <v>401</v>
      </c>
      <c r="G27" s="41" t="s">
        <v>505</v>
      </c>
      <c r="H27" s="42">
        <v>-0.7</v>
      </c>
      <c r="I27" s="17"/>
      <c r="J27" s="42"/>
      <c r="K27" s="18" t="str">
        <f t="shared" si="1"/>
        <v/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7.25" customHeight="1">
      <c r="A28" s="12"/>
      <c r="B28" s="13" t="s">
        <v>372</v>
      </c>
      <c r="C28" s="14" t="s">
        <v>373</v>
      </c>
      <c r="D28" s="15">
        <v>40731</v>
      </c>
      <c r="E28" s="16" t="s">
        <v>500</v>
      </c>
      <c r="F28" s="16" t="s">
        <v>370</v>
      </c>
      <c r="G28" s="41" t="s">
        <v>504</v>
      </c>
      <c r="H28" s="42">
        <v>-0.1</v>
      </c>
      <c r="I28" s="17"/>
      <c r="J28" s="42"/>
      <c r="K28" s="18" t="str">
        <f t="shared" si="1"/>
        <v/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7.25" customHeight="1">
      <c r="A29" s="12"/>
      <c r="B29" s="249"/>
      <c r="C29" s="250"/>
      <c r="D29" s="251"/>
      <c r="E29" s="251"/>
      <c r="F29" s="251"/>
      <c r="G29" s="41"/>
      <c r="H29" s="42"/>
      <c r="I29" s="17"/>
      <c r="J29" s="42"/>
      <c r="K29" s="18" t="str">
        <f t="shared" si="1"/>
        <v/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</sheetData>
  <sortState xmlns:xlrd2="http://schemas.microsoft.com/office/spreadsheetml/2017/richdata2" ref="A7:X12">
    <sortCondition ref="I7:I12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X247"/>
  <sheetViews>
    <sheetView workbookViewId="0">
      <selection activeCell="Q27" sqref="Q27"/>
    </sheetView>
  </sheetViews>
  <sheetFormatPr defaultColWidth="13.33203125" defaultRowHeight="15" customHeight="1"/>
  <cols>
    <col min="1" max="1" width="5.109375" style="3" customWidth="1"/>
    <col min="2" max="2" width="10.44140625" style="3" customWidth="1"/>
    <col min="3" max="3" width="15" style="3" bestFit="1" customWidth="1"/>
    <col min="4" max="4" width="10.33203125" style="3" bestFit="1" customWidth="1"/>
    <col min="5" max="5" width="14.33203125" style="3" bestFit="1" customWidth="1"/>
    <col min="6" max="6" width="14.109375" style="3" bestFit="1" customWidth="1"/>
    <col min="7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4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37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</v>
      </c>
      <c r="B6" s="245" t="s">
        <v>0</v>
      </c>
      <c r="C6" s="246" t="s">
        <v>1</v>
      </c>
      <c r="D6" s="247" t="s">
        <v>21</v>
      </c>
      <c r="E6" s="247" t="s">
        <v>22</v>
      </c>
      <c r="F6" s="247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25">
        <v>1</v>
      </c>
      <c r="B7" s="78"/>
      <c r="C7" s="78"/>
      <c r="D7" s="78"/>
      <c r="E7" s="78"/>
      <c r="F7" s="78"/>
      <c r="G7" s="237"/>
      <c r="H7" s="42"/>
      <c r="I7" s="17"/>
      <c r="J7" s="42"/>
      <c r="K7" s="18" t="str">
        <f t="shared" ref="K7:K12" si="0">IF(ISBLANK(G7),"",IF(G7&gt;17.44,"",IF(G7&lt;=11.4,"TSM",IF(G7&lt;=11.84,"SM",IF(G7&lt;=12.4,"KSM",IF(G7&lt;=13.04,"I A",IF(G7&lt;=13.84,"II A",IF(G7&lt;=14.94,"III A",IF(G7&lt;=15.94,"I JA",IF(G7&lt;=16.74,"II JA",IF(G7&lt;=17.44,"III JA")))))))))))</f>
        <v/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217" t="s">
        <v>156</v>
      </c>
      <c r="C8" s="218" t="s">
        <v>345</v>
      </c>
      <c r="D8" s="219" t="s">
        <v>346</v>
      </c>
      <c r="E8" s="220" t="s">
        <v>309</v>
      </c>
      <c r="F8" s="220" t="s">
        <v>226</v>
      </c>
      <c r="G8" s="41">
        <v>16.11</v>
      </c>
      <c r="H8" s="42">
        <v>-0.4</v>
      </c>
      <c r="I8" s="17"/>
      <c r="J8" s="42"/>
      <c r="K8" s="18" t="str">
        <f t="shared" si="0"/>
        <v>II JA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13" t="s">
        <v>371</v>
      </c>
      <c r="C9" s="14" t="s">
        <v>200</v>
      </c>
      <c r="D9" s="15">
        <v>41424</v>
      </c>
      <c r="E9" s="16" t="s">
        <v>380</v>
      </c>
      <c r="F9" s="16" t="s">
        <v>401</v>
      </c>
      <c r="G9" s="41" t="s">
        <v>504</v>
      </c>
      <c r="H9" s="42">
        <v>-0.4</v>
      </c>
      <c r="I9" s="17"/>
      <c r="J9" s="42"/>
      <c r="K9" s="18" t="str">
        <f t="shared" si="0"/>
        <v/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13" t="s">
        <v>287</v>
      </c>
      <c r="C10" s="14" t="s">
        <v>431</v>
      </c>
      <c r="D10" s="15" t="s">
        <v>432</v>
      </c>
      <c r="E10" s="16" t="s">
        <v>427</v>
      </c>
      <c r="F10" s="16" t="s">
        <v>101</v>
      </c>
      <c r="G10" s="41">
        <v>15.13</v>
      </c>
      <c r="H10" s="42">
        <v>-0.4</v>
      </c>
      <c r="I10" s="17"/>
      <c r="J10" s="42"/>
      <c r="K10" s="18" t="str">
        <f t="shared" si="0"/>
        <v>I JA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13" t="s">
        <v>303</v>
      </c>
      <c r="C11" s="14" t="s">
        <v>304</v>
      </c>
      <c r="D11" s="15">
        <v>41315</v>
      </c>
      <c r="E11" s="16" t="s">
        <v>297</v>
      </c>
      <c r="F11" s="16" t="s">
        <v>299</v>
      </c>
      <c r="G11" s="41">
        <v>15.03</v>
      </c>
      <c r="H11" s="42">
        <v>-0.4</v>
      </c>
      <c r="I11" s="17"/>
      <c r="J11" s="42"/>
      <c r="K11" s="18" t="str">
        <f t="shared" si="0"/>
        <v>I JA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>
      <c r="A12" s="12">
        <v>6</v>
      </c>
      <c r="B12" s="13" t="s">
        <v>325</v>
      </c>
      <c r="C12" s="14" t="s">
        <v>374</v>
      </c>
      <c r="D12" s="15">
        <v>40914</v>
      </c>
      <c r="E12" s="16" t="s">
        <v>500</v>
      </c>
      <c r="F12" s="16" t="s">
        <v>370</v>
      </c>
      <c r="G12" s="41">
        <v>15.73</v>
      </c>
      <c r="H12" s="42">
        <v>-0.4</v>
      </c>
      <c r="I12" s="17"/>
      <c r="J12" s="42"/>
      <c r="K12" s="18" t="str">
        <f t="shared" si="0"/>
        <v>I JA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19"/>
      <c r="B13" s="19"/>
      <c r="C13" s="19"/>
      <c r="D13" s="2">
        <v>2</v>
      </c>
      <c r="E13" s="2" t="s">
        <v>19</v>
      </c>
      <c r="F13" s="40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1:24" ht="17.25" customHeight="1">
      <c r="A14" s="12">
        <v>1</v>
      </c>
      <c r="B14" s="13" t="s">
        <v>160</v>
      </c>
      <c r="C14" s="14" t="s">
        <v>199</v>
      </c>
      <c r="D14" s="15">
        <v>40974</v>
      </c>
      <c r="E14" s="16" t="s">
        <v>380</v>
      </c>
      <c r="F14" s="16" t="s">
        <v>401</v>
      </c>
      <c r="G14" s="41">
        <v>15.21</v>
      </c>
      <c r="H14" s="42">
        <v>-0.8</v>
      </c>
      <c r="I14" s="17"/>
      <c r="J14" s="42"/>
      <c r="K14" s="18" t="str">
        <f t="shared" ref="K14:K19" si="1">IF(ISBLANK(G14),"",IF(G14&gt;17.44,"",IF(G14&lt;=11.4,"TSM",IF(G14&lt;=11.84,"SM",IF(G14&lt;=12.4,"KSM",IF(G14&lt;=13.04,"I A",IF(G14&lt;=13.84,"II A",IF(G14&lt;=14.94,"III A",IF(G14&lt;=15.94,"I JA",IF(G14&lt;=16.74,"II JA",IF(G14&lt;=17.44,"III JA")))))))))))</f>
        <v>I JA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>
        <v>2</v>
      </c>
      <c r="B15" s="13" t="s">
        <v>335</v>
      </c>
      <c r="C15" s="14" t="s">
        <v>336</v>
      </c>
      <c r="D15" s="15" t="s">
        <v>165</v>
      </c>
      <c r="E15" s="16" t="s">
        <v>309</v>
      </c>
      <c r="F15" s="16" t="s">
        <v>167</v>
      </c>
      <c r="G15" s="41">
        <v>15.41</v>
      </c>
      <c r="H15" s="42">
        <v>-0.8</v>
      </c>
      <c r="I15" s="17"/>
      <c r="J15" s="42"/>
      <c r="K15" s="18" t="str">
        <f t="shared" si="1"/>
        <v>I JA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12">
        <v>3</v>
      </c>
      <c r="B16" s="13" t="s">
        <v>100</v>
      </c>
      <c r="C16" s="14" t="s">
        <v>186</v>
      </c>
      <c r="D16" s="15">
        <v>41397</v>
      </c>
      <c r="E16" s="16" t="s">
        <v>379</v>
      </c>
      <c r="F16" s="16" t="s">
        <v>83</v>
      </c>
      <c r="G16" s="41">
        <v>13.34</v>
      </c>
      <c r="H16" s="42">
        <v>-0.8</v>
      </c>
      <c r="I16" s="17"/>
      <c r="J16" s="42"/>
      <c r="K16" s="18" t="str">
        <f t="shared" si="1"/>
        <v>II 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7.25" customHeight="1">
      <c r="A17" s="12">
        <v>4</v>
      </c>
      <c r="B17" s="13" t="s">
        <v>164</v>
      </c>
      <c r="C17" s="14" t="s">
        <v>163</v>
      </c>
      <c r="D17" s="15" t="s">
        <v>460</v>
      </c>
      <c r="E17" s="16" t="s">
        <v>454</v>
      </c>
      <c r="F17" s="16" t="s">
        <v>150</v>
      </c>
      <c r="G17" s="41">
        <v>14.72</v>
      </c>
      <c r="H17" s="42">
        <v>-0.8</v>
      </c>
      <c r="I17" s="17"/>
      <c r="J17" s="42"/>
      <c r="K17" s="18" t="str">
        <f t="shared" si="1"/>
        <v>III 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12">
        <v>5</v>
      </c>
      <c r="B18" s="13"/>
      <c r="C18" s="14"/>
      <c r="D18" s="15"/>
      <c r="E18" s="16"/>
      <c r="F18" s="16"/>
      <c r="G18" s="41"/>
      <c r="H18" s="42"/>
      <c r="I18" s="17"/>
      <c r="J18" s="42"/>
      <c r="K18" s="18" t="str">
        <f t="shared" si="1"/>
        <v/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12">
        <v>6</v>
      </c>
      <c r="B19" s="13"/>
      <c r="C19" s="14"/>
      <c r="D19" s="15"/>
      <c r="E19" s="16"/>
      <c r="F19" s="16"/>
      <c r="G19" s="41"/>
      <c r="H19" s="42"/>
      <c r="I19" s="17"/>
      <c r="J19" s="42"/>
      <c r="K19" s="18" t="str">
        <f t="shared" si="1"/>
        <v/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>
        <v>3</v>
      </c>
      <c r="E20" s="2" t="s">
        <v>19</v>
      </c>
      <c r="F20" s="4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7.25" customHeight="1">
      <c r="A21" s="25">
        <v>1</v>
      </c>
      <c r="B21" s="302" t="s">
        <v>306</v>
      </c>
      <c r="C21" s="78" t="s">
        <v>503</v>
      </c>
      <c r="D21" s="248">
        <v>40972</v>
      </c>
      <c r="E21" s="78" t="s">
        <v>380</v>
      </c>
      <c r="F21" s="78" t="s">
        <v>401</v>
      </c>
      <c r="G21" s="237">
        <v>16.14</v>
      </c>
      <c r="H21" s="42">
        <v>-0.1</v>
      </c>
      <c r="I21" s="17"/>
      <c r="J21" s="42"/>
      <c r="K21" s="18" t="str">
        <f t="shared" ref="K21:K26" si="2">IF(ISBLANK(G21),"",IF(G21&gt;17.44,"",IF(G21&lt;=11.4,"TSM",IF(G21&lt;=11.84,"SM",IF(G21&lt;=12.4,"KSM",IF(G21&lt;=13.04,"I A",IF(G21&lt;=13.84,"II A",IF(G21&lt;=14.94,"III A",IF(G21&lt;=15.94,"I JA",IF(G21&lt;=16.74,"II JA",IF(G21&lt;=17.44,"III JA")))))))))))</f>
        <v>II JA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7.25" customHeight="1">
      <c r="A22" s="12">
        <v>2</v>
      </c>
      <c r="B22" s="217" t="s">
        <v>195</v>
      </c>
      <c r="C22" s="218" t="s">
        <v>196</v>
      </c>
      <c r="D22" s="219">
        <v>41528</v>
      </c>
      <c r="E22" s="220" t="s">
        <v>380</v>
      </c>
      <c r="F22" s="220" t="s">
        <v>401</v>
      </c>
      <c r="G22" s="41">
        <v>16.57</v>
      </c>
      <c r="H22" s="42">
        <v>-0.1</v>
      </c>
      <c r="I22" s="17"/>
      <c r="J22" s="42"/>
      <c r="K22" s="18" t="str">
        <f t="shared" si="2"/>
        <v>II JA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7.25" customHeight="1">
      <c r="A23" s="12">
        <v>3</v>
      </c>
      <c r="B23" s="13" t="s">
        <v>45</v>
      </c>
      <c r="C23" s="14" t="s">
        <v>367</v>
      </c>
      <c r="D23" s="15">
        <v>41188</v>
      </c>
      <c r="E23" s="16" t="s">
        <v>356</v>
      </c>
      <c r="F23" s="16" t="s">
        <v>366</v>
      </c>
      <c r="G23" s="41">
        <v>15.07</v>
      </c>
      <c r="H23" s="42">
        <v>-0.1</v>
      </c>
      <c r="I23" s="17"/>
      <c r="J23" s="42"/>
      <c r="K23" s="18" t="str">
        <f t="shared" si="2"/>
        <v>I JA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7.25" customHeight="1">
      <c r="A24" s="12">
        <v>4</v>
      </c>
      <c r="B24" s="13" t="s">
        <v>438</v>
      </c>
      <c r="C24" s="14" t="s">
        <v>439</v>
      </c>
      <c r="D24" s="15" t="s">
        <v>440</v>
      </c>
      <c r="E24" s="16" t="s">
        <v>427</v>
      </c>
      <c r="F24" s="16" t="s">
        <v>101</v>
      </c>
      <c r="G24" s="41">
        <v>15.78</v>
      </c>
      <c r="H24" s="42">
        <v>-0.1</v>
      </c>
      <c r="I24" s="17"/>
      <c r="J24" s="42"/>
      <c r="K24" s="18" t="str">
        <f t="shared" si="2"/>
        <v>I JA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7.25" customHeight="1">
      <c r="A25" s="12">
        <v>5</v>
      </c>
      <c r="B25" s="13" t="s">
        <v>11</v>
      </c>
      <c r="C25" s="14" t="s">
        <v>368</v>
      </c>
      <c r="D25" s="15">
        <v>41123</v>
      </c>
      <c r="E25" s="16" t="s">
        <v>500</v>
      </c>
      <c r="F25" s="16" t="s">
        <v>370</v>
      </c>
      <c r="G25" s="41">
        <v>14.64</v>
      </c>
      <c r="H25" s="42">
        <v>-0.1</v>
      </c>
      <c r="I25" s="17"/>
      <c r="J25" s="42"/>
      <c r="K25" s="18" t="str">
        <f t="shared" si="2"/>
        <v>III A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7.25" customHeight="1">
      <c r="A26" s="12">
        <v>6</v>
      </c>
      <c r="B26" s="13" t="s">
        <v>68</v>
      </c>
      <c r="C26" s="14" t="s">
        <v>358</v>
      </c>
      <c r="D26" s="15">
        <v>41178</v>
      </c>
      <c r="E26" s="16" t="s">
        <v>356</v>
      </c>
      <c r="F26" s="16" t="s">
        <v>357</v>
      </c>
      <c r="G26" s="41" t="s">
        <v>504</v>
      </c>
      <c r="H26" s="42">
        <v>-0.1</v>
      </c>
      <c r="I26" s="17"/>
      <c r="J26" s="42"/>
      <c r="K26" s="18" t="str">
        <f t="shared" si="2"/>
        <v/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>
        <v>4</v>
      </c>
      <c r="E27" s="2" t="s">
        <v>19</v>
      </c>
      <c r="F27" s="4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7.25" customHeight="1">
      <c r="A28" s="12">
        <v>1</v>
      </c>
      <c r="B28" s="13" t="s">
        <v>410</v>
      </c>
      <c r="C28" s="14" t="s">
        <v>411</v>
      </c>
      <c r="D28" s="15">
        <v>41921</v>
      </c>
      <c r="E28" s="16" t="s">
        <v>380</v>
      </c>
      <c r="F28" s="16" t="s">
        <v>401</v>
      </c>
      <c r="G28" s="41" t="s">
        <v>504</v>
      </c>
      <c r="H28" s="42">
        <v>-0.7</v>
      </c>
      <c r="I28" s="17"/>
      <c r="J28" s="42"/>
      <c r="K28" s="18" t="str">
        <f t="shared" ref="K28:K33" si="3">IF(ISBLANK(G28),"",IF(G28&gt;17.44,"",IF(G28&lt;=11.4,"TSM",IF(G28&lt;=11.84,"SM",IF(G28&lt;=12.4,"KSM",IF(G28&lt;=13.04,"I A",IF(G28&lt;=13.84,"II A",IF(G28&lt;=14.94,"III A",IF(G28&lt;=15.94,"I JA",IF(G28&lt;=16.74,"II JA",IF(G28&lt;=17.44,"III JA")))))))))))</f>
        <v/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7.25" customHeight="1">
      <c r="A29" s="12">
        <v>2</v>
      </c>
      <c r="B29" s="13" t="s">
        <v>371</v>
      </c>
      <c r="C29" s="14" t="s">
        <v>151</v>
      </c>
      <c r="D29" s="15">
        <v>40752</v>
      </c>
      <c r="E29" s="16" t="s">
        <v>500</v>
      </c>
      <c r="F29" s="16" t="s">
        <v>370</v>
      </c>
      <c r="G29" s="41">
        <v>14.56</v>
      </c>
      <c r="H29" s="42">
        <v>-0.7</v>
      </c>
      <c r="I29" s="17"/>
      <c r="J29" s="42"/>
      <c r="K29" s="18" t="str">
        <f t="shared" si="3"/>
        <v>III A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7.25" customHeight="1">
      <c r="A30" s="12">
        <v>3</v>
      </c>
      <c r="B30" s="13" t="s">
        <v>179</v>
      </c>
      <c r="C30" s="14" t="s">
        <v>204</v>
      </c>
      <c r="D30" s="15" t="s">
        <v>426</v>
      </c>
      <c r="E30" s="16" t="s">
        <v>427</v>
      </c>
      <c r="F30" s="16" t="s">
        <v>101</v>
      </c>
      <c r="G30" s="41">
        <v>13.91</v>
      </c>
      <c r="H30" s="42">
        <v>-0.7</v>
      </c>
      <c r="I30" s="17"/>
      <c r="J30" s="42"/>
      <c r="K30" s="18" t="str">
        <f t="shared" si="3"/>
        <v>III A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7.25" customHeight="1">
      <c r="A31" s="12">
        <v>4</v>
      </c>
      <c r="B31" s="13" t="s">
        <v>372</v>
      </c>
      <c r="C31" s="14" t="s">
        <v>373</v>
      </c>
      <c r="D31" s="15">
        <v>40731</v>
      </c>
      <c r="E31" s="16" t="s">
        <v>500</v>
      </c>
      <c r="F31" s="16" t="s">
        <v>370</v>
      </c>
      <c r="G31" s="41" t="s">
        <v>504</v>
      </c>
      <c r="H31" s="42">
        <v>-0.7</v>
      </c>
      <c r="I31" s="17"/>
      <c r="J31" s="42"/>
      <c r="K31" s="18" t="str">
        <f t="shared" si="3"/>
        <v/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7.25" customHeight="1">
      <c r="A32" s="12">
        <v>5</v>
      </c>
      <c r="B32" s="13" t="s">
        <v>241</v>
      </c>
      <c r="C32" s="14" t="s">
        <v>400</v>
      </c>
      <c r="D32" s="15">
        <v>41113</v>
      </c>
      <c r="E32" s="16" t="s">
        <v>380</v>
      </c>
      <c r="F32" s="16" t="s">
        <v>401</v>
      </c>
      <c r="G32" s="41">
        <v>15.81</v>
      </c>
      <c r="H32" s="42">
        <v>-0.7</v>
      </c>
      <c r="I32" s="17"/>
      <c r="J32" s="42"/>
      <c r="K32" s="18" t="str">
        <f t="shared" si="3"/>
        <v>I JA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7.25" customHeight="1">
      <c r="A33" s="12">
        <v>6</v>
      </c>
      <c r="B33" s="13" t="s">
        <v>78</v>
      </c>
      <c r="C33" s="14" t="s">
        <v>172</v>
      </c>
      <c r="D33" s="15" t="s">
        <v>173</v>
      </c>
      <c r="E33" s="16" t="s">
        <v>309</v>
      </c>
      <c r="F33" s="16" t="s">
        <v>167</v>
      </c>
      <c r="G33" s="41">
        <v>16.48</v>
      </c>
      <c r="H33" s="42">
        <v>-0.7</v>
      </c>
      <c r="I33" s="17"/>
      <c r="J33" s="42"/>
      <c r="K33" s="18" t="str">
        <f t="shared" si="3"/>
        <v>II JA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F90F1-58EF-4364-B3FE-C9E1EE5B7F9B}">
  <sheetPr>
    <tabColor rgb="FFFFFF00"/>
    <pageSetUpPr fitToPage="1"/>
  </sheetPr>
  <dimension ref="A1:X546"/>
  <sheetViews>
    <sheetView workbookViewId="0">
      <selection activeCell="Q8" sqref="Q8"/>
    </sheetView>
  </sheetViews>
  <sheetFormatPr defaultColWidth="13.33203125" defaultRowHeight="15" customHeight="1"/>
  <cols>
    <col min="1" max="1" width="5.5546875" style="3" customWidth="1"/>
    <col min="2" max="2" width="11.109375" style="3" bestFit="1" customWidth="1"/>
    <col min="3" max="3" width="12.6640625" style="3" customWidth="1"/>
    <col min="4" max="4" width="10.33203125" style="3" bestFit="1" customWidth="1"/>
    <col min="5" max="5" width="14.33203125" style="3" bestFit="1" customWidth="1"/>
    <col min="6" max="6" width="13.77734375" style="3" customWidth="1"/>
    <col min="7" max="8" width="5.33203125" style="3" customWidth="1"/>
    <col min="9" max="9" width="5.6640625" style="3" bestFit="1" customWidth="1"/>
    <col min="10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40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6.8" customHeight="1" thickBot="1">
      <c r="A6" s="103" t="s">
        <v>208</v>
      </c>
      <c r="B6" s="35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38" t="s">
        <v>24</v>
      </c>
      <c r="H6" s="38" t="s">
        <v>38</v>
      </c>
      <c r="I6" s="38" t="s">
        <v>39</v>
      </c>
      <c r="J6" s="38" t="s">
        <v>38</v>
      </c>
      <c r="K6" s="104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39">
        <v>1</v>
      </c>
      <c r="B7" s="55" t="s">
        <v>300</v>
      </c>
      <c r="C7" s="56" t="s">
        <v>301</v>
      </c>
      <c r="D7" s="57">
        <v>39967</v>
      </c>
      <c r="E7" s="58" t="s">
        <v>298</v>
      </c>
      <c r="F7" s="58" t="s">
        <v>299</v>
      </c>
      <c r="G7" s="100">
        <v>13.04</v>
      </c>
      <c r="H7" s="101">
        <v>0</v>
      </c>
      <c r="I7" s="102">
        <v>13.04</v>
      </c>
      <c r="J7" s="101">
        <v>0.4</v>
      </c>
      <c r="K7" s="90" t="str">
        <f t="shared" ref="K7:K12" si="0">IF(ISBLANK(G7),"",IF(G7&gt;17.44,"",IF(G7&lt;=11.4,"TSM",IF(G7&lt;=11.84,"SM",IF(G7&lt;=12.4,"KSM",IF(G7&lt;=13.04,"I A",IF(G7&lt;=13.84,"II A",IF(G7&lt;=14.94,"III A",IF(G7&lt;=15.94,"I JA",IF(G7&lt;=16.74,"II JA",IF(G7&lt;=17.44,"III JA")))))))))))</f>
        <v>I 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55" t="s">
        <v>77</v>
      </c>
      <c r="C8" s="56" t="s">
        <v>98</v>
      </c>
      <c r="D8" s="57">
        <v>40342</v>
      </c>
      <c r="E8" s="58" t="s">
        <v>201</v>
      </c>
      <c r="F8" s="58" t="s">
        <v>381</v>
      </c>
      <c r="G8" s="62">
        <v>13.26</v>
      </c>
      <c r="H8" s="101">
        <v>3</v>
      </c>
      <c r="I8" s="64">
        <v>13.32</v>
      </c>
      <c r="J8" s="101">
        <v>0.4</v>
      </c>
      <c r="K8" s="18" t="str">
        <f t="shared" si="0"/>
        <v>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55" t="s">
        <v>170</v>
      </c>
      <c r="C9" s="56" t="s">
        <v>171</v>
      </c>
      <c r="D9" s="57" t="s">
        <v>324</v>
      </c>
      <c r="E9" s="58" t="s">
        <v>166</v>
      </c>
      <c r="F9" s="58" t="s">
        <v>167</v>
      </c>
      <c r="G9" s="62">
        <v>13.59</v>
      </c>
      <c r="H9" s="101">
        <v>0</v>
      </c>
      <c r="I9" s="64">
        <v>13.62</v>
      </c>
      <c r="J9" s="101">
        <v>0.4</v>
      </c>
      <c r="K9" s="18" t="str">
        <f t="shared" si="0"/>
        <v>II A</v>
      </c>
    </row>
    <row r="10" spans="1:24" ht="17.25" customHeight="1">
      <c r="A10" s="12">
        <v>4</v>
      </c>
      <c r="B10" s="55" t="s">
        <v>389</v>
      </c>
      <c r="C10" s="56" t="s">
        <v>97</v>
      </c>
      <c r="D10" s="57">
        <v>40472</v>
      </c>
      <c r="E10" s="58" t="s">
        <v>201</v>
      </c>
      <c r="F10" s="58" t="s">
        <v>381</v>
      </c>
      <c r="G10" s="62">
        <v>14.07</v>
      </c>
      <c r="H10" s="101">
        <v>0</v>
      </c>
      <c r="I10" s="64">
        <v>14.29</v>
      </c>
      <c r="J10" s="101">
        <v>0.4</v>
      </c>
      <c r="K10" s="18" t="str">
        <f t="shared" si="0"/>
        <v>III A</v>
      </c>
    </row>
    <row r="11" spans="1:24" ht="15.75" customHeight="1">
      <c r="A11" s="12">
        <v>5</v>
      </c>
      <c r="B11" s="55" t="s">
        <v>6</v>
      </c>
      <c r="C11" s="56" t="s">
        <v>318</v>
      </c>
      <c r="D11" s="57" t="s">
        <v>55</v>
      </c>
      <c r="E11" s="58" t="s">
        <v>166</v>
      </c>
      <c r="F11" s="58" t="s">
        <v>167</v>
      </c>
      <c r="G11" s="62">
        <v>14.57</v>
      </c>
      <c r="H11" s="101">
        <v>3</v>
      </c>
      <c r="I11" s="64">
        <v>14.73</v>
      </c>
      <c r="J11" s="101">
        <v>0.4</v>
      </c>
      <c r="K11" s="18" t="str">
        <f t="shared" si="0"/>
        <v>III A</v>
      </c>
    </row>
    <row r="12" spans="1:24" ht="15" customHeight="1" thickBot="1">
      <c r="A12" s="25">
        <v>6</v>
      </c>
      <c r="B12" s="55" t="s">
        <v>5</v>
      </c>
      <c r="C12" s="56" t="s">
        <v>108</v>
      </c>
      <c r="D12" s="57" t="s">
        <v>109</v>
      </c>
      <c r="E12" s="58" t="s">
        <v>149</v>
      </c>
      <c r="F12" s="58" t="s">
        <v>150</v>
      </c>
      <c r="G12" s="87">
        <v>14.52</v>
      </c>
      <c r="H12" s="101">
        <v>3</v>
      </c>
      <c r="I12" s="64">
        <v>14.97</v>
      </c>
      <c r="J12" s="101">
        <v>0.4</v>
      </c>
      <c r="K12" s="18" t="str">
        <f t="shared" si="0"/>
        <v>III A</v>
      </c>
    </row>
    <row r="13" spans="1:24" ht="17.25" customHeight="1" thickBot="1">
      <c r="A13" s="103" t="s">
        <v>208</v>
      </c>
      <c r="B13" s="35" t="s">
        <v>0</v>
      </c>
      <c r="C13" s="36" t="s">
        <v>1</v>
      </c>
      <c r="D13" s="37" t="s">
        <v>21</v>
      </c>
      <c r="E13" s="37" t="s">
        <v>22</v>
      </c>
      <c r="F13" s="37" t="s">
        <v>23</v>
      </c>
      <c r="G13" s="38" t="s">
        <v>24</v>
      </c>
      <c r="H13" s="38" t="s">
        <v>38</v>
      </c>
      <c r="I13" s="38" t="s">
        <v>39</v>
      </c>
      <c r="J13" s="38" t="s">
        <v>38</v>
      </c>
      <c r="K13" s="104" t="s">
        <v>25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" customHeight="1">
      <c r="A14" s="12">
        <v>7</v>
      </c>
      <c r="B14" s="55" t="s">
        <v>75</v>
      </c>
      <c r="C14" s="56" t="s">
        <v>390</v>
      </c>
      <c r="D14" s="57">
        <v>39871</v>
      </c>
      <c r="E14" s="58" t="s">
        <v>201</v>
      </c>
      <c r="F14" s="58" t="s">
        <v>381</v>
      </c>
      <c r="G14" s="62">
        <v>15.15</v>
      </c>
      <c r="H14" s="63">
        <v>0</v>
      </c>
      <c r="I14" s="64"/>
      <c r="J14" s="63"/>
      <c r="K14" s="18" t="str">
        <f t="shared" ref="K14:K19" si="1">IF(ISBLANK(G14),"",IF(G14&gt;17.44,"",IF(G14&lt;=11.4,"TSM",IF(G14&lt;=11.84,"SM",IF(G14&lt;=12.4,"KSM",IF(G14&lt;=13.04,"I A",IF(G14&lt;=13.84,"II A",IF(G14&lt;=14.94,"III A",IF(G14&lt;=15.94,"I JA",IF(G14&lt;=16.74,"II JA",IF(G14&lt;=17.44,"III JA")))))))))))</f>
        <v>I JA</v>
      </c>
    </row>
    <row r="15" spans="1:24" ht="15" customHeight="1">
      <c r="A15" s="12">
        <v>8</v>
      </c>
      <c r="B15" s="55" t="s">
        <v>18</v>
      </c>
      <c r="C15" s="56" t="s">
        <v>168</v>
      </c>
      <c r="D15" s="57" t="s">
        <v>316</v>
      </c>
      <c r="E15" s="58" t="s">
        <v>166</v>
      </c>
      <c r="F15" s="58" t="s">
        <v>167</v>
      </c>
      <c r="G15" s="62">
        <v>15.2</v>
      </c>
      <c r="H15" s="63">
        <v>0</v>
      </c>
      <c r="I15" s="64"/>
      <c r="J15" s="63"/>
      <c r="K15" s="18" t="str">
        <f t="shared" si="1"/>
        <v>I JA</v>
      </c>
    </row>
    <row r="16" spans="1:24" ht="15" customHeight="1">
      <c r="A16" s="12">
        <v>9</v>
      </c>
      <c r="B16" s="55" t="s">
        <v>17</v>
      </c>
      <c r="C16" s="56" t="s">
        <v>111</v>
      </c>
      <c r="D16" s="57" t="s">
        <v>317</v>
      </c>
      <c r="E16" s="58" t="s">
        <v>166</v>
      </c>
      <c r="F16" s="58" t="s">
        <v>167</v>
      </c>
      <c r="G16" s="62">
        <v>15.24</v>
      </c>
      <c r="H16" s="63">
        <v>3</v>
      </c>
      <c r="I16" s="64"/>
      <c r="J16" s="63"/>
      <c r="K16" s="18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" customHeight="1">
      <c r="A17" s="12">
        <v>10</v>
      </c>
      <c r="B17" s="55" t="s">
        <v>202</v>
      </c>
      <c r="C17" s="56" t="s">
        <v>203</v>
      </c>
      <c r="D17" s="57" t="s">
        <v>441</v>
      </c>
      <c r="E17" s="58" t="s">
        <v>428</v>
      </c>
      <c r="F17" s="58" t="s">
        <v>101</v>
      </c>
      <c r="G17" s="62">
        <v>15.6</v>
      </c>
      <c r="H17" s="63">
        <v>3</v>
      </c>
      <c r="I17" s="64"/>
      <c r="J17" s="63"/>
      <c r="K17" s="18" t="str">
        <f t="shared" si="1"/>
        <v>I JA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" customHeight="1">
      <c r="A18" s="12">
        <v>11</v>
      </c>
      <c r="B18" s="55" t="s">
        <v>84</v>
      </c>
      <c r="C18" s="56" t="s">
        <v>394</v>
      </c>
      <c r="D18" s="57">
        <v>40140</v>
      </c>
      <c r="E18" s="58" t="s">
        <v>201</v>
      </c>
      <c r="F18" s="58" t="s">
        <v>381</v>
      </c>
      <c r="G18" s="62">
        <v>15.6</v>
      </c>
      <c r="H18" s="63">
        <v>0</v>
      </c>
      <c r="I18" s="64"/>
      <c r="J18" s="63"/>
      <c r="K18" s="18" t="str">
        <f t="shared" si="1"/>
        <v>I JA</v>
      </c>
    </row>
    <row r="19" spans="1:24" ht="15" customHeight="1">
      <c r="A19" s="12"/>
      <c r="B19" s="55" t="s">
        <v>211</v>
      </c>
      <c r="C19" s="56" t="s">
        <v>478</v>
      </c>
      <c r="D19" s="57" t="s">
        <v>482</v>
      </c>
      <c r="E19" s="58" t="s">
        <v>483</v>
      </c>
      <c r="F19" s="58" t="s">
        <v>481</v>
      </c>
      <c r="G19" s="62" t="s">
        <v>504</v>
      </c>
      <c r="H19" s="63">
        <v>3</v>
      </c>
      <c r="I19" s="64"/>
      <c r="J19" s="63"/>
      <c r="K19" s="18" t="str">
        <f t="shared" si="1"/>
        <v/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</sheetData>
  <sortState xmlns:xlrd2="http://schemas.microsoft.com/office/spreadsheetml/2017/richdata2" ref="A7:K12">
    <sortCondition ref="I7:I12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X546"/>
  <sheetViews>
    <sheetView workbookViewId="0">
      <selection activeCell="H14" sqref="H14:H19"/>
    </sheetView>
  </sheetViews>
  <sheetFormatPr defaultColWidth="13.33203125" defaultRowHeight="15" customHeight="1"/>
  <cols>
    <col min="1" max="1" width="5.5546875" style="3" customWidth="1"/>
    <col min="2" max="2" width="11.109375" style="3" bestFit="1" customWidth="1"/>
    <col min="3" max="3" width="12.6640625" style="3" customWidth="1"/>
    <col min="4" max="4" width="10.33203125" style="3" bestFit="1" customWidth="1"/>
    <col min="5" max="5" width="14.33203125" style="3" bestFit="1" customWidth="1"/>
    <col min="6" max="6" width="13.77734375" style="3" customWidth="1"/>
    <col min="7" max="8" width="5.33203125" style="3" customWidth="1"/>
    <col min="9" max="9" width="5.6640625" style="3" bestFit="1" customWidth="1"/>
    <col min="10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40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7.25" customHeight="1" thickBot="1">
      <c r="A6" s="103" t="s">
        <v>20</v>
      </c>
      <c r="B6" s="35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38" t="s">
        <v>24</v>
      </c>
      <c r="H6" s="38" t="s">
        <v>38</v>
      </c>
      <c r="I6" s="38" t="s">
        <v>39</v>
      </c>
      <c r="J6" s="38" t="s">
        <v>38</v>
      </c>
      <c r="K6" s="104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39">
        <v>1</v>
      </c>
      <c r="B7" s="55" t="s">
        <v>202</v>
      </c>
      <c r="C7" s="56" t="s">
        <v>203</v>
      </c>
      <c r="D7" s="57" t="s">
        <v>441</v>
      </c>
      <c r="E7" s="58" t="s">
        <v>428</v>
      </c>
      <c r="F7" s="58" t="s">
        <v>101</v>
      </c>
      <c r="G7" s="100">
        <v>15.6</v>
      </c>
      <c r="H7" s="101">
        <v>3</v>
      </c>
      <c r="I7" s="102"/>
      <c r="J7" s="101"/>
      <c r="K7" s="90" t="str">
        <f t="shared" ref="K7:K12" si="0">IF(ISBLANK(G7),"",IF(G7&gt;17.44,"",IF(G7&lt;=11.4,"TSM",IF(G7&lt;=11.84,"SM",IF(G7&lt;=12.4,"KSM",IF(G7&lt;=13.04,"I A",IF(G7&lt;=13.84,"II A",IF(G7&lt;=14.94,"III A",IF(G7&lt;=15.94,"I JA",IF(G7&lt;=16.74,"II JA",IF(G7&lt;=17.44,"III JA")))))))))))</f>
        <v>I JA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55" t="s">
        <v>211</v>
      </c>
      <c r="C8" s="56" t="s">
        <v>478</v>
      </c>
      <c r="D8" s="57" t="s">
        <v>482</v>
      </c>
      <c r="E8" s="58" t="s">
        <v>483</v>
      </c>
      <c r="F8" s="58" t="s">
        <v>481</v>
      </c>
      <c r="G8" s="62" t="s">
        <v>504</v>
      </c>
      <c r="H8" s="101">
        <v>3</v>
      </c>
      <c r="I8" s="64"/>
      <c r="J8" s="63"/>
      <c r="K8" s="18" t="str">
        <f t="shared" si="0"/>
        <v/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55" t="s">
        <v>5</v>
      </c>
      <c r="C9" s="56" t="s">
        <v>108</v>
      </c>
      <c r="D9" s="57" t="s">
        <v>109</v>
      </c>
      <c r="E9" s="58" t="s">
        <v>149</v>
      </c>
      <c r="F9" s="58" t="s">
        <v>150</v>
      </c>
      <c r="G9" s="62">
        <v>14.52</v>
      </c>
      <c r="H9" s="101">
        <v>3</v>
      </c>
      <c r="I9" s="64"/>
      <c r="J9" s="63"/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55" t="s">
        <v>17</v>
      </c>
      <c r="C10" s="56" t="s">
        <v>111</v>
      </c>
      <c r="D10" s="57" t="s">
        <v>317</v>
      </c>
      <c r="E10" s="58" t="s">
        <v>166</v>
      </c>
      <c r="F10" s="58" t="s">
        <v>167</v>
      </c>
      <c r="G10" s="62">
        <v>15.24</v>
      </c>
      <c r="H10" s="101">
        <v>3</v>
      </c>
      <c r="I10" s="64"/>
      <c r="J10" s="63"/>
      <c r="K10" s="18" t="str">
        <f t="shared" si="0"/>
        <v>I JA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75" customHeight="1">
      <c r="A11" s="12">
        <v>5</v>
      </c>
      <c r="B11" s="55" t="s">
        <v>77</v>
      </c>
      <c r="C11" s="56" t="s">
        <v>98</v>
      </c>
      <c r="D11" s="57">
        <v>40342</v>
      </c>
      <c r="E11" s="58" t="s">
        <v>380</v>
      </c>
      <c r="F11" s="58" t="s">
        <v>381</v>
      </c>
      <c r="G11" s="62">
        <v>13.26</v>
      </c>
      <c r="H11" s="101">
        <v>3</v>
      </c>
      <c r="I11" s="64"/>
      <c r="J11" s="63"/>
      <c r="K11" s="18" t="str">
        <f t="shared" si="0"/>
        <v>II 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" customHeight="1">
      <c r="A12" s="25">
        <v>6</v>
      </c>
      <c r="B12" s="55" t="s">
        <v>6</v>
      </c>
      <c r="C12" s="56" t="s">
        <v>318</v>
      </c>
      <c r="D12" s="57" t="s">
        <v>55</v>
      </c>
      <c r="E12" s="58" t="s">
        <v>166</v>
      </c>
      <c r="F12" s="58" t="s">
        <v>167</v>
      </c>
      <c r="G12" s="87">
        <v>14.57</v>
      </c>
      <c r="H12" s="101">
        <v>3</v>
      </c>
      <c r="I12" s="64"/>
      <c r="J12" s="63"/>
      <c r="K12" s="18" t="str">
        <f t="shared" si="0"/>
        <v>III A</v>
      </c>
    </row>
    <row r="13" spans="1:24" ht="15" customHeight="1">
      <c r="A13" s="19"/>
      <c r="B13" s="19"/>
      <c r="C13" s="19"/>
      <c r="D13" s="2">
        <v>2</v>
      </c>
      <c r="E13" s="2" t="s">
        <v>19</v>
      </c>
      <c r="F13" s="40"/>
      <c r="G13" s="19"/>
      <c r="H13" s="19"/>
      <c r="I13" s="19"/>
      <c r="J13" s="19"/>
      <c r="K13" s="19"/>
    </row>
    <row r="14" spans="1:24" ht="15" customHeight="1">
      <c r="A14" s="12">
        <v>1</v>
      </c>
      <c r="B14" s="55" t="s">
        <v>389</v>
      </c>
      <c r="C14" s="56" t="s">
        <v>97</v>
      </c>
      <c r="D14" s="57">
        <v>40472</v>
      </c>
      <c r="E14" s="58" t="s">
        <v>380</v>
      </c>
      <c r="F14" s="58" t="s">
        <v>381</v>
      </c>
      <c r="G14" s="62">
        <v>14.07</v>
      </c>
      <c r="H14" s="63">
        <v>0</v>
      </c>
      <c r="I14" s="64"/>
      <c r="J14" s="63"/>
      <c r="K14" s="18" t="str">
        <f t="shared" ref="K14:K19" si="1">IF(ISBLANK(G14),"",IF(G14&gt;17.44,"",IF(G14&lt;=11.4,"TSM",IF(G14&lt;=11.84,"SM",IF(G14&lt;=12.4,"KSM",IF(G14&lt;=13.04,"I A",IF(G14&lt;=13.84,"II A",IF(G14&lt;=14.94,"III A",IF(G14&lt;=15.94,"I JA",IF(G14&lt;=16.74,"II JA",IF(G14&lt;=17.44,"III JA")))))))))))</f>
        <v>III A</v>
      </c>
    </row>
    <row r="15" spans="1:24" ht="15" customHeight="1">
      <c r="A15" s="12">
        <v>2</v>
      </c>
      <c r="B15" s="55" t="s">
        <v>300</v>
      </c>
      <c r="C15" s="56" t="s">
        <v>301</v>
      </c>
      <c r="D15" s="57">
        <v>39967</v>
      </c>
      <c r="E15" s="58" t="s">
        <v>298</v>
      </c>
      <c r="F15" s="58" t="s">
        <v>299</v>
      </c>
      <c r="G15" s="62">
        <v>13.04</v>
      </c>
      <c r="H15" s="63">
        <v>0</v>
      </c>
      <c r="I15" s="64"/>
      <c r="J15" s="63"/>
      <c r="K15" s="18" t="str">
        <f t="shared" si="1"/>
        <v>I A</v>
      </c>
    </row>
    <row r="16" spans="1:24" ht="15" customHeight="1">
      <c r="A16" s="12">
        <v>3</v>
      </c>
      <c r="B16" s="55" t="s">
        <v>170</v>
      </c>
      <c r="C16" s="56" t="s">
        <v>171</v>
      </c>
      <c r="D16" s="57" t="s">
        <v>324</v>
      </c>
      <c r="E16" s="58" t="s">
        <v>166</v>
      </c>
      <c r="F16" s="58" t="s">
        <v>167</v>
      </c>
      <c r="G16" s="62">
        <v>13.59</v>
      </c>
      <c r="H16" s="63">
        <v>0</v>
      </c>
      <c r="I16" s="64"/>
      <c r="J16" s="63"/>
      <c r="K16" s="18" t="str">
        <f t="shared" si="1"/>
        <v>II A</v>
      </c>
    </row>
    <row r="17" spans="1:24" ht="15" customHeight="1">
      <c r="A17" s="12">
        <v>4</v>
      </c>
      <c r="B17" s="55" t="s">
        <v>75</v>
      </c>
      <c r="C17" s="56" t="s">
        <v>390</v>
      </c>
      <c r="D17" s="57">
        <v>39871</v>
      </c>
      <c r="E17" s="58" t="s">
        <v>380</v>
      </c>
      <c r="F17" s="58" t="s">
        <v>381</v>
      </c>
      <c r="G17" s="62">
        <v>15.15</v>
      </c>
      <c r="H17" s="63">
        <v>0</v>
      </c>
      <c r="I17" s="64"/>
      <c r="J17" s="63"/>
      <c r="K17" s="18" t="str">
        <f t="shared" si="1"/>
        <v>I JA</v>
      </c>
    </row>
    <row r="18" spans="1:24" ht="15" customHeight="1">
      <c r="A18" s="12">
        <v>5</v>
      </c>
      <c r="B18" s="55" t="s">
        <v>18</v>
      </c>
      <c r="C18" s="56" t="s">
        <v>168</v>
      </c>
      <c r="D18" s="57" t="s">
        <v>316</v>
      </c>
      <c r="E18" s="58" t="s">
        <v>166</v>
      </c>
      <c r="F18" s="58" t="s">
        <v>167</v>
      </c>
      <c r="G18" s="62">
        <v>15.2</v>
      </c>
      <c r="H18" s="63">
        <v>0</v>
      </c>
      <c r="I18" s="64"/>
      <c r="J18" s="63"/>
      <c r="K18" s="18" t="str">
        <f t="shared" si="1"/>
        <v>I JA</v>
      </c>
    </row>
    <row r="19" spans="1:24" ht="15" customHeight="1">
      <c r="A19" s="12">
        <v>6</v>
      </c>
      <c r="B19" s="55" t="s">
        <v>84</v>
      </c>
      <c r="C19" s="56" t="s">
        <v>394</v>
      </c>
      <c r="D19" s="57">
        <v>40140</v>
      </c>
      <c r="E19" s="58" t="s">
        <v>380</v>
      </c>
      <c r="F19" s="58" t="s">
        <v>381</v>
      </c>
      <c r="G19" s="62">
        <v>15.6</v>
      </c>
      <c r="H19" s="63">
        <v>0</v>
      </c>
      <c r="I19" s="64"/>
      <c r="J19" s="63"/>
      <c r="K19" s="18" t="str">
        <f t="shared" si="1"/>
        <v>I JA</v>
      </c>
    </row>
    <row r="20" spans="1:24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D1EAE-0CC8-4D2B-8550-EEC6D5C55AB5}">
  <sheetPr>
    <tabColor rgb="FFFFFF00"/>
    <pageSetUpPr fitToPage="1"/>
  </sheetPr>
  <dimension ref="A1:X653"/>
  <sheetViews>
    <sheetView workbookViewId="0">
      <selection activeCell="N14" sqref="N14"/>
    </sheetView>
  </sheetViews>
  <sheetFormatPr defaultColWidth="13.33203125" defaultRowHeight="15" customHeight="1"/>
  <cols>
    <col min="1" max="1" width="5.5546875" style="3" customWidth="1"/>
    <col min="2" max="2" width="9.6640625" style="3" customWidth="1"/>
    <col min="3" max="3" width="11" style="3" customWidth="1"/>
    <col min="4" max="4" width="10.33203125" style="3" bestFit="1" customWidth="1"/>
    <col min="5" max="5" width="10.33203125" style="3" customWidth="1"/>
    <col min="6" max="6" width="24.33203125" style="3" customWidth="1"/>
    <col min="7" max="7" width="6.88671875" style="3" customWidth="1"/>
    <col min="8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114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208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12">
        <v>1</v>
      </c>
      <c r="B7" s="65" t="s">
        <v>158</v>
      </c>
      <c r="C7" s="66" t="s">
        <v>159</v>
      </c>
      <c r="D7" s="67" t="s">
        <v>128</v>
      </c>
      <c r="E7" s="68" t="s">
        <v>454</v>
      </c>
      <c r="F7" s="68" t="s">
        <v>455</v>
      </c>
      <c r="G7" s="41">
        <v>12.38</v>
      </c>
      <c r="H7" s="42">
        <v>2.4</v>
      </c>
      <c r="I7" s="17">
        <v>12.29</v>
      </c>
      <c r="J7" s="42">
        <v>2.6</v>
      </c>
      <c r="K7" s="18" t="str">
        <f t="shared" ref="K7:K12" si="0">IF(ISBLANK(G7),"",IF(G7&gt;16.74,"",IF(G7&lt;=10.28,"TSM",IF(G7&lt;=10.58,"SM",IF(G7&lt;=10.9,"KSM",IF(G7&lt;=11.35,"I A",IF(G7&lt;=12,"II A",IF(G7&lt;=13.14,"III A",IF(G7&lt;=14.74,"I JA",IF(G7&lt;=15.94,"II JA",IF(G7&lt;=16.74,"III JA")))))))))))</f>
        <v>III 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65" t="s">
        <v>81</v>
      </c>
      <c r="C8" s="66" t="s">
        <v>82</v>
      </c>
      <c r="D8" s="67">
        <v>40561</v>
      </c>
      <c r="E8" s="68" t="s">
        <v>379</v>
      </c>
      <c r="F8" s="68" t="s">
        <v>79</v>
      </c>
      <c r="G8" s="41">
        <v>12.62</v>
      </c>
      <c r="H8" s="42">
        <v>0.7</v>
      </c>
      <c r="I8" s="17">
        <v>12.39</v>
      </c>
      <c r="J8" s="42">
        <v>2.6</v>
      </c>
      <c r="K8" s="18" t="str">
        <f t="shared" si="0"/>
        <v>III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65" t="s">
        <v>375</v>
      </c>
      <c r="C9" s="66" t="s">
        <v>376</v>
      </c>
      <c r="D9" s="67">
        <v>41084</v>
      </c>
      <c r="E9" s="68" t="s">
        <v>500</v>
      </c>
      <c r="F9" s="68" t="s">
        <v>370</v>
      </c>
      <c r="G9" s="41">
        <v>12.82</v>
      </c>
      <c r="H9" s="42">
        <v>2.4</v>
      </c>
      <c r="I9" s="17">
        <v>12.73</v>
      </c>
      <c r="J9" s="42">
        <v>2.6</v>
      </c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65" t="s">
        <v>274</v>
      </c>
      <c r="C10" s="66" t="s">
        <v>275</v>
      </c>
      <c r="D10" s="67" t="s">
        <v>263</v>
      </c>
      <c r="E10" s="68" t="s">
        <v>244</v>
      </c>
      <c r="F10" s="68" t="s">
        <v>249</v>
      </c>
      <c r="G10" s="41">
        <v>12.96</v>
      </c>
      <c r="H10" s="42">
        <v>-0.5</v>
      </c>
      <c r="I10" s="17">
        <v>12.83</v>
      </c>
      <c r="J10" s="42">
        <v>2.6</v>
      </c>
      <c r="K10" s="18" t="str">
        <f t="shared" si="0"/>
        <v>III 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65" t="s">
        <v>44</v>
      </c>
      <c r="C11" s="66" t="s">
        <v>361</v>
      </c>
      <c r="D11" s="67">
        <v>40945</v>
      </c>
      <c r="E11" s="68" t="s">
        <v>356</v>
      </c>
      <c r="F11" s="68" t="s">
        <v>357</v>
      </c>
      <c r="G11" s="41">
        <v>13.08</v>
      </c>
      <c r="H11" s="42">
        <v>2.4</v>
      </c>
      <c r="I11" s="17">
        <v>13.04</v>
      </c>
      <c r="J11" s="42">
        <v>2.6</v>
      </c>
      <c r="K11" s="18" t="str">
        <f t="shared" si="0"/>
        <v>III 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 thickBot="1">
      <c r="A12" s="12">
        <v>6</v>
      </c>
      <c r="B12" s="65" t="s">
        <v>210</v>
      </c>
      <c r="C12" s="66" t="s">
        <v>262</v>
      </c>
      <c r="D12" s="67" t="s">
        <v>263</v>
      </c>
      <c r="E12" s="68" t="s">
        <v>244</v>
      </c>
      <c r="F12" s="68" t="s">
        <v>139</v>
      </c>
      <c r="G12" s="92">
        <v>13.07</v>
      </c>
      <c r="H12" s="42">
        <v>0.7</v>
      </c>
      <c r="I12" s="94">
        <v>13.27</v>
      </c>
      <c r="J12" s="42">
        <v>2.6</v>
      </c>
      <c r="K12" s="95" t="str">
        <f t="shared" si="0"/>
        <v>III A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 thickBot="1">
      <c r="A13" s="6" t="s">
        <v>208</v>
      </c>
      <c r="B13" s="7" t="s">
        <v>0</v>
      </c>
      <c r="C13" s="8" t="s">
        <v>1</v>
      </c>
      <c r="D13" s="9" t="s">
        <v>21</v>
      </c>
      <c r="E13" s="9" t="s">
        <v>22</v>
      </c>
      <c r="F13" s="9" t="s">
        <v>23</v>
      </c>
      <c r="G13" s="10" t="s">
        <v>24</v>
      </c>
      <c r="H13" s="10" t="s">
        <v>38</v>
      </c>
      <c r="I13" s="10" t="s">
        <v>39</v>
      </c>
      <c r="J13" s="10" t="s">
        <v>38</v>
      </c>
      <c r="K13" s="11" t="s">
        <v>25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7.25" customHeight="1">
      <c r="A14" s="12">
        <v>7</v>
      </c>
      <c r="B14" s="65" t="s">
        <v>155</v>
      </c>
      <c r="C14" s="66" t="s">
        <v>436</v>
      </c>
      <c r="D14" s="67" t="s">
        <v>437</v>
      </c>
      <c r="E14" s="68" t="s">
        <v>427</v>
      </c>
      <c r="F14" s="68" t="s">
        <v>101</v>
      </c>
      <c r="G14" s="41">
        <v>13.31</v>
      </c>
      <c r="H14" s="42">
        <v>-0.5</v>
      </c>
      <c r="I14" s="17"/>
      <c r="J14" s="42"/>
      <c r="K14" s="97" t="str">
        <f t="shared" ref="K14:K21" si="1">IF(ISBLANK(G14),"",IF(G14&gt;16.74,"",IF(G14&lt;=10.28,"TSM",IF(G14&lt;=10.58,"SM",IF(G14&lt;=10.9,"KSM",IF(G14&lt;=11.35,"I A",IF(G14&lt;=12,"II A",IF(G14&lt;=13.14,"III A",IF(G14&lt;=14.74,"I JA",IF(G14&lt;=15.94,"II JA",IF(G14&lt;=16.74,"III JA")))))))))))</f>
        <v>I JA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>
        <v>8</v>
      </c>
      <c r="B15" s="65" t="s">
        <v>13</v>
      </c>
      <c r="C15" s="66" t="s">
        <v>434</v>
      </c>
      <c r="D15" s="67" t="s">
        <v>435</v>
      </c>
      <c r="E15" s="68" t="s">
        <v>427</v>
      </c>
      <c r="F15" s="68" t="s">
        <v>101</v>
      </c>
      <c r="G15" s="41">
        <v>13.39</v>
      </c>
      <c r="H15" s="42">
        <v>0.7</v>
      </c>
      <c r="I15" s="17"/>
      <c r="J15" s="42"/>
      <c r="K15" s="97" t="str">
        <f t="shared" si="1"/>
        <v>I JA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12">
        <v>9</v>
      </c>
      <c r="B16" s="65" t="s">
        <v>95</v>
      </c>
      <c r="C16" s="66" t="s">
        <v>96</v>
      </c>
      <c r="D16" s="67">
        <v>40757</v>
      </c>
      <c r="E16" s="68" t="s">
        <v>380</v>
      </c>
      <c r="F16" s="68" t="s">
        <v>401</v>
      </c>
      <c r="G16" s="41">
        <v>13.47</v>
      </c>
      <c r="H16" s="42">
        <v>0.7</v>
      </c>
      <c r="I16" s="17"/>
      <c r="J16" s="42"/>
      <c r="K16" s="97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4.4" customHeight="1">
      <c r="A17" s="12">
        <v>10</v>
      </c>
      <c r="B17" s="65" t="s">
        <v>236</v>
      </c>
      <c r="C17" s="66" t="s">
        <v>343</v>
      </c>
      <c r="D17" s="67" t="s">
        <v>344</v>
      </c>
      <c r="E17" s="68" t="s">
        <v>309</v>
      </c>
      <c r="F17" s="68" t="s">
        <v>226</v>
      </c>
      <c r="G17" s="62">
        <v>14.05</v>
      </c>
      <c r="H17" s="42">
        <v>-0.5</v>
      </c>
      <c r="I17" s="64"/>
      <c r="J17" s="63"/>
      <c r="K17" s="99" t="str">
        <f t="shared" si="1"/>
        <v>I JA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12">
        <v>11</v>
      </c>
      <c r="B18" s="65" t="s">
        <v>406</v>
      </c>
      <c r="C18" s="66" t="s">
        <v>407</v>
      </c>
      <c r="D18" s="67">
        <v>40864</v>
      </c>
      <c r="E18" s="68" t="s">
        <v>380</v>
      </c>
      <c r="F18" s="68" t="s">
        <v>401</v>
      </c>
      <c r="G18" s="41">
        <v>14.55</v>
      </c>
      <c r="H18" s="42">
        <v>0.7</v>
      </c>
      <c r="I18" s="17"/>
      <c r="J18" s="42"/>
      <c r="K18" s="18" t="str">
        <f t="shared" si="1"/>
        <v>I JA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12">
        <v>12</v>
      </c>
      <c r="B19" s="65" t="s">
        <v>359</v>
      </c>
      <c r="C19" s="66" t="s">
        <v>360</v>
      </c>
      <c r="D19" s="67">
        <v>41228</v>
      </c>
      <c r="E19" s="68" t="s">
        <v>356</v>
      </c>
      <c r="F19" s="68" t="s">
        <v>357</v>
      </c>
      <c r="G19" s="41">
        <v>14.61</v>
      </c>
      <c r="H19" s="42">
        <v>2.4</v>
      </c>
      <c r="I19" s="17"/>
      <c r="J19" s="42"/>
      <c r="K19" s="18" t="str">
        <f t="shared" si="1"/>
        <v>I JA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7.25" customHeight="1">
      <c r="A20" s="12">
        <v>13</v>
      </c>
      <c r="B20" s="65" t="s">
        <v>67</v>
      </c>
      <c r="C20" s="66" t="s">
        <v>190</v>
      </c>
      <c r="D20" s="67">
        <v>42612</v>
      </c>
      <c r="E20" s="68" t="s">
        <v>380</v>
      </c>
      <c r="F20" s="68" t="s">
        <v>401</v>
      </c>
      <c r="G20" s="41">
        <v>20.11</v>
      </c>
      <c r="H20" s="42">
        <v>-0.5</v>
      </c>
      <c r="I20" s="17"/>
      <c r="J20" s="42"/>
      <c r="K20" s="18" t="str">
        <f t="shared" si="1"/>
        <v/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7.25" customHeight="1">
      <c r="A21" s="12"/>
      <c r="B21" s="65" t="s">
        <v>362</v>
      </c>
      <c r="C21" s="66" t="s">
        <v>363</v>
      </c>
      <c r="D21" s="67">
        <v>40861</v>
      </c>
      <c r="E21" s="68" t="s">
        <v>356</v>
      </c>
      <c r="F21" s="68" t="s">
        <v>357</v>
      </c>
      <c r="G21" s="41" t="s">
        <v>505</v>
      </c>
      <c r="H21" s="42">
        <v>-0.5</v>
      </c>
      <c r="I21" s="17"/>
      <c r="J21" s="42"/>
      <c r="K21" s="18" t="str">
        <f t="shared" si="1"/>
        <v/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</sheetData>
  <sortState xmlns:xlrd2="http://schemas.microsoft.com/office/spreadsheetml/2017/richdata2" ref="A7:X12">
    <sortCondition ref="I7:I12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X658"/>
  <sheetViews>
    <sheetView workbookViewId="0">
      <selection activeCell="H22" sqref="H22:H25"/>
    </sheetView>
  </sheetViews>
  <sheetFormatPr defaultColWidth="13.33203125" defaultRowHeight="15" customHeight="1"/>
  <cols>
    <col min="1" max="1" width="5.5546875" style="3" customWidth="1"/>
    <col min="2" max="2" width="9.6640625" style="3" customWidth="1"/>
    <col min="3" max="3" width="11" style="3" customWidth="1"/>
    <col min="4" max="4" width="10.33203125" style="3" bestFit="1" customWidth="1"/>
    <col min="5" max="5" width="10.33203125" style="3" customWidth="1"/>
    <col min="6" max="6" width="24.33203125" style="3" customWidth="1"/>
    <col min="7" max="7" width="6.88671875" style="3" customWidth="1"/>
    <col min="8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114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12">
        <v>1</v>
      </c>
      <c r="B7" s="65" t="s">
        <v>13</v>
      </c>
      <c r="C7" s="66" t="s">
        <v>434</v>
      </c>
      <c r="D7" s="67" t="s">
        <v>435</v>
      </c>
      <c r="E7" s="68" t="s">
        <v>427</v>
      </c>
      <c r="F7" s="68" t="s">
        <v>101</v>
      </c>
      <c r="G7" s="41">
        <v>13.39</v>
      </c>
      <c r="H7" s="42">
        <v>0.7</v>
      </c>
      <c r="I7" s="17"/>
      <c r="J7" s="42"/>
      <c r="K7" s="18" t="str">
        <f t="shared" ref="K7:K12" si="0">IF(ISBLANK(G7),"",IF(G7&gt;16.74,"",IF(G7&lt;=10.28,"TSM",IF(G7&lt;=10.58,"SM",IF(G7&lt;=10.9,"KSM",IF(G7&lt;=11.35,"I A",IF(G7&lt;=12,"II A",IF(G7&lt;=13.14,"III A",IF(G7&lt;=14.74,"I JA",IF(G7&lt;=15.94,"II JA",IF(G7&lt;=16.74,"III JA")))))))))))</f>
        <v>I JA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65" t="s">
        <v>406</v>
      </c>
      <c r="C8" s="66" t="s">
        <v>407</v>
      </c>
      <c r="D8" s="67">
        <v>40864</v>
      </c>
      <c r="E8" s="68" t="s">
        <v>380</v>
      </c>
      <c r="F8" s="68" t="s">
        <v>401</v>
      </c>
      <c r="G8" s="41">
        <v>14.55</v>
      </c>
      <c r="H8" s="42">
        <v>0.7</v>
      </c>
      <c r="I8" s="17"/>
      <c r="J8" s="42"/>
      <c r="K8" s="18" t="str">
        <f t="shared" si="0"/>
        <v>I JA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65" t="s">
        <v>210</v>
      </c>
      <c r="C9" s="66" t="s">
        <v>262</v>
      </c>
      <c r="D9" s="67" t="s">
        <v>263</v>
      </c>
      <c r="E9" s="68" t="s">
        <v>244</v>
      </c>
      <c r="F9" s="68" t="s">
        <v>139</v>
      </c>
      <c r="G9" s="41">
        <v>13.07</v>
      </c>
      <c r="H9" s="42">
        <v>0.7</v>
      </c>
      <c r="I9" s="17"/>
      <c r="J9" s="42"/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65" t="s">
        <v>95</v>
      </c>
      <c r="C10" s="66" t="s">
        <v>96</v>
      </c>
      <c r="D10" s="67">
        <v>40757</v>
      </c>
      <c r="E10" s="68" t="s">
        <v>380</v>
      </c>
      <c r="F10" s="68" t="s">
        <v>401</v>
      </c>
      <c r="G10" s="41">
        <v>13.47</v>
      </c>
      <c r="H10" s="42">
        <v>0.7</v>
      </c>
      <c r="I10" s="17"/>
      <c r="J10" s="42"/>
      <c r="K10" s="18" t="str">
        <f t="shared" si="0"/>
        <v>I JA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65" t="s">
        <v>81</v>
      </c>
      <c r="C11" s="66" t="s">
        <v>82</v>
      </c>
      <c r="D11" s="67">
        <v>40561</v>
      </c>
      <c r="E11" s="68" t="s">
        <v>379</v>
      </c>
      <c r="F11" s="68" t="s">
        <v>79</v>
      </c>
      <c r="G11" s="41">
        <v>12.62</v>
      </c>
      <c r="H11" s="42">
        <v>0.7</v>
      </c>
      <c r="I11" s="17"/>
      <c r="J11" s="42"/>
      <c r="K11" s="18" t="str">
        <f t="shared" si="0"/>
        <v>III 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>
      <c r="A12" s="12">
        <v>6</v>
      </c>
      <c r="B12" s="65"/>
      <c r="C12" s="66"/>
      <c r="D12" s="67"/>
      <c r="E12" s="68"/>
      <c r="F12" s="68"/>
      <c r="G12" s="41"/>
      <c r="H12" s="42"/>
      <c r="I12" s="17"/>
      <c r="J12" s="42"/>
      <c r="K12" s="18" t="str">
        <f t="shared" si="0"/>
        <v/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19"/>
      <c r="B13" s="19"/>
      <c r="C13" s="19"/>
      <c r="D13" s="2">
        <v>2</v>
      </c>
      <c r="E13" s="2" t="s">
        <v>19</v>
      </c>
      <c r="F13" s="40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1:24" ht="17.25" customHeight="1">
      <c r="A14" s="91">
        <v>1</v>
      </c>
      <c r="B14" s="65" t="s">
        <v>67</v>
      </c>
      <c r="C14" s="66" t="s">
        <v>190</v>
      </c>
      <c r="D14" s="67">
        <v>42612</v>
      </c>
      <c r="E14" s="68" t="s">
        <v>380</v>
      </c>
      <c r="F14" s="68" t="s">
        <v>401</v>
      </c>
      <c r="G14" s="92">
        <v>20.11</v>
      </c>
      <c r="H14" s="42">
        <v>-0.5</v>
      </c>
      <c r="I14" s="94"/>
      <c r="J14" s="93"/>
      <c r="K14" s="95" t="str">
        <f t="shared" ref="K14:K19" si="1">IF(ISBLANK(G14),"",IF(G14&gt;16.74,"",IF(G14&lt;=10.28,"TSM",IF(G14&lt;=10.58,"SM",IF(G14&lt;=10.9,"KSM",IF(G14&lt;=11.35,"I A",IF(G14&lt;=12,"II A",IF(G14&lt;=13.14,"III A",IF(G14&lt;=14.74,"I JA",IF(G14&lt;=15.94,"II JA",IF(G14&lt;=16.74,"III JA")))))))))))</f>
        <v/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96">
        <v>2</v>
      </c>
      <c r="B15" s="65" t="s">
        <v>274</v>
      </c>
      <c r="C15" s="66" t="s">
        <v>275</v>
      </c>
      <c r="D15" s="67" t="s">
        <v>263</v>
      </c>
      <c r="E15" s="68" t="s">
        <v>244</v>
      </c>
      <c r="F15" s="68" t="s">
        <v>249</v>
      </c>
      <c r="G15" s="41">
        <v>12.96</v>
      </c>
      <c r="H15" s="42">
        <v>-0.5</v>
      </c>
      <c r="I15" s="17"/>
      <c r="J15" s="42"/>
      <c r="K15" s="97" t="str">
        <f t="shared" si="1"/>
        <v>III A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96">
        <v>3</v>
      </c>
      <c r="B16" s="65" t="s">
        <v>155</v>
      </c>
      <c r="C16" s="66" t="s">
        <v>436</v>
      </c>
      <c r="D16" s="67" t="s">
        <v>437</v>
      </c>
      <c r="E16" s="68" t="s">
        <v>427</v>
      </c>
      <c r="F16" s="68" t="s">
        <v>101</v>
      </c>
      <c r="G16" s="41">
        <v>13.31</v>
      </c>
      <c r="H16" s="42">
        <v>-0.5</v>
      </c>
      <c r="I16" s="17"/>
      <c r="J16" s="42"/>
      <c r="K16" s="97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7.25" customHeight="1">
      <c r="A17" s="96">
        <v>4</v>
      </c>
      <c r="B17" s="65" t="s">
        <v>362</v>
      </c>
      <c r="C17" s="66" t="s">
        <v>363</v>
      </c>
      <c r="D17" s="67">
        <v>40861</v>
      </c>
      <c r="E17" s="68" t="s">
        <v>356</v>
      </c>
      <c r="F17" s="68" t="s">
        <v>357</v>
      </c>
      <c r="G17" s="41" t="s">
        <v>505</v>
      </c>
      <c r="H17" s="42">
        <v>-0.5</v>
      </c>
      <c r="I17" s="17"/>
      <c r="J17" s="42"/>
      <c r="K17" s="97" t="str">
        <f t="shared" si="1"/>
        <v/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98">
        <v>5</v>
      </c>
      <c r="B18" s="65" t="s">
        <v>236</v>
      </c>
      <c r="C18" s="66" t="s">
        <v>343</v>
      </c>
      <c r="D18" s="67" t="s">
        <v>344</v>
      </c>
      <c r="E18" s="68" t="s">
        <v>309</v>
      </c>
      <c r="F18" s="68" t="s">
        <v>226</v>
      </c>
      <c r="G18" s="62">
        <v>14.05</v>
      </c>
      <c r="H18" s="42">
        <v>-0.5</v>
      </c>
      <c r="I18" s="64"/>
      <c r="J18" s="63"/>
      <c r="K18" s="99" t="str">
        <f t="shared" si="1"/>
        <v>I JA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238">
        <v>6</v>
      </c>
      <c r="B19" s="78"/>
      <c r="C19" s="78"/>
      <c r="D19" s="78"/>
      <c r="E19" s="78"/>
      <c r="F19" s="78"/>
      <c r="G19" s="239"/>
      <c r="H19" s="42"/>
      <c r="I19" s="89"/>
      <c r="J19" s="88"/>
      <c r="K19" s="90" t="str">
        <f t="shared" si="1"/>
        <v/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>
        <v>3</v>
      </c>
      <c r="E20" s="2" t="s">
        <v>19</v>
      </c>
      <c r="F20" s="4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7.25" customHeight="1">
      <c r="A21" s="12">
        <v>1</v>
      </c>
      <c r="B21" s="65"/>
      <c r="C21" s="66"/>
      <c r="D21" s="67"/>
      <c r="E21" s="68"/>
      <c r="F21" s="68"/>
      <c r="G21" s="41"/>
      <c r="H21" s="42"/>
      <c r="I21" s="17"/>
      <c r="J21" s="42"/>
      <c r="K21" s="18" t="str">
        <f t="shared" ref="K21:K25" si="2">IF(ISBLANK(G21),"",IF(G21&gt;16.74,"",IF(G21&lt;=10.28,"TSM",IF(G21&lt;=10.58,"SM",IF(G21&lt;=10.9,"KSM",IF(G21&lt;=11.35,"I A",IF(G21&lt;=12,"II A",IF(G21&lt;=13.14,"III A",IF(G21&lt;=14.74,"I JA",IF(G21&lt;=15.94,"II JA",IF(G21&lt;=16.74,"III JA")))))))))))</f>
        <v/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7.25" customHeight="1">
      <c r="A22" s="12">
        <v>2</v>
      </c>
      <c r="B22" s="65" t="s">
        <v>158</v>
      </c>
      <c r="C22" s="66" t="s">
        <v>159</v>
      </c>
      <c r="D22" s="67" t="s">
        <v>128</v>
      </c>
      <c r="E22" s="68" t="s">
        <v>454</v>
      </c>
      <c r="F22" s="68" t="s">
        <v>455</v>
      </c>
      <c r="G22" s="41">
        <v>12.38</v>
      </c>
      <c r="H22" s="42">
        <v>2.4</v>
      </c>
      <c r="I22" s="17"/>
      <c r="J22" s="42"/>
      <c r="K22" s="18" t="str">
        <f t="shared" si="2"/>
        <v>III A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7.25" customHeight="1">
      <c r="A23" s="12">
        <v>3</v>
      </c>
      <c r="B23" s="65" t="s">
        <v>44</v>
      </c>
      <c r="C23" s="66" t="s">
        <v>361</v>
      </c>
      <c r="D23" s="67">
        <v>40945</v>
      </c>
      <c r="E23" s="68" t="s">
        <v>356</v>
      </c>
      <c r="F23" s="68" t="s">
        <v>357</v>
      </c>
      <c r="G23" s="41">
        <v>13.08</v>
      </c>
      <c r="H23" s="42">
        <v>2.4</v>
      </c>
      <c r="I23" s="17"/>
      <c r="J23" s="42"/>
      <c r="K23" s="18" t="str">
        <f>IF(ISBLANK(G23),"",IF(G23&gt;16.74,"",IF(G23&lt;=10.28,"TSM",IF(G23&lt;=10.58,"SM",IF(G23&lt;=10.9,"KSM",IF(G23&lt;=11.35,"I A",IF(G23&lt;=12,"II A",IF(G23&lt;=13.14,"III A",IF(G23&lt;=14.74,"I JA",IF(G23&lt;=15.94,"II JA",IF(G23&lt;=16.74,"III JA")))))))))))</f>
        <v>III A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7.25" customHeight="1">
      <c r="A24" s="12">
        <v>4</v>
      </c>
      <c r="B24" s="65" t="s">
        <v>359</v>
      </c>
      <c r="C24" s="66" t="s">
        <v>360</v>
      </c>
      <c r="D24" s="67">
        <v>41228</v>
      </c>
      <c r="E24" s="68" t="s">
        <v>356</v>
      </c>
      <c r="F24" s="68" t="s">
        <v>357</v>
      </c>
      <c r="G24" s="41">
        <v>14.61</v>
      </c>
      <c r="H24" s="42">
        <v>2.4</v>
      </c>
      <c r="I24" s="17"/>
      <c r="J24" s="42"/>
      <c r="K24" s="18" t="str">
        <f t="shared" si="2"/>
        <v>I JA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7.25" customHeight="1">
      <c r="A25" s="12">
        <v>5</v>
      </c>
      <c r="B25" s="65" t="s">
        <v>375</v>
      </c>
      <c r="C25" s="66" t="s">
        <v>376</v>
      </c>
      <c r="D25" s="67">
        <v>41084</v>
      </c>
      <c r="E25" s="68" t="s">
        <v>500</v>
      </c>
      <c r="F25" s="68" t="s">
        <v>370</v>
      </c>
      <c r="G25" s="41">
        <v>12.82</v>
      </c>
      <c r="H25" s="42">
        <v>2.4</v>
      </c>
      <c r="I25" s="17"/>
      <c r="J25" s="42"/>
      <c r="K25" s="18" t="str">
        <f t="shared" si="2"/>
        <v>III A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7.25" customHeight="1">
      <c r="A26" s="25">
        <v>6</v>
      </c>
      <c r="B26" s="78"/>
      <c r="C26" s="78"/>
      <c r="D26" s="78"/>
      <c r="E26" s="78"/>
      <c r="F26" s="78"/>
      <c r="G26" s="237"/>
      <c r="H26" s="42"/>
      <c r="I26" s="17"/>
      <c r="J26" s="42"/>
      <c r="K26" s="18" t="str">
        <f>IF(ISBLANK(G26),"",IF(G26&gt;16.74,"",IF(G26&lt;=10.28,"TSM",IF(G26&lt;=10.58,"SM",IF(G26&lt;=10.9,"KSM",IF(G26&lt;=11.35,"I A",IF(G26&lt;=12,"II A",IF(G26&lt;=13.14,"III A",IF(G26&lt;=14.74,"I JA",IF(G26&lt;=15.94,"II JA",IF(G26&lt;=16.74,"III JA")))))))))))</f>
        <v/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F7BB1-BB91-4695-8FE2-73D52FDCC802}">
  <sheetPr>
    <tabColor rgb="FFFFFF00"/>
    <pageSetUpPr fitToPage="1"/>
  </sheetPr>
  <dimension ref="A1:X773"/>
  <sheetViews>
    <sheetView topLeftCell="A4" workbookViewId="0">
      <selection activeCell="L23" sqref="L23"/>
    </sheetView>
  </sheetViews>
  <sheetFormatPr defaultColWidth="13.33203125" defaultRowHeight="15" customHeight="1"/>
  <cols>
    <col min="1" max="1" width="5.5546875" style="3" customWidth="1"/>
    <col min="2" max="2" width="10.109375" style="3" customWidth="1"/>
    <col min="3" max="3" width="11" style="3" customWidth="1"/>
    <col min="4" max="4" width="10.33203125" style="3" bestFit="1" customWidth="1"/>
    <col min="5" max="5" width="16.109375" style="3" customWidth="1"/>
    <col min="6" max="6" width="14.21875" style="3" customWidth="1"/>
    <col min="7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115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208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12">
        <v>1</v>
      </c>
      <c r="B7" s="65" t="s">
        <v>197</v>
      </c>
      <c r="C7" s="66" t="s">
        <v>198</v>
      </c>
      <c r="D7" s="67">
        <v>39883</v>
      </c>
      <c r="E7" s="68" t="s">
        <v>519</v>
      </c>
      <c r="F7" s="68" t="s">
        <v>401</v>
      </c>
      <c r="G7" s="41">
        <v>11.7</v>
      </c>
      <c r="H7" s="42">
        <v>2.7</v>
      </c>
      <c r="I7" s="17">
        <v>11.95</v>
      </c>
      <c r="J7" s="42">
        <v>0.7</v>
      </c>
      <c r="K7" s="18" t="str">
        <f t="shared" ref="K7:K12" si="0">IF(ISBLANK(G7),"",IF(G7&gt;16.74,"",IF(G7&lt;=10.28,"TSM",IF(G7&lt;=10.58,"SM",IF(G7&lt;=10.9,"KSM",IF(G7&lt;=11.35,"I A",IF(G7&lt;=12,"II A",IF(G7&lt;=13.14,"III A",IF(G7&lt;=14.74,"I JA",IF(G7&lt;=15.94,"II JA",IF(G7&lt;=16.74,"III JA")))))))))))</f>
        <v>II A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65" t="s">
        <v>81</v>
      </c>
      <c r="C8" s="66" t="s">
        <v>302</v>
      </c>
      <c r="D8" s="67">
        <v>40079</v>
      </c>
      <c r="E8" s="68" t="s">
        <v>298</v>
      </c>
      <c r="F8" s="68" t="s">
        <v>299</v>
      </c>
      <c r="G8" s="41">
        <v>12</v>
      </c>
      <c r="H8" s="42">
        <v>3.1</v>
      </c>
      <c r="I8" s="17">
        <v>12.14</v>
      </c>
      <c r="J8" s="42">
        <v>0.7</v>
      </c>
      <c r="K8" s="18" t="str">
        <f t="shared" si="0"/>
        <v>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65" t="s">
        <v>176</v>
      </c>
      <c r="C9" s="66" t="s">
        <v>177</v>
      </c>
      <c r="D9" s="67" t="s">
        <v>178</v>
      </c>
      <c r="E9" s="68" t="s">
        <v>166</v>
      </c>
      <c r="F9" s="68" t="s">
        <v>167</v>
      </c>
      <c r="G9" s="41">
        <v>12.09</v>
      </c>
      <c r="H9" s="42">
        <v>2.7</v>
      </c>
      <c r="I9" s="17">
        <v>12.24</v>
      </c>
      <c r="J9" s="42">
        <v>0.7</v>
      </c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65" t="s">
        <v>461</v>
      </c>
      <c r="C10" s="66" t="s">
        <v>112</v>
      </c>
      <c r="D10" s="67" t="s">
        <v>113</v>
      </c>
      <c r="E10" s="68" t="s">
        <v>149</v>
      </c>
      <c r="F10" s="68" t="s">
        <v>110</v>
      </c>
      <c r="G10" s="41">
        <v>12.77</v>
      </c>
      <c r="H10" s="42">
        <v>2.7</v>
      </c>
      <c r="I10" s="17">
        <v>12.93</v>
      </c>
      <c r="J10" s="42">
        <v>0.7</v>
      </c>
      <c r="K10" s="18" t="str">
        <f t="shared" si="0"/>
        <v>III 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65" t="s">
        <v>274</v>
      </c>
      <c r="C11" s="66" t="s">
        <v>413</v>
      </c>
      <c r="D11" s="67">
        <v>40062</v>
      </c>
      <c r="E11" s="68" t="s">
        <v>519</v>
      </c>
      <c r="F11" s="68" t="s">
        <v>401</v>
      </c>
      <c r="G11" s="41">
        <v>13.47</v>
      </c>
      <c r="H11" s="42">
        <v>3.1</v>
      </c>
      <c r="I11" s="17">
        <v>13.77</v>
      </c>
      <c r="J11" s="42">
        <v>0.7</v>
      </c>
      <c r="K11" s="18" t="str">
        <f t="shared" si="0"/>
        <v>I JA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 thickBot="1">
      <c r="A12" s="256"/>
      <c r="B12" s="257"/>
      <c r="C12" s="258"/>
      <c r="D12" s="259"/>
      <c r="E12" s="260"/>
      <c r="F12" s="260"/>
      <c r="G12" s="253"/>
      <c r="H12" s="254"/>
      <c r="I12" s="255"/>
      <c r="J12" s="42"/>
      <c r="K12" s="18" t="str">
        <f t="shared" si="0"/>
        <v/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 thickBot="1">
      <c r="A13" s="6" t="s">
        <v>208</v>
      </c>
      <c r="B13" s="7" t="s">
        <v>0</v>
      </c>
      <c r="C13" s="8" t="s">
        <v>1</v>
      </c>
      <c r="D13" s="9" t="s">
        <v>21</v>
      </c>
      <c r="E13" s="9" t="s">
        <v>22</v>
      </c>
      <c r="F13" s="9" t="s">
        <v>23</v>
      </c>
      <c r="G13" s="10" t="s">
        <v>24</v>
      </c>
      <c r="H13" s="10" t="s">
        <v>38</v>
      </c>
      <c r="I13" s="10" t="s">
        <v>39</v>
      </c>
      <c r="J13" s="10" t="s">
        <v>38</v>
      </c>
      <c r="K13" s="11" t="s">
        <v>25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7.25" customHeight="1">
      <c r="A14" s="12" t="s">
        <v>119</v>
      </c>
      <c r="B14" s="65" t="s">
        <v>463</v>
      </c>
      <c r="C14" s="66" t="s">
        <v>152</v>
      </c>
      <c r="D14" s="67" t="s">
        <v>153</v>
      </c>
      <c r="E14" s="68" t="s">
        <v>149</v>
      </c>
      <c r="F14" s="68" t="s">
        <v>110</v>
      </c>
      <c r="G14" s="41">
        <v>11.57</v>
      </c>
      <c r="H14" s="42">
        <v>2.7</v>
      </c>
      <c r="I14" s="17" t="s">
        <v>119</v>
      </c>
      <c r="J14" s="42"/>
      <c r="K14" s="18" t="str">
        <f>IF(ISBLANK(G14),"",IF(G14&gt;16.74,"",IF(G14&lt;=10.28,"TSM",IF(G14&lt;=10.58,"SM",IF(G14&lt;=10.9,"KSM",IF(G14&lt;=11.35,"I A",IF(G14&lt;=12,"II A",IF(G14&lt;=13.14,"III A",IF(G14&lt;=14.74,"I JA",IF(G14&lt;=15.94,"II JA",IF(G14&lt;=16.74,"III JA")))))))))))</f>
        <v>II A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/>
      <c r="B15" s="65" t="s">
        <v>476</v>
      </c>
      <c r="C15" s="66" t="s">
        <v>477</v>
      </c>
      <c r="D15" s="67" t="s">
        <v>135</v>
      </c>
      <c r="E15" s="68" t="s">
        <v>149</v>
      </c>
      <c r="F15" s="68" t="s">
        <v>484</v>
      </c>
      <c r="G15" s="41" t="s">
        <v>504</v>
      </c>
      <c r="H15" s="42">
        <v>3.1</v>
      </c>
      <c r="I15" s="17"/>
      <c r="J15" s="42"/>
      <c r="K15" s="18" t="str">
        <f>IF(ISBLANK(G15),"",IF(G15&gt;16.74,"",IF(G15&lt;=10.28,"TSM",IF(G15&lt;=10.58,"SM",IF(G15&lt;=10.9,"KSM",IF(G15&lt;=11.35,"I A",IF(G15&lt;=12,"II A",IF(G15&lt;=13.14,"III A",IF(G15&lt;=14.74,"I JA",IF(G15&lt;=15.94,"II JA",IF(G15&lt;=16.74,"III JA")))))))))))</f>
        <v/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12"/>
      <c r="B16" s="65" t="s">
        <v>43</v>
      </c>
      <c r="C16" s="66" t="s">
        <v>80</v>
      </c>
      <c r="D16" s="67">
        <v>40444</v>
      </c>
      <c r="E16" s="68" t="s">
        <v>201</v>
      </c>
      <c r="F16" s="68" t="s">
        <v>79</v>
      </c>
      <c r="G16" s="41" t="s">
        <v>504</v>
      </c>
      <c r="H16" s="42"/>
      <c r="I16" s="17"/>
      <c r="J16" s="42"/>
      <c r="K16" s="18" t="str">
        <f t="shared" ref="K16" si="1">IF(ISBLANK(G16),"",IF(G16&gt;16.74,"",IF(G16&lt;=10.28,"TSM",IF(G16&lt;=10.58,"SM",IF(G16&lt;=10.9,"KSM",IF(G16&lt;=11.35,"I A",IF(G16&lt;=12,"II A",IF(G16&lt;=13.14,"III A",IF(G16&lt;=14.74,"I JA",IF(G16&lt;=15.94,"II JA",IF(G16&lt;=16.74,"III JA")))))))))))</f>
        <v/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8" spans="1:24" ht="12.75" customHeight="1">
      <c r="A18" s="2"/>
      <c r="B18" s="2"/>
      <c r="C18" s="2"/>
      <c r="D18" s="2"/>
      <c r="E18" s="2"/>
      <c r="F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</sheetData>
  <sortState xmlns:xlrd2="http://schemas.microsoft.com/office/spreadsheetml/2017/richdata2" ref="A7:X12">
    <sortCondition ref="I7:I12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X776"/>
  <sheetViews>
    <sheetView workbookViewId="0">
      <selection activeCell="H18" sqref="H18"/>
    </sheetView>
  </sheetViews>
  <sheetFormatPr defaultColWidth="13.33203125" defaultRowHeight="15" customHeight="1"/>
  <cols>
    <col min="1" max="1" width="5.5546875" style="3" customWidth="1"/>
    <col min="2" max="2" width="10.109375" style="3" customWidth="1"/>
    <col min="3" max="3" width="11" style="3" customWidth="1"/>
    <col min="4" max="4" width="10.33203125" style="3" bestFit="1" customWidth="1"/>
    <col min="5" max="5" width="14.33203125" style="3" bestFit="1" customWidth="1"/>
    <col min="6" max="6" width="14.21875" style="3" customWidth="1"/>
    <col min="7" max="11" width="5.33203125" style="3" customWidth="1"/>
    <col min="12" max="24" width="8.33203125" style="3" customWidth="1"/>
    <col min="25" max="16384" width="13.33203125" style="3"/>
  </cols>
  <sheetData>
    <row r="1" spans="1:24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5" t="s">
        <v>26</v>
      </c>
      <c r="C4" s="5"/>
      <c r="D4" s="5" t="s">
        <v>115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"/>
      <c r="B5" s="2"/>
      <c r="C5" s="2"/>
      <c r="D5" s="2">
        <v>1</v>
      </c>
      <c r="E5" s="2" t="s">
        <v>19</v>
      </c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6" t="s">
        <v>20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10" t="s">
        <v>38</v>
      </c>
      <c r="I6" s="10" t="s">
        <v>39</v>
      </c>
      <c r="J6" s="10" t="s">
        <v>38</v>
      </c>
      <c r="K6" s="11" t="s">
        <v>25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7.25" customHeight="1">
      <c r="A7" s="12">
        <v>1</v>
      </c>
      <c r="B7" s="65"/>
      <c r="C7" s="66"/>
      <c r="D7" s="67"/>
      <c r="E7" s="68"/>
      <c r="F7" s="68"/>
      <c r="G7" s="41"/>
      <c r="H7" s="42"/>
      <c r="I7" s="17"/>
      <c r="J7" s="42"/>
      <c r="K7" s="18" t="str">
        <f t="shared" ref="K7:K12" si="0">IF(ISBLANK(G7),"",IF(G7&gt;16.74,"",IF(G7&lt;=10.28,"TSM",IF(G7&lt;=10.58,"SM",IF(G7&lt;=10.9,"KSM",IF(G7&lt;=11.35,"I A",IF(G7&lt;=12,"II A",IF(G7&lt;=13.14,"III A",IF(G7&lt;=14.74,"I JA",IF(G7&lt;=15.94,"II JA",IF(G7&lt;=16.74,"III JA")))))))))))</f>
        <v/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7.25" customHeight="1">
      <c r="A8" s="12">
        <v>2</v>
      </c>
      <c r="B8" s="65" t="s">
        <v>463</v>
      </c>
      <c r="C8" s="66" t="s">
        <v>152</v>
      </c>
      <c r="D8" s="67" t="s">
        <v>153</v>
      </c>
      <c r="E8" s="68" t="s">
        <v>149</v>
      </c>
      <c r="F8" s="68" t="s">
        <v>110</v>
      </c>
      <c r="G8" s="41">
        <v>11.57</v>
      </c>
      <c r="H8" s="42">
        <v>2.7</v>
      </c>
      <c r="I8" s="17" t="s">
        <v>119</v>
      </c>
      <c r="J8" s="42"/>
      <c r="K8" s="18" t="str">
        <f t="shared" si="0"/>
        <v>II A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7.25" customHeight="1">
      <c r="A9" s="12">
        <v>3</v>
      </c>
      <c r="B9" s="65" t="s">
        <v>461</v>
      </c>
      <c r="C9" s="66" t="s">
        <v>112</v>
      </c>
      <c r="D9" s="67" t="s">
        <v>113</v>
      </c>
      <c r="E9" s="68" t="s">
        <v>149</v>
      </c>
      <c r="F9" s="68" t="s">
        <v>110</v>
      </c>
      <c r="G9" s="41">
        <v>12.77</v>
      </c>
      <c r="H9" s="42">
        <v>2.7</v>
      </c>
      <c r="I9" s="17"/>
      <c r="J9" s="42"/>
      <c r="K9" s="18" t="str">
        <f t="shared" si="0"/>
        <v>III A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7.25" customHeight="1">
      <c r="A10" s="12">
        <v>4</v>
      </c>
      <c r="B10" s="65" t="s">
        <v>197</v>
      </c>
      <c r="C10" s="66" t="s">
        <v>198</v>
      </c>
      <c r="D10" s="67">
        <v>39883</v>
      </c>
      <c r="E10" s="68" t="s">
        <v>486</v>
      </c>
      <c r="F10" s="68" t="s">
        <v>401</v>
      </c>
      <c r="G10" s="41">
        <v>11.7</v>
      </c>
      <c r="H10" s="42">
        <v>2.7</v>
      </c>
      <c r="I10" s="17"/>
      <c r="J10" s="42"/>
      <c r="K10" s="18" t="str">
        <f t="shared" si="0"/>
        <v>II A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7.25" customHeight="1">
      <c r="A11" s="12">
        <v>5</v>
      </c>
      <c r="B11" s="65" t="s">
        <v>176</v>
      </c>
      <c r="C11" s="66" t="s">
        <v>177</v>
      </c>
      <c r="D11" s="67" t="s">
        <v>178</v>
      </c>
      <c r="E11" s="68" t="s">
        <v>166</v>
      </c>
      <c r="F11" s="68" t="s">
        <v>167</v>
      </c>
      <c r="G11" s="41">
        <v>12.09</v>
      </c>
      <c r="H11" s="42">
        <v>2.7</v>
      </c>
      <c r="I11" s="17"/>
      <c r="J11" s="42"/>
      <c r="K11" s="18" t="str">
        <f t="shared" si="0"/>
        <v>III A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7.25" customHeight="1">
      <c r="A12" s="25">
        <v>6</v>
      </c>
      <c r="B12" s="78"/>
      <c r="C12" s="78"/>
      <c r="D12" s="78"/>
      <c r="E12" s="78"/>
      <c r="F12" s="78"/>
      <c r="G12" s="237"/>
      <c r="H12" s="42"/>
      <c r="I12" s="17"/>
      <c r="J12" s="42"/>
      <c r="K12" s="18" t="str">
        <f t="shared" si="0"/>
        <v/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19"/>
      <c r="B13" s="19"/>
      <c r="C13" s="19"/>
      <c r="D13" s="2">
        <v>2</v>
      </c>
      <c r="E13" s="2" t="s">
        <v>19</v>
      </c>
      <c r="F13" s="40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</row>
    <row r="14" spans="1:24" ht="17.25" customHeight="1">
      <c r="A14" s="12">
        <v>1</v>
      </c>
      <c r="B14" s="65"/>
      <c r="C14" s="66"/>
      <c r="D14" s="67"/>
      <c r="E14" s="68"/>
      <c r="F14" s="68"/>
      <c r="G14" s="41"/>
      <c r="H14" s="42"/>
      <c r="I14" s="17"/>
      <c r="J14" s="42"/>
      <c r="K14" s="18" t="str">
        <f t="shared" ref="K14:K19" si="1">IF(ISBLANK(G14),"",IF(G14&gt;16.74,"",IF(G14&lt;=10.28,"TSM",IF(G14&lt;=10.58,"SM",IF(G14&lt;=10.9,"KSM",IF(G14&lt;=11.35,"I A",IF(G14&lt;=12,"II A",IF(G14&lt;=13.14,"III A",IF(G14&lt;=14.74,"I JA",IF(G14&lt;=15.94,"II JA",IF(G14&lt;=16.74,"III JA")))))))))))</f>
        <v/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7.25" customHeight="1">
      <c r="A15" s="12">
        <v>2</v>
      </c>
      <c r="B15" s="65" t="s">
        <v>476</v>
      </c>
      <c r="C15" s="66" t="s">
        <v>477</v>
      </c>
      <c r="D15" s="67" t="s">
        <v>135</v>
      </c>
      <c r="E15" s="68" t="s">
        <v>149</v>
      </c>
      <c r="F15" s="68" t="s">
        <v>484</v>
      </c>
      <c r="G15" s="41" t="s">
        <v>504</v>
      </c>
      <c r="H15" s="42">
        <v>3.1</v>
      </c>
      <c r="I15" s="17"/>
      <c r="J15" s="42"/>
      <c r="K15" s="18" t="str">
        <f t="shared" si="1"/>
        <v/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7.25" customHeight="1">
      <c r="A16" s="12">
        <v>3</v>
      </c>
      <c r="B16" s="65" t="s">
        <v>274</v>
      </c>
      <c r="C16" s="66" t="s">
        <v>413</v>
      </c>
      <c r="D16" s="67">
        <v>40062</v>
      </c>
      <c r="E16" s="68" t="s">
        <v>486</v>
      </c>
      <c r="F16" s="68" t="s">
        <v>401</v>
      </c>
      <c r="G16" s="41">
        <v>13.47</v>
      </c>
      <c r="H16" s="42">
        <v>3.1</v>
      </c>
      <c r="I16" s="17"/>
      <c r="J16" s="42"/>
      <c r="K16" s="18" t="str">
        <f t="shared" si="1"/>
        <v>I JA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7.25" customHeight="1">
      <c r="A17" s="12">
        <v>4</v>
      </c>
      <c r="B17" s="65" t="s">
        <v>81</v>
      </c>
      <c r="C17" s="66" t="s">
        <v>302</v>
      </c>
      <c r="D17" s="67">
        <v>40079</v>
      </c>
      <c r="E17" s="68" t="s">
        <v>298</v>
      </c>
      <c r="F17" s="68" t="s">
        <v>299</v>
      </c>
      <c r="G17" s="41">
        <v>12</v>
      </c>
      <c r="H17" s="42">
        <v>3.1</v>
      </c>
      <c r="I17" s="17"/>
      <c r="J17" s="42"/>
      <c r="K17" s="18" t="str">
        <f t="shared" si="1"/>
        <v>II A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7.25" customHeight="1">
      <c r="A18" s="12">
        <v>5</v>
      </c>
      <c r="B18" s="65" t="s">
        <v>43</v>
      </c>
      <c r="C18" s="66" t="s">
        <v>80</v>
      </c>
      <c r="D18" s="67">
        <v>40444</v>
      </c>
      <c r="E18" s="68" t="s">
        <v>380</v>
      </c>
      <c r="F18" s="68" t="s">
        <v>79</v>
      </c>
      <c r="G18" s="41" t="s">
        <v>504</v>
      </c>
      <c r="H18" s="42">
        <v>3.1</v>
      </c>
      <c r="I18" s="17"/>
      <c r="J18" s="42"/>
      <c r="K18" s="18" t="str">
        <f t="shared" si="1"/>
        <v/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7.25" customHeight="1">
      <c r="A19" s="12">
        <v>6</v>
      </c>
      <c r="B19" s="65"/>
      <c r="C19" s="66"/>
      <c r="D19" s="67"/>
      <c r="E19" s="68"/>
      <c r="F19" s="68"/>
      <c r="G19" s="41"/>
      <c r="H19" s="42"/>
      <c r="I19" s="17"/>
      <c r="J19" s="42"/>
      <c r="K19" s="18" t="str">
        <f t="shared" si="1"/>
        <v/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1" spans="1:24" ht="12.75" customHeight="1">
      <c r="A21" s="2"/>
      <c r="B21" s="2"/>
      <c r="C21" s="2"/>
      <c r="D21" s="2"/>
      <c r="E21" s="2"/>
      <c r="F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40AEE-04CF-4257-B79B-CFB93367CF5B}">
  <sheetPr>
    <tabColor rgb="FFFFFF00"/>
  </sheetPr>
  <dimension ref="A1:W880"/>
  <sheetViews>
    <sheetView zoomScaleNormal="100" workbookViewId="0">
      <selection activeCell="D28" sqref="D28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10.33203125" style="3" customWidth="1"/>
    <col min="4" max="4" width="13.33203125" style="3" bestFit="1" customWidth="1"/>
    <col min="5" max="5" width="11.21875" style="3" customWidth="1"/>
    <col min="6" max="6" width="11.5546875" style="3" customWidth="1"/>
    <col min="7" max="7" width="16.5546875" style="3" customWidth="1"/>
    <col min="8" max="8" width="7.5546875" style="3" customWidth="1"/>
    <col min="9" max="10" width="5.5546875" style="3" customWidth="1"/>
    <col min="11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37</v>
      </c>
      <c r="H4" s="2"/>
      <c r="I4" s="2"/>
    </row>
    <row r="5" spans="1:23" ht="12" customHeight="1" thickBot="1">
      <c r="A5" s="2"/>
      <c r="B5" s="2"/>
      <c r="C5" s="2"/>
      <c r="D5" s="2"/>
      <c r="E5" s="21"/>
      <c r="F5" s="20"/>
      <c r="G5" s="21"/>
      <c r="H5" s="2"/>
      <c r="I5" s="2"/>
    </row>
    <row r="6" spans="1:23" ht="17.25" customHeight="1" thickBot="1">
      <c r="A6" s="6" t="s">
        <v>208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38</v>
      </c>
      <c r="J6" s="24" t="s">
        <v>30</v>
      </c>
    </row>
    <row r="7" spans="1:23" ht="12" customHeight="1">
      <c r="A7" s="12">
        <v>1</v>
      </c>
      <c r="B7" s="25"/>
      <c r="C7" s="55" t="s">
        <v>187</v>
      </c>
      <c r="D7" s="56" t="s">
        <v>188</v>
      </c>
      <c r="E7" s="57">
        <v>40780</v>
      </c>
      <c r="F7" s="58" t="s">
        <v>380</v>
      </c>
      <c r="G7" s="58" t="s">
        <v>401</v>
      </c>
      <c r="H7" s="69">
        <v>28.03</v>
      </c>
      <c r="I7" s="42">
        <v>1.4</v>
      </c>
      <c r="J7" s="27" t="str">
        <f t="shared" ref="J7:J26" si="0">IF(ISBLANK(H7),"",IF(H7&gt;36.24,"",IF(H7&lt;=23.3,"TSM",IF(H7&lt;=24.24,"SM",IF(H7&lt;=25.45,"KSM",IF(H7&lt;=26.85,"I A",IF(H7&lt;=28.74,"II A",IF(H7&lt;=31.24,"III A",IF(H7&lt;=33.24,"I JA",IF(H7&lt;=34.94,"II JA",IF(H7&lt;=36.24,"III JA")))))))))))</f>
        <v>II A</v>
      </c>
    </row>
    <row r="8" spans="1:23" ht="12" customHeight="1">
      <c r="A8" s="12">
        <v>2</v>
      </c>
      <c r="B8" s="25"/>
      <c r="C8" s="55" t="s">
        <v>100</v>
      </c>
      <c r="D8" s="56" t="s">
        <v>186</v>
      </c>
      <c r="E8" s="57">
        <v>41397</v>
      </c>
      <c r="F8" s="58" t="s">
        <v>380</v>
      </c>
      <c r="G8" s="58" t="s">
        <v>83</v>
      </c>
      <c r="H8" s="69">
        <v>28.21</v>
      </c>
      <c r="I8" s="42">
        <v>1.4</v>
      </c>
      <c r="J8" s="27" t="str">
        <f t="shared" si="0"/>
        <v>II A</v>
      </c>
    </row>
    <row r="9" spans="1:23" ht="12" customHeight="1">
      <c r="A9" s="12">
        <v>3</v>
      </c>
      <c r="B9" s="25"/>
      <c r="C9" s="55" t="s">
        <v>86</v>
      </c>
      <c r="D9" s="56" t="s">
        <v>85</v>
      </c>
      <c r="E9" s="57">
        <v>41045</v>
      </c>
      <c r="F9" s="58" t="s">
        <v>380</v>
      </c>
      <c r="G9" s="58" t="s">
        <v>83</v>
      </c>
      <c r="H9" s="69">
        <v>29.49</v>
      </c>
      <c r="I9" s="42">
        <v>1.4</v>
      </c>
      <c r="J9" s="27" t="str">
        <f t="shared" si="0"/>
        <v>III A</v>
      </c>
    </row>
    <row r="10" spans="1:23" ht="15.6" customHeight="1">
      <c r="A10" s="12">
        <v>4</v>
      </c>
      <c r="B10" s="25"/>
      <c r="C10" s="55" t="s">
        <v>18</v>
      </c>
      <c r="D10" s="56" t="s">
        <v>194</v>
      </c>
      <c r="E10" s="57">
        <v>41425</v>
      </c>
      <c r="F10" s="58" t="s">
        <v>380</v>
      </c>
      <c r="G10" s="58" t="s">
        <v>401</v>
      </c>
      <c r="H10" s="268">
        <v>29.68</v>
      </c>
      <c r="I10" s="42">
        <v>2.2999999999999998</v>
      </c>
      <c r="J10" s="27" t="str">
        <f t="shared" si="0"/>
        <v>III A</v>
      </c>
    </row>
    <row r="11" spans="1:23" ht="12" customHeight="1">
      <c r="A11" s="12">
        <v>5</v>
      </c>
      <c r="B11" s="25"/>
      <c r="C11" s="55" t="s">
        <v>10</v>
      </c>
      <c r="D11" s="56" t="s">
        <v>124</v>
      </c>
      <c r="E11" s="57">
        <v>41327</v>
      </c>
      <c r="F11" s="58" t="s">
        <v>380</v>
      </c>
      <c r="G11" s="58" t="s">
        <v>401</v>
      </c>
      <c r="H11" s="32">
        <v>31.73</v>
      </c>
      <c r="I11" s="42">
        <v>1.4</v>
      </c>
      <c r="J11" s="27" t="str">
        <f t="shared" si="0"/>
        <v>I JA</v>
      </c>
    </row>
    <row r="12" spans="1:23" ht="12" customHeight="1">
      <c r="A12" s="12">
        <v>6</v>
      </c>
      <c r="B12" s="25"/>
      <c r="C12" s="55" t="s">
        <v>160</v>
      </c>
      <c r="D12" s="56" t="s">
        <v>199</v>
      </c>
      <c r="E12" s="57">
        <v>40974</v>
      </c>
      <c r="F12" s="58" t="s">
        <v>380</v>
      </c>
      <c r="G12" s="58" t="s">
        <v>401</v>
      </c>
      <c r="H12" s="69">
        <v>31.77</v>
      </c>
      <c r="I12" s="42">
        <v>1.2</v>
      </c>
      <c r="J12" s="27" t="str">
        <f t="shared" si="0"/>
        <v>I JA</v>
      </c>
    </row>
    <row r="13" spans="1:23" ht="12" customHeight="1">
      <c r="A13" s="12">
        <v>7</v>
      </c>
      <c r="B13" s="25"/>
      <c r="C13" s="55" t="s">
        <v>195</v>
      </c>
      <c r="D13" s="56" t="s">
        <v>41</v>
      </c>
      <c r="E13" s="57" t="s">
        <v>273</v>
      </c>
      <c r="F13" s="58" t="s">
        <v>245</v>
      </c>
      <c r="G13" s="58" t="s">
        <v>69</v>
      </c>
      <c r="H13" s="268">
        <v>31.83</v>
      </c>
      <c r="I13" s="42">
        <v>1.5</v>
      </c>
      <c r="J13" s="27" t="str">
        <f t="shared" si="0"/>
        <v>I JA</v>
      </c>
    </row>
    <row r="14" spans="1:23" ht="12" customHeight="1">
      <c r="A14" s="12">
        <v>8</v>
      </c>
      <c r="B14" s="25"/>
      <c r="C14" s="72" t="s">
        <v>137</v>
      </c>
      <c r="D14" s="73" t="s">
        <v>138</v>
      </c>
      <c r="E14" s="74" t="s">
        <v>136</v>
      </c>
      <c r="F14" s="75" t="s">
        <v>245</v>
      </c>
      <c r="G14" s="75" t="s">
        <v>69</v>
      </c>
      <c r="H14" s="268">
        <v>32.44</v>
      </c>
      <c r="I14" s="42">
        <v>1.2</v>
      </c>
      <c r="J14" s="27" t="str">
        <f t="shared" si="0"/>
        <v>I JA</v>
      </c>
    </row>
    <row r="15" spans="1:23" ht="12" customHeight="1">
      <c r="A15" s="12">
        <v>9</v>
      </c>
      <c r="B15" s="25"/>
      <c r="C15" s="55" t="s">
        <v>267</v>
      </c>
      <c r="D15" s="56" t="s">
        <v>268</v>
      </c>
      <c r="E15" s="57" t="s">
        <v>269</v>
      </c>
      <c r="F15" s="58" t="s">
        <v>245</v>
      </c>
      <c r="G15" s="58" t="s">
        <v>69</v>
      </c>
      <c r="H15" s="32">
        <v>32.57</v>
      </c>
      <c r="I15" s="42">
        <v>1.5</v>
      </c>
      <c r="J15" s="27" t="str">
        <f t="shared" si="0"/>
        <v>I JA</v>
      </c>
    </row>
    <row r="16" spans="1:23" ht="12" customHeight="1">
      <c r="A16" s="12">
        <v>10</v>
      </c>
      <c r="B16" s="25"/>
      <c r="C16" s="55" t="s">
        <v>75</v>
      </c>
      <c r="D16" s="56" t="s">
        <v>129</v>
      </c>
      <c r="E16" s="57" t="s">
        <v>130</v>
      </c>
      <c r="F16" s="58" t="s">
        <v>245</v>
      </c>
      <c r="G16" s="58" t="s">
        <v>46</v>
      </c>
      <c r="H16" s="69">
        <v>33.57</v>
      </c>
      <c r="I16" s="42">
        <v>1.2</v>
      </c>
      <c r="J16" s="27" t="str">
        <f t="shared" si="0"/>
        <v>II JA</v>
      </c>
    </row>
    <row r="17" spans="1:10" ht="12" customHeight="1">
      <c r="A17" s="12">
        <v>11</v>
      </c>
      <c r="B17" s="25"/>
      <c r="C17" s="55" t="s">
        <v>180</v>
      </c>
      <c r="D17" s="56" t="s">
        <v>422</v>
      </c>
      <c r="E17" s="57" t="s">
        <v>423</v>
      </c>
      <c r="F17" s="58" t="s">
        <v>380</v>
      </c>
      <c r="G17" s="58" t="s">
        <v>421</v>
      </c>
      <c r="H17" s="69">
        <v>33.85</v>
      </c>
      <c r="I17" s="42">
        <v>1.5</v>
      </c>
      <c r="J17" s="27" t="str">
        <f t="shared" si="0"/>
        <v>II JA</v>
      </c>
    </row>
    <row r="18" spans="1:10" ht="12" customHeight="1">
      <c r="A18" s="12">
        <v>12</v>
      </c>
      <c r="B18" s="25"/>
      <c r="C18" s="55" t="s">
        <v>156</v>
      </c>
      <c r="D18" s="56" t="s">
        <v>345</v>
      </c>
      <c r="E18" s="57" t="s">
        <v>346</v>
      </c>
      <c r="F18" s="58" t="s">
        <v>166</v>
      </c>
      <c r="G18" s="58" t="s">
        <v>226</v>
      </c>
      <c r="H18" s="69">
        <v>34.130000000000003</v>
      </c>
      <c r="I18" s="42">
        <v>2.2999999999999998</v>
      </c>
      <c r="J18" s="27" t="str">
        <f t="shared" si="0"/>
        <v>II JA</v>
      </c>
    </row>
    <row r="19" spans="1:10" ht="12" customHeight="1">
      <c r="A19" s="12">
        <v>13</v>
      </c>
      <c r="B19" s="25"/>
      <c r="C19" s="55" t="s">
        <v>270</v>
      </c>
      <c r="D19" s="56" t="s">
        <v>271</v>
      </c>
      <c r="E19" s="57" t="s">
        <v>272</v>
      </c>
      <c r="F19" s="58" t="s">
        <v>245</v>
      </c>
      <c r="G19" s="58" t="s">
        <v>69</v>
      </c>
      <c r="H19" s="32">
        <v>34.26</v>
      </c>
      <c r="I19" s="42">
        <v>1.6</v>
      </c>
      <c r="J19" s="27" t="str">
        <f t="shared" si="0"/>
        <v>II JA</v>
      </c>
    </row>
    <row r="20" spans="1:10" ht="12" customHeight="1">
      <c r="A20" s="12">
        <v>14</v>
      </c>
      <c r="B20" s="25"/>
      <c r="C20" s="55" t="s">
        <v>241</v>
      </c>
      <c r="D20" s="56" t="s">
        <v>400</v>
      </c>
      <c r="E20" s="57">
        <v>41113</v>
      </c>
      <c r="F20" s="58" t="s">
        <v>380</v>
      </c>
      <c r="G20" s="58" t="s">
        <v>401</v>
      </c>
      <c r="H20" s="69">
        <v>34.61</v>
      </c>
      <c r="I20" s="42">
        <v>2.2999999999999998</v>
      </c>
      <c r="J20" s="27" t="str">
        <f t="shared" si="0"/>
        <v>II JA</v>
      </c>
    </row>
    <row r="21" spans="1:10" ht="12" customHeight="1">
      <c r="A21" s="12">
        <v>15</v>
      </c>
      <c r="B21" s="25"/>
      <c r="C21" s="55" t="s">
        <v>63</v>
      </c>
      <c r="D21" s="56" t="s">
        <v>341</v>
      </c>
      <c r="E21" s="57" t="s">
        <v>342</v>
      </c>
      <c r="F21" s="58" t="s">
        <v>166</v>
      </c>
      <c r="G21" s="58" t="s">
        <v>167</v>
      </c>
      <c r="H21" s="69">
        <v>35.119999999999997</v>
      </c>
      <c r="I21" s="42">
        <v>1.6</v>
      </c>
      <c r="J21" s="27" t="str">
        <f t="shared" si="0"/>
        <v>III JA</v>
      </c>
    </row>
    <row r="22" spans="1:10" ht="12" customHeight="1">
      <c r="A22" s="12">
        <v>16</v>
      </c>
      <c r="B22" s="25"/>
      <c r="C22" s="55" t="s">
        <v>78</v>
      </c>
      <c r="D22" s="56" t="s">
        <v>172</v>
      </c>
      <c r="E22" s="57" t="s">
        <v>173</v>
      </c>
      <c r="F22" s="58" t="s">
        <v>166</v>
      </c>
      <c r="G22" s="58" t="s">
        <v>167</v>
      </c>
      <c r="H22" s="268">
        <v>36.479999999999997</v>
      </c>
      <c r="I22" s="42">
        <v>1.6</v>
      </c>
      <c r="J22" s="27" t="str">
        <f t="shared" si="0"/>
        <v/>
      </c>
    </row>
    <row r="23" spans="1:10" ht="12" customHeight="1">
      <c r="A23" s="12"/>
      <c r="B23" s="25"/>
      <c r="C23" s="55" t="s">
        <v>467</v>
      </c>
      <c r="D23" s="56" t="s">
        <v>99</v>
      </c>
      <c r="E23" s="57" t="s">
        <v>468</v>
      </c>
      <c r="F23" s="58" t="s">
        <v>149</v>
      </c>
      <c r="G23" s="58" t="s">
        <v>466</v>
      </c>
      <c r="H23" s="32" t="s">
        <v>504</v>
      </c>
      <c r="I23" s="42">
        <v>2.2999999999999998</v>
      </c>
      <c r="J23" s="27" t="str">
        <f t="shared" si="0"/>
        <v/>
      </c>
    </row>
    <row r="24" spans="1:10" ht="12" customHeight="1">
      <c r="A24" s="12"/>
      <c r="B24" s="25"/>
      <c r="C24" s="55" t="s">
        <v>410</v>
      </c>
      <c r="D24" s="56" t="s">
        <v>411</v>
      </c>
      <c r="E24" s="57">
        <v>41921</v>
      </c>
      <c r="F24" s="58" t="s">
        <v>380</v>
      </c>
      <c r="G24" s="58" t="s">
        <v>401</v>
      </c>
      <c r="H24" s="69" t="s">
        <v>504</v>
      </c>
      <c r="I24" s="42">
        <v>1.5</v>
      </c>
      <c r="J24" s="27" t="str">
        <f t="shared" si="0"/>
        <v/>
      </c>
    </row>
    <row r="25" spans="1:10" ht="12" customHeight="1">
      <c r="A25" s="12"/>
      <c r="B25" s="25"/>
      <c r="C25" s="55" t="s">
        <v>164</v>
      </c>
      <c r="D25" s="56" t="s">
        <v>163</v>
      </c>
      <c r="E25" s="57" t="s">
        <v>460</v>
      </c>
      <c r="F25" s="58" t="s">
        <v>149</v>
      </c>
      <c r="G25" s="58" t="s">
        <v>150</v>
      </c>
      <c r="H25" s="69" t="s">
        <v>504</v>
      </c>
      <c r="I25" s="42">
        <v>1.2</v>
      </c>
      <c r="J25" s="27" t="str">
        <f t="shared" si="0"/>
        <v/>
      </c>
    </row>
    <row r="26" spans="1:10" ht="12" customHeight="1">
      <c r="A26" s="12"/>
      <c r="B26" s="25"/>
      <c r="C26" s="55" t="s">
        <v>195</v>
      </c>
      <c r="D26" s="56" t="s">
        <v>196</v>
      </c>
      <c r="E26" s="57">
        <v>41528</v>
      </c>
      <c r="F26" s="58" t="s">
        <v>380</v>
      </c>
      <c r="G26" s="58" t="s">
        <v>401</v>
      </c>
      <c r="H26" s="69" t="s">
        <v>504</v>
      </c>
      <c r="I26" s="42">
        <v>1.6</v>
      </c>
      <c r="J26" s="27" t="str">
        <f t="shared" si="0"/>
        <v/>
      </c>
    </row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</sheetData>
  <sortState xmlns:xlrd2="http://schemas.microsoft.com/office/spreadsheetml/2017/richdata2" ref="A7:J26">
    <sortCondition ref="H7:H26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W885"/>
  <sheetViews>
    <sheetView zoomScaleNormal="100" workbookViewId="0">
      <selection activeCell="N10" sqref="N10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10.33203125" style="3" customWidth="1"/>
    <col min="4" max="4" width="13.33203125" style="3" bestFit="1" customWidth="1"/>
    <col min="5" max="5" width="11.21875" style="3" customWidth="1"/>
    <col min="6" max="6" width="11.5546875" style="3" customWidth="1"/>
    <col min="7" max="7" width="16.5546875" style="3" customWidth="1"/>
    <col min="8" max="8" width="7.5546875" style="3" customWidth="1"/>
    <col min="9" max="10" width="5.5546875" style="3" customWidth="1"/>
    <col min="11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37</v>
      </c>
      <c r="H4" s="2"/>
      <c r="I4" s="2"/>
    </row>
    <row r="5" spans="1:23" ht="12" customHeight="1" thickBot="1">
      <c r="A5" s="2"/>
      <c r="B5" s="2"/>
      <c r="C5" s="2"/>
      <c r="D5" s="2"/>
      <c r="E5" s="21" t="s">
        <v>28</v>
      </c>
      <c r="F5" s="20" t="s">
        <v>19</v>
      </c>
      <c r="G5" s="21"/>
      <c r="H5" s="2"/>
      <c r="I5" s="2"/>
    </row>
    <row r="6" spans="1:23" ht="17.25" customHeight="1" thickBot="1">
      <c r="A6" s="6" t="s">
        <v>20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38</v>
      </c>
      <c r="J6" s="24" t="s">
        <v>30</v>
      </c>
    </row>
    <row r="7" spans="1:23" ht="12" customHeight="1">
      <c r="A7" s="12" t="s">
        <v>28</v>
      </c>
      <c r="B7" s="25"/>
      <c r="C7" s="55" t="s">
        <v>10</v>
      </c>
      <c r="D7" s="56" t="s">
        <v>124</v>
      </c>
      <c r="E7" s="57">
        <v>41327</v>
      </c>
      <c r="F7" s="58" t="s">
        <v>380</v>
      </c>
      <c r="G7" s="58" t="s">
        <v>401</v>
      </c>
      <c r="H7" s="69">
        <v>31.73</v>
      </c>
      <c r="I7" s="42">
        <v>1.4</v>
      </c>
      <c r="J7" s="27" t="str">
        <f>IF(ISBLANK(H7),"",IF(H7&gt;36.24,"",IF(H7&lt;=23.3,"TSM",IF(H7&lt;=24.24,"SM",IF(H7&lt;=25.45,"KSM",IF(H7&lt;=26.85,"I A",IF(H7&lt;=28.74,"II A",IF(H7&lt;=31.24,"III A",IF(H7&lt;=33.24,"I JA",IF(H7&lt;=34.94,"II JA",IF(H7&lt;=36.24,"III JA")))))))))))</f>
        <v>I JA</v>
      </c>
    </row>
    <row r="8" spans="1:23" ht="12" customHeight="1">
      <c r="A8" s="12" t="s">
        <v>31</v>
      </c>
      <c r="B8" s="25"/>
      <c r="C8" s="55" t="s">
        <v>187</v>
      </c>
      <c r="D8" s="56" t="s">
        <v>188</v>
      </c>
      <c r="E8" s="57">
        <v>40780</v>
      </c>
      <c r="F8" s="58" t="s">
        <v>380</v>
      </c>
      <c r="G8" s="58" t="s">
        <v>401</v>
      </c>
      <c r="H8" s="69">
        <v>28.03</v>
      </c>
      <c r="I8" s="3">
        <v>1.4</v>
      </c>
      <c r="J8" s="27" t="str">
        <f>IF(ISBLANK(H8),"",IF(H8&gt;36.24,"",IF(H8&lt;=23.3,"TSM",IF(H8&lt;=24.24,"SM",IF(H8&lt;=25.45,"KSM",IF(H8&lt;=26.85,"I A",IF(H8&lt;=28.74,"II A",IF(H8&lt;=31.24,"III A",IF(H8&lt;=33.24,"I JA",IF(H8&lt;=34.94,"II JA",IF(H8&lt;=36.24,"III JA")))))))))))</f>
        <v>II A</v>
      </c>
    </row>
    <row r="9" spans="1:23" ht="12" customHeight="1">
      <c r="A9" s="12" t="s">
        <v>32</v>
      </c>
      <c r="B9" s="25"/>
      <c r="C9" s="55" t="s">
        <v>100</v>
      </c>
      <c r="D9" s="56" t="s">
        <v>186</v>
      </c>
      <c r="E9" s="57">
        <v>41397</v>
      </c>
      <c r="F9" s="58" t="s">
        <v>380</v>
      </c>
      <c r="G9" s="58" t="s">
        <v>83</v>
      </c>
      <c r="H9" s="69">
        <v>28.21</v>
      </c>
      <c r="I9" s="42">
        <v>1.4</v>
      </c>
      <c r="J9" s="27" t="str">
        <f>IF(ISBLANK(H9),"",IF(H9&gt;36.24,"",IF(H9&lt;=23.3,"TSM",IF(H9&lt;=24.24,"SM",IF(H9&lt;=25.45,"KSM",IF(H9&lt;=26.85,"I A",IF(H9&lt;=28.74,"II A",IF(H9&lt;=31.24,"III A",IF(H9&lt;=33.24,"I JA",IF(H9&lt;=34.94,"II JA",IF(H9&lt;=36.24,"III JA")))))))))))</f>
        <v>II A</v>
      </c>
    </row>
    <row r="10" spans="1:23" ht="12" customHeight="1">
      <c r="A10" s="12" t="s">
        <v>33</v>
      </c>
      <c r="B10" s="25"/>
      <c r="C10" s="55" t="s">
        <v>86</v>
      </c>
      <c r="D10" s="56" t="s">
        <v>85</v>
      </c>
      <c r="E10" s="57">
        <v>41045</v>
      </c>
      <c r="F10" s="58" t="s">
        <v>380</v>
      </c>
      <c r="G10" s="58" t="s">
        <v>83</v>
      </c>
      <c r="H10" s="69">
        <v>29.49</v>
      </c>
      <c r="I10" s="3">
        <v>1.4</v>
      </c>
      <c r="J10" s="27" t="str">
        <f>IF(ISBLANK(H10),"",IF(H10&gt;36.24,"",IF(H10&lt;=23.3,"TSM",IF(H10&lt;=24.24,"SM",IF(H10&lt;=25.45,"KSM",IF(H10&lt;=26.85,"I A",IF(H10&lt;=28.74,"II A",IF(H10&lt;=31.24,"III A",IF(H10&lt;=33.24,"I JA",IF(H10&lt;=34.94,"II JA",IF(H10&lt;=36.24,"III JA")))))))))))</f>
        <v>III A</v>
      </c>
    </row>
    <row r="11" spans="1:23" ht="12" customHeight="1">
      <c r="A11" s="60"/>
      <c r="B11" s="60"/>
    </row>
    <row r="12" spans="1:23" ht="12" customHeight="1">
      <c r="A12" s="2"/>
      <c r="B12" s="2"/>
      <c r="C12" s="2"/>
      <c r="D12" s="2"/>
      <c r="E12" s="21">
        <v>2</v>
      </c>
      <c r="F12" s="20" t="s">
        <v>19</v>
      </c>
      <c r="G12" s="21"/>
      <c r="H12" s="2"/>
      <c r="I12" s="2"/>
    </row>
    <row r="13" spans="1:23" ht="12" customHeight="1">
      <c r="A13" s="12" t="s">
        <v>28</v>
      </c>
      <c r="B13" s="25"/>
      <c r="C13" s="55" t="s">
        <v>18</v>
      </c>
      <c r="D13" s="56" t="s">
        <v>194</v>
      </c>
      <c r="E13" s="57">
        <v>41425</v>
      </c>
      <c r="F13" s="58" t="s">
        <v>380</v>
      </c>
      <c r="G13" s="58" t="s">
        <v>401</v>
      </c>
      <c r="H13" s="26">
        <v>29.68</v>
      </c>
      <c r="I13" s="42">
        <v>2.2999999999999998</v>
      </c>
      <c r="J13" s="27" t="str">
        <f t="shared" ref="J13" si="0">IF(ISBLANK(H13),"",IF(H13&gt;36.24,"",IF(H13&lt;=23.3,"TSM",IF(H13&lt;=24.24,"SM",IF(H13&lt;=25.45,"KSM",IF(H13&lt;=26.85,"I A",IF(H13&lt;=28.74,"II A",IF(H13&lt;=31.24,"III A",IF(H13&lt;=33.24,"I JA",IF(H13&lt;=34.94,"II JA",IF(H13&lt;=36.24,"III JA")))))))))))</f>
        <v>III A</v>
      </c>
    </row>
    <row r="14" spans="1:23" ht="12" customHeight="1">
      <c r="A14" s="12" t="s">
        <v>31</v>
      </c>
      <c r="B14" s="25"/>
      <c r="C14" s="55" t="s">
        <v>241</v>
      </c>
      <c r="D14" s="56" t="s">
        <v>400</v>
      </c>
      <c r="E14" s="57">
        <v>41113</v>
      </c>
      <c r="F14" s="58" t="s">
        <v>380</v>
      </c>
      <c r="G14" s="58" t="s">
        <v>401</v>
      </c>
      <c r="H14" s="69">
        <v>34.61</v>
      </c>
      <c r="I14" s="42">
        <v>2.2999999999999998</v>
      </c>
      <c r="J14" s="27" t="str">
        <f>IF(ISBLANK(H14),"",IF(H14&gt;36.24,"",IF(H14&lt;=23.3,"TSM",IF(H14&lt;=24.24,"SM",IF(H14&lt;=25.45,"KSM",IF(H14&lt;=26.85,"I A",IF(H14&lt;=28.74,"II A",IF(H14&lt;=31.24,"III A",IF(H14&lt;=33.24,"I JA",IF(H14&lt;=34.94,"II JA",IF(H14&lt;=36.24,"III JA")))))))))))</f>
        <v>II JA</v>
      </c>
    </row>
    <row r="15" spans="1:23" ht="12" customHeight="1">
      <c r="A15" s="12" t="s">
        <v>32</v>
      </c>
      <c r="B15" s="25"/>
      <c r="C15" s="55" t="s">
        <v>467</v>
      </c>
      <c r="D15" s="56" t="s">
        <v>99</v>
      </c>
      <c r="E15" s="57" t="s">
        <v>468</v>
      </c>
      <c r="F15" s="58" t="s">
        <v>149</v>
      </c>
      <c r="G15" s="58" t="s">
        <v>466</v>
      </c>
      <c r="H15" s="69" t="s">
        <v>504</v>
      </c>
      <c r="I15" s="42">
        <v>2.2999999999999998</v>
      </c>
      <c r="J15" s="27" t="str">
        <f>IF(ISBLANK(H15),"",IF(H15&gt;36.24,"",IF(H15&lt;=23.3,"TSM",IF(H15&lt;=24.24,"SM",IF(H15&lt;=25.45,"KSM",IF(H15&lt;=26.85,"I A",IF(H15&lt;=28.74,"II A",IF(H15&lt;=31.24,"III A",IF(H15&lt;=33.24,"I JA",IF(H15&lt;=34.94,"II JA",IF(H15&lt;=36.24,"III JA")))))))))))</f>
        <v/>
      </c>
    </row>
    <row r="16" spans="1:23" ht="12" customHeight="1">
      <c r="A16" s="12" t="s">
        <v>33</v>
      </c>
      <c r="B16" s="25"/>
      <c r="C16" s="72" t="s">
        <v>156</v>
      </c>
      <c r="D16" s="73" t="s">
        <v>345</v>
      </c>
      <c r="E16" s="74" t="s">
        <v>346</v>
      </c>
      <c r="F16" s="75" t="s">
        <v>166</v>
      </c>
      <c r="G16" s="75" t="s">
        <v>226</v>
      </c>
      <c r="H16" s="69">
        <v>34.130000000000003</v>
      </c>
      <c r="I16" s="42">
        <v>2.2999999999999998</v>
      </c>
      <c r="J16" s="27" t="str">
        <f>IF(ISBLANK(H16),"",IF(H16&gt;36.24,"",IF(H16&lt;=23.3,"TSM",IF(H16&lt;=24.24,"SM",IF(H16&lt;=25.45,"KSM",IF(H16&lt;=26.85,"I A",IF(H16&lt;=28.74,"II A",IF(H16&lt;=31.24,"III A",IF(H16&lt;=33.24,"I JA",IF(H16&lt;=34.94,"II JA",IF(H16&lt;=36.24,"III JA")))))))))))</f>
        <v>II JA</v>
      </c>
    </row>
    <row r="17" spans="1:10" ht="12" customHeight="1">
      <c r="A17" s="2"/>
      <c r="B17" s="2"/>
      <c r="C17" s="2"/>
      <c r="D17" s="2"/>
      <c r="E17" s="21">
        <v>3</v>
      </c>
      <c r="F17" s="20" t="s">
        <v>19</v>
      </c>
      <c r="G17" s="21"/>
      <c r="H17" s="2"/>
      <c r="I17" s="2"/>
    </row>
    <row r="18" spans="1:10" ht="12" customHeight="1">
      <c r="A18" s="12" t="s">
        <v>28</v>
      </c>
      <c r="B18" s="25"/>
      <c r="C18" s="55" t="s">
        <v>195</v>
      </c>
      <c r="D18" s="56" t="s">
        <v>41</v>
      </c>
      <c r="E18" s="57" t="s">
        <v>273</v>
      </c>
      <c r="F18" s="58" t="s">
        <v>245</v>
      </c>
      <c r="G18" s="58" t="s">
        <v>69</v>
      </c>
      <c r="H18" s="26">
        <v>31.83</v>
      </c>
      <c r="I18" s="42">
        <v>1.5</v>
      </c>
      <c r="J18" s="27" t="str">
        <f t="shared" ref="J18" si="1">IF(ISBLANK(H18),"",IF(H18&gt;36.24,"",IF(H18&lt;=23.3,"TSM",IF(H18&lt;=24.24,"SM",IF(H18&lt;=25.45,"KSM",IF(H18&lt;=26.85,"I A",IF(H18&lt;=28.74,"II A",IF(H18&lt;=31.24,"III A",IF(H18&lt;=33.24,"I JA",IF(H18&lt;=34.94,"II JA",IF(H18&lt;=36.24,"III JA")))))))))))</f>
        <v>I JA</v>
      </c>
    </row>
    <row r="19" spans="1:10" ht="12" customHeight="1">
      <c r="A19" s="12" t="s">
        <v>31</v>
      </c>
      <c r="B19" s="25"/>
      <c r="C19" s="55" t="s">
        <v>410</v>
      </c>
      <c r="D19" s="56" t="s">
        <v>411</v>
      </c>
      <c r="E19" s="57">
        <v>41921</v>
      </c>
      <c r="F19" s="58" t="s">
        <v>380</v>
      </c>
      <c r="G19" s="58" t="s">
        <v>401</v>
      </c>
      <c r="H19" s="69" t="s">
        <v>504</v>
      </c>
      <c r="I19" s="42">
        <v>1.5</v>
      </c>
      <c r="J19" s="27" t="str">
        <f>IF(ISBLANK(H19),"",IF(H19&gt;36.24,"",IF(H19&lt;=23.3,"TSM",IF(H19&lt;=24.24,"SM",IF(H19&lt;=25.45,"KSM",IF(H19&lt;=26.85,"I A",IF(H19&lt;=28.74,"II A",IF(H19&lt;=31.24,"III A",IF(H19&lt;=33.24,"I JA",IF(H19&lt;=34.94,"II JA",IF(H19&lt;=36.24,"III JA")))))))))))</f>
        <v/>
      </c>
    </row>
    <row r="20" spans="1:10" ht="12" customHeight="1">
      <c r="A20" s="12" t="s">
        <v>32</v>
      </c>
      <c r="B20" s="25"/>
      <c r="C20" s="55" t="s">
        <v>267</v>
      </c>
      <c r="D20" s="56" t="s">
        <v>268</v>
      </c>
      <c r="E20" s="57" t="s">
        <v>269</v>
      </c>
      <c r="F20" s="58" t="s">
        <v>245</v>
      </c>
      <c r="G20" s="58" t="s">
        <v>69</v>
      </c>
      <c r="H20" s="69">
        <v>32.57</v>
      </c>
      <c r="I20" s="42">
        <v>1.5</v>
      </c>
      <c r="J20" s="27" t="str">
        <f>IF(ISBLANK(H20),"",IF(H20&gt;36.24,"",IF(H20&lt;=23.3,"TSM",IF(H20&lt;=24.24,"SM",IF(H20&lt;=25.45,"KSM",IF(H20&lt;=26.85,"I A",IF(H20&lt;=28.74,"II A",IF(H20&lt;=31.24,"III A",IF(H20&lt;=33.24,"I JA",IF(H20&lt;=34.94,"II JA",IF(H20&lt;=36.24,"III JA")))))))))))</f>
        <v>I JA</v>
      </c>
    </row>
    <row r="21" spans="1:10" ht="12" customHeight="1">
      <c r="A21" s="12" t="s">
        <v>33</v>
      </c>
      <c r="B21" s="25"/>
      <c r="C21" s="55" t="s">
        <v>180</v>
      </c>
      <c r="D21" s="56" t="s">
        <v>422</v>
      </c>
      <c r="E21" s="57" t="s">
        <v>423</v>
      </c>
      <c r="F21" s="58" t="s">
        <v>380</v>
      </c>
      <c r="G21" s="58" t="s">
        <v>421</v>
      </c>
      <c r="H21" s="69">
        <v>33.85</v>
      </c>
      <c r="I21" s="42">
        <v>1.5</v>
      </c>
      <c r="J21" s="27" t="str">
        <f>IF(ISBLANK(H21),"",IF(H21&gt;36.24,"",IF(H21&lt;=23.3,"TSM",IF(H21&lt;=24.24,"SM",IF(H21&lt;=25.45,"KSM",IF(H21&lt;=26.85,"I A",IF(H21&lt;=28.74,"II A",IF(H21&lt;=31.24,"III A",IF(H21&lt;=33.24,"I JA",IF(H21&lt;=34.94,"II JA",IF(H21&lt;=36.24,"III JA")))))))))))</f>
        <v>II JA</v>
      </c>
    </row>
    <row r="22" spans="1:10" ht="12" customHeight="1">
      <c r="A22" s="2"/>
      <c r="B22" s="2"/>
      <c r="C22" s="2"/>
      <c r="D22" s="2"/>
      <c r="E22" s="21">
        <v>4</v>
      </c>
      <c r="F22" s="20" t="s">
        <v>19</v>
      </c>
      <c r="G22" s="21"/>
      <c r="H22" s="2"/>
      <c r="I22" s="2"/>
    </row>
    <row r="23" spans="1:10" ht="12" customHeight="1">
      <c r="A23" s="12" t="s">
        <v>28</v>
      </c>
      <c r="B23" s="25"/>
      <c r="C23" s="55" t="s">
        <v>137</v>
      </c>
      <c r="D23" s="56" t="s">
        <v>138</v>
      </c>
      <c r="E23" s="57" t="s">
        <v>136</v>
      </c>
      <c r="F23" s="58" t="s">
        <v>245</v>
      </c>
      <c r="G23" s="58" t="s">
        <v>69</v>
      </c>
      <c r="H23" s="26">
        <v>32.44</v>
      </c>
      <c r="I23" s="42">
        <v>1.2</v>
      </c>
      <c r="J23" s="27" t="str">
        <f t="shared" ref="J23" si="2">IF(ISBLANK(H23),"",IF(H23&gt;36.24,"",IF(H23&lt;=23.3,"TSM",IF(H23&lt;=24.24,"SM",IF(H23&lt;=25.45,"KSM",IF(H23&lt;=26.85,"I A",IF(H23&lt;=28.74,"II A",IF(H23&lt;=31.24,"III A",IF(H23&lt;=33.24,"I JA",IF(H23&lt;=34.94,"II JA",IF(H23&lt;=36.24,"III JA")))))))))))</f>
        <v>I JA</v>
      </c>
    </row>
    <row r="24" spans="1:10" ht="12" customHeight="1">
      <c r="A24" s="12" t="s">
        <v>31</v>
      </c>
      <c r="B24" s="25"/>
      <c r="C24" s="55" t="s">
        <v>75</v>
      </c>
      <c r="D24" s="56" t="s">
        <v>129</v>
      </c>
      <c r="E24" s="57" t="s">
        <v>130</v>
      </c>
      <c r="F24" s="58" t="s">
        <v>245</v>
      </c>
      <c r="G24" s="58" t="s">
        <v>46</v>
      </c>
      <c r="H24" s="69">
        <v>33.57</v>
      </c>
      <c r="I24" s="42">
        <v>1.2</v>
      </c>
      <c r="J24" s="27" t="str">
        <f>IF(ISBLANK(H24),"",IF(H24&gt;36.24,"",IF(H24&lt;=23.3,"TSM",IF(H24&lt;=24.24,"SM",IF(H24&lt;=25.45,"KSM",IF(H24&lt;=26.85,"I A",IF(H24&lt;=28.74,"II A",IF(H24&lt;=31.24,"III A",IF(H24&lt;=33.24,"I JA",IF(H24&lt;=34.94,"II JA",IF(H24&lt;=36.24,"III JA")))))))))))</f>
        <v>II JA</v>
      </c>
    </row>
    <row r="25" spans="1:10" ht="12" customHeight="1">
      <c r="A25" s="12" t="s">
        <v>32</v>
      </c>
      <c r="B25" s="25"/>
      <c r="C25" s="55" t="s">
        <v>164</v>
      </c>
      <c r="D25" s="56" t="s">
        <v>163</v>
      </c>
      <c r="E25" s="57" t="s">
        <v>460</v>
      </c>
      <c r="F25" s="58" t="s">
        <v>149</v>
      </c>
      <c r="G25" s="58" t="s">
        <v>150</v>
      </c>
      <c r="H25" s="69" t="s">
        <v>504</v>
      </c>
      <c r="I25" s="42">
        <v>1.2</v>
      </c>
      <c r="J25" s="27" t="str">
        <f>IF(ISBLANK(H25),"",IF(H25&gt;36.24,"",IF(H25&lt;=23.3,"TSM",IF(H25&lt;=24.24,"SM",IF(H25&lt;=25.45,"KSM",IF(H25&lt;=26.85,"I A",IF(H25&lt;=28.74,"II A",IF(H25&lt;=31.24,"III A",IF(H25&lt;=33.24,"I JA",IF(H25&lt;=34.94,"II JA",IF(H25&lt;=36.24,"III JA")))))))))))</f>
        <v/>
      </c>
    </row>
    <row r="26" spans="1:10" ht="12" customHeight="1">
      <c r="A26" s="12" t="s">
        <v>33</v>
      </c>
      <c r="B26" s="25"/>
      <c r="C26" s="55" t="s">
        <v>160</v>
      </c>
      <c r="D26" s="56" t="s">
        <v>199</v>
      </c>
      <c r="E26" s="57">
        <v>40974</v>
      </c>
      <c r="F26" s="58" t="s">
        <v>380</v>
      </c>
      <c r="G26" s="58" t="s">
        <v>401</v>
      </c>
      <c r="H26" s="69">
        <v>31.77</v>
      </c>
      <c r="I26" s="42">
        <v>1.2</v>
      </c>
      <c r="J26" s="27" t="str">
        <f>IF(ISBLANK(H26),"",IF(H26&gt;36.24,"",IF(H26&lt;=23.3,"TSM",IF(H26&lt;=24.24,"SM",IF(H26&lt;=25.45,"KSM",IF(H26&lt;=26.85,"I A",IF(H26&lt;=28.74,"II A",IF(H26&lt;=31.24,"III A",IF(H26&lt;=33.24,"I JA",IF(H26&lt;=34.94,"II JA",IF(H26&lt;=36.24,"III JA")))))))))))</f>
        <v>I JA</v>
      </c>
    </row>
    <row r="27" spans="1:10" ht="12" customHeight="1">
      <c r="A27" s="2"/>
      <c r="B27" s="2"/>
      <c r="C27" s="2"/>
      <c r="D27" s="2"/>
      <c r="E27" s="21">
        <v>5</v>
      </c>
      <c r="F27" s="20" t="s">
        <v>19</v>
      </c>
      <c r="G27" s="21"/>
      <c r="H27" s="2"/>
      <c r="I27" s="2"/>
    </row>
    <row r="28" spans="1:10" ht="12" customHeight="1">
      <c r="A28" s="12" t="s">
        <v>28</v>
      </c>
      <c r="B28" s="25"/>
      <c r="C28" s="55" t="s">
        <v>78</v>
      </c>
      <c r="D28" s="56" t="s">
        <v>172</v>
      </c>
      <c r="E28" s="57" t="s">
        <v>173</v>
      </c>
      <c r="F28" s="58" t="s">
        <v>166</v>
      </c>
      <c r="G28" s="58" t="s">
        <v>167</v>
      </c>
      <c r="H28" s="26">
        <v>36.479999999999997</v>
      </c>
      <c r="I28" s="42">
        <v>1.6</v>
      </c>
      <c r="J28" s="27" t="str">
        <f t="shared" ref="J28" si="3">IF(ISBLANK(H28),"",IF(H28&gt;36.24,"",IF(H28&lt;=23.3,"TSM",IF(H28&lt;=24.24,"SM",IF(H28&lt;=25.45,"KSM",IF(H28&lt;=26.85,"I A",IF(H28&lt;=28.74,"II A",IF(H28&lt;=31.24,"III A",IF(H28&lt;=33.24,"I JA",IF(H28&lt;=34.94,"II JA",IF(H28&lt;=36.24,"III JA")))))))))))</f>
        <v/>
      </c>
    </row>
    <row r="29" spans="1:10" ht="12" customHeight="1">
      <c r="A29" s="12" t="s">
        <v>31</v>
      </c>
      <c r="B29" s="25"/>
      <c r="C29" s="55" t="s">
        <v>270</v>
      </c>
      <c r="D29" s="56" t="s">
        <v>271</v>
      </c>
      <c r="E29" s="57" t="s">
        <v>272</v>
      </c>
      <c r="F29" s="58" t="s">
        <v>245</v>
      </c>
      <c r="G29" s="58" t="s">
        <v>69</v>
      </c>
      <c r="H29" s="69">
        <v>34.26</v>
      </c>
      <c r="I29" s="42">
        <v>1.6</v>
      </c>
      <c r="J29" s="27" t="str">
        <f>IF(ISBLANK(H29),"",IF(H29&gt;36.24,"",IF(H29&lt;=23.3,"TSM",IF(H29&lt;=24.24,"SM",IF(H29&lt;=25.45,"KSM",IF(H29&lt;=26.85,"I A",IF(H29&lt;=28.74,"II A",IF(H29&lt;=31.24,"III A",IF(H29&lt;=33.24,"I JA",IF(H29&lt;=34.94,"II JA",IF(H29&lt;=36.24,"III JA")))))))))))</f>
        <v>II JA</v>
      </c>
    </row>
    <row r="30" spans="1:10" ht="12" customHeight="1">
      <c r="A30" s="12" t="s">
        <v>32</v>
      </c>
      <c r="B30" s="25"/>
      <c r="C30" s="55" t="s">
        <v>195</v>
      </c>
      <c r="D30" s="56" t="s">
        <v>196</v>
      </c>
      <c r="E30" s="57">
        <v>41528</v>
      </c>
      <c r="F30" s="58" t="s">
        <v>380</v>
      </c>
      <c r="G30" s="58" t="s">
        <v>401</v>
      </c>
      <c r="H30" s="69" t="s">
        <v>504</v>
      </c>
      <c r="I30" s="42">
        <v>1.6</v>
      </c>
      <c r="J30" s="27" t="str">
        <f>IF(ISBLANK(H30),"",IF(H30&gt;36.24,"",IF(H30&lt;=23.3,"TSM",IF(H30&lt;=24.24,"SM",IF(H30&lt;=25.45,"KSM",IF(H30&lt;=26.85,"I A",IF(H30&lt;=28.74,"II A",IF(H30&lt;=31.24,"III A",IF(H30&lt;=33.24,"I JA",IF(H30&lt;=34.94,"II JA",IF(H30&lt;=36.24,"III JA")))))))))))</f>
        <v/>
      </c>
    </row>
    <row r="31" spans="1:10" ht="12" customHeight="1">
      <c r="A31" s="12" t="s">
        <v>33</v>
      </c>
      <c r="B31" s="25"/>
      <c r="C31" s="55" t="s">
        <v>63</v>
      </c>
      <c r="D31" s="56" t="s">
        <v>341</v>
      </c>
      <c r="E31" s="57" t="s">
        <v>342</v>
      </c>
      <c r="F31" s="58" t="s">
        <v>166</v>
      </c>
      <c r="G31" s="58" t="s">
        <v>167</v>
      </c>
      <c r="H31" s="69">
        <v>35.119999999999997</v>
      </c>
      <c r="I31" s="42">
        <v>1.6</v>
      </c>
      <c r="J31" s="27" t="str">
        <f>IF(ISBLANK(H31),"",IF(H31&gt;36.24,"",IF(H31&lt;=23.3,"TSM",IF(H31&lt;=24.24,"SM",IF(H31&lt;=25.45,"KSM",IF(H31&lt;=26.85,"I A",IF(H31&lt;=28.74,"II A",IF(H31&lt;=31.24,"III A",IF(H31&lt;=33.24,"I JA",IF(H31&lt;=34.94,"II JA",IF(H31&lt;=36.24,"III JA")))))))))))</f>
        <v>III JA</v>
      </c>
    </row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F8E98-93A1-4B77-B18E-D5C577F5B85F}">
  <sheetPr>
    <tabColor rgb="FFFFFF00"/>
  </sheetPr>
  <dimension ref="A1:V904"/>
  <sheetViews>
    <sheetView topLeftCell="A4" zoomScaleNormal="100" workbookViewId="0">
      <selection activeCell="P22" sqref="P22"/>
    </sheetView>
  </sheetViews>
  <sheetFormatPr defaultColWidth="13.33203125" defaultRowHeight="15" customHeight="1"/>
  <cols>
    <col min="1" max="1" width="5.5546875" style="3" customWidth="1"/>
    <col min="2" max="2" width="9.88671875" style="3" bestFit="1" customWidth="1"/>
    <col min="3" max="3" width="13.33203125" style="3" bestFit="1" customWidth="1"/>
    <col min="4" max="4" width="11.21875" style="3" customWidth="1"/>
    <col min="5" max="5" width="15.33203125" style="3" customWidth="1"/>
    <col min="6" max="6" width="14.88671875" style="3" bestFit="1" customWidth="1"/>
    <col min="7" max="7" width="7.5546875" style="3" customWidth="1"/>
    <col min="8" max="9" width="5.5546875" style="3" customWidth="1"/>
    <col min="10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5" t="s">
        <v>27</v>
      </c>
      <c r="C4" s="5"/>
      <c r="D4" s="5" t="s">
        <v>40</v>
      </c>
      <c r="G4" s="2"/>
      <c r="H4" s="2"/>
    </row>
    <row r="5" spans="1:22" ht="12" customHeight="1" thickBot="1">
      <c r="A5" s="2"/>
      <c r="B5" s="2"/>
      <c r="C5" s="2"/>
      <c r="D5" s="21" t="s">
        <v>28</v>
      </c>
      <c r="E5" s="20" t="s">
        <v>19</v>
      </c>
      <c r="F5" s="21"/>
      <c r="G5" s="2"/>
      <c r="H5" s="2"/>
    </row>
    <row r="6" spans="1:22" ht="17.25" customHeight="1" thickBot="1">
      <c r="A6" s="6" t="s">
        <v>208</v>
      </c>
      <c r="B6" s="23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9" t="s">
        <v>24</v>
      </c>
      <c r="H6" s="59" t="s">
        <v>38</v>
      </c>
      <c r="I6" s="24" t="s">
        <v>30</v>
      </c>
    </row>
    <row r="7" spans="1:22" ht="17.25" customHeight="1">
      <c r="A7" s="12">
        <v>1</v>
      </c>
      <c r="B7" s="55" t="s">
        <v>300</v>
      </c>
      <c r="C7" s="56" t="s">
        <v>301</v>
      </c>
      <c r="D7" s="57">
        <v>39967</v>
      </c>
      <c r="E7" s="58" t="s">
        <v>298</v>
      </c>
      <c r="F7" s="58" t="s">
        <v>299</v>
      </c>
      <c r="G7" s="69">
        <v>26.9</v>
      </c>
      <c r="H7" s="42">
        <v>2.5</v>
      </c>
      <c r="I7" s="27" t="str">
        <f t="shared" ref="I7:I32" si="0">IF(ISBLANK(G7),"",IF(G7&gt;36.24,"",IF(G7&lt;=23.3,"TSM",IF(G7&lt;=24.24,"SM",IF(G7&lt;=25.45,"KSM",IF(G7&lt;=26.85,"I A",IF(G7&lt;=28.74,"II A",IF(G7&lt;=31.24,"III A",IF(G7&lt;=33.24,"I JA",IF(G7&lt;=34.94,"II JA",IF(G7&lt;=36.24,"III JA")))))))))))</f>
        <v>II A</v>
      </c>
    </row>
    <row r="8" spans="1:22" ht="17.25" customHeight="1">
      <c r="A8" s="12">
        <v>2</v>
      </c>
      <c r="B8" s="55" t="s">
        <v>53</v>
      </c>
      <c r="C8" s="56" t="s">
        <v>14</v>
      </c>
      <c r="D8" s="57" t="s">
        <v>140</v>
      </c>
      <c r="E8" s="58" t="s">
        <v>245</v>
      </c>
      <c r="F8" s="58" t="s">
        <v>46</v>
      </c>
      <c r="G8" s="69">
        <v>27.65</v>
      </c>
      <c r="H8" s="42">
        <v>1.4</v>
      </c>
      <c r="I8" s="27" t="str">
        <f t="shared" si="0"/>
        <v>II A</v>
      </c>
    </row>
    <row r="9" spans="1:22" ht="17.25" customHeight="1">
      <c r="A9" s="61">
        <v>3</v>
      </c>
      <c r="B9" s="55" t="s">
        <v>77</v>
      </c>
      <c r="C9" s="56" t="s">
        <v>98</v>
      </c>
      <c r="D9" s="57">
        <v>40342</v>
      </c>
      <c r="E9" s="58" t="s">
        <v>201</v>
      </c>
      <c r="F9" s="58" t="s">
        <v>381</v>
      </c>
      <c r="G9" s="69">
        <v>27.86</v>
      </c>
      <c r="H9" s="42">
        <v>2.5</v>
      </c>
      <c r="I9" s="27" t="str">
        <f t="shared" si="0"/>
        <v>II A</v>
      </c>
    </row>
    <row r="10" spans="1:22" ht="17.25" customHeight="1">
      <c r="A10" s="12">
        <v>4</v>
      </c>
      <c r="B10" s="55" t="s">
        <v>104</v>
      </c>
      <c r="C10" s="56" t="s">
        <v>105</v>
      </c>
      <c r="D10" s="57" t="s">
        <v>106</v>
      </c>
      <c r="E10" s="58" t="s">
        <v>149</v>
      </c>
      <c r="F10" s="58" t="s">
        <v>466</v>
      </c>
      <c r="G10" s="268">
        <v>28.03</v>
      </c>
      <c r="H10" s="63">
        <v>2.5</v>
      </c>
      <c r="I10" s="27" t="str">
        <f t="shared" si="0"/>
        <v>II A</v>
      </c>
    </row>
    <row r="11" spans="1:22" ht="17.25" customHeight="1">
      <c r="A11" s="12">
        <v>5</v>
      </c>
      <c r="B11" s="55" t="s">
        <v>63</v>
      </c>
      <c r="C11" s="56" t="s">
        <v>64</v>
      </c>
      <c r="D11" s="57" t="s">
        <v>65</v>
      </c>
      <c r="E11" s="58" t="s">
        <v>245</v>
      </c>
      <c r="F11" s="58" t="s">
        <v>66</v>
      </c>
      <c r="G11" s="268">
        <v>28.5</v>
      </c>
      <c r="H11" s="63">
        <v>2</v>
      </c>
      <c r="I11" s="27" t="str">
        <f t="shared" si="0"/>
        <v>II A</v>
      </c>
    </row>
    <row r="12" spans="1:22" ht="18" customHeight="1">
      <c r="A12" s="12">
        <v>6</v>
      </c>
      <c r="B12" s="55" t="s">
        <v>59</v>
      </c>
      <c r="C12" s="56" t="s">
        <v>60</v>
      </c>
      <c r="D12" s="57" t="s">
        <v>61</v>
      </c>
      <c r="E12" s="58" t="s">
        <v>245</v>
      </c>
      <c r="F12" s="58" t="s">
        <v>46</v>
      </c>
      <c r="G12" s="32">
        <v>28.56</v>
      </c>
      <c r="H12" s="63">
        <v>1.4</v>
      </c>
      <c r="I12" s="27" t="str">
        <f t="shared" si="0"/>
        <v>II A</v>
      </c>
    </row>
    <row r="13" spans="1:22" ht="17.25" customHeight="1">
      <c r="A13" s="61">
        <v>7</v>
      </c>
      <c r="B13" s="55" t="s">
        <v>121</v>
      </c>
      <c r="C13" s="56" t="s">
        <v>122</v>
      </c>
      <c r="D13" s="57" t="s">
        <v>279</v>
      </c>
      <c r="E13" s="58" t="s">
        <v>245</v>
      </c>
      <c r="F13" s="58" t="s">
        <v>46</v>
      </c>
      <c r="G13" s="69">
        <v>28.9</v>
      </c>
      <c r="H13" s="63">
        <v>3.3</v>
      </c>
      <c r="I13" s="27" t="str">
        <f t="shared" si="0"/>
        <v>III A</v>
      </c>
    </row>
    <row r="14" spans="1:22" ht="17.25" customHeight="1">
      <c r="A14" s="12">
        <v>8</v>
      </c>
      <c r="B14" s="55" t="s">
        <v>170</v>
      </c>
      <c r="C14" s="56" t="s">
        <v>171</v>
      </c>
      <c r="D14" s="57" t="s">
        <v>324</v>
      </c>
      <c r="E14" s="58" t="s">
        <v>166</v>
      </c>
      <c r="F14" s="58" t="s">
        <v>167</v>
      </c>
      <c r="G14" s="69">
        <v>28.95</v>
      </c>
      <c r="H14" s="63">
        <v>0.2</v>
      </c>
      <c r="I14" s="27" t="str">
        <f t="shared" si="0"/>
        <v>III A</v>
      </c>
    </row>
    <row r="15" spans="1:22" ht="17.25" customHeight="1">
      <c r="A15" s="12">
        <v>9</v>
      </c>
      <c r="B15" s="55" t="s">
        <v>4</v>
      </c>
      <c r="C15" s="56" t="s">
        <v>54</v>
      </c>
      <c r="D15" s="57" t="s">
        <v>55</v>
      </c>
      <c r="E15" s="58" t="s">
        <v>245</v>
      </c>
      <c r="F15" s="58" t="s">
        <v>46</v>
      </c>
      <c r="G15" s="32">
        <v>29.34</v>
      </c>
      <c r="H15" s="63">
        <v>2.1</v>
      </c>
      <c r="I15" s="27" t="str">
        <f t="shared" si="0"/>
        <v>III A</v>
      </c>
    </row>
    <row r="16" spans="1:22" ht="17.25" customHeight="1">
      <c r="A16" s="12">
        <v>10</v>
      </c>
      <c r="B16" s="55" t="s">
        <v>15</v>
      </c>
      <c r="C16" s="56" t="s">
        <v>278</v>
      </c>
      <c r="D16" s="57" t="s">
        <v>52</v>
      </c>
      <c r="E16" s="58" t="s">
        <v>245</v>
      </c>
      <c r="F16" s="58" t="s">
        <v>46</v>
      </c>
      <c r="G16" s="69">
        <v>29.65</v>
      </c>
      <c r="H16" s="63">
        <v>1.2</v>
      </c>
      <c r="I16" s="27" t="str">
        <f t="shared" si="0"/>
        <v>III A</v>
      </c>
    </row>
    <row r="17" spans="1:10" ht="17.25" customHeight="1">
      <c r="A17" s="61">
        <v>11</v>
      </c>
      <c r="B17" s="55" t="s">
        <v>4</v>
      </c>
      <c r="C17" s="56" t="s">
        <v>47</v>
      </c>
      <c r="D17" s="57" t="s">
        <v>48</v>
      </c>
      <c r="E17" s="58" t="s">
        <v>245</v>
      </c>
      <c r="F17" s="58" t="s">
        <v>46</v>
      </c>
      <c r="G17" s="268">
        <v>30.06</v>
      </c>
      <c r="H17" s="63">
        <v>1.2</v>
      </c>
      <c r="I17" s="27" t="str">
        <f t="shared" si="0"/>
        <v>III A</v>
      </c>
    </row>
    <row r="18" spans="1:10" ht="17.25" customHeight="1">
      <c r="A18" s="12">
        <v>12</v>
      </c>
      <c r="B18" s="55" t="s">
        <v>6</v>
      </c>
      <c r="C18" s="56" t="s">
        <v>318</v>
      </c>
      <c r="D18" s="57" t="s">
        <v>55</v>
      </c>
      <c r="E18" s="58" t="s">
        <v>166</v>
      </c>
      <c r="F18" s="58" t="s">
        <v>167</v>
      </c>
      <c r="G18" s="32">
        <v>31.21</v>
      </c>
      <c r="H18" s="42">
        <v>2.5</v>
      </c>
      <c r="I18" s="27" t="str">
        <f t="shared" si="0"/>
        <v>III A</v>
      </c>
    </row>
    <row r="19" spans="1:10" ht="17.25" customHeight="1">
      <c r="A19" s="12">
        <v>13</v>
      </c>
      <c r="B19" s="55" t="s">
        <v>18</v>
      </c>
      <c r="C19" s="56" t="s">
        <v>168</v>
      </c>
      <c r="D19" s="57" t="s">
        <v>316</v>
      </c>
      <c r="E19" s="58" t="s">
        <v>166</v>
      </c>
      <c r="F19" s="58" t="s">
        <v>167</v>
      </c>
      <c r="G19" s="69">
        <v>31.92</v>
      </c>
      <c r="H19" s="42">
        <v>2.1</v>
      </c>
      <c r="I19" s="27" t="str">
        <f t="shared" si="0"/>
        <v>I JA</v>
      </c>
    </row>
    <row r="20" spans="1:10" ht="17.25" customHeight="1">
      <c r="A20" s="12">
        <v>14</v>
      </c>
      <c r="B20" s="55" t="s">
        <v>162</v>
      </c>
      <c r="C20" s="56" t="s">
        <v>163</v>
      </c>
      <c r="D20" s="57" t="s">
        <v>469</v>
      </c>
      <c r="E20" s="58" t="s">
        <v>149</v>
      </c>
      <c r="F20" s="58" t="s">
        <v>466</v>
      </c>
      <c r="G20" s="69">
        <v>32.51</v>
      </c>
      <c r="H20" s="42">
        <v>2.1</v>
      </c>
      <c r="I20" s="27" t="str">
        <f t="shared" si="0"/>
        <v>I JA</v>
      </c>
    </row>
    <row r="21" spans="1:10" ht="17.25" customHeight="1">
      <c r="A21" s="240">
        <v>15</v>
      </c>
      <c r="B21" s="55" t="s">
        <v>12</v>
      </c>
      <c r="C21" s="56" t="s">
        <v>141</v>
      </c>
      <c r="D21" s="57" t="s">
        <v>142</v>
      </c>
      <c r="E21" s="58" t="s">
        <v>245</v>
      </c>
      <c r="F21" s="58" t="s">
        <v>46</v>
      </c>
      <c r="G21" s="241">
        <v>32.64</v>
      </c>
      <c r="H21" s="42">
        <v>2</v>
      </c>
      <c r="I21" s="27" t="str">
        <f t="shared" si="0"/>
        <v>I JA</v>
      </c>
    </row>
    <row r="22" spans="1:10" ht="17.25" customHeight="1">
      <c r="A22" s="12">
        <v>16</v>
      </c>
      <c r="B22" s="55" t="s">
        <v>391</v>
      </c>
      <c r="C22" s="56" t="s">
        <v>392</v>
      </c>
      <c r="D22" s="57">
        <v>39953</v>
      </c>
      <c r="E22" s="58" t="s">
        <v>201</v>
      </c>
      <c r="F22" s="58" t="s">
        <v>381</v>
      </c>
      <c r="G22" s="32">
        <v>32.68</v>
      </c>
      <c r="H22" s="42">
        <v>0.2</v>
      </c>
      <c r="I22" s="27" t="str">
        <f t="shared" si="0"/>
        <v>I JA</v>
      </c>
    </row>
    <row r="23" spans="1:10" ht="17.25" customHeight="1">
      <c r="A23" s="12">
        <v>17</v>
      </c>
      <c r="B23" s="55" t="s">
        <v>75</v>
      </c>
      <c r="C23" s="56" t="s">
        <v>390</v>
      </c>
      <c r="D23" s="57">
        <v>39871</v>
      </c>
      <c r="E23" s="58" t="s">
        <v>201</v>
      </c>
      <c r="F23" s="58" t="s">
        <v>381</v>
      </c>
      <c r="G23" s="69">
        <v>33.020000000000003</v>
      </c>
      <c r="H23" s="42">
        <v>0.2</v>
      </c>
      <c r="I23" s="27" t="str">
        <f t="shared" si="0"/>
        <v>I JA</v>
      </c>
    </row>
    <row r="24" spans="1:10" ht="17.25" customHeight="1">
      <c r="A24" s="240">
        <v>18</v>
      </c>
      <c r="B24" s="55" t="s">
        <v>84</v>
      </c>
      <c r="C24" s="56" t="s">
        <v>394</v>
      </c>
      <c r="D24" s="57">
        <v>40120</v>
      </c>
      <c r="E24" s="58" t="s">
        <v>201</v>
      </c>
      <c r="F24" s="58" t="s">
        <v>381</v>
      </c>
      <c r="G24" s="269">
        <v>33.799999999999997</v>
      </c>
      <c r="H24" s="42">
        <v>2.1</v>
      </c>
      <c r="I24" s="27" t="str">
        <f t="shared" si="0"/>
        <v>II JA</v>
      </c>
    </row>
    <row r="25" spans="1:10" ht="17.25" customHeight="1">
      <c r="A25" s="12">
        <v>19</v>
      </c>
      <c r="B25" s="55" t="s">
        <v>17</v>
      </c>
      <c r="C25" s="56" t="s">
        <v>111</v>
      </c>
      <c r="D25" s="57" t="s">
        <v>317</v>
      </c>
      <c r="E25" s="58" t="s">
        <v>166</v>
      </c>
      <c r="F25" s="58" t="s">
        <v>167</v>
      </c>
      <c r="G25" s="69">
        <v>34.06</v>
      </c>
      <c r="H25" s="63">
        <v>3.3</v>
      </c>
      <c r="I25" s="27" t="str">
        <f t="shared" si="0"/>
        <v>II JA</v>
      </c>
    </row>
    <row r="26" spans="1:10" ht="17.25" customHeight="1">
      <c r="A26" s="12">
        <v>20</v>
      </c>
      <c r="B26" s="55" t="s">
        <v>330</v>
      </c>
      <c r="C26" s="56" t="s">
        <v>506</v>
      </c>
      <c r="D26" s="57" t="s">
        <v>331</v>
      </c>
      <c r="E26" s="58" t="s">
        <v>166</v>
      </c>
      <c r="F26" s="58" t="s">
        <v>226</v>
      </c>
      <c r="G26" s="69">
        <v>34.69</v>
      </c>
      <c r="H26" s="63">
        <v>1.4</v>
      </c>
      <c r="I26" s="27" t="str">
        <f t="shared" si="0"/>
        <v>II JA</v>
      </c>
    </row>
    <row r="27" spans="1:10" ht="17.25" customHeight="1">
      <c r="A27" s="61">
        <v>21</v>
      </c>
      <c r="B27" s="55" t="s">
        <v>395</v>
      </c>
      <c r="C27" s="56" t="s">
        <v>396</v>
      </c>
      <c r="D27" s="57">
        <v>40420</v>
      </c>
      <c r="E27" s="58" t="s">
        <v>201</v>
      </c>
      <c r="F27" s="58" t="s">
        <v>381</v>
      </c>
      <c r="G27" s="69">
        <v>36.799999999999997</v>
      </c>
      <c r="H27" s="63">
        <v>2</v>
      </c>
      <c r="I27" s="27" t="str">
        <f t="shared" si="0"/>
        <v/>
      </c>
    </row>
    <row r="28" spans="1:10" ht="17.25" customHeight="1">
      <c r="A28" s="12" t="s">
        <v>28</v>
      </c>
      <c r="B28" s="13" t="s">
        <v>319</v>
      </c>
      <c r="C28" s="14" t="s">
        <v>320</v>
      </c>
      <c r="D28" s="15" t="s">
        <v>321</v>
      </c>
      <c r="E28" s="16" t="s">
        <v>166</v>
      </c>
      <c r="F28" s="43" t="s">
        <v>167</v>
      </c>
      <c r="G28" s="26">
        <v>36.46</v>
      </c>
      <c r="H28" s="42">
        <v>3.3</v>
      </c>
      <c r="I28" s="27" t="str">
        <f t="shared" si="0"/>
        <v/>
      </c>
      <c r="J28" s="3" t="s">
        <v>507</v>
      </c>
    </row>
    <row r="29" spans="1:10" ht="17.25" customHeight="1">
      <c r="A29" s="12" t="s">
        <v>32</v>
      </c>
      <c r="B29" s="55" t="s">
        <v>68</v>
      </c>
      <c r="C29" s="56" t="s">
        <v>393</v>
      </c>
      <c r="D29" s="57">
        <v>40478</v>
      </c>
      <c r="E29" s="58" t="s">
        <v>201</v>
      </c>
      <c r="F29" s="58" t="s">
        <v>381</v>
      </c>
      <c r="G29" s="32" t="s">
        <v>504</v>
      </c>
      <c r="H29" s="42">
        <v>3.3</v>
      </c>
      <c r="I29" s="27" t="str">
        <f t="shared" si="0"/>
        <v/>
      </c>
    </row>
    <row r="30" spans="1:10" ht="17.25" customHeight="1">
      <c r="A30" s="12" t="s">
        <v>31</v>
      </c>
      <c r="B30" s="55" t="s">
        <v>211</v>
      </c>
      <c r="C30" s="56" t="s">
        <v>478</v>
      </c>
      <c r="D30" s="57" t="s">
        <v>482</v>
      </c>
      <c r="E30" s="58" t="s">
        <v>483</v>
      </c>
      <c r="F30" s="58" t="s">
        <v>481</v>
      </c>
      <c r="G30" s="69" t="s">
        <v>504</v>
      </c>
      <c r="H30" s="42">
        <v>2</v>
      </c>
      <c r="I30" s="27" t="str">
        <f t="shared" si="0"/>
        <v/>
      </c>
    </row>
    <row r="31" spans="1:10" ht="17.25" customHeight="1">
      <c r="A31" s="12" t="s">
        <v>32</v>
      </c>
      <c r="B31" s="55" t="s">
        <v>389</v>
      </c>
      <c r="C31" s="56" t="s">
        <v>97</v>
      </c>
      <c r="D31" s="57">
        <v>40472</v>
      </c>
      <c r="E31" s="58" t="s">
        <v>201</v>
      </c>
      <c r="F31" s="58" t="s">
        <v>381</v>
      </c>
      <c r="G31" s="69" t="s">
        <v>504</v>
      </c>
      <c r="H31" s="42">
        <v>1.2</v>
      </c>
      <c r="I31" s="27" t="str">
        <f t="shared" si="0"/>
        <v/>
      </c>
    </row>
    <row r="32" spans="1:10" ht="17.25" customHeight="1">
      <c r="A32" s="61" t="s">
        <v>28</v>
      </c>
      <c r="B32" s="55" t="s">
        <v>240</v>
      </c>
      <c r="C32" s="56" t="s">
        <v>186</v>
      </c>
      <c r="D32" s="57" t="s">
        <v>459</v>
      </c>
      <c r="E32" s="58" t="s">
        <v>149</v>
      </c>
      <c r="F32" s="58" t="s">
        <v>455</v>
      </c>
      <c r="G32" s="268" t="s">
        <v>504</v>
      </c>
      <c r="H32" s="42">
        <v>0.2</v>
      </c>
      <c r="I32" s="27" t="str">
        <f t="shared" si="0"/>
        <v/>
      </c>
    </row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</sheetData>
  <sortState xmlns:xlrd2="http://schemas.microsoft.com/office/spreadsheetml/2017/richdata2" ref="A7:I32">
    <sortCondition ref="G7:G32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D3BF6-850D-4395-9CA5-863FDC6DA254}">
  <sheetPr>
    <tabColor rgb="FFFFFF00"/>
  </sheetPr>
  <dimension ref="A1:V913"/>
  <sheetViews>
    <sheetView topLeftCell="A10" zoomScaleNormal="100" workbookViewId="0">
      <selection activeCell="H38" sqref="H38:H41"/>
    </sheetView>
  </sheetViews>
  <sheetFormatPr defaultColWidth="13.33203125" defaultRowHeight="15" customHeight="1"/>
  <cols>
    <col min="1" max="1" width="5.5546875" style="3" customWidth="1"/>
    <col min="2" max="2" width="9.88671875" style="3" bestFit="1" customWidth="1"/>
    <col min="3" max="3" width="13.33203125" style="3" bestFit="1" customWidth="1"/>
    <col min="4" max="4" width="11.21875" style="3" customWidth="1"/>
    <col min="5" max="5" width="12.21875" style="3" bestFit="1" customWidth="1"/>
    <col min="6" max="6" width="14.88671875" style="3" bestFit="1" customWidth="1"/>
    <col min="7" max="7" width="7.5546875" style="3" customWidth="1"/>
    <col min="8" max="9" width="5.5546875" style="3" customWidth="1"/>
    <col min="10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5" t="s">
        <v>27</v>
      </c>
      <c r="C4" s="5"/>
      <c r="D4" s="5" t="s">
        <v>40</v>
      </c>
      <c r="G4" s="2"/>
      <c r="H4" s="2"/>
    </row>
    <row r="5" spans="1:22" ht="12" customHeight="1" thickBot="1">
      <c r="A5" s="2"/>
      <c r="B5" s="2"/>
      <c r="C5" s="2"/>
      <c r="D5" s="21" t="s">
        <v>28</v>
      </c>
      <c r="E5" s="20" t="s">
        <v>19</v>
      </c>
      <c r="F5" s="21"/>
      <c r="G5" s="2"/>
      <c r="H5" s="2"/>
    </row>
    <row r="6" spans="1:22" ht="17.25" customHeight="1" thickBot="1">
      <c r="A6" s="6" t="s">
        <v>20</v>
      </c>
      <c r="B6" s="23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9" t="s">
        <v>24</v>
      </c>
      <c r="H6" s="59" t="s">
        <v>38</v>
      </c>
      <c r="I6" s="24" t="s">
        <v>30</v>
      </c>
    </row>
    <row r="7" spans="1:22" ht="17.25" customHeight="1">
      <c r="A7" s="12" t="s">
        <v>28</v>
      </c>
      <c r="B7" s="13" t="s">
        <v>319</v>
      </c>
      <c r="C7" s="14" t="s">
        <v>320</v>
      </c>
      <c r="D7" s="15" t="s">
        <v>321</v>
      </c>
      <c r="E7" s="16" t="s">
        <v>166</v>
      </c>
      <c r="F7" s="43" t="s">
        <v>167</v>
      </c>
      <c r="G7" s="26">
        <v>36.46</v>
      </c>
      <c r="H7" s="42">
        <v>3.3</v>
      </c>
      <c r="I7" s="27" t="str">
        <f>IF(ISBLANK(G7),"",IF(G7&gt;36.24,"",IF(G7&lt;=23.3,"TSM",IF(G7&lt;=24.24,"SM",IF(G7&lt;=25.45,"KSM",IF(G7&lt;=26.85,"I A",IF(G7&lt;=28.74,"II A",IF(G7&lt;=31.24,"III A",IF(G7&lt;=33.24,"I JA",IF(G7&lt;=34.94,"II JA",IF(G7&lt;=36.24,"III JA")))))))))))</f>
        <v/>
      </c>
      <c r="J7" s="3" t="s">
        <v>507</v>
      </c>
    </row>
    <row r="8" spans="1:22" ht="17.25" customHeight="1">
      <c r="A8" s="12" t="s">
        <v>31</v>
      </c>
      <c r="B8" s="55" t="s">
        <v>121</v>
      </c>
      <c r="C8" s="56" t="s">
        <v>122</v>
      </c>
      <c r="D8" s="57" t="s">
        <v>279</v>
      </c>
      <c r="E8" s="58" t="s">
        <v>245</v>
      </c>
      <c r="F8" s="58" t="s">
        <v>46</v>
      </c>
      <c r="G8" s="69">
        <v>28.9</v>
      </c>
      <c r="H8" s="42">
        <v>3.3</v>
      </c>
      <c r="I8" s="27" t="str">
        <f>IF(ISBLANK(G8),"",IF(G8&gt;36.24,"",IF(G8&lt;=23.3,"TSM",IF(G8&lt;=24.24,"SM",IF(G8&lt;=25.45,"KSM",IF(G8&lt;=26.85,"I A",IF(G8&lt;=28.74,"II A",IF(G8&lt;=31.24,"III A",IF(G8&lt;=33.24,"I JA",IF(G8&lt;=34.94,"II JA",IF(G8&lt;=36.24,"III JA")))))))))))</f>
        <v>III A</v>
      </c>
    </row>
    <row r="9" spans="1:22" ht="17.25" customHeight="1">
      <c r="A9" s="12" t="s">
        <v>32</v>
      </c>
      <c r="B9" s="55" t="s">
        <v>68</v>
      </c>
      <c r="C9" s="56" t="s">
        <v>393</v>
      </c>
      <c r="D9" s="57">
        <v>40478</v>
      </c>
      <c r="E9" s="58" t="s">
        <v>380</v>
      </c>
      <c r="F9" s="58" t="s">
        <v>381</v>
      </c>
      <c r="G9" s="69" t="s">
        <v>504</v>
      </c>
      <c r="H9" s="42">
        <v>3.3</v>
      </c>
      <c r="I9" s="27" t="str">
        <f>IF(ISBLANK(G9),"",IF(G9&gt;36.24,"",IF(G9&lt;=23.3,"TSM",IF(G9&lt;=24.24,"SM",IF(G9&lt;=25.45,"KSM",IF(G9&lt;=26.85,"I A",IF(G9&lt;=28.74,"II A",IF(G9&lt;=31.24,"III A",IF(G9&lt;=33.24,"I JA",IF(G9&lt;=34.94,"II JA",IF(G9&lt;=36.24,"III JA")))))))))))</f>
        <v/>
      </c>
    </row>
    <row r="10" spans="1:22" ht="17.25" customHeight="1">
      <c r="A10" s="61" t="s">
        <v>33</v>
      </c>
      <c r="B10" s="55" t="s">
        <v>17</v>
      </c>
      <c r="C10" s="56" t="s">
        <v>111</v>
      </c>
      <c r="D10" s="57" t="s">
        <v>317</v>
      </c>
      <c r="E10" s="58" t="s">
        <v>166</v>
      </c>
      <c r="F10" s="58" t="s">
        <v>167</v>
      </c>
      <c r="G10" s="69">
        <v>34.06</v>
      </c>
      <c r="H10" s="42">
        <v>3.3</v>
      </c>
      <c r="I10" s="27" t="str">
        <f>IF(ISBLANK(G10),"",IF(G10&gt;36.24,"",IF(G10&lt;=23.3,"TSM",IF(G10&lt;=24.24,"SM",IF(G10&lt;=25.45,"KSM",IF(G10&lt;=26.85,"I A",IF(G10&lt;=28.74,"II A",IF(G10&lt;=31.24,"III A",IF(G10&lt;=33.24,"I JA",IF(G10&lt;=34.94,"II JA",IF(G10&lt;=36.24,"III JA")))))))))))</f>
        <v>II JA</v>
      </c>
    </row>
    <row r="11" spans="1:22" ht="17.25" customHeight="1">
      <c r="A11" s="60"/>
    </row>
    <row r="12" spans="1:22" ht="12" customHeight="1">
      <c r="A12" s="2"/>
      <c r="B12" s="2"/>
      <c r="C12" s="2"/>
      <c r="D12" s="21">
        <v>2</v>
      </c>
      <c r="E12" s="20" t="s">
        <v>19</v>
      </c>
      <c r="F12" s="21"/>
      <c r="G12" s="2"/>
      <c r="H12" s="2"/>
    </row>
    <row r="13" spans="1:22" ht="17.25" customHeight="1">
      <c r="A13" s="12" t="s">
        <v>28</v>
      </c>
      <c r="B13" s="55" t="s">
        <v>6</v>
      </c>
      <c r="C13" s="56" t="s">
        <v>318</v>
      </c>
      <c r="D13" s="57" t="s">
        <v>55</v>
      </c>
      <c r="E13" s="58" t="s">
        <v>166</v>
      </c>
      <c r="F13" s="58" t="s">
        <v>167</v>
      </c>
      <c r="G13" s="69">
        <v>31.21</v>
      </c>
      <c r="H13" s="63">
        <v>2.5</v>
      </c>
      <c r="I13" s="27" t="str">
        <f>IF(ISBLANK(G13),"",IF(G13&gt;36.24,"",IF(G13&lt;=23.3,"TSM",IF(G13&lt;=24.24,"SM",IF(G13&lt;=25.45,"KSM",IF(G13&lt;=26.85,"I A",IF(G13&lt;=28.74,"II A",IF(G13&lt;=31.24,"III A",IF(G13&lt;=33.24,"I JA",IF(G13&lt;=34.94,"II JA",IF(G13&lt;=36.24,"III JA")))))))))))</f>
        <v>III A</v>
      </c>
    </row>
    <row r="14" spans="1:22" ht="17.25" customHeight="1">
      <c r="A14" s="12" t="s">
        <v>31</v>
      </c>
      <c r="B14" s="55" t="s">
        <v>77</v>
      </c>
      <c r="C14" s="56" t="s">
        <v>98</v>
      </c>
      <c r="D14" s="57">
        <v>40342</v>
      </c>
      <c r="E14" s="58" t="s">
        <v>380</v>
      </c>
      <c r="F14" s="58" t="s">
        <v>381</v>
      </c>
      <c r="G14" s="69">
        <v>27.86</v>
      </c>
      <c r="H14" s="63">
        <v>2.5</v>
      </c>
      <c r="I14" s="27" t="str">
        <f>IF(ISBLANK(G14),"",IF(G14&gt;36.24,"",IF(G14&lt;=23.3,"TSM",IF(G14&lt;=24.24,"SM",IF(G14&lt;=25.45,"KSM",IF(G14&lt;=26.85,"I A",IF(G14&lt;=28.74,"II A",IF(G14&lt;=31.24,"III A",IF(G14&lt;=33.24,"I JA",IF(G14&lt;=34.94,"II JA",IF(G14&lt;=36.24,"III JA")))))))))))</f>
        <v>II A</v>
      </c>
    </row>
    <row r="15" spans="1:22" ht="17.25" customHeight="1">
      <c r="A15" s="12" t="s">
        <v>32</v>
      </c>
      <c r="B15" s="55" t="s">
        <v>104</v>
      </c>
      <c r="C15" s="56" t="s">
        <v>105</v>
      </c>
      <c r="D15" s="57" t="s">
        <v>106</v>
      </c>
      <c r="E15" s="58" t="s">
        <v>149</v>
      </c>
      <c r="F15" s="58" t="s">
        <v>466</v>
      </c>
      <c r="G15" s="26">
        <v>28.03</v>
      </c>
      <c r="H15" s="63">
        <v>2.5</v>
      </c>
      <c r="I15" s="27" t="str">
        <f t="shared" ref="I15" si="0">IF(ISBLANK(G15),"",IF(G15&gt;36.24,"",IF(G15&lt;=23.3,"TSM",IF(G15&lt;=24.24,"SM",IF(G15&lt;=25.45,"KSM",IF(G15&lt;=26.85,"I A",IF(G15&lt;=28.74,"II A",IF(G15&lt;=31.24,"III A",IF(G15&lt;=33.24,"I JA",IF(G15&lt;=34.94,"II JA",IF(G15&lt;=36.24,"III JA")))))))))))</f>
        <v>II A</v>
      </c>
    </row>
    <row r="16" spans="1:22" ht="17.25" customHeight="1">
      <c r="A16" s="61" t="s">
        <v>33</v>
      </c>
      <c r="B16" s="55" t="s">
        <v>300</v>
      </c>
      <c r="C16" s="56" t="s">
        <v>301</v>
      </c>
      <c r="D16" s="57">
        <v>39967</v>
      </c>
      <c r="E16" s="58" t="s">
        <v>298</v>
      </c>
      <c r="F16" s="58" t="s">
        <v>299</v>
      </c>
      <c r="G16" s="69">
        <v>26.9</v>
      </c>
      <c r="H16" s="63">
        <v>2.5</v>
      </c>
      <c r="I16" s="27" t="str">
        <f>IF(ISBLANK(G16),"",IF(G16&gt;36.24,"",IF(G16&lt;=23.3,"TSM",IF(G16&lt;=24.24,"SM",IF(G16&lt;=25.45,"KSM",IF(G16&lt;=26.85,"I A",IF(G16&lt;=28.74,"II A",IF(G16&lt;=31.24,"III A",IF(G16&lt;=33.24,"I JA",IF(G16&lt;=34.94,"II JA",IF(G16&lt;=36.24,"III JA")))))))))))</f>
        <v>II A</v>
      </c>
    </row>
    <row r="17" spans="1:9" ht="12" customHeight="1">
      <c r="A17" s="2"/>
      <c r="B17" s="2"/>
      <c r="C17" s="2"/>
      <c r="D17" s="21">
        <v>3</v>
      </c>
      <c r="E17" s="20" t="s">
        <v>19</v>
      </c>
      <c r="F17" s="21"/>
      <c r="G17" s="2"/>
      <c r="H17" s="2"/>
    </row>
    <row r="18" spans="1:9" ht="17.25" customHeight="1">
      <c r="A18" s="12" t="s">
        <v>28</v>
      </c>
      <c r="B18" s="55" t="s">
        <v>162</v>
      </c>
      <c r="C18" s="56" t="s">
        <v>163</v>
      </c>
      <c r="D18" s="57" t="s">
        <v>469</v>
      </c>
      <c r="E18" s="58" t="s">
        <v>149</v>
      </c>
      <c r="F18" s="58" t="s">
        <v>466</v>
      </c>
      <c r="G18" s="69">
        <v>32.51</v>
      </c>
      <c r="H18" s="63">
        <v>2.1</v>
      </c>
      <c r="I18" s="27" t="str">
        <f>IF(ISBLANK(G18),"",IF(G18&gt;36.24,"",IF(G18&lt;=23.3,"TSM",IF(G18&lt;=24.24,"SM",IF(G18&lt;=25.45,"KSM",IF(G18&lt;=26.85,"I A",IF(G18&lt;=28.74,"II A",IF(G18&lt;=31.24,"III A",IF(G18&lt;=33.24,"I JA",IF(G18&lt;=34.94,"II JA",IF(G18&lt;=36.24,"III JA")))))))))))</f>
        <v>I JA</v>
      </c>
    </row>
    <row r="19" spans="1:9" ht="17.25" customHeight="1">
      <c r="A19" s="12">
        <v>2</v>
      </c>
      <c r="B19" s="55" t="s">
        <v>84</v>
      </c>
      <c r="C19" s="56" t="s">
        <v>394</v>
      </c>
      <c r="D19" s="57">
        <v>40120</v>
      </c>
      <c r="E19" s="58" t="s">
        <v>380</v>
      </c>
      <c r="F19" s="58" t="s">
        <v>381</v>
      </c>
      <c r="G19" s="26">
        <v>33.799999999999997</v>
      </c>
      <c r="H19" s="63">
        <v>2.1</v>
      </c>
      <c r="I19" s="27" t="str">
        <f t="shared" ref="I19" si="1">IF(ISBLANK(G19),"",IF(G19&gt;36.24,"",IF(G19&lt;=23.3,"TSM",IF(G19&lt;=24.24,"SM",IF(G19&lt;=25.45,"KSM",IF(G19&lt;=26.85,"I A",IF(G19&lt;=28.74,"II A",IF(G19&lt;=31.24,"III A",IF(G19&lt;=33.24,"I JA",IF(G19&lt;=34.94,"II JA",IF(G19&lt;=36.24,"III JA")))))))))))</f>
        <v>II JA</v>
      </c>
    </row>
    <row r="20" spans="1:9" ht="17.25" customHeight="1">
      <c r="A20" s="12">
        <v>3</v>
      </c>
      <c r="B20" s="55" t="s">
        <v>18</v>
      </c>
      <c r="C20" s="56" t="s">
        <v>168</v>
      </c>
      <c r="D20" s="57" t="s">
        <v>316</v>
      </c>
      <c r="E20" s="58" t="s">
        <v>166</v>
      </c>
      <c r="F20" s="58" t="s">
        <v>167</v>
      </c>
      <c r="G20" s="69">
        <v>31.92</v>
      </c>
      <c r="H20" s="63">
        <v>2.1</v>
      </c>
      <c r="I20" s="27" t="str">
        <f>IF(ISBLANK(G20),"",IF(G20&gt;36.24,"",IF(G20&lt;=23.3,"TSM",IF(G20&lt;=24.24,"SM",IF(G20&lt;=25.45,"KSM",IF(G20&lt;=26.85,"I A",IF(G20&lt;=28.74,"II A",IF(G20&lt;=31.24,"III A",IF(G20&lt;=33.24,"I JA",IF(G20&lt;=34.94,"II JA",IF(G20&lt;=36.24,"III JA")))))))))))</f>
        <v>I JA</v>
      </c>
    </row>
    <row r="21" spans="1:9" ht="17.25" customHeight="1">
      <c r="A21" s="61">
        <v>4</v>
      </c>
      <c r="B21" s="55" t="s">
        <v>4</v>
      </c>
      <c r="C21" s="56" t="s">
        <v>54</v>
      </c>
      <c r="D21" s="57" t="s">
        <v>55</v>
      </c>
      <c r="E21" s="58" t="s">
        <v>245</v>
      </c>
      <c r="F21" s="58" t="s">
        <v>46</v>
      </c>
      <c r="G21" s="69">
        <v>29.34</v>
      </c>
      <c r="H21" s="63">
        <v>2.1</v>
      </c>
      <c r="I21" s="27" t="str">
        <f>IF(ISBLANK(G21),"",IF(G21&gt;36.24,"",IF(G21&lt;=23.3,"TSM",IF(G21&lt;=24.24,"SM",IF(G21&lt;=25.45,"KSM",IF(G21&lt;=26.85,"I A",IF(G21&lt;=28.74,"II A",IF(G21&lt;=31.24,"III A",IF(G21&lt;=33.24,"I JA",IF(G21&lt;=34.94,"II JA",IF(G21&lt;=36.24,"III JA")))))))))))</f>
        <v>III A</v>
      </c>
    </row>
    <row r="22" spans="1:9" ht="12" customHeight="1">
      <c r="A22" s="2"/>
      <c r="B22" s="2"/>
      <c r="C22" s="2"/>
      <c r="D22" s="21">
        <v>4</v>
      </c>
      <c r="E22" s="20" t="s">
        <v>19</v>
      </c>
      <c r="F22" s="21"/>
      <c r="G22" s="2"/>
      <c r="H22" s="2"/>
    </row>
    <row r="23" spans="1:9" ht="17.25" customHeight="1">
      <c r="A23" s="12" t="s">
        <v>28</v>
      </c>
      <c r="B23" s="55" t="s">
        <v>63</v>
      </c>
      <c r="C23" s="56" t="s">
        <v>64</v>
      </c>
      <c r="D23" s="57" t="s">
        <v>65</v>
      </c>
      <c r="E23" s="58" t="s">
        <v>245</v>
      </c>
      <c r="F23" s="58" t="s">
        <v>66</v>
      </c>
      <c r="G23" s="26">
        <v>28.5</v>
      </c>
      <c r="H23" s="42">
        <v>2</v>
      </c>
      <c r="I23" s="27" t="str">
        <f t="shared" ref="I23" si="2">IF(ISBLANK(G23),"",IF(G23&gt;36.24,"",IF(G23&lt;=23.3,"TSM",IF(G23&lt;=24.24,"SM",IF(G23&lt;=25.45,"KSM",IF(G23&lt;=26.85,"I A",IF(G23&lt;=28.74,"II A",IF(G23&lt;=31.24,"III A",IF(G23&lt;=33.24,"I JA",IF(G23&lt;=34.94,"II JA",IF(G23&lt;=36.24,"III JA")))))))))))</f>
        <v>II A</v>
      </c>
    </row>
    <row r="24" spans="1:9" ht="17.25" customHeight="1">
      <c r="A24" s="12" t="s">
        <v>31</v>
      </c>
      <c r="B24" s="55" t="s">
        <v>211</v>
      </c>
      <c r="C24" s="56" t="s">
        <v>478</v>
      </c>
      <c r="D24" s="57" t="s">
        <v>482</v>
      </c>
      <c r="E24" s="58" t="s">
        <v>483</v>
      </c>
      <c r="F24" s="58" t="s">
        <v>481</v>
      </c>
      <c r="G24" s="69" t="s">
        <v>504</v>
      </c>
      <c r="H24" s="42">
        <v>2</v>
      </c>
      <c r="I24" s="27" t="str">
        <f>IF(ISBLANK(G24),"",IF(G24&gt;36.24,"",IF(G24&lt;=23.3,"TSM",IF(G24&lt;=24.24,"SM",IF(G24&lt;=25.45,"KSM",IF(G24&lt;=26.85,"I A",IF(G24&lt;=28.74,"II A",IF(G24&lt;=31.24,"III A",IF(G24&lt;=33.24,"I JA",IF(G24&lt;=34.94,"II JA",IF(G24&lt;=36.24,"III JA")))))))))))</f>
        <v/>
      </c>
    </row>
    <row r="25" spans="1:9" ht="17.25" customHeight="1">
      <c r="A25" s="12" t="s">
        <v>32</v>
      </c>
      <c r="B25" s="55" t="s">
        <v>12</v>
      </c>
      <c r="C25" s="56" t="s">
        <v>141</v>
      </c>
      <c r="D25" s="57" t="s">
        <v>142</v>
      </c>
      <c r="E25" s="58" t="s">
        <v>245</v>
      </c>
      <c r="F25" s="58" t="s">
        <v>46</v>
      </c>
      <c r="G25" s="69">
        <v>32.64</v>
      </c>
      <c r="H25" s="42">
        <v>2</v>
      </c>
      <c r="I25" s="27" t="str">
        <f>IF(ISBLANK(G25),"",IF(G25&gt;36.24,"",IF(G25&lt;=23.3,"TSM",IF(G25&lt;=24.24,"SM",IF(G25&lt;=25.45,"KSM",IF(G25&lt;=26.85,"I A",IF(G25&lt;=28.74,"II A",IF(G25&lt;=31.24,"III A",IF(G25&lt;=33.24,"I JA",IF(G25&lt;=34.94,"II JA",IF(G25&lt;=36.24,"III JA")))))))))))</f>
        <v>I JA</v>
      </c>
    </row>
    <row r="26" spans="1:9" ht="17.25" customHeight="1">
      <c r="A26" s="240" t="s">
        <v>33</v>
      </c>
      <c r="B26" s="55" t="s">
        <v>395</v>
      </c>
      <c r="C26" s="56" t="s">
        <v>396</v>
      </c>
      <c r="D26" s="57">
        <v>40420</v>
      </c>
      <c r="E26" s="58" t="s">
        <v>380</v>
      </c>
      <c r="F26" s="58" t="s">
        <v>381</v>
      </c>
      <c r="G26" s="241">
        <v>36.799999999999997</v>
      </c>
      <c r="H26" s="42">
        <v>2</v>
      </c>
      <c r="I26" s="27" t="str">
        <f>IF(ISBLANK(G26),"",IF(G26&gt;36.24,"",IF(G26&lt;=23.3,"TSM",IF(G26&lt;=24.24,"SM",IF(G26&lt;=25.45,"KSM",IF(G26&lt;=26.85,"I A",IF(G26&lt;=28.74,"II A",IF(G26&lt;=31.24,"III A",IF(G26&lt;=33.24,"I JA",IF(G26&lt;=34.94,"II JA",IF(G26&lt;=36.24,"III JA")))))))))))</f>
        <v/>
      </c>
    </row>
    <row r="27" spans="1:9" ht="12" customHeight="1">
      <c r="A27" s="2"/>
      <c r="B27" s="2"/>
      <c r="C27" s="2"/>
      <c r="D27" s="21">
        <v>5</v>
      </c>
      <c r="E27" s="20" t="s">
        <v>19</v>
      </c>
      <c r="F27" s="21"/>
      <c r="G27" s="2"/>
      <c r="H27" s="2"/>
    </row>
    <row r="28" spans="1:9" ht="17.25" customHeight="1">
      <c r="A28" s="12" t="s">
        <v>28</v>
      </c>
      <c r="B28" s="55"/>
      <c r="C28" s="56"/>
      <c r="D28" s="57"/>
      <c r="E28" s="58"/>
      <c r="F28" s="58"/>
      <c r="G28" s="26"/>
      <c r="H28" s="42"/>
      <c r="I28" s="27" t="str">
        <f>IF(ISBLANK(G28),"",IF(G28&gt;36.24,"",IF(G28&lt;=23.3,"TSM",IF(G28&lt;=24.24,"SM",IF(G28&lt;=25.45,"KSM",IF(G28&lt;=26.85,"I A",IF(G28&lt;=28.74,"II A",IF(G28&lt;=31.24,"III A",IF(G28&lt;=33.24,"I JA",IF(G28&lt;=34.94,"II JA",IF(G28&lt;=36.24,"III JA")))))))))))</f>
        <v/>
      </c>
    </row>
    <row r="29" spans="1:9" ht="17.25" customHeight="1">
      <c r="A29" s="12" t="s">
        <v>31</v>
      </c>
      <c r="B29" s="55" t="s">
        <v>4</v>
      </c>
      <c r="C29" s="56" t="s">
        <v>47</v>
      </c>
      <c r="D29" s="57" t="s">
        <v>48</v>
      </c>
      <c r="E29" s="58" t="s">
        <v>245</v>
      </c>
      <c r="F29" s="58" t="s">
        <v>46</v>
      </c>
      <c r="G29" s="26">
        <v>30.06</v>
      </c>
      <c r="H29" s="42">
        <v>1.2</v>
      </c>
      <c r="I29" s="27" t="str">
        <f t="shared" ref="I29" si="3">IF(ISBLANK(G29),"",IF(G29&gt;36.24,"",IF(G29&lt;=23.3,"TSM",IF(G29&lt;=24.24,"SM",IF(G29&lt;=25.45,"KSM",IF(G29&lt;=26.85,"I A",IF(G29&lt;=28.74,"II A",IF(G29&lt;=31.24,"III A",IF(G29&lt;=33.24,"I JA",IF(G29&lt;=34.94,"II JA",IF(G29&lt;=36.24,"III JA")))))))))))</f>
        <v>III A</v>
      </c>
    </row>
    <row r="30" spans="1:9" ht="17.25" customHeight="1">
      <c r="A30" s="12" t="s">
        <v>32</v>
      </c>
      <c r="B30" s="55" t="s">
        <v>389</v>
      </c>
      <c r="C30" s="56" t="s">
        <v>97</v>
      </c>
      <c r="D30" s="57">
        <v>40472</v>
      </c>
      <c r="E30" s="58" t="s">
        <v>380</v>
      </c>
      <c r="F30" s="58" t="s">
        <v>381</v>
      </c>
      <c r="G30" s="69" t="s">
        <v>504</v>
      </c>
      <c r="H30" s="42">
        <v>1.2</v>
      </c>
      <c r="I30" s="27" t="str">
        <f>IF(ISBLANK(G30),"",IF(G30&gt;36.24,"",IF(G30&lt;=23.3,"TSM",IF(G30&lt;=24.24,"SM",IF(G30&lt;=25.45,"KSM",IF(G30&lt;=26.85,"I A",IF(G30&lt;=28.74,"II A",IF(G30&lt;=31.24,"III A",IF(G30&lt;=33.24,"I JA",IF(G30&lt;=34.94,"II JA",IF(G30&lt;=36.24,"III JA")))))))))))</f>
        <v/>
      </c>
    </row>
    <row r="31" spans="1:9" ht="17.25" customHeight="1">
      <c r="A31" s="240" t="s">
        <v>33</v>
      </c>
      <c r="B31" s="55" t="s">
        <v>15</v>
      </c>
      <c r="C31" s="56" t="s">
        <v>278</v>
      </c>
      <c r="D31" s="57" t="s">
        <v>52</v>
      </c>
      <c r="E31" s="58" t="s">
        <v>245</v>
      </c>
      <c r="F31" s="58" t="s">
        <v>46</v>
      </c>
      <c r="G31" s="241">
        <v>29.65</v>
      </c>
      <c r="H31" s="42">
        <v>1.2</v>
      </c>
      <c r="I31" s="27" t="str">
        <f>IF(ISBLANK(G31),"",IF(G31&gt;36.24,"",IF(G31&lt;=23.3,"TSM",IF(G31&lt;=24.24,"SM",IF(G31&lt;=25.45,"KSM",IF(G31&lt;=26.85,"I A",IF(G31&lt;=28.74,"II A",IF(G31&lt;=31.24,"III A",IF(G31&lt;=33.24,"I JA",IF(G31&lt;=34.94,"II JA",IF(G31&lt;=36.24,"III JA")))))))))))</f>
        <v>III A</v>
      </c>
    </row>
    <row r="32" spans="1:9" ht="12" customHeight="1">
      <c r="A32" s="2"/>
      <c r="B32" s="2"/>
      <c r="C32" s="2"/>
      <c r="D32" s="21">
        <v>6</v>
      </c>
      <c r="E32" s="20" t="s">
        <v>19</v>
      </c>
      <c r="F32" s="21"/>
      <c r="G32" s="2"/>
      <c r="H32" s="2"/>
    </row>
    <row r="33" spans="1:9" ht="17.25" customHeight="1">
      <c r="A33" s="12" t="s">
        <v>28</v>
      </c>
      <c r="B33" s="55"/>
      <c r="C33" s="56"/>
      <c r="D33" s="57"/>
      <c r="E33" s="58"/>
      <c r="F33" s="58"/>
      <c r="G33" s="69"/>
      <c r="H33" s="63"/>
      <c r="I33" s="27" t="str">
        <f t="shared" ref="I33" si="4">IF(ISBLANK(G33),"",IF(G33&gt;36.24,"",IF(G33&lt;=23.3,"TSM",IF(G33&lt;=24.24,"SM",IF(G33&lt;=25.45,"KSM",IF(G33&lt;=26.85,"I A",IF(G33&lt;=28.74,"II A",IF(G33&lt;=31.24,"III A",IF(G33&lt;=33.24,"I JA",IF(G33&lt;=34.94,"II JA",IF(G33&lt;=36.24,"III JA")))))))))))</f>
        <v/>
      </c>
    </row>
    <row r="34" spans="1:9" ht="17.25" customHeight="1">
      <c r="A34" s="12" t="s">
        <v>31</v>
      </c>
      <c r="B34" s="55" t="s">
        <v>59</v>
      </c>
      <c r="C34" s="56" t="s">
        <v>60</v>
      </c>
      <c r="D34" s="57" t="s">
        <v>61</v>
      </c>
      <c r="E34" s="58" t="s">
        <v>245</v>
      </c>
      <c r="F34" s="58" t="s">
        <v>46</v>
      </c>
      <c r="G34" s="69">
        <v>28.56</v>
      </c>
      <c r="H34" s="63">
        <v>1.4</v>
      </c>
      <c r="I34" s="27" t="str">
        <f>IF(ISBLANK(G34),"",IF(G34&gt;36.24,"",IF(G34&lt;=23.3,"TSM",IF(G34&lt;=24.24,"SM",IF(G34&lt;=25.45,"KSM",IF(G34&lt;=26.85,"I A",IF(G34&lt;=28.74,"II A",IF(G34&lt;=31.24,"III A",IF(G34&lt;=33.24,"I JA",IF(G34&lt;=34.94,"II JA",IF(G34&lt;=36.24,"III JA")))))))))))</f>
        <v>II A</v>
      </c>
    </row>
    <row r="35" spans="1:9" ht="17.25" customHeight="1">
      <c r="A35" s="12" t="s">
        <v>32</v>
      </c>
      <c r="B35" s="55" t="s">
        <v>330</v>
      </c>
      <c r="C35" s="56" t="s">
        <v>506</v>
      </c>
      <c r="D35" s="57" t="s">
        <v>331</v>
      </c>
      <c r="E35" s="58" t="s">
        <v>166</v>
      </c>
      <c r="F35" s="58" t="s">
        <v>226</v>
      </c>
      <c r="G35" s="69">
        <v>34.69</v>
      </c>
      <c r="H35" s="63">
        <v>1.4</v>
      </c>
      <c r="I35" s="27" t="str">
        <f>IF(ISBLANK(G35),"",IF(G35&gt;36.24,"",IF(G35&lt;=23.3,"TSM",IF(G35&lt;=24.24,"SM",IF(G35&lt;=25.45,"KSM",IF(G35&lt;=26.85,"I A",IF(G35&lt;=28.74,"II A",IF(G35&lt;=31.24,"III A",IF(G35&lt;=33.24,"I JA",IF(G35&lt;=34.94,"II JA",IF(G35&lt;=36.24,"III JA")))))))))))</f>
        <v>II JA</v>
      </c>
    </row>
    <row r="36" spans="1:9" ht="17.25" customHeight="1">
      <c r="A36" s="61" t="s">
        <v>33</v>
      </c>
      <c r="B36" s="55" t="s">
        <v>53</v>
      </c>
      <c r="C36" s="56" t="s">
        <v>14</v>
      </c>
      <c r="D36" s="57" t="s">
        <v>140</v>
      </c>
      <c r="E36" s="58" t="s">
        <v>245</v>
      </c>
      <c r="F36" s="58" t="s">
        <v>46</v>
      </c>
      <c r="G36" s="69">
        <v>27.65</v>
      </c>
      <c r="H36" s="63">
        <v>1.4</v>
      </c>
      <c r="I36" s="27" t="str">
        <f>IF(ISBLANK(G36),"",IF(G36&gt;36.24,"",IF(G36&lt;=23.3,"TSM",IF(G36&lt;=24.24,"SM",IF(G36&lt;=25.45,"KSM",IF(G36&lt;=26.85,"I A",IF(G36&lt;=28.74,"II A",IF(G36&lt;=31.24,"III A",IF(G36&lt;=33.24,"I JA",IF(G36&lt;=34.94,"II JA",IF(G36&lt;=36.24,"III JA")))))))))))</f>
        <v>II A</v>
      </c>
    </row>
    <row r="37" spans="1:9" ht="12" customHeight="1">
      <c r="A37" s="2"/>
      <c r="B37" s="2"/>
      <c r="C37" s="2"/>
      <c r="D37" s="21">
        <v>7</v>
      </c>
      <c r="E37" s="20" t="s">
        <v>19</v>
      </c>
      <c r="F37" s="21"/>
      <c r="G37" s="2"/>
      <c r="H37" s="2"/>
    </row>
    <row r="38" spans="1:9" ht="17.25" customHeight="1">
      <c r="A38" s="12" t="s">
        <v>28</v>
      </c>
      <c r="B38" s="55" t="s">
        <v>240</v>
      </c>
      <c r="C38" s="56" t="s">
        <v>186</v>
      </c>
      <c r="D38" s="57" t="s">
        <v>459</v>
      </c>
      <c r="E38" s="58" t="s">
        <v>149</v>
      </c>
      <c r="F38" s="58" t="s">
        <v>455</v>
      </c>
      <c r="G38" s="26" t="s">
        <v>504</v>
      </c>
      <c r="H38" s="42">
        <v>0.2</v>
      </c>
      <c r="I38" s="27" t="str">
        <f t="shared" ref="I38" si="5">IF(ISBLANK(G38),"",IF(G38&gt;36.24,"",IF(G38&lt;=23.3,"TSM",IF(G38&lt;=24.24,"SM",IF(G38&lt;=25.45,"KSM",IF(G38&lt;=26.85,"I A",IF(G38&lt;=28.74,"II A",IF(G38&lt;=31.24,"III A",IF(G38&lt;=33.24,"I JA",IF(G38&lt;=34.94,"II JA",IF(G38&lt;=36.24,"III JA")))))))))))</f>
        <v/>
      </c>
    </row>
    <row r="39" spans="1:9" ht="17.25" customHeight="1">
      <c r="A39" s="12" t="s">
        <v>31</v>
      </c>
      <c r="B39" s="55" t="s">
        <v>75</v>
      </c>
      <c r="C39" s="56" t="s">
        <v>390</v>
      </c>
      <c r="D39" s="57">
        <v>39871</v>
      </c>
      <c r="E39" s="58" t="s">
        <v>380</v>
      </c>
      <c r="F39" s="58" t="s">
        <v>381</v>
      </c>
      <c r="G39" s="69">
        <v>33.020000000000003</v>
      </c>
      <c r="H39" s="42">
        <v>0.2</v>
      </c>
      <c r="I39" s="27" t="str">
        <f>IF(ISBLANK(G39),"",IF(G39&gt;36.24,"",IF(G39&lt;=23.3,"TSM",IF(G39&lt;=24.24,"SM",IF(G39&lt;=25.45,"KSM",IF(G39&lt;=26.85,"I A",IF(G39&lt;=28.74,"II A",IF(G39&lt;=31.24,"III A",IF(G39&lt;=33.24,"I JA",IF(G39&lt;=34.94,"II JA",IF(G39&lt;=36.24,"III JA")))))))))))</f>
        <v>I JA</v>
      </c>
    </row>
    <row r="40" spans="1:9" ht="17.25" customHeight="1">
      <c r="A40" s="12" t="s">
        <v>32</v>
      </c>
      <c r="B40" s="55" t="s">
        <v>170</v>
      </c>
      <c r="C40" s="56" t="s">
        <v>171</v>
      </c>
      <c r="D40" s="57" t="s">
        <v>324</v>
      </c>
      <c r="E40" s="58" t="s">
        <v>166</v>
      </c>
      <c r="F40" s="58" t="s">
        <v>167</v>
      </c>
      <c r="G40" s="69">
        <v>28.95</v>
      </c>
      <c r="H40" s="42">
        <v>0.2</v>
      </c>
      <c r="I40" s="27" t="str">
        <f>IF(ISBLANK(G40),"",IF(G40&gt;36.24,"",IF(G40&lt;=23.3,"TSM",IF(G40&lt;=24.24,"SM",IF(G40&lt;=25.45,"KSM",IF(G40&lt;=26.85,"I A",IF(G40&lt;=28.74,"II A",IF(G40&lt;=31.24,"III A",IF(G40&lt;=33.24,"I JA",IF(G40&lt;=34.94,"II JA",IF(G40&lt;=36.24,"III JA")))))))))))</f>
        <v>III A</v>
      </c>
    </row>
    <row r="41" spans="1:9" ht="17.25" customHeight="1">
      <c r="A41" s="61" t="s">
        <v>33</v>
      </c>
      <c r="B41" s="55" t="s">
        <v>391</v>
      </c>
      <c r="C41" s="56" t="s">
        <v>392</v>
      </c>
      <c r="D41" s="57">
        <v>39953</v>
      </c>
      <c r="E41" s="58" t="s">
        <v>380</v>
      </c>
      <c r="F41" s="58" t="s">
        <v>381</v>
      </c>
      <c r="G41" s="69">
        <v>32.68</v>
      </c>
      <c r="H41" s="42">
        <v>0.2</v>
      </c>
      <c r="I41" s="27" t="str">
        <f>IF(ISBLANK(G41),"",IF(G41&gt;36.24,"",IF(G41&lt;=23.3,"TSM",IF(G41&lt;=24.24,"SM",IF(G41&lt;=25.45,"KSM",IF(G41&lt;=26.85,"I A",IF(G41&lt;=28.74,"II A",IF(G41&lt;=31.24,"III A",IF(G41&lt;=33.24,"I JA",IF(G41&lt;=34.94,"II JA",IF(G41&lt;=36.24,"III JA")))))))))))</f>
        <v>I JA</v>
      </c>
    </row>
    <row r="42" spans="1:9" ht="12" customHeight="1"/>
    <row r="43" spans="1:9" ht="12" customHeight="1"/>
    <row r="44" spans="1:9" ht="12" customHeight="1"/>
    <row r="45" spans="1:9" ht="12" customHeight="1"/>
    <row r="46" spans="1:9" ht="12" customHeight="1"/>
    <row r="47" spans="1:9" ht="12" customHeight="1"/>
    <row r="48" spans="1:9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269F9-FC7E-4E06-BC98-C33DBA2AF851}">
  <sheetPr>
    <tabColor rgb="FFFFFF00"/>
  </sheetPr>
  <dimension ref="A1:W732"/>
  <sheetViews>
    <sheetView zoomScaleNormal="100" workbookViewId="0">
      <selection activeCell="F17" sqref="F17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9.33203125" style="3" bestFit="1" customWidth="1"/>
    <col min="4" max="4" width="12.33203125" style="3" bestFit="1" customWidth="1"/>
    <col min="5" max="5" width="10.88671875" style="3" customWidth="1"/>
    <col min="6" max="6" width="14.33203125" style="3" bestFit="1" customWidth="1"/>
    <col min="7" max="7" width="14.5546875" style="3" bestFit="1" customWidth="1"/>
    <col min="8" max="9" width="7.5546875" style="3" customWidth="1"/>
    <col min="10" max="10" width="5.5546875" style="3" customWidth="1"/>
    <col min="11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114</v>
      </c>
      <c r="H4" s="2"/>
      <c r="I4" s="2"/>
    </row>
    <row r="5" spans="1:23" ht="12" customHeight="1" thickBot="1">
      <c r="A5" s="2"/>
      <c r="B5" s="2"/>
      <c r="C5" s="2"/>
      <c r="D5" s="2"/>
      <c r="E5" s="21"/>
      <c r="F5" s="20"/>
      <c r="G5" s="21"/>
      <c r="H5" s="2"/>
      <c r="I5" s="2"/>
    </row>
    <row r="6" spans="1:23" ht="17.25" customHeight="1" thickBot="1">
      <c r="A6" s="6" t="s">
        <v>208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123</v>
      </c>
      <c r="J6" s="24" t="s">
        <v>30</v>
      </c>
    </row>
    <row r="7" spans="1:23" ht="17.25" customHeight="1">
      <c r="A7" s="12">
        <v>1</v>
      </c>
      <c r="B7" s="25"/>
      <c r="C7" s="13" t="s">
        <v>131</v>
      </c>
      <c r="D7" s="14" t="s">
        <v>250</v>
      </c>
      <c r="E7" s="15" t="s">
        <v>251</v>
      </c>
      <c r="F7" s="16" t="s">
        <v>244</v>
      </c>
      <c r="G7" s="16" t="s">
        <v>46</v>
      </c>
      <c r="H7" s="32">
        <v>25.26</v>
      </c>
      <c r="I7" s="42">
        <v>2.6</v>
      </c>
      <c r="J7" s="27" t="str">
        <f t="shared" ref="J7:J17" si="0">IF(ISBLANK(H7),"",IF(H7&gt;33,"",IF(H7&lt;=20.75,"TSM",IF(H7&lt;=21.35,"SM",IF(H7&lt;=22.1,"KSM",IF(H7&lt;=23.1,"I A",IF(H7&lt;=24.7,"II A",IF(H7&lt;=27,"III A",IF(H7&lt;=29.5,"I JA",IF(H7&lt;=31.5,"II JA",IF(H7&lt;=33,"III JA")))))))))))</f>
        <v>III A</v>
      </c>
    </row>
    <row r="8" spans="1:23" ht="17.25" customHeight="1">
      <c r="A8" s="12">
        <v>2</v>
      </c>
      <c r="B8" s="25"/>
      <c r="C8" s="13" t="s">
        <v>9</v>
      </c>
      <c r="D8" s="14" t="s">
        <v>87</v>
      </c>
      <c r="E8" s="15">
        <v>40609</v>
      </c>
      <c r="F8" s="16" t="s">
        <v>201</v>
      </c>
      <c r="G8" s="16" t="s">
        <v>421</v>
      </c>
      <c r="H8" s="32">
        <v>26.4</v>
      </c>
      <c r="I8" s="42">
        <v>2.6</v>
      </c>
      <c r="J8" s="27" t="str">
        <f t="shared" si="0"/>
        <v>III A</v>
      </c>
    </row>
    <row r="9" spans="1:23" ht="17.25" customHeight="1">
      <c r="A9" s="12" t="s">
        <v>32</v>
      </c>
      <c r="B9" s="25"/>
      <c r="C9" s="13" t="s">
        <v>154</v>
      </c>
      <c r="D9" s="14" t="s">
        <v>221</v>
      </c>
      <c r="E9" s="15">
        <v>41039</v>
      </c>
      <c r="F9" s="16" t="s">
        <v>201</v>
      </c>
      <c r="G9" s="16" t="s">
        <v>381</v>
      </c>
      <c r="H9" s="32">
        <v>26.53</v>
      </c>
      <c r="I9" s="42">
        <v>-0.8</v>
      </c>
      <c r="J9" s="27" t="str">
        <f t="shared" si="0"/>
        <v>III A</v>
      </c>
    </row>
    <row r="10" spans="1:23" ht="17.25" customHeight="1">
      <c r="A10" s="12">
        <v>4</v>
      </c>
      <c r="B10" s="25"/>
      <c r="C10" s="13" t="s">
        <v>81</v>
      </c>
      <c r="D10" s="14" t="s">
        <v>82</v>
      </c>
      <c r="E10" s="15">
        <v>40561</v>
      </c>
      <c r="F10" s="16" t="s">
        <v>201</v>
      </c>
      <c r="G10" s="16" t="s">
        <v>79</v>
      </c>
      <c r="H10" s="79">
        <v>26.74</v>
      </c>
      <c r="I10" s="42">
        <v>0.1</v>
      </c>
      <c r="J10" s="27" t="str">
        <f t="shared" si="0"/>
        <v>III A</v>
      </c>
    </row>
    <row r="11" spans="1:23" ht="17.25" customHeight="1">
      <c r="A11" s="12">
        <v>5</v>
      </c>
      <c r="B11" s="25"/>
      <c r="C11" s="13" t="s">
        <v>210</v>
      </c>
      <c r="D11" s="14" t="s">
        <v>262</v>
      </c>
      <c r="E11" s="15" t="s">
        <v>263</v>
      </c>
      <c r="F11" s="16" t="s">
        <v>244</v>
      </c>
      <c r="G11" s="16" t="s">
        <v>139</v>
      </c>
      <c r="H11" s="32">
        <v>28.43</v>
      </c>
      <c r="I11" s="42">
        <v>0.1</v>
      </c>
      <c r="J11" s="27" t="str">
        <f t="shared" si="0"/>
        <v>I JA</v>
      </c>
    </row>
    <row r="12" spans="1:23" ht="17.25" customHeight="1">
      <c r="A12" s="12">
        <v>6</v>
      </c>
      <c r="B12" s="25"/>
      <c r="C12" s="13" t="s">
        <v>231</v>
      </c>
      <c r="D12" s="14" t="s">
        <v>258</v>
      </c>
      <c r="E12" s="15" t="s">
        <v>259</v>
      </c>
      <c r="F12" s="16" t="s">
        <v>244</v>
      </c>
      <c r="G12" s="16" t="s">
        <v>66</v>
      </c>
      <c r="H12" s="32">
        <v>28.6</v>
      </c>
      <c r="I12" s="42">
        <v>2.6</v>
      </c>
      <c r="J12" s="27" t="str">
        <f t="shared" si="0"/>
        <v>I JA</v>
      </c>
    </row>
    <row r="13" spans="1:23" ht="17.25" customHeight="1">
      <c r="A13" s="12">
        <v>7</v>
      </c>
      <c r="B13" s="25"/>
      <c r="C13" s="13" t="s">
        <v>7</v>
      </c>
      <c r="D13" s="14" t="s">
        <v>120</v>
      </c>
      <c r="E13" s="15" t="s">
        <v>127</v>
      </c>
      <c r="F13" s="16" t="s">
        <v>244</v>
      </c>
      <c r="G13" s="16" t="s">
        <v>46</v>
      </c>
      <c r="H13" s="79">
        <v>29.11</v>
      </c>
      <c r="I13" s="42">
        <v>2.6</v>
      </c>
      <c r="J13" s="27" t="str">
        <f t="shared" si="0"/>
        <v>I JA</v>
      </c>
    </row>
    <row r="14" spans="1:23" ht="17.25" customHeight="1">
      <c r="A14" s="12">
        <v>8</v>
      </c>
      <c r="B14" s="25"/>
      <c r="C14" s="13" t="s">
        <v>236</v>
      </c>
      <c r="D14" s="14" t="s">
        <v>343</v>
      </c>
      <c r="E14" s="15" t="s">
        <v>344</v>
      </c>
      <c r="F14" s="16" t="s">
        <v>309</v>
      </c>
      <c r="G14" s="16" t="s">
        <v>226</v>
      </c>
      <c r="H14" s="32">
        <v>29.53</v>
      </c>
      <c r="I14" s="42">
        <v>0.1</v>
      </c>
      <c r="J14" s="27" t="str">
        <f t="shared" si="0"/>
        <v>II JA</v>
      </c>
    </row>
    <row r="15" spans="1:23" ht="17.25" customHeight="1">
      <c r="A15" s="12">
        <v>9</v>
      </c>
      <c r="B15" s="25"/>
      <c r="C15" s="13" t="s">
        <v>260</v>
      </c>
      <c r="D15" s="14" t="s">
        <v>146</v>
      </c>
      <c r="E15" s="15" t="s">
        <v>261</v>
      </c>
      <c r="F15" s="16" t="s">
        <v>244</v>
      </c>
      <c r="G15" s="16" t="s">
        <v>66</v>
      </c>
      <c r="H15" s="32">
        <v>30.4</v>
      </c>
      <c r="I15" s="42">
        <v>-0.8</v>
      </c>
      <c r="J15" s="27" t="str">
        <f t="shared" si="0"/>
        <v>II JA</v>
      </c>
    </row>
    <row r="16" spans="1:23" ht="17.25" customHeight="1">
      <c r="A16" s="12">
        <v>10</v>
      </c>
      <c r="B16" s="25"/>
      <c r="C16" s="13" t="s">
        <v>255</v>
      </c>
      <c r="D16" s="14" t="s">
        <v>256</v>
      </c>
      <c r="E16" s="15" t="s">
        <v>257</v>
      </c>
      <c r="F16" s="16" t="s">
        <v>244</v>
      </c>
      <c r="G16" s="16" t="s">
        <v>66</v>
      </c>
      <c r="H16" s="32">
        <v>30.49</v>
      </c>
      <c r="I16" s="42">
        <v>-0.8</v>
      </c>
      <c r="J16" s="27" t="str">
        <f t="shared" si="0"/>
        <v>II JA</v>
      </c>
    </row>
    <row r="17" spans="1:10" ht="17.25" customHeight="1">
      <c r="A17" s="12">
        <v>11</v>
      </c>
      <c r="B17" s="25"/>
      <c r="C17" s="13" t="s">
        <v>406</v>
      </c>
      <c r="D17" s="14" t="s">
        <v>407</v>
      </c>
      <c r="E17" s="15">
        <v>40864</v>
      </c>
      <c r="F17" s="16" t="s">
        <v>201</v>
      </c>
      <c r="G17" s="16" t="s">
        <v>401</v>
      </c>
      <c r="H17" s="32">
        <v>31.98</v>
      </c>
      <c r="I17" s="42">
        <v>-0.8</v>
      </c>
      <c r="J17" s="27" t="str">
        <f t="shared" si="0"/>
        <v>III JA</v>
      </c>
    </row>
    <row r="18" spans="1:10" ht="12" customHeight="1"/>
    <row r="19" spans="1:10" ht="12" customHeight="1"/>
    <row r="20" spans="1:10" ht="12" customHeight="1"/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</sheetData>
  <sortState xmlns:xlrd2="http://schemas.microsoft.com/office/spreadsheetml/2017/richdata2" ref="A7:J17">
    <sortCondition ref="H7:H17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W735"/>
  <sheetViews>
    <sheetView zoomScaleNormal="100" workbookViewId="0">
      <selection activeCell="N18" sqref="N18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9.33203125" style="3" bestFit="1" customWidth="1"/>
    <col min="4" max="4" width="12.33203125" style="3" bestFit="1" customWidth="1"/>
    <col min="5" max="5" width="10.88671875" style="3" customWidth="1"/>
    <col min="6" max="6" width="14.33203125" style="3" bestFit="1" customWidth="1"/>
    <col min="7" max="7" width="14.5546875" style="3" bestFit="1" customWidth="1"/>
    <col min="8" max="9" width="7.5546875" style="3" customWidth="1"/>
    <col min="10" max="10" width="5.5546875" style="3" customWidth="1"/>
    <col min="11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114</v>
      </c>
      <c r="H4" s="2"/>
      <c r="I4" s="2"/>
    </row>
    <row r="5" spans="1:23" ht="12" customHeight="1" thickBot="1">
      <c r="A5" s="2"/>
      <c r="B5" s="2"/>
      <c r="C5" s="2"/>
      <c r="D5" s="2"/>
      <c r="E5" s="21" t="s">
        <v>28</v>
      </c>
      <c r="F5" s="20" t="s">
        <v>19</v>
      </c>
      <c r="G5" s="21"/>
      <c r="H5" s="2"/>
      <c r="I5" s="2"/>
    </row>
    <row r="6" spans="1:23" ht="17.25" customHeight="1" thickBot="1">
      <c r="A6" s="6" t="s">
        <v>20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123</v>
      </c>
      <c r="J6" s="24" t="s">
        <v>30</v>
      </c>
    </row>
    <row r="7" spans="1:23" ht="17.25" customHeight="1">
      <c r="A7" s="12" t="s">
        <v>28</v>
      </c>
      <c r="B7" s="25"/>
      <c r="C7" s="13"/>
      <c r="D7" s="14"/>
      <c r="E7" s="15"/>
      <c r="F7" s="16"/>
      <c r="G7" s="16"/>
      <c r="H7" s="32"/>
      <c r="I7" s="42"/>
      <c r="J7" s="27" t="str">
        <f>IF(ISBLANK(H7),"",IF(H7&gt;33,"",IF(H7&lt;=20.75,"TSM",IF(H7&lt;=21.35,"SM",IF(H7&lt;=22.1,"KSM",IF(H7&lt;=23.1,"I A",IF(H7&lt;=24.7,"II A",IF(H7&lt;=27,"III A",IF(H7&lt;=29.5,"I JA",IF(H7&lt;=31.5,"II JA",IF(H7&lt;=33,"III JA")))))))))))</f>
        <v/>
      </c>
    </row>
    <row r="8" spans="1:23" ht="17.25" customHeight="1">
      <c r="A8" s="12" t="s">
        <v>31</v>
      </c>
      <c r="B8" s="25"/>
      <c r="C8" s="13" t="s">
        <v>236</v>
      </c>
      <c r="D8" s="14" t="s">
        <v>343</v>
      </c>
      <c r="E8" s="15" t="s">
        <v>344</v>
      </c>
      <c r="F8" s="16" t="s">
        <v>309</v>
      </c>
      <c r="G8" s="16" t="s">
        <v>226</v>
      </c>
      <c r="H8" s="32">
        <v>29.53</v>
      </c>
      <c r="I8" s="42">
        <v>0.1</v>
      </c>
      <c r="J8" s="27" t="str">
        <f>IF(ISBLANK(H8),"",IF(H8&gt;33,"",IF(H8&lt;=20.75,"TSM",IF(H8&lt;=21.35,"SM",IF(H8&lt;=22.1,"KSM",IF(H8&lt;=23.1,"I A",IF(H8&lt;=24.7,"II A",IF(H8&lt;=27,"III A",IF(H8&lt;=29.5,"I JA",IF(H8&lt;=31.5,"II JA",IF(H8&lt;=33,"III JA")))))))))))</f>
        <v>II JA</v>
      </c>
    </row>
    <row r="9" spans="1:23" ht="17.25" customHeight="1">
      <c r="A9" s="12" t="s">
        <v>32</v>
      </c>
      <c r="B9" s="25"/>
      <c r="C9" s="13" t="s">
        <v>81</v>
      </c>
      <c r="D9" s="14" t="s">
        <v>82</v>
      </c>
      <c r="E9" s="15">
        <v>40561</v>
      </c>
      <c r="F9" s="16" t="s">
        <v>379</v>
      </c>
      <c r="G9" s="16" t="s">
        <v>79</v>
      </c>
      <c r="H9" s="32">
        <v>26.74</v>
      </c>
      <c r="I9" s="42">
        <v>0.1</v>
      </c>
      <c r="J9" s="27" t="str">
        <f>IF(ISBLANK(H9),"",IF(H9&gt;33,"",IF(H9&lt;=20.75,"TSM",IF(H9&lt;=21.35,"SM",IF(H9&lt;=22.1,"KSM",IF(H9&lt;=23.1,"I A",IF(H9&lt;=24.7,"II A",IF(H9&lt;=27,"III A",IF(H9&lt;=29.5,"I JA",IF(H9&lt;=31.5,"II JA",IF(H9&lt;=33,"III JA")))))))))))</f>
        <v>III A</v>
      </c>
    </row>
    <row r="10" spans="1:23" ht="17.25" customHeight="1">
      <c r="A10" s="12" t="s">
        <v>33</v>
      </c>
      <c r="B10" s="25"/>
      <c r="C10" s="13" t="s">
        <v>210</v>
      </c>
      <c r="D10" s="14" t="s">
        <v>262</v>
      </c>
      <c r="E10" s="15" t="s">
        <v>263</v>
      </c>
      <c r="F10" s="16" t="s">
        <v>244</v>
      </c>
      <c r="G10" s="16" t="s">
        <v>139</v>
      </c>
      <c r="H10" s="32">
        <v>28.43</v>
      </c>
      <c r="I10" s="42">
        <v>0.1</v>
      </c>
      <c r="J10" s="27" t="str">
        <f>IF(ISBLANK(H10),"",IF(H10&gt;33,"",IF(H10&lt;=20.75,"TSM",IF(H10&lt;=21.35,"SM",IF(H10&lt;=22.1,"KSM",IF(H10&lt;=23.1,"I A",IF(H10&lt;=24.7,"II A",IF(H10&lt;=27,"III A",IF(H10&lt;=29.5,"I JA",IF(H10&lt;=31.5,"II JA",IF(H10&lt;=33,"III JA")))))))))))</f>
        <v>I JA</v>
      </c>
    </row>
    <row r="11" spans="1:23" ht="12" customHeight="1">
      <c r="A11" s="2"/>
      <c r="B11" s="2"/>
      <c r="C11" s="2"/>
      <c r="D11" s="2"/>
      <c r="E11" s="21">
        <v>2</v>
      </c>
      <c r="F11" s="20" t="s">
        <v>19</v>
      </c>
      <c r="G11" s="21"/>
      <c r="H11" s="2"/>
      <c r="I11" s="2"/>
    </row>
    <row r="12" spans="1:23" ht="17.25" customHeight="1">
      <c r="A12" s="12" t="s">
        <v>28</v>
      </c>
      <c r="B12" s="25"/>
      <c r="C12" s="13" t="s">
        <v>9</v>
      </c>
      <c r="D12" s="14" t="s">
        <v>87</v>
      </c>
      <c r="E12" s="15">
        <v>40609</v>
      </c>
      <c r="F12" s="16" t="s">
        <v>380</v>
      </c>
      <c r="G12" s="16" t="s">
        <v>421</v>
      </c>
      <c r="H12" s="79">
        <v>26.4</v>
      </c>
      <c r="I12" s="42">
        <v>2.6</v>
      </c>
      <c r="J12" s="27" t="str">
        <f>IF(ISBLANK(H12),"",IF(H12&gt;33,"",IF(H12&lt;=20.75,"TSM",IF(H12&lt;=21.35,"SM",IF(H12&lt;=22.1,"KSM",IF(H12&lt;=23.1,"I A",IF(H12&lt;=24.7,"II A",IF(H12&lt;=27,"III A",IF(H12&lt;=29.5,"I JA",IF(H12&lt;=31.5,"II JA",IF(H12&lt;=33,"III JA")))))))))))</f>
        <v>III A</v>
      </c>
    </row>
    <row r="13" spans="1:23" ht="17.25" customHeight="1">
      <c r="A13" s="12" t="s">
        <v>31</v>
      </c>
      <c r="B13" s="25"/>
      <c r="C13" s="13" t="s">
        <v>131</v>
      </c>
      <c r="D13" s="14" t="s">
        <v>250</v>
      </c>
      <c r="E13" s="15" t="s">
        <v>251</v>
      </c>
      <c r="F13" s="16" t="s">
        <v>244</v>
      </c>
      <c r="G13" s="16" t="s">
        <v>46</v>
      </c>
      <c r="H13" s="32">
        <v>25.26</v>
      </c>
      <c r="I13" s="42">
        <v>2.6</v>
      </c>
      <c r="J13" s="27" t="str">
        <f>IF(ISBLANK(H13),"",IF(H13&gt;33,"",IF(H13&lt;=20.75,"TSM",IF(H13&lt;=21.35,"SM",IF(H13&lt;=22.1,"KSM",IF(H13&lt;=23.1,"I A",IF(H13&lt;=24.7,"II A",IF(H13&lt;=27,"III A",IF(H13&lt;=29.5,"I JA",IF(H13&lt;=31.5,"II JA",IF(H13&lt;=33,"III JA")))))))))))</f>
        <v>III A</v>
      </c>
    </row>
    <row r="14" spans="1:23" ht="17.25" customHeight="1">
      <c r="A14" s="12" t="s">
        <v>32</v>
      </c>
      <c r="B14" s="25"/>
      <c r="C14" s="13" t="s">
        <v>7</v>
      </c>
      <c r="D14" s="14" t="s">
        <v>120</v>
      </c>
      <c r="E14" s="15" t="s">
        <v>127</v>
      </c>
      <c r="F14" s="16" t="s">
        <v>244</v>
      </c>
      <c r="G14" s="16" t="s">
        <v>46</v>
      </c>
      <c r="H14" s="32">
        <v>29.11</v>
      </c>
      <c r="I14" s="42">
        <v>2.6</v>
      </c>
      <c r="J14" s="27" t="str">
        <f>IF(ISBLANK(H14),"",IF(H14&gt;33,"",IF(H14&lt;=20.75,"TSM",IF(H14&lt;=21.35,"SM",IF(H14&lt;=22.1,"KSM",IF(H14&lt;=23.1,"I A",IF(H14&lt;=24.7,"II A",IF(H14&lt;=27,"III A",IF(H14&lt;=29.5,"I JA",IF(H14&lt;=31.5,"II JA",IF(H14&lt;=33,"III JA")))))))))))</f>
        <v>I JA</v>
      </c>
    </row>
    <row r="15" spans="1:23" ht="17.25" customHeight="1">
      <c r="A15" s="12" t="s">
        <v>33</v>
      </c>
      <c r="B15" s="25"/>
      <c r="C15" s="13" t="s">
        <v>231</v>
      </c>
      <c r="D15" s="14" t="s">
        <v>258</v>
      </c>
      <c r="E15" s="15" t="s">
        <v>259</v>
      </c>
      <c r="F15" s="16" t="s">
        <v>244</v>
      </c>
      <c r="G15" s="16" t="s">
        <v>66</v>
      </c>
      <c r="H15" s="79">
        <v>28.6</v>
      </c>
      <c r="I15" s="42">
        <v>2.6</v>
      </c>
      <c r="J15" s="27" t="str">
        <f>IF(ISBLANK(H15),"",IF(H15&gt;33,"",IF(H15&lt;=20.75,"TSM",IF(H15&lt;=21.35,"SM",IF(H15&lt;=22.1,"KSM",IF(H15&lt;=23.1,"I A",IF(H15&lt;=24.7,"II A",IF(H15&lt;=27,"III A",IF(H15&lt;=29.5,"I JA",IF(H15&lt;=31.5,"II JA",IF(H15&lt;=33,"III JA")))))))))))</f>
        <v>I JA</v>
      </c>
    </row>
    <row r="16" spans="1:23" ht="12" customHeight="1">
      <c r="A16" s="2"/>
      <c r="B16" s="2"/>
      <c r="C16" s="2"/>
      <c r="D16" s="2"/>
      <c r="E16" s="21">
        <v>3</v>
      </c>
      <c r="F16" s="20" t="s">
        <v>19</v>
      </c>
      <c r="G16" s="21"/>
      <c r="H16" s="2"/>
      <c r="I16" s="2"/>
    </row>
    <row r="17" spans="1:10" ht="17.25" customHeight="1">
      <c r="A17" s="12" t="s">
        <v>28</v>
      </c>
      <c r="B17" s="25"/>
      <c r="C17" s="13" t="s">
        <v>255</v>
      </c>
      <c r="D17" s="14" t="s">
        <v>256</v>
      </c>
      <c r="E17" s="15" t="s">
        <v>257</v>
      </c>
      <c r="F17" s="16" t="s">
        <v>244</v>
      </c>
      <c r="G17" s="16" t="s">
        <v>66</v>
      </c>
      <c r="H17" s="32">
        <v>30.49</v>
      </c>
      <c r="I17" s="42">
        <v>-0.8</v>
      </c>
      <c r="J17" s="27" t="str">
        <f>IF(ISBLANK(H17),"",IF(H17&gt;33,"",IF(H17&lt;=20.75,"TSM",IF(H17&lt;=21.35,"SM",IF(H17&lt;=22.1,"KSM",IF(H17&lt;=23.1,"I A",IF(H17&lt;=24.7,"II A",IF(H17&lt;=27,"III A",IF(H17&lt;=29.5,"I JA",IF(H17&lt;=31.5,"II JA",IF(H17&lt;=33,"III JA")))))))))))</f>
        <v>II JA</v>
      </c>
    </row>
    <row r="18" spans="1:10" ht="17.25" customHeight="1">
      <c r="A18" s="12" t="s">
        <v>31</v>
      </c>
      <c r="B18" s="25"/>
      <c r="C18" s="13" t="s">
        <v>406</v>
      </c>
      <c r="D18" s="14" t="s">
        <v>407</v>
      </c>
      <c r="E18" s="15">
        <v>40864</v>
      </c>
      <c r="F18" s="16" t="s">
        <v>380</v>
      </c>
      <c r="G18" s="16" t="s">
        <v>401</v>
      </c>
      <c r="H18" s="32">
        <v>31.98</v>
      </c>
      <c r="I18" s="42">
        <v>-0.8</v>
      </c>
      <c r="J18" s="27" t="str">
        <f>IF(ISBLANK(H18),"",IF(H18&gt;33,"",IF(H18&lt;=20.75,"TSM",IF(H18&lt;=21.35,"SM",IF(H18&lt;=22.1,"KSM",IF(H18&lt;=23.1,"I A",IF(H18&lt;=24.7,"II A",IF(H18&lt;=27,"III A",IF(H18&lt;=29.5,"I JA",IF(H18&lt;=31.5,"II JA",IF(H18&lt;=33,"III JA")))))))))))</f>
        <v>III JA</v>
      </c>
    </row>
    <row r="19" spans="1:10" ht="17.25" customHeight="1">
      <c r="A19" s="12" t="s">
        <v>32</v>
      </c>
      <c r="B19" s="25"/>
      <c r="C19" s="13" t="s">
        <v>154</v>
      </c>
      <c r="D19" s="14" t="s">
        <v>221</v>
      </c>
      <c r="E19" s="15">
        <v>41039</v>
      </c>
      <c r="F19" s="16" t="s">
        <v>379</v>
      </c>
      <c r="G19" s="16" t="s">
        <v>381</v>
      </c>
      <c r="H19" s="32">
        <v>26.53</v>
      </c>
      <c r="I19" s="42">
        <v>-0.8</v>
      </c>
      <c r="J19" s="27" t="str">
        <f>IF(ISBLANK(H19),"",IF(H19&gt;33,"",IF(H19&lt;=20.75,"TSM",IF(H19&lt;=21.35,"SM",IF(H19&lt;=22.1,"KSM",IF(H19&lt;=23.1,"I A",IF(H19&lt;=24.7,"II A",IF(H19&lt;=27,"III A",IF(H19&lt;=29.5,"I JA",IF(H19&lt;=31.5,"II JA",IF(H19&lt;=33,"III JA")))))))))))</f>
        <v>III A</v>
      </c>
    </row>
    <row r="20" spans="1:10" ht="17.25" customHeight="1">
      <c r="A20" s="12" t="s">
        <v>33</v>
      </c>
      <c r="B20" s="25"/>
      <c r="C20" s="13" t="s">
        <v>260</v>
      </c>
      <c r="D20" s="14" t="s">
        <v>146</v>
      </c>
      <c r="E20" s="15" t="s">
        <v>261</v>
      </c>
      <c r="F20" s="16" t="s">
        <v>244</v>
      </c>
      <c r="G20" s="16" t="s">
        <v>66</v>
      </c>
      <c r="H20" s="32">
        <v>30.4</v>
      </c>
      <c r="I20" s="42">
        <v>-0.8</v>
      </c>
      <c r="J20" s="27" t="str">
        <f>IF(ISBLANK(H20),"",IF(H20&gt;33,"",IF(H20&lt;=20.75,"TSM",IF(H20&lt;=21.35,"SM",IF(H20&lt;=22.1,"KSM",IF(H20&lt;=23.1,"I A",IF(H20&lt;=24.7,"II A",IF(H20&lt;=27,"III A",IF(H20&lt;=29.5,"I JA",IF(H20&lt;=31.5,"II JA",IF(H20&lt;=33,"III JA")))))))))))</f>
        <v>II JA</v>
      </c>
    </row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FBBA1-DCA9-40C7-B120-2AD9AF58234E}">
  <sheetPr>
    <tabColor rgb="FFFFFF00"/>
  </sheetPr>
  <dimension ref="A1:W737"/>
  <sheetViews>
    <sheetView zoomScaleNormal="100" workbookViewId="0">
      <selection activeCell="F13" sqref="F13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9.33203125" style="3" bestFit="1" customWidth="1"/>
    <col min="4" max="4" width="11.77734375" style="3" customWidth="1"/>
    <col min="5" max="5" width="10.33203125" style="3" bestFit="1" customWidth="1"/>
    <col min="6" max="6" width="16.33203125" style="3" customWidth="1"/>
    <col min="7" max="7" width="18.21875" style="3" customWidth="1"/>
    <col min="8" max="9" width="7.5546875" style="3" customWidth="1"/>
    <col min="10" max="10" width="5.5546875" style="3" customWidth="1"/>
    <col min="11" max="11" width="4.77734375" style="3" customWidth="1"/>
    <col min="12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115</v>
      </c>
      <c r="H4" s="2"/>
      <c r="I4" s="2"/>
    </row>
    <row r="5" spans="1:23" ht="12" customHeight="1" thickBot="1">
      <c r="A5" s="2"/>
      <c r="B5" s="2"/>
      <c r="C5" s="2"/>
      <c r="D5" s="2"/>
      <c r="E5" s="21" t="s">
        <v>28</v>
      </c>
      <c r="F5" s="20" t="s">
        <v>19</v>
      </c>
      <c r="G5" s="21"/>
      <c r="H5" s="2"/>
      <c r="I5" s="2"/>
    </row>
    <row r="6" spans="1:23" ht="17.25" customHeight="1" thickBot="1">
      <c r="A6" s="6" t="s">
        <v>208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123</v>
      </c>
      <c r="J6" s="24" t="s">
        <v>30</v>
      </c>
    </row>
    <row r="7" spans="1:23" ht="17.25" customHeight="1">
      <c r="A7" s="12">
        <v>1</v>
      </c>
      <c r="B7" s="25"/>
      <c r="C7" s="13" t="s">
        <v>49</v>
      </c>
      <c r="D7" s="14" t="s">
        <v>50</v>
      </c>
      <c r="E7" s="15" t="s">
        <v>51</v>
      </c>
      <c r="F7" s="16" t="s">
        <v>244</v>
      </c>
      <c r="G7" s="16" t="s">
        <v>46</v>
      </c>
      <c r="H7" s="32">
        <v>23.01</v>
      </c>
      <c r="I7" s="42">
        <v>1.3</v>
      </c>
      <c r="J7" s="27" t="str">
        <f t="shared" ref="J7:J22" si="0">IF(ISBLANK(H7),"",IF(H7&gt;33,"",IF(H7&lt;=20.75,"TSM",IF(H7&lt;=21.35,"SM",IF(H7&lt;=22.1,"KSM",IF(H7&lt;=23.1,"I A",IF(H7&lt;=24.7,"II A",IF(H7&lt;=27,"III A",IF(H7&lt;=29.5,"I JA",IF(H7&lt;=31.5,"II JA",IF(H7&lt;=33,"III JA")))))))))))</f>
        <v>I A</v>
      </c>
    </row>
    <row r="8" spans="1:23" ht="17.25" customHeight="1">
      <c r="A8" s="12">
        <v>2</v>
      </c>
      <c r="B8" s="25"/>
      <c r="C8" s="13" t="s">
        <v>197</v>
      </c>
      <c r="D8" s="14" t="s">
        <v>198</v>
      </c>
      <c r="E8" s="15">
        <v>39883</v>
      </c>
      <c r="F8" s="16" t="s">
        <v>201</v>
      </c>
      <c r="G8" s="16" t="s">
        <v>401</v>
      </c>
      <c r="H8" s="32">
        <v>24.1</v>
      </c>
      <c r="I8" s="42">
        <v>1.3</v>
      </c>
      <c r="J8" s="27" t="str">
        <f t="shared" si="0"/>
        <v>II A</v>
      </c>
    </row>
    <row r="9" spans="1:23" ht="17.25" customHeight="1">
      <c r="A9" s="12">
        <v>3</v>
      </c>
      <c r="B9" s="25"/>
      <c r="C9" s="217" t="s">
        <v>56</v>
      </c>
      <c r="D9" s="218" t="s">
        <v>57</v>
      </c>
      <c r="E9" s="219" t="s">
        <v>58</v>
      </c>
      <c r="F9" s="220" t="s">
        <v>244</v>
      </c>
      <c r="G9" s="220" t="s">
        <v>46</v>
      </c>
      <c r="H9" s="32">
        <v>24.9</v>
      </c>
      <c r="I9" s="42">
        <v>0.8</v>
      </c>
      <c r="J9" s="27" t="str">
        <f t="shared" si="0"/>
        <v>III A</v>
      </c>
    </row>
    <row r="10" spans="1:23" ht="12" customHeight="1">
      <c r="A10" s="12">
        <v>4</v>
      </c>
      <c r="B10" s="25"/>
      <c r="C10" s="13" t="s">
        <v>176</v>
      </c>
      <c r="D10" s="14" t="s">
        <v>177</v>
      </c>
      <c r="E10" s="15" t="s">
        <v>178</v>
      </c>
      <c r="F10" s="16" t="s">
        <v>309</v>
      </c>
      <c r="G10" s="16" t="s">
        <v>167</v>
      </c>
      <c r="H10" s="32">
        <v>25.17</v>
      </c>
      <c r="I10" s="42">
        <v>1.8</v>
      </c>
      <c r="J10" s="27" t="str">
        <f t="shared" si="0"/>
        <v>III A</v>
      </c>
    </row>
    <row r="11" spans="1:23" ht="17.25" customHeight="1">
      <c r="A11" s="12">
        <v>5</v>
      </c>
      <c r="B11" s="25"/>
      <c r="C11" s="13" t="s">
        <v>42</v>
      </c>
      <c r="D11" s="14" t="s">
        <v>184</v>
      </c>
      <c r="E11" s="15">
        <v>40221</v>
      </c>
      <c r="F11" s="16" t="s">
        <v>201</v>
      </c>
      <c r="G11" s="16" t="s">
        <v>381</v>
      </c>
      <c r="H11" s="32">
        <v>25.25</v>
      </c>
      <c r="I11" s="42">
        <v>1.3</v>
      </c>
      <c r="J11" s="27" t="str">
        <f t="shared" si="0"/>
        <v>III A</v>
      </c>
    </row>
    <row r="12" spans="1:23" ht="17.25" customHeight="1">
      <c r="A12" s="12">
        <v>6</v>
      </c>
      <c r="B12" s="25"/>
      <c r="C12" s="13" t="s">
        <v>67</v>
      </c>
      <c r="D12" s="14" t="s">
        <v>420</v>
      </c>
      <c r="E12" s="15">
        <v>40532</v>
      </c>
      <c r="F12" s="16" t="s">
        <v>201</v>
      </c>
      <c r="G12" s="16" t="s">
        <v>421</v>
      </c>
      <c r="H12" s="32">
        <v>26.84</v>
      </c>
      <c r="I12" s="42">
        <v>1.8</v>
      </c>
      <c r="J12" s="27" t="str">
        <f t="shared" si="0"/>
        <v>III A</v>
      </c>
    </row>
    <row r="13" spans="1:23" ht="17.25" customHeight="1">
      <c r="A13" s="12">
        <v>7</v>
      </c>
      <c r="B13" s="25"/>
      <c r="C13" s="13" t="s">
        <v>424</v>
      </c>
      <c r="D13" s="14" t="s">
        <v>425</v>
      </c>
      <c r="E13" s="15">
        <v>40349</v>
      </c>
      <c r="F13" s="16" t="s">
        <v>201</v>
      </c>
      <c r="G13" s="16" t="s">
        <v>421</v>
      </c>
      <c r="H13" s="32">
        <v>27.16</v>
      </c>
      <c r="I13" s="42">
        <v>1.8</v>
      </c>
      <c r="J13" s="27" t="str">
        <f t="shared" si="0"/>
        <v>I JA</v>
      </c>
    </row>
    <row r="14" spans="1:23" ht="12" customHeight="1">
      <c r="A14" s="12">
        <v>8</v>
      </c>
      <c r="B14" s="25"/>
      <c r="C14" s="13" t="s">
        <v>461</v>
      </c>
      <c r="D14" s="14" t="s">
        <v>112</v>
      </c>
      <c r="E14" s="15" t="s">
        <v>113</v>
      </c>
      <c r="F14" s="16" t="s">
        <v>454</v>
      </c>
      <c r="G14" s="16" t="s">
        <v>462</v>
      </c>
      <c r="H14" s="32">
        <v>27.19</v>
      </c>
      <c r="I14" s="42">
        <v>0.8</v>
      </c>
      <c r="J14" s="27" t="str">
        <f t="shared" si="0"/>
        <v>I JA</v>
      </c>
    </row>
    <row r="15" spans="1:23" ht="17.25" customHeight="1">
      <c r="A15" s="12">
        <v>9</v>
      </c>
      <c r="B15" s="25"/>
      <c r="C15" s="13" t="s">
        <v>291</v>
      </c>
      <c r="D15" s="14" t="s">
        <v>292</v>
      </c>
      <c r="E15" s="15" t="s">
        <v>293</v>
      </c>
      <c r="F15" s="16" t="s">
        <v>245</v>
      </c>
      <c r="G15" s="16" t="s">
        <v>66</v>
      </c>
      <c r="H15" s="32">
        <v>27.55</v>
      </c>
      <c r="I15" s="42">
        <v>1.4</v>
      </c>
      <c r="J15" s="27" t="str">
        <f t="shared" si="0"/>
        <v>I JA</v>
      </c>
    </row>
    <row r="16" spans="1:23" ht="17.25" customHeight="1">
      <c r="A16" s="12">
        <v>10</v>
      </c>
      <c r="B16" s="25"/>
      <c r="C16" s="13" t="s">
        <v>476</v>
      </c>
      <c r="D16" s="14" t="s">
        <v>477</v>
      </c>
      <c r="E16" s="15" t="s">
        <v>135</v>
      </c>
      <c r="F16" s="16" t="s">
        <v>454</v>
      </c>
      <c r="G16" s="16" t="s">
        <v>466</v>
      </c>
      <c r="H16" s="32">
        <v>29.45</v>
      </c>
      <c r="I16" s="42">
        <v>1.8</v>
      </c>
      <c r="J16" s="27" t="str">
        <f t="shared" si="0"/>
        <v>I JA</v>
      </c>
    </row>
    <row r="17" spans="1:11" ht="17.25" customHeight="1">
      <c r="A17" s="12"/>
      <c r="B17" s="25"/>
      <c r="C17" s="13" t="s">
        <v>2</v>
      </c>
      <c r="D17" s="14" t="s">
        <v>70</v>
      </c>
      <c r="E17" s="15" t="s">
        <v>71</v>
      </c>
      <c r="F17" s="16" t="s">
        <v>245</v>
      </c>
      <c r="G17" s="16" t="s">
        <v>46</v>
      </c>
      <c r="H17" s="32">
        <v>24.54</v>
      </c>
      <c r="I17" s="42">
        <v>0.8</v>
      </c>
      <c r="J17" s="27" t="str">
        <f t="shared" si="0"/>
        <v>II A</v>
      </c>
      <c r="K17" s="3" t="s">
        <v>119</v>
      </c>
    </row>
    <row r="18" spans="1:11" ht="17.25" customHeight="1">
      <c r="A18" s="12"/>
      <c r="B18" s="25"/>
      <c r="C18" s="13" t="s">
        <v>3</v>
      </c>
      <c r="D18" s="14" t="s">
        <v>125</v>
      </c>
      <c r="E18" s="15" t="s">
        <v>126</v>
      </c>
      <c r="F18" s="16" t="s">
        <v>244</v>
      </c>
      <c r="G18" s="16" t="s">
        <v>46</v>
      </c>
      <c r="H18" s="32">
        <v>25.04</v>
      </c>
      <c r="I18" s="42">
        <v>1.4</v>
      </c>
      <c r="J18" s="27" t="str">
        <f t="shared" si="0"/>
        <v>III A</v>
      </c>
      <c r="K18" s="3" t="s">
        <v>119</v>
      </c>
    </row>
    <row r="19" spans="1:11" ht="17.25" customHeight="1">
      <c r="A19" s="12"/>
      <c r="B19" s="25"/>
      <c r="C19" s="13" t="s">
        <v>73</v>
      </c>
      <c r="D19" s="14" t="s">
        <v>74</v>
      </c>
      <c r="E19" s="15" t="s">
        <v>145</v>
      </c>
      <c r="F19" s="16" t="s">
        <v>245</v>
      </c>
      <c r="G19" s="16" t="s">
        <v>69</v>
      </c>
      <c r="H19" s="32">
        <v>24.69</v>
      </c>
      <c r="I19" s="42">
        <v>1.4</v>
      </c>
      <c r="J19" s="27" t="str">
        <f t="shared" si="0"/>
        <v>II A</v>
      </c>
      <c r="K19" s="3" t="s">
        <v>119</v>
      </c>
    </row>
    <row r="20" spans="1:11" ht="17.25" customHeight="1">
      <c r="A20" s="12"/>
      <c r="B20" s="25"/>
      <c r="C20" s="13" t="s">
        <v>16</v>
      </c>
      <c r="D20" s="14" t="s">
        <v>143</v>
      </c>
      <c r="E20" s="15" t="s">
        <v>144</v>
      </c>
      <c r="F20" s="16" t="s">
        <v>245</v>
      </c>
      <c r="G20" s="16" t="s">
        <v>46</v>
      </c>
      <c r="H20" s="32">
        <v>24.51</v>
      </c>
      <c r="I20" s="42">
        <v>1.4</v>
      </c>
      <c r="J20" s="27" t="str">
        <f t="shared" si="0"/>
        <v>II A</v>
      </c>
      <c r="K20" s="3" t="s">
        <v>119</v>
      </c>
    </row>
    <row r="21" spans="1:11" ht="17.25" customHeight="1">
      <c r="A21" s="12"/>
      <c r="B21" s="25"/>
      <c r="C21" s="13" t="s">
        <v>42</v>
      </c>
      <c r="D21" s="14" t="s">
        <v>294</v>
      </c>
      <c r="E21" s="15" t="s">
        <v>295</v>
      </c>
      <c r="F21" s="16" t="s">
        <v>245</v>
      </c>
      <c r="G21" s="16" t="s">
        <v>66</v>
      </c>
      <c r="H21" s="32">
        <v>25.37</v>
      </c>
      <c r="I21" s="42">
        <v>1.5</v>
      </c>
      <c r="J21" s="27" t="str">
        <f t="shared" si="0"/>
        <v>III A</v>
      </c>
      <c r="K21" s="3" t="s">
        <v>119</v>
      </c>
    </row>
    <row r="22" spans="1:11" ht="17.25" customHeight="1">
      <c r="A22" s="12"/>
      <c r="B22" s="25"/>
      <c r="C22" s="13" t="s">
        <v>463</v>
      </c>
      <c r="D22" s="14" t="s">
        <v>152</v>
      </c>
      <c r="E22" s="15" t="s">
        <v>153</v>
      </c>
      <c r="F22" s="16" t="s">
        <v>149</v>
      </c>
      <c r="G22" s="16" t="s">
        <v>110</v>
      </c>
      <c r="H22" s="32" t="s">
        <v>504</v>
      </c>
      <c r="I22" s="42">
        <v>1.5</v>
      </c>
      <c r="J22" s="27" t="str">
        <f t="shared" si="0"/>
        <v/>
      </c>
      <c r="K22" s="3" t="s">
        <v>119</v>
      </c>
    </row>
    <row r="23" spans="1:11" ht="12" customHeight="1"/>
    <row r="24" spans="1:11" ht="12" customHeight="1"/>
    <row r="25" spans="1:11" ht="12" customHeight="1"/>
    <row r="26" spans="1:11" ht="12" customHeight="1"/>
    <row r="27" spans="1:11" ht="12" customHeight="1"/>
    <row r="28" spans="1:11" ht="12" customHeight="1"/>
    <row r="29" spans="1:11" ht="12" customHeight="1"/>
    <row r="30" spans="1:11" ht="12" customHeight="1"/>
    <row r="31" spans="1:11" ht="12" customHeight="1"/>
    <row r="32" spans="1:11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</sheetData>
  <sortState xmlns:xlrd2="http://schemas.microsoft.com/office/spreadsheetml/2017/richdata2" ref="A7:W16">
    <sortCondition ref="H7:H16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AEA64-C4F1-426D-BB3E-539B04A996AD}">
  <sheetPr>
    <tabColor rgb="FFFFFF00"/>
  </sheetPr>
  <dimension ref="A1:W744"/>
  <sheetViews>
    <sheetView topLeftCell="A9" zoomScaleNormal="100" workbookViewId="0">
      <selection activeCell="I28" sqref="I28:I29"/>
    </sheetView>
  </sheetViews>
  <sheetFormatPr defaultColWidth="13.33203125" defaultRowHeight="15" customHeight="1"/>
  <cols>
    <col min="1" max="1" width="5.5546875" style="3" customWidth="1"/>
    <col min="2" max="2" width="4.33203125" style="3" hidden="1" customWidth="1"/>
    <col min="3" max="3" width="9.33203125" style="3" bestFit="1" customWidth="1"/>
    <col min="4" max="4" width="11.77734375" style="3" customWidth="1"/>
    <col min="5" max="5" width="10.33203125" style="3" bestFit="1" customWidth="1"/>
    <col min="6" max="6" width="11.109375" style="3" customWidth="1"/>
    <col min="7" max="7" width="16.44140625" style="3" customWidth="1"/>
    <col min="8" max="9" width="7.5546875" style="3" customWidth="1"/>
    <col min="10" max="10" width="5.5546875" style="3" customWidth="1"/>
    <col min="11" max="11" width="4.77734375" style="3" customWidth="1"/>
    <col min="12" max="26" width="7.6640625" style="3" customWidth="1"/>
    <col min="27" max="16384" width="13.33203125" style="3"/>
  </cols>
  <sheetData>
    <row r="1" spans="1:23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2" customHeight="1">
      <c r="A4" s="2"/>
      <c r="B4" s="2"/>
      <c r="C4" s="5" t="s">
        <v>27</v>
      </c>
      <c r="D4" s="5"/>
      <c r="E4" s="5" t="s">
        <v>115</v>
      </c>
      <c r="H4" s="2"/>
      <c r="I4" s="2"/>
    </row>
    <row r="5" spans="1:23" ht="12" customHeight="1" thickBot="1">
      <c r="A5" s="2"/>
      <c r="B5" s="2"/>
      <c r="C5" s="2"/>
      <c r="D5" s="2"/>
      <c r="E5" s="21" t="s">
        <v>28</v>
      </c>
      <c r="F5" s="20" t="s">
        <v>19</v>
      </c>
      <c r="G5" s="21"/>
      <c r="H5" s="2"/>
      <c r="I5" s="2"/>
    </row>
    <row r="6" spans="1:23" ht="17.25" customHeight="1" thickBot="1">
      <c r="A6" s="6" t="s">
        <v>20</v>
      </c>
      <c r="B6" s="22" t="s">
        <v>29</v>
      </c>
      <c r="C6" s="23" t="s">
        <v>0</v>
      </c>
      <c r="D6" s="8" t="s">
        <v>1</v>
      </c>
      <c r="E6" s="9" t="s">
        <v>21</v>
      </c>
      <c r="F6" s="9" t="s">
        <v>22</v>
      </c>
      <c r="G6" s="9" t="s">
        <v>23</v>
      </c>
      <c r="H6" s="9" t="s">
        <v>24</v>
      </c>
      <c r="I6" s="59" t="s">
        <v>123</v>
      </c>
      <c r="J6" s="24" t="s">
        <v>30</v>
      </c>
    </row>
    <row r="7" spans="1:23" ht="17.25" customHeight="1">
      <c r="A7" s="12" t="s">
        <v>28</v>
      </c>
      <c r="B7" s="25"/>
      <c r="C7" s="13" t="s">
        <v>476</v>
      </c>
      <c r="D7" s="14" t="s">
        <v>477</v>
      </c>
      <c r="E7" s="15" t="s">
        <v>135</v>
      </c>
      <c r="F7" s="16" t="s">
        <v>454</v>
      </c>
      <c r="G7" s="16" t="s">
        <v>466</v>
      </c>
      <c r="H7" s="32">
        <v>29.45</v>
      </c>
      <c r="I7" s="42">
        <v>1.8</v>
      </c>
      <c r="J7" s="27" t="str">
        <f>IF(ISBLANK(H7),"",IF(H7&gt;33,"",IF(H7&lt;=20.75,"TSM",IF(H7&lt;=21.35,"SM",IF(H7&lt;=22.1,"KSM",IF(H7&lt;=23.1,"I A",IF(H7&lt;=24.7,"II A",IF(H7&lt;=27,"III A",IF(H7&lt;=29.5,"I JA",IF(H7&lt;=31.5,"II JA",IF(H7&lt;=33,"III JA")))))))))))</f>
        <v>I JA</v>
      </c>
    </row>
    <row r="8" spans="1:23" ht="17.25" customHeight="1">
      <c r="A8" s="12" t="s">
        <v>31</v>
      </c>
      <c r="B8" s="25"/>
      <c r="C8" s="13" t="s">
        <v>176</v>
      </c>
      <c r="D8" s="14" t="s">
        <v>177</v>
      </c>
      <c r="E8" s="15" t="s">
        <v>178</v>
      </c>
      <c r="F8" s="16" t="s">
        <v>309</v>
      </c>
      <c r="G8" s="16" t="s">
        <v>167</v>
      </c>
      <c r="H8" s="32">
        <v>25.17</v>
      </c>
      <c r="I8" s="42">
        <v>1.8</v>
      </c>
      <c r="J8" s="27" t="str">
        <f>IF(ISBLANK(H8),"",IF(H8&gt;33,"",IF(H8&lt;=20.75,"TSM",IF(H8&lt;=21.35,"SM",IF(H8&lt;=22.1,"KSM",IF(H8&lt;=23.1,"I A",IF(H8&lt;=24.7,"II A",IF(H8&lt;=27,"III A",IF(H8&lt;=29.5,"I JA",IF(H8&lt;=31.5,"II JA",IF(H8&lt;=33,"III JA")))))))))))</f>
        <v>III A</v>
      </c>
    </row>
    <row r="9" spans="1:23" ht="17.25" customHeight="1">
      <c r="A9" s="12" t="s">
        <v>32</v>
      </c>
      <c r="B9" s="25"/>
      <c r="C9" s="13" t="s">
        <v>424</v>
      </c>
      <c r="D9" s="14" t="s">
        <v>425</v>
      </c>
      <c r="E9" s="15">
        <v>40349</v>
      </c>
      <c r="F9" s="16" t="s">
        <v>380</v>
      </c>
      <c r="G9" s="16" t="s">
        <v>421</v>
      </c>
      <c r="H9" s="32">
        <v>27.16</v>
      </c>
      <c r="I9" s="42">
        <v>1.8</v>
      </c>
      <c r="J9" s="27" t="str">
        <f>IF(ISBLANK(H9),"",IF(H9&gt;33,"",IF(H9&lt;=20.75,"TSM",IF(H9&lt;=21.35,"SM",IF(H9&lt;=22.1,"KSM",IF(H9&lt;=23.1,"I A",IF(H9&lt;=24.7,"II A",IF(H9&lt;=27,"III A",IF(H9&lt;=29.5,"I JA",IF(H9&lt;=31.5,"II JA",IF(H9&lt;=33,"III JA")))))))))))</f>
        <v>I JA</v>
      </c>
    </row>
    <row r="10" spans="1:23" ht="17.25" customHeight="1">
      <c r="A10" s="12" t="s">
        <v>33</v>
      </c>
      <c r="B10" s="25"/>
      <c r="C10" s="13" t="s">
        <v>67</v>
      </c>
      <c r="D10" s="14" t="s">
        <v>420</v>
      </c>
      <c r="E10" s="15">
        <v>40532</v>
      </c>
      <c r="F10" s="16" t="s">
        <v>380</v>
      </c>
      <c r="G10" s="16" t="s">
        <v>421</v>
      </c>
      <c r="H10" s="32">
        <v>26.84</v>
      </c>
      <c r="I10" s="42">
        <v>1.8</v>
      </c>
      <c r="J10" s="27" t="str">
        <f>IF(ISBLANK(H10),"",IF(H10&gt;33,"",IF(H10&lt;=20.75,"TSM",IF(H10&lt;=21.35,"SM",IF(H10&lt;=22.1,"KSM",IF(H10&lt;=23.1,"I A",IF(H10&lt;=24.7,"II A",IF(H10&lt;=27,"III A",IF(H10&lt;=29.5,"I JA",IF(H10&lt;=31.5,"II JA",IF(H10&lt;=33,"III JA")))))))))))</f>
        <v>III A</v>
      </c>
    </row>
    <row r="11" spans="1:23" ht="12" customHeight="1">
      <c r="A11" s="2"/>
      <c r="B11" s="2"/>
      <c r="C11" s="2"/>
      <c r="D11" s="2"/>
      <c r="E11" s="21">
        <v>2</v>
      </c>
      <c r="F11" s="20" t="s">
        <v>19</v>
      </c>
      <c r="G11" s="21"/>
      <c r="H11" s="2"/>
      <c r="I11" s="2"/>
    </row>
    <row r="12" spans="1:23" ht="17.25" customHeight="1">
      <c r="A12" s="12">
        <v>1</v>
      </c>
      <c r="B12" s="25"/>
      <c r="C12" s="13"/>
      <c r="D12" s="14"/>
      <c r="E12" s="15"/>
      <c r="F12" s="16"/>
      <c r="G12" s="16"/>
      <c r="H12" s="32"/>
      <c r="I12" s="42"/>
      <c r="J12" s="27" t="str">
        <f>IF(ISBLANK(H12),"",IF(H12&gt;33,"",IF(H12&lt;=20.75,"TSM",IF(H12&lt;=21.35,"SM",IF(H12&lt;=22.1,"KSM",IF(H12&lt;=23.1,"I A",IF(H12&lt;=24.7,"II A",IF(H12&lt;=27,"III A",IF(H12&lt;=29.5,"I JA",IF(H12&lt;=31.5,"II JA",IF(H12&lt;=33,"III JA")))))))))))</f>
        <v/>
      </c>
    </row>
    <row r="13" spans="1:23" ht="17.25" customHeight="1">
      <c r="A13" s="12">
        <v>2</v>
      </c>
      <c r="B13" s="25"/>
      <c r="C13" s="13" t="s">
        <v>49</v>
      </c>
      <c r="D13" s="14" t="s">
        <v>50</v>
      </c>
      <c r="E13" s="15" t="s">
        <v>51</v>
      </c>
      <c r="F13" s="16" t="s">
        <v>244</v>
      </c>
      <c r="G13" s="16" t="s">
        <v>46</v>
      </c>
      <c r="H13" s="32">
        <v>23.01</v>
      </c>
      <c r="I13" s="42">
        <v>1.3</v>
      </c>
      <c r="J13" s="27" t="str">
        <f>IF(ISBLANK(H13),"",IF(H13&gt;33,"",IF(H13&lt;=20.75,"TSM",IF(H13&lt;=21.35,"SM",IF(H13&lt;=22.1,"KSM",IF(H13&lt;=23.1,"I A",IF(H13&lt;=24.7,"II A",IF(H13&lt;=27,"III A",IF(H13&lt;=29.5,"I JA",IF(H13&lt;=31.5,"II JA",IF(H13&lt;=33,"III JA")))))))))))</f>
        <v>I A</v>
      </c>
    </row>
    <row r="14" spans="1:23" ht="17.25" customHeight="1">
      <c r="A14" s="12">
        <v>3</v>
      </c>
      <c r="B14" s="25"/>
      <c r="C14" s="13" t="s">
        <v>197</v>
      </c>
      <c r="D14" s="14" t="s">
        <v>198</v>
      </c>
      <c r="E14" s="15">
        <v>39883</v>
      </c>
      <c r="F14" s="16" t="s">
        <v>380</v>
      </c>
      <c r="G14" s="16" t="s">
        <v>401</v>
      </c>
      <c r="H14" s="32">
        <v>24.1</v>
      </c>
      <c r="I14" s="42">
        <v>1.3</v>
      </c>
      <c r="J14" s="27" t="str">
        <f>IF(ISBLANK(H14),"",IF(H14&gt;33,"",IF(H14&lt;=20.75,"TSM",IF(H14&lt;=21.35,"SM",IF(H14&lt;=22.1,"KSM",IF(H14&lt;=23.1,"I A",IF(H14&lt;=24.7,"II A",IF(H14&lt;=27,"III A",IF(H14&lt;=29.5,"I JA",IF(H14&lt;=31.5,"II JA",IF(H14&lt;=33,"III JA")))))))))))</f>
        <v>II A</v>
      </c>
    </row>
    <row r="15" spans="1:23" ht="17.25" customHeight="1">
      <c r="A15" s="12">
        <v>4</v>
      </c>
      <c r="B15" s="25"/>
      <c r="C15" s="13" t="s">
        <v>42</v>
      </c>
      <c r="D15" s="14" t="s">
        <v>184</v>
      </c>
      <c r="E15" s="15">
        <v>40221</v>
      </c>
      <c r="F15" s="16" t="s">
        <v>379</v>
      </c>
      <c r="G15" s="16" t="s">
        <v>381</v>
      </c>
      <c r="H15" s="32">
        <v>25.25</v>
      </c>
      <c r="I15" s="42">
        <v>1.3</v>
      </c>
      <c r="J15" s="27" t="str">
        <f>IF(ISBLANK(H15),"",IF(H15&gt;33,"",IF(H15&lt;=20.75,"TSM",IF(H15&lt;=21.35,"SM",IF(H15&lt;=22.1,"KSM",IF(H15&lt;=23.1,"I A",IF(H15&lt;=24.7,"II A",IF(H15&lt;=27,"III A",IF(H15&lt;=29.5,"I JA",IF(H15&lt;=31.5,"II JA",IF(H15&lt;=33,"III JA")))))))))))</f>
        <v>III A</v>
      </c>
    </row>
    <row r="16" spans="1:23" ht="12" customHeight="1">
      <c r="A16" s="2"/>
      <c r="B16" s="2"/>
      <c r="C16" s="2"/>
      <c r="D16" s="2"/>
      <c r="E16" s="21">
        <v>3</v>
      </c>
      <c r="F16" s="20" t="s">
        <v>19</v>
      </c>
      <c r="G16" s="21"/>
      <c r="H16" s="2"/>
      <c r="I16" s="2"/>
    </row>
    <row r="17" spans="1:11" ht="17.25" customHeight="1">
      <c r="A17" s="12">
        <v>1</v>
      </c>
      <c r="B17" s="25"/>
      <c r="C17" s="78"/>
      <c r="D17" s="78"/>
      <c r="E17" s="78"/>
      <c r="F17" s="78"/>
      <c r="G17" s="78"/>
      <c r="H17" s="79"/>
      <c r="I17" s="42"/>
      <c r="J17" s="27" t="str">
        <f>IF(ISBLANK(H17),"",IF(H17&gt;33,"",IF(H17&lt;=20.75,"TSM",IF(H17&lt;=21.35,"SM",IF(H17&lt;=22.1,"KSM",IF(H17&lt;=23.1,"I A",IF(H17&lt;=24.7,"II A",IF(H17&lt;=27,"III A",IF(H17&lt;=29.5,"I JA",IF(H17&lt;=31.5,"II JA",IF(H17&lt;=33,"III JA")))))))))))</f>
        <v/>
      </c>
    </row>
    <row r="18" spans="1:11" ht="17.25" customHeight="1">
      <c r="A18" s="12">
        <v>3</v>
      </c>
      <c r="B18" s="25"/>
      <c r="C18" s="13" t="s">
        <v>2</v>
      </c>
      <c r="D18" s="14" t="s">
        <v>70</v>
      </c>
      <c r="E18" s="15" t="s">
        <v>71</v>
      </c>
      <c r="F18" s="16" t="s">
        <v>245</v>
      </c>
      <c r="G18" s="16" t="s">
        <v>46</v>
      </c>
      <c r="H18" s="32">
        <v>24.54</v>
      </c>
      <c r="I18" s="42">
        <v>0.8</v>
      </c>
      <c r="J18" s="27" t="str">
        <f>IF(ISBLANK(H18),"",IF(H18&gt;33,"",IF(H18&lt;=20.75,"TSM",IF(H18&lt;=21.35,"SM",IF(H18&lt;=22.1,"KSM",IF(H18&lt;=23.1,"I A",IF(H18&lt;=24.7,"II A",IF(H18&lt;=27,"III A",IF(H18&lt;=29.5,"I JA",IF(H18&lt;=31.5,"II JA",IF(H18&lt;=33,"III JA")))))))))))</f>
        <v>II A</v>
      </c>
      <c r="K18" s="3" t="s">
        <v>119</v>
      </c>
    </row>
    <row r="19" spans="1:11" ht="17.25" customHeight="1">
      <c r="A19" s="12">
        <v>2</v>
      </c>
      <c r="B19" s="25"/>
      <c r="C19" s="217" t="s">
        <v>56</v>
      </c>
      <c r="D19" s="218" t="s">
        <v>57</v>
      </c>
      <c r="E19" s="219" t="s">
        <v>58</v>
      </c>
      <c r="F19" s="220" t="s">
        <v>244</v>
      </c>
      <c r="G19" s="220" t="s">
        <v>46</v>
      </c>
      <c r="H19" s="32">
        <v>24.9</v>
      </c>
      <c r="I19" s="42">
        <v>0.8</v>
      </c>
      <c r="J19" s="27" t="str">
        <f>IF(ISBLANK(H19),"",IF(H19&gt;33,"",IF(H19&lt;=20.75,"TSM",IF(H19&lt;=21.35,"SM",IF(H19&lt;=22.1,"KSM",IF(H19&lt;=23.1,"I A",IF(H19&lt;=24.7,"II A",IF(H19&lt;=27,"III A",IF(H19&lt;=29.5,"I JA",IF(H19&lt;=31.5,"II JA",IF(H19&lt;=33,"III JA")))))))))))</f>
        <v>III A</v>
      </c>
    </row>
    <row r="20" spans="1:11" ht="12" customHeight="1">
      <c r="A20" s="12">
        <v>4</v>
      </c>
      <c r="B20" s="25"/>
      <c r="C20" s="13" t="s">
        <v>461</v>
      </c>
      <c r="D20" s="14" t="s">
        <v>112</v>
      </c>
      <c r="E20" s="15" t="s">
        <v>113</v>
      </c>
      <c r="F20" s="16" t="s">
        <v>454</v>
      </c>
      <c r="G20" s="16" t="s">
        <v>462</v>
      </c>
      <c r="H20" s="32">
        <v>27.19</v>
      </c>
      <c r="I20" s="42">
        <v>0.8</v>
      </c>
      <c r="J20" s="27" t="str">
        <f>IF(ISBLANK(H20),"",IF(H20&gt;33,"",IF(H20&lt;=20.75,"TSM",IF(H20&lt;=21.35,"SM",IF(H20&lt;=22.1,"KSM",IF(H20&lt;=23.1,"I A",IF(H20&lt;=24.7,"II A",IF(H20&lt;=27,"III A",IF(H20&lt;=29.5,"I JA",IF(H20&lt;=31.5,"II JA",IF(H20&lt;=33,"III JA")))))))))))</f>
        <v>I JA</v>
      </c>
    </row>
    <row r="21" spans="1:11" ht="17.25" customHeight="1">
      <c r="A21" s="2"/>
      <c r="B21" s="2"/>
      <c r="C21" s="2"/>
      <c r="D21" s="2"/>
      <c r="E21" s="21">
        <v>4</v>
      </c>
      <c r="F21" s="20" t="s">
        <v>19</v>
      </c>
      <c r="G21" s="21"/>
      <c r="H21" s="2"/>
      <c r="I21" s="2"/>
    </row>
    <row r="22" spans="1:11" ht="17.25" customHeight="1">
      <c r="A22" s="12">
        <v>1</v>
      </c>
      <c r="B22" s="25"/>
      <c r="C22" s="13" t="s">
        <v>3</v>
      </c>
      <c r="D22" s="14" t="s">
        <v>125</v>
      </c>
      <c r="E22" s="15" t="s">
        <v>126</v>
      </c>
      <c r="F22" s="16" t="s">
        <v>244</v>
      </c>
      <c r="G22" s="16" t="s">
        <v>46</v>
      </c>
      <c r="H22" s="32">
        <v>25.04</v>
      </c>
      <c r="I22" s="42">
        <v>1.4</v>
      </c>
      <c r="J22" s="27" t="str">
        <f>IF(ISBLANK(H22),"",IF(H22&gt;33,"",IF(H22&lt;=20.75,"TSM",IF(H22&lt;=21.35,"SM",IF(H22&lt;=22.1,"KSM",IF(H22&lt;=23.1,"I A",IF(H22&lt;=24.7,"II A",IF(H22&lt;=27,"III A",IF(H22&lt;=29.5,"I JA",IF(H22&lt;=31.5,"II JA",IF(H22&lt;=33,"III JA")))))))))))</f>
        <v>III A</v>
      </c>
      <c r="K22" s="3" t="s">
        <v>119</v>
      </c>
    </row>
    <row r="23" spans="1:11" ht="17.25" customHeight="1">
      <c r="A23" s="12">
        <v>2</v>
      </c>
      <c r="B23" s="25"/>
      <c r="C23" s="13" t="s">
        <v>73</v>
      </c>
      <c r="D23" s="14" t="s">
        <v>74</v>
      </c>
      <c r="E23" s="15" t="s">
        <v>145</v>
      </c>
      <c r="F23" s="16" t="s">
        <v>245</v>
      </c>
      <c r="G23" s="16" t="s">
        <v>69</v>
      </c>
      <c r="H23" s="32">
        <v>24.69</v>
      </c>
      <c r="I23" s="42">
        <v>1.4</v>
      </c>
      <c r="J23" s="27" t="str">
        <f>IF(ISBLANK(H23),"",IF(H23&gt;33,"",IF(H23&lt;=20.75,"TSM",IF(H23&lt;=21.35,"SM",IF(H23&lt;=22.1,"KSM",IF(H23&lt;=23.1,"I A",IF(H23&lt;=24.7,"II A",IF(H23&lt;=27,"III A",IF(H23&lt;=29.5,"I JA",IF(H23&lt;=31.5,"II JA",IF(H23&lt;=33,"III JA")))))))))))</f>
        <v>II A</v>
      </c>
      <c r="K23" s="3" t="s">
        <v>119</v>
      </c>
    </row>
    <row r="24" spans="1:11" ht="17.25" customHeight="1">
      <c r="A24" s="12">
        <v>3</v>
      </c>
      <c r="B24" s="25"/>
      <c r="C24" s="13" t="s">
        <v>16</v>
      </c>
      <c r="D24" s="14" t="s">
        <v>143</v>
      </c>
      <c r="E24" s="15" t="s">
        <v>144</v>
      </c>
      <c r="F24" s="16" t="s">
        <v>245</v>
      </c>
      <c r="G24" s="16" t="s">
        <v>46</v>
      </c>
      <c r="H24" s="32">
        <v>24.51</v>
      </c>
      <c r="I24" s="42">
        <v>1.4</v>
      </c>
      <c r="J24" s="27" t="str">
        <f>IF(ISBLANK(H24),"",IF(H24&gt;33,"",IF(H24&lt;=20.75,"TSM",IF(H24&lt;=21.35,"SM",IF(H24&lt;=22.1,"KSM",IF(H24&lt;=23.1,"I A",IF(H24&lt;=24.7,"II A",IF(H24&lt;=27,"III A",IF(H24&lt;=29.5,"I JA",IF(H24&lt;=31.5,"II JA",IF(H24&lt;=33,"III JA")))))))))))</f>
        <v>II A</v>
      </c>
      <c r="K24" s="3" t="s">
        <v>119</v>
      </c>
    </row>
    <row r="25" spans="1:11" ht="12" customHeight="1">
      <c r="A25" s="12">
        <v>4</v>
      </c>
      <c r="B25" s="25"/>
      <c r="C25" s="13" t="s">
        <v>291</v>
      </c>
      <c r="D25" s="14" t="s">
        <v>292</v>
      </c>
      <c r="E25" s="15" t="s">
        <v>293</v>
      </c>
      <c r="F25" s="16" t="s">
        <v>245</v>
      </c>
      <c r="G25" s="16" t="s">
        <v>66</v>
      </c>
      <c r="H25" s="32">
        <v>27.55</v>
      </c>
      <c r="I25" s="42">
        <v>1.4</v>
      </c>
      <c r="J25" s="27" t="str">
        <f>IF(ISBLANK(H25),"",IF(H25&gt;33,"",IF(H25&lt;=20.75,"TSM",IF(H25&lt;=21.35,"SM",IF(H25&lt;=22.1,"KSM",IF(H25&lt;=23.1,"I A",IF(H25&lt;=24.7,"II A",IF(H25&lt;=27,"III A",IF(H25&lt;=29.5,"I JA",IF(H25&lt;=31.5,"II JA",IF(H25&lt;=33,"III JA")))))))))))</f>
        <v>I JA</v>
      </c>
    </row>
    <row r="26" spans="1:11" ht="17.25" customHeight="1">
      <c r="A26" s="2"/>
      <c r="B26" s="2"/>
      <c r="C26" s="2"/>
      <c r="D26" s="2"/>
      <c r="E26" s="21">
        <v>5</v>
      </c>
      <c r="F26" s="20" t="s">
        <v>19</v>
      </c>
      <c r="G26" s="21"/>
      <c r="H26" s="2"/>
      <c r="I26" s="2"/>
    </row>
    <row r="27" spans="1:11" ht="17.25" customHeight="1">
      <c r="A27" s="12">
        <v>1</v>
      </c>
      <c r="B27" s="25"/>
      <c r="C27" s="13"/>
      <c r="D27" s="14"/>
      <c r="E27" s="15"/>
      <c r="F27" s="16"/>
      <c r="G27" s="16"/>
      <c r="H27" s="32"/>
      <c r="I27" s="42"/>
      <c r="J27" s="27" t="str">
        <f>IF(ISBLANK(H27),"",IF(H27&gt;33,"",IF(H27&lt;=20.75,"TSM",IF(H27&lt;=21.35,"SM",IF(H27&lt;=22.1,"KSM",IF(H27&lt;=23.1,"I A",IF(H27&lt;=24.7,"II A",IF(H27&lt;=27,"III A",IF(H27&lt;=29.5,"I JA",IF(H27&lt;=31.5,"II JA",IF(H27&lt;=33,"III JA")))))))))))</f>
        <v/>
      </c>
      <c r="K27" s="3" t="s">
        <v>119</v>
      </c>
    </row>
    <row r="28" spans="1:11" ht="17.25" customHeight="1">
      <c r="A28" s="12">
        <v>2</v>
      </c>
      <c r="B28" s="25"/>
      <c r="C28" s="13" t="s">
        <v>42</v>
      </c>
      <c r="D28" s="14" t="s">
        <v>294</v>
      </c>
      <c r="E28" s="15" t="s">
        <v>295</v>
      </c>
      <c r="F28" s="16" t="s">
        <v>245</v>
      </c>
      <c r="G28" s="16" t="s">
        <v>66</v>
      </c>
      <c r="H28" s="32">
        <v>25.37</v>
      </c>
      <c r="I28" s="42">
        <v>1.5</v>
      </c>
      <c r="J28" s="27" t="str">
        <f>IF(ISBLANK(H28),"",IF(H28&gt;33,"",IF(H28&lt;=20.75,"TSM",IF(H28&lt;=21.35,"SM",IF(H28&lt;=22.1,"KSM",IF(H28&lt;=23.1,"I A",IF(H28&lt;=24.7,"II A",IF(H28&lt;=27,"III A",IF(H28&lt;=29.5,"I JA",IF(H28&lt;=31.5,"II JA",IF(H28&lt;=33,"III JA")))))))))))</f>
        <v>III A</v>
      </c>
      <c r="K28" s="3" t="s">
        <v>119</v>
      </c>
    </row>
    <row r="29" spans="1:11" ht="17.25" customHeight="1">
      <c r="A29" s="12">
        <v>3</v>
      </c>
      <c r="B29" s="25"/>
      <c r="C29" s="13" t="s">
        <v>463</v>
      </c>
      <c r="D29" s="14" t="s">
        <v>152</v>
      </c>
      <c r="E29" s="15" t="s">
        <v>153</v>
      </c>
      <c r="F29" s="16" t="s">
        <v>149</v>
      </c>
      <c r="G29" s="16" t="s">
        <v>110</v>
      </c>
      <c r="H29" s="32" t="s">
        <v>504</v>
      </c>
      <c r="I29" s="42">
        <v>1.5</v>
      </c>
      <c r="J29" s="27" t="str">
        <f>IF(ISBLANK(H29),"",IF(H29&gt;33,"",IF(H29&lt;=20.75,"TSM",IF(H29&lt;=21.35,"SM",IF(H29&lt;=22.1,"KSM",IF(H29&lt;=23.1,"I A",IF(H29&lt;=24.7,"II A",IF(H29&lt;=27,"III A",IF(H29&lt;=29.5,"I JA",IF(H29&lt;=31.5,"II JA",IF(H29&lt;=33,"III JA")))))))))))</f>
        <v/>
      </c>
      <c r="K29" s="3" t="s">
        <v>119</v>
      </c>
    </row>
    <row r="30" spans="1:11" ht="12" customHeight="1"/>
    <row r="31" spans="1:11" ht="12" customHeight="1"/>
    <row r="32" spans="1:11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DCB3D-E7F0-4C53-AFB3-890A8980C6C3}">
  <sheetPr>
    <tabColor rgb="FFFFFF00"/>
  </sheetPr>
  <dimension ref="A1:V981"/>
  <sheetViews>
    <sheetView workbookViewId="0">
      <selection activeCell="O14" sqref="O14"/>
    </sheetView>
  </sheetViews>
  <sheetFormatPr defaultColWidth="13.33203125" defaultRowHeight="15" customHeight="1"/>
  <cols>
    <col min="1" max="1" width="5.5546875" style="3" customWidth="1"/>
    <col min="2" max="2" width="10.21875" style="3" bestFit="1" customWidth="1"/>
    <col min="3" max="3" width="22.77734375" style="3" customWidth="1"/>
    <col min="4" max="4" width="11.109375" style="3" customWidth="1"/>
    <col min="5" max="5" width="14.33203125" style="3" bestFit="1" customWidth="1"/>
    <col min="6" max="6" width="17.21875" style="3" bestFit="1" customWidth="1"/>
    <col min="7" max="7" width="11.44140625" style="3" customWidth="1"/>
    <col min="8" max="8" width="7.77734375" style="3" customWidth="1"/>
    <col min="9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5" t="s">
        <v>37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208</v>
      </c>
      <c r="B7" s="22" t="s">
        <v>0</v>
      </c>
      <c r="C7" s="29" t="s">
        <v>1</v>
      </c>
      <c r="D7" s="30" t="s">
        <v>21</v>
      </c>
      <c r="E7" s="30" t="s">
        <v>22</v>
      </c>
      <c r="F7" s="30" t="s">
        <v>23</v>
      </c>
      <c r="G7" s="30" t="s">
        <v>24</v>
      </c>
      <c r="H7" s="24" t="s">
        <v>30</v>
      </c>
    </row>
    <row r="8" spans="1:22" ht="17.25" customHeight="1">
      <c r="A8" s="12">
        <v>1</v>
      </c>
      <c r="B8" s="55" t="s">
        <v>104</v>
      </c>
      <c r="C8" s="56" t="s">
        <v>174</v>
      </c>
      <c r="D8" s="57" t="s">
        <v>175</v>
      </c>
      <c r="E8" s="58" t="s">
        <v>309</v>
      </c>
      <c r="F8" s="58" t="s">
        <v>167</v>
      </c>
      <c r="G8" s="76">
        <v>7.8530092592592584E-4</v>
      </c>
      <c r="H8" s="261" t="str">
        <f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III A</v>
      </c>
      <c r="I8" s="42"/>
      <c r="J8" s="27" t="str">
        <f>IF(ISBLANK(H8),"",IF(H8&gt;36.24,"",IF(H8&lt;=23.3,"TSM",IF(H8&lt;=24.24,"SM",IF(H8&lt;=25.45,"KSM",IF(H8&lt;=26.85,"I A",IF(H8&lt;=28.74,"II A",IF(H8&lt;=31.24,"III A",IF(H8&lt;=33.24,"I JA",IF(H8&lt;=34.94,"II JA",IF(H8&lt;=36.24,"III JA")))))))))))</f>
        <v/>
      </c>
    </row>
    <row r="9" spans="1:22" ht="17.25" customHeight="1">
      <c r="A9" s="12">
        <v>2</v>
      </c>
      <c r="B9" s="13" t="s">
        <v>17</v>
      </c>
      <c r="C9" s="14" t="s">
        <v>386</v>
      </c>
      <c r="D9" s="15">
        <v>40977</v>
      </c>
      <c r="E9" s="16" t="s">
        <v>379</v>
      </c>
      <c r="F9" s="43" t="s">
        <v>381</v>
      </c>
      <c r="G9" s="76">
        <v>7.9571759259259255E-4</v>
      </c>
      <c r="H9" s="44" t="str">
        <f>IF(ISBLANK(G9),"",IF(G9&lt;=0.000659722222222222,"KSM",IF(G9&lt;=0.000694444444444444,"I A",IF(G9&lt;=0.000742361111111111,"II A",IF(G9&lt;=0.000811805555555556,"III A",IF(G9&lt;=0.00088125,"I JA",IF(G9&lt;=0.00093912037037037,"II JA",IF(G9&lt;=0.000973842592592593,"III JA"))))))))</f>
        <v>III A</v>
      </c>
    </row>
    <row r="10" spans="1:22" ht="17.25" customHeight="1">
      <c r="A10" s="71">
        <v>3</v>
      </c>
      <c r="B10" s="13" t="s">
        <v>384</v>
      </c>
      <c r="C10" s="14" t="s">
        <v>385</v>
      </c>
      <c r="D10" s="15">
        <v>41101</v>
      </c>
      <c r="E10" s="16" t="s">
        <v>379</v>
      </c>
      <c r="F10" s="43" t="s">
        <v>381</v>
      </c>
      <c r="G10" s="76">
        <v>8.0752314814814814E-4</v>
      </c>
      <c r="H10" s="44" t="str">
        <f>IF(ISBLANK(G10),"",IF(G10&lt;=0.000659722222222222,"KSM",IF(G10&lt;=0.000694444444444444,"I A",IF(G10&lt;=0.000742361111111111,"II A",IF(G10&lt;=0.000811805555555556,"III A",IF(G10&lt;=0.00088125,"I JA",IF(G10&lt;=0.00093912037037037,"II JA",IF(G10&lt;=0.000973842592592593,"III JA"))))))))</f>
        <v>III A</v>
      </c>
    </row>
    <row r="11" spans="1:22" ht="17.25" customHeight="1">
      <c r="A11" s="77">
        <v>4</v>
      </c>
      <c r="B11" s="13" t="s">
        <v>338</v>
      </c>
      <c r="C11" s="14" t="s">
        <v>339</v>
      </c>
      <c r="D11" s="15" t="s">
        <v>340</v>
      </c>
      <c r="E11" s="16" t="s">
        <v>309</v>
      </c>
      <c r="F11" s="43" t="s">
        <v>167</v>
      </c>
      <c r="G11" s="76">
        <v>8.1759259259259263E-4</v>
      </c>
      <c r="H11" s="44" t="str">
        <f>IF(ISBLANK(G11),"",IF(G11&lt;=0.000659722222222222,"KSM",IF(G11&lt;=0.000694444444444444,"I A",IF(G11&lt;=0.000742361111111111,"II A",IF(G11&lt;=0.000811805555555556,"III A",IF(G11&lt;=0.00088125,"I JA",IF(G11&lt;=0.00093912037037037,"II JA",IF(G11&lt;=0.000973842592592593,"III JA"))))))))</f>
        <v>I JA</v>
      </c>
    </row>
    <row r="12" spans="1:22" ht="17.25" customHeight="1">
      <c r="A12" s="12">
        <v>5</v>
      </c>
      <c r="B12" s="13" t="s">
        <v>276</v>
      </c>
      <c r="C12" s="14" t="s">
        <v>247</v>
      </c>
      <c r="D12" s="15" t="s">
        <v>277</v>
      </c>
      <c r="E12" s="16" t="s">
        <v>244</v>
      </c>
      <c r="F12" s="43" t="s">
        <v>249</v>
      </c>
      <c r="G12" s="76">
        <v>8.2222222222222213E-4</v>
      </c>
      <c r="H12" s="44" t="str">
        <f>IF(ISBLANK(G12),"",IF(G12&lt;=0.000659722222222222,"KSM",IF(G12&lt;=0.000694444444444444,"I A",IF(G12&lt;=0.000742361111111111,"II A",IF(G12&lt;=0.000811805555555556,"III A",IF(G12&lt;=0.00088125,"I JA",IF(G12&lt;=0.00093912037037037,"II JA",IF(G12&lt;=0.000973842592592593,"III JA"))))))))</f>
        <v>I JA</v>
      </c>
    </row>
    <row r="13" spans="1:22" ht="17.25" customHeight="1">
      <c r="A13" s="12">
        <v>6</v>
      </c>
      <c r="B13" s="13" t="s">
        <v>164</v>
      </c>
      <c r="C13" s="14" t="s">
        <v>163</v>
      </c>
      <c r="D13" s="15" t="s">
        <v>460</v>
      </c>
      <c r="E13" s="16" t="s">
        <v>149</v>
      </c>
      <c r="F13" s="43" t="s">
        <v>150</v>
      </c>
      <c r="G13" s="76">
        <v>8.3888888888888891E-4</v>
      </c>
      <c r="H13" s="79"/>
    </row>
    <row r="14" spans="1:22" ht="17.25" customHeight="1">
      <c r="A14" s="25">
        <v>7</v>
      </c>
      <c r="B14" s="13" t="s">
        <v>296</v>
      </c>
      <c r="C14" s="14" t="s">
        <v>305</v>
      </c>
      <c r="D14" s="15">
        <v>40987</v>
      </c>
      <c r="E14" s="16" t="s">
        <v>297</v>
      </c>
      <c r="F14" s="43" t="s">
        <v>299</v>
      </c>
      <c r="G14" s="76">
        <v>8.3923611111111113E-4</v>
      </c>
      <c r="H14" s="44" t="str">
        <f>IF(ISBLANK(G14),"",IF(G14&lt;=0.000659722222222222,"KSM",IF(G14&lt;=0.000694444444444444,"I A",IF(G14&lt;=0.000742361111111111,"II A",IF(G14&lt;=0.000811805555555556,"III A",IF(G14&lt;=0.00088125,"I JA",IF(G14&lt;=0.00093912037037037,"II JA",IF(G14&lt;=0.000973842592592593,"III JA"))))))))</f>
        <v>I JA</v>
      </c>
      <c r="P14" s="3" t="s">
        <v>499</v>
      </c>
    </row>
    <row r="15" spans="1:22" ht="17.25" customHeight="1">
      <c r="A15" s="12">
        <v>8</v>
      </c>
      <c r="B15" s="13" t="s">
        <v>470</v>
      </c>
      <c r="C15" s="14" t="s">
        <v>471</v>
      </c>
      <c r="D15" s="15" t="s">
        <v>472</v>
      </c>
      <c r="E15" s="16" t="s">
        <v>454</v>
      </c>
      <c r="F15" s="43" t="s">
        <v>466</v>
      </c>
      <c r="G15" s="76">
        <v>8.4143518518518519E-4</v>
      </c>
      <c r="H15" s="44" t="str">
        <f>IF(ISBLANK(G15),"",IF(G15&lt;=0.000659722222222222,"KSM",IF(G15&lt;=0.000694444444444444,"I A",IF(G15&lt;=0.000742361111111111,"II A",IF(G15&lt;=0.000811805555555556,"III A",IF(G15&lt;=0.00088125,"I JA",IF(G15&lt;=0.00093912037037037,"II JA",IF(G15&lt;=0.000973842592592593,"III JA"))))))))</f>
        <v>I JA</v>
      </c>
    </row>
    <row r="16" spans="1:22" ht="17.25" customHeight="1">
      <c r="A16" s="12">
        <v>9</v>
      </c>
      <c r="B16" s="13" t="s">
        <v>63</v>
      </c>
      <c r="C16" s="14" t="s">
        <v>169</v>
      </c>
      <c r="D16" s="15" t="s">
        <v>337</v>
      </c>
      <c r="E16" s="16" t="s">
        <v>309</v>
      </c>
      <c r="F16" s="43" t="s">
        <v>167</v>
      </c>
      <c r="G16" s="76">
        <v>8.66550925925926E-4</v>
      </c>
      <c r="H16" s="44" t="str">
        <f>IF(ISBLANK(G16),"",IF(G16&lt;=0.000659722222222222,"KSM",IF(G16&lt;=0.000694444444444444,"I A",IF(G16&lt;=0.000742361111111111,"II A",IF(G16&lt;=0.000811805555555556,"III A",IF(G16&lt;=0.00088125,"I JA",IF(G16&lt;=0.00093912037037037,"II JA",IF(G16&lt;=0.000973842592592593,"III JA"))))))))</f>
        <v>I JA</v>
      </c>
    </row>
    <row r="17" spans="1:8" ht="17.25" customHeight="1">
      <c r="A17" s="12">
        <v>10</v>
      </c>
      <c r="B17" s="13" t="s">
        <v>387</v>
      </c>
      <c r="C17" s="14" t="s">
        <v>388</v>
      </c>
      <c r="D17" s="15">
        <v>40660</v>
      </c>
      <c r="E17" s="16" t="s">
        <v>379</v>
      </c>
      <c r="F17" s="43" t="s">
        <v>381</v>
      </c>
      <c r="G17" s="76">
        <v>8.9791666666666665E-4</v>
      </c>
      <c r="H17" s="44" t="str">
        <f>IF(ISBLANK(G17),"",IF(G17&lt;=0.000659722222222222,"KSM",IF(G17&lt;=0.000694444444444444,"I A",IF(G17&lt;=0.000742361111111111,"II A",IF(G17&lt;=0.000811805555555556,"III A",IF(G17&lt;=0.00088125,"I JA",IF(G17&lt;=0.00093912037037037,"II JA",IF(G17&lt;=0.000973842592592593,"III JA"))))))))</f>
        <v>II JA</v>
      </c>
    </row>
    <row r="18" spans="1:8" ht="17.25" customHeight="1">
      <c r="A18" s="25"/>
      <c r="B18" s="13" t="s">
        <v>63</v>
      </c>
      <c r="C18" s="14" t="s">
        <v>341</v>
      </c>
      <c r="D18" s="15" t="s">
        <v>342</v>
      </c>
      <c r="E18" s="16" t="s">
        <v>309</v>
      </c>
      <c r="F18" s="43" t="s">
        <v>167</v>
      </c>
      <c r="G18" s="45" t="s">
        <v>504</v>
      </c>
      <c r="H18" s="44" t="b">
        <f>IF(ISBLANK(G18),"",IF(G18&lt;=0.000659722222222222,"KSM",IF(G18&lt;=0.000694444444444444,"I A",IF(G18&lt;=0.000742361111111111,"II A",IF(G18&lt;=0.000811805555555556,"III A",IF(G18&lt;=0.00088125,"I JA",IF(G18&lt;=0.00093912037037037,"II JA",IF(G18&lt;=0.000973842592592593,"III JA"))))))))</f>
        <v>0</v>
      </c>
    </row>
    <row r="19" spans="1:8" ht="12" customHeight="1"/>
    <row r="20" spans="1:8" ht="12" customHeight="1"/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</sheetData>
  <sortState xmlns:xlrd2="http://schemas.microsoft.com/office/spreadsheetml/2017/richdata2" ref="A8:H18">
    <sortCondition ref="G8:G18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V984"/>
  <sheetViews>
    <sheetView workbookViewId="0">
      <selection activeCell="K8" sqref="K8"/>
    </sheetView>
  </sheetViews>
  <sheetFormatPr defaultColWidth="13.33203125" defaultRowHeight="15" customHeight="1"/>
  <cols>
    <col min="1" max="1" width="5.5546875" style="3" customWidth="1"/>
    <col min="2" max="2" width="10.21875" style="3" bestFit="1" customWidth="1"/>
    <col min="3" max="3" width="12.109375" style="3" bestFit="1" customWidth="1"/>
    <col min="4" max="4" width="10.21875" style="3" customWidth="1"/>
    <col min="5" max="5" width="14.33203125" style="3" bestFit="1" customWidth="1"/>
    <col min="6" max="6" width="17.21875" style="3" bestFit="1" customWidth="1"/>
    <col min="7" max="7" width="11.44140625" style="3" customWidth="1"/>
    <col min="8" max="8" width="5.88671875" style="3" bestFit="1" customWidth="1"/>
    <col min="9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5" t="s">
        <v>37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</v>
      </c>
      <c r="B7" s="22" t="s">
        <v>0</v>
      </c>
      <c r="C7" s="29" t="s">
        <v>1</v>
      </c>
      <c r="D7" s="30" t="s">
        <v>21</v>
      </c>
      <c r="E7" s="30" t="s">
        <v>22</v>
      </c>
      <c r="F7" s="30" t="s">
        <v>23</v>
      </c>
      <c r="G7" s="30" t="s">
        <v>24</v>
      </c>
      <c r="H7" s="24" t="s">
        <v>30</v>
      </c>
    </row>
    <row r="8" spans="1:22" ht="17.25" customHeight="1">
      <c r="A8" s="12">
        <v>1</v>
      </c>
      <c r="B8" s="55" t="s">
        <v>164</v>
      </c>
      <c r="C8" s="56" t="s">
        <v>163</v>
      </c>
      <c r="D8" s="57" t="s">
        <v>460</v>
      </c>
      <c r="E8" s="58" t="s">
        <v>149</v>
      </c>
      <c r="F8" s="58" t="s">
        <v>150</v>
      </c>
      <c r="G8" s="76">
        <v>8.3888888888888891E-4</v>
      </c>
      <c r="H8" s="44" t="str">
        <f t="shared" ref="H8:H11" si="0"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 JA</v>
      </c>
    </row>
    <row r="9" spans="1:22" ht="17.25" customHeight="1">
      <c r="A9" s="12">
        <v>2</v>
      </c>
      <c r="B9" s="13" t="s">
        <v>276</v>
      </c>
      <c r="C9" s="14" t="s">
        <v>247</v>
      </c>
      <c r="D9" s="15" t="s">
        <v>277</v>
      </c>
      <c r="E9" s="16" t="s">
        <v>244</v>
      </c>
      <c r="F9" s="43" t="s">
        <v>249</v>
      </c>
      <c r="G9" s="76">
        <v>8.2222222222222213E-4</v>
      </c>
      <c r="H9" s="44" t="str">
        <f t="shared" si="0"/>
        <v>I JA</v>
      </c>
    </row>
    <row r="10" spans="1:22" ht="17.25" customHeight="1">
      <c r="A10" s="71">
        <v>3</v>
      </c>
      <c r="B10" s="13" t="s">
        <v>384</v>
      </c>
      <c r="C10" s="14" t="s">
        <v>385</v>
      </c>
      <c r="D10" s="15">
        <v>41101</v>
      </c>
      <c r="E10" s="16" t="s">
        <v>379</v>
      </c>
      <c r="F10" s="43" t="s">
        <v>381</v>
      </c>
      <c r="G10" s="76">
        <v>8.0752314814814814E-4</v>
      </c>
      <c r="H10" s="44" t="str">
        <f t="shared" si="0"/>
        <v>III A</v>
      </c>
    </row>
    <row r="11" spans="1:22" ht="17.25" customHeight="1">
      <c r="A11" s="77">
        <v>4</v>
      </c>
      <c r="B11" s="13" t="s">
        <v>296</v>
      </c>
      <c r="C11" s="14" t="s">
        <v>305</v>
      </c>
      <c r="D11" s="15">
        <v>40987</v>
      </c>
      <c r="E11" s="16" t="s">
        <v>297</v>
      </c>
      <c r="F11" s="43" t="s">
        <v>299</v>
      </c>
      <c r="G11" s="76">
        <v>8.3923611111111113E-4</v>
      </c>
      <c r="H11" s="44" t="str">
        <f t="shared" si="0"/>
        <v>I JA</v>
      </c>
    </row>
    <row r="12" spans="1:22" ht="12" customHeight="1">
      <c r="A12" s="2"/>
      <c r="B12" s="2"/>
      <c r="C12" s="2"/>
      <c r="D12" s="2">
        <v>2</v>
      </c>
      <c r="E12" s="2" t="s">
        <v>19</v>
      </c>
      <c r="F12" s="5"/>
      <c r="G12" s="2"/>
    </row>
    <row r="13" spans="1:22" ht="17.25" customHeight="1">
      <c r="A13" s="12">
        <v>1</v>
      </c>
      <c r="B13" s="13"/>
      <c r="C13" s="14"/>
      <c r="D13" s="15"/>
      <c r="E13" s="16"/>
      <c r="F13" s="43"/>
      <c r="G13" s="76"/>
      <c r="H13" s="44" t="str">
        <f>IF(ISBLANK(G13),"",IF(G13&lt;=0.000659722222222222,"KSM",IF(G13&lt;=0.000694444444444444,"I A",IF(G13&lt;=0.000742361111111111,"II A",IF(G13&lt;=0.000811805555555556,"III A",IF(G13&lt;=0.00088125,"I JA",IF(G13&lt;=0.00093912037037037,"II JA",IF(G13&lt;=0.000973842592592593,"III JA"))))))))</f>
        <v/>
      </c>
    </row>
    <row r="14" spans="1:22" ht="17.25" customHeight="1">
      <c r="A14" s="12">
        <v>2</v>
      </c>
      <c r="B14" s="13" t="s">
        <v>470</v>
      </c>
      <c r="C14" s="14" t="s">
        <v>471</v>
      </c>
      <c r="D14" s="15" t="s">
        <v>472</v>
      </c>
      <c r="E14" s="16" t="s">
        <v>454</v>
      </c>
      <c r="F14" s="43" t="s">
        <v>466</v>
      </c>
      <c r="G14" s="76">
        <v>8.4143518518518519E-4</v>
      </c>
      <c r="H14" s="44" t="str">
        <f>IF(ISBLANK(G14),"",IF(G14&lt;=0.000659722222222222,"KSM",IF(G14&lt;=0.000694444444444444,"I A",IF(G14&lt;=0.000742361111111111,"II A",IF(G14&lt;=0.000811805555555556,"III A",IF(G14&lt;=0.00088125,"I JA",IF(G14&lt;=0.00093912037037037,"II JA",IF(G14&lt;=0.000973842592592593,"III JA"))))))))</f>
        <v>I JA</v>
      </c>
    </row>
    <row r="15" spans="1:22" ht="17.25" customHeight="1">
      <c r="A15" s="12">
        <v>3</v>
      </c>
      <c r="B15" s="13" t="s">
        <v>63</v>
      </c>
      <c r="C15" s="14" t="s">
        <v>341</v>
      </c>
      <c r="D15" s="15" t="s">
        <v>342</v>
      </c>
      <c r="E15" s="16" t="s">
        <v>309</v>
      </c>
      <c r="F15" s="43" t="s">
        <v>167</v>
      </c>
      <c r="G15" s="76" t="s">
        <v>504</v>
      </c>
      <c r="H15" s="44" t="b">
        <f>IF(ISBLANK(G15),"",IF(G15&lt;=0.000659722222222222,"KSM",IF(G15&lt;=0.000694444444444444,"I A",IF(G15&lt;=0.000742361111111111,"II A",IF(G15&lt;=0.000811805555555556,"III A",IF(G15&lt;=0.00088125,"I JA",IF(G15&lt;=0.00093912037037037,"II JA",IF(G15&lt;=0.000973842592592593,"III JA"))))))))</f>
        <v>0</v>
      </c>
    </row>
    <row r="16" spans="1:22" ht="17.25" customHeight="1">
      <c r="A16" s="25">
        <v>4</v>
      </c>
      <c r="B16" s="13" t="s">
        <v>17</v>
      </c>
      <c r="C16" s="14" t="s">
        <v>386</v>
      </c>
      <c r="D16" s="15">
        <v>40977</v>
      </c>
      <c r="E16" s="16" t="s">
        <v>379</v>
      </c>
      <c r="F16" s="43" t="s">
        <v>381</v>
      </c>
      <c r="G16" s="76">
        <v>7.9571759259259255E-4</v>
      </c>
      <c r="H16" s="44" t="str">
        <f>IF(ISBLANK(G16),"",IF(G16&lt;=0.000659722222222222,"KSM",IF(G16&lt;=0.000694444444444444,"I A",IF(G16&lt;=0.000742361111111111,"II A",IF(G16&lt;=0.000811805555555556,"III A",IF(G16&lt;=0.00088125,"I JA",IF(G16&lt;=0.00093912037037037,"II JA",IF(G16&lt;=0.000973842592592593,"III JA"))))))))</f>
        <v>III A</v>
      </c>
      <c r="P16" s="3" t="s">
        <v>499</v>
      </c>
    </row>
    <row r="17" spans="1:8" ht="12" customHeight="1">
      <c r="A17" s="2"/>
      <c r="B17" s="2"/>
      <c r="C17" s="2"/>
      <c r="D17" s="2">
        <v>3</v>
      </c>
      <c r="E17" s="2" t="s">
        <v>19</v>
      </c>
      <c r="F17" s="5"/>
      <c r="G17" s="2"/>
    </row>
    <row r="18" spans="1:8" ht="17.25" customHeight="1">
      <c r="A18" s="12">
        <v>1</v>
      </c>
      <c r="B18" s="13" t="s">
        <v>338</v>
      </c>
      <c r="C18" s="14" t="s">
        <v>339</v>
      </c>
      <c r="D18" s="15" t="s">
        <v>340</v>
      </c>
      <c r="E18" s="16" t="s">
        <v>309</v>
      </c>
      <c r="F18" s="43" t="s">
        <v>167</v>
      </c>
      <c r="G18" s="76">
        <v>8.1759259259259263E-4</v>
      </c>
      <c r="H18" s="44" t="str">
        <f t="shared" ref="H18:H21" si="1">IF(ISBLANK(G18),"",IF(G18&lt;=0.000659722222222222,"KSM",IF(G18&lt;=0.000694444444444444,"I A",IF(G18&lt;=0.000742361111111111,"II A",IF(G18&lt;=0.000811805555555556,"III A",IF(G18&lt;=0.00088125,"I JA",IF(G18&lt;=0.00093912037037037,"II JA",IF(G18&lt;=0.000973842592592593,"III JA"))))))))</f>
        <v>I JA</v>
      </c>
    </row>
    <row r="19" spans="1:8" ht="17.25" customHeight="1">
      <c r="A19" s="12">
        <v>2</v>
      </c>
      <c r="B19" s="13" t="s">
        <v>63</v>
      </c>
      <c r="C19" s="14" t="s">
        <v>169</v>
      </c>
      <c r="D19" s="15" t="s">
        <v>337</v>
      </c>
      <c r="E19" s="16" t="s">
        <v>309</v>
      </c>
      <c r="F19" s="43" t="s">
        <v>167</v>
      </c>
      <c r="G19" s="76">
        <v>8.66550925925926E-4</v>
      </c>
      <c r="H19" s="44" t="str">
        <f t="shared" si="1"/>
        <v>I JA</v>
      </c>
    </row>
    <row r="20" spans="1:8" ht="17.25" customHeight="1">
      <c r="A20" s="12">
        <v>3</v>
      </c>
      <c r="B20" s="13" t="s">
        <v>387</v>
      </c>
      <c r="C20" s="14" t="s">
        <v>388</v>
      </c>
      <c r="D20" s="15">
        <v>40660</v>
      </c>
      <c r="E20" s="16" t="s">
        <v>379</v>
      </c>
      <c r="F20" s="43" t="s">
        <v>381</v>
      </c>
      <c r="G20" s="76">
        <v>8.9791666666666665E-4</v>
      </c>
      <c r="H20" s="44" t="str">
        <f t="shared" si="1"/>
        <v>II JA</v>
      </c>
    </row>
    <row r="21" spans="1:8" ht="17.25" customHeight="1">
      <c r="A21" s="25">
        <v>4</v>
      </c>
      <c r="B21" s="13" t="s">
        <v>104</v>
      </c>
      <c r="C21" s="14" t="s">
        <v>174</v>
      </c>
      <c r="D21" s="15" t="s">
        <v>175</v>
      </c>
      <c r="E21" s="16" t="s">
        <v>309</v>
      </c>
      <c r="F21" s="43" t="s">
        <v>167</v>
      </c>
      <c r="G21" s="76">
        <v>7.8530092592592584E-4</v>
      </c>
      <c r="H21" s="44" t="str">
        <f t="shared" si="1"/>
        <v>III A</v>
      </c>
    </row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230FF-85B6-47D0-AE93-AC7CC7008C0E}">
  <sheetPr>
    <tabColor rgb="FFFFFF00"/>
  </sheetPr>
  <dimension ref="A1:V998"/>
  <sheetViews>
    <sheetView workbookViewId="0">
      <selection activeCell="A14" sqref="A14"/>
    </sheetView>
  </sheetViews>
  <sheetFormatPr defaultColWidth="13.33203125" defaultRowHeight="15" customHeight="1"/>
  <cols>
    <col min="1" max="1" width="5.5546875" style="3" customWidth="1"/>
    <col min="2" max="2" width="9" style="3" customWidth="1"/>
    <col min="3" max="3" width="11.6640625" style="3" bestFit="1" customWidth="1"/>
    <col min="4" max="4" width="10.33203125" style="3" bestFit="1" customWidth="1"/>
    <col min="5" max="5" width="14.33203125" style="3" bestFit="1" customWidth="1"/>
    <col min="6" max="6" width="14.6640625" style="3" bestFit="1" customWidth="1"/>
    <col min="7" max="7" width="9" style="3" bestFit="1" customWidth="1"/>
    <col min="8" max="8" width="5.88671875" style="3" bestFit="1" customWidth="1"/>
    <col min="9" max="9" width="3.77734375" style="3" bestFit="1" customWidth="1"/>
    <col min="10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5" t="s">
        <v>40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208</v>
      </c>
      <c r="B7" s="84" t="s">
        <v>0</v>
      </c>
      <c r="C7" s="85" t="s">
        <v>1</v>
      </c>
      <c r="D7" s="86" t="s">
        <v>21</v>
      </c>
      <c r="E7" s="86" t="s">
        <v>22</v>
      </c>
      <c r="F7" s="86" t="s">
        <v>23</v>
      </c>
      <c r="G7" s="30" t="s">
        <v>24</v>
      </c>
      <c r="H7" s="24" t="s">
        <v>30</v>
      </c>
    </row>
    <row r="8" spans="1:22" ht="17.25" customHeight="1">
      <c r="A8" s="12">
        <v>1</v>
      </c>
      <c r="B8" s="13" t="s">
        <v>306</v>
      </c>
      <c r="C8" s="14" t="s">
        <v>307</v>
      </c>
      <c r="D8" s="15" t="s">
        <v>308</v>
      </c>
      <c r="E8" s="16" t="s">
        <v>166</v>
      </c>
      <c r="F8" s="43" t="s">
        <v>167</v>
      </c>
      <c r="G8" s="45">
        <v>7.4178240740740747E-4</v>
      </c>
      <c r="H8" s="44" t="str">
        <f t="shared" ref="H8:H14" si="0"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II A</v>
      </c>
    </row>
    <row r="9" spans="1:22" ht="17.25" customHeight="1">
      <c r="A9" s="12">
        <v>2</v>
      </c>
      <c r="B9" s="13" t="s">
        <v>93</v>
      </c>
      <c r="C9" s="14" t="s">
        <v>94</v>
      </c>
      <c r="D9" s="15">
        <v>40377</v>
      </c>
      <c r="E9" s="16" t="s">
        <v>380</v>
      </c>
      <c r="F9" s="43" t="s">
        <v>401</v>
      </c>
      <c r="G9" s="45">
        <v>7.508101851851852E-4</v>
      </c>
      <c r="H9" s="44" t="str">
        <f t="shared" si="0"/>
        <v>III A</v>
      </c>
    </row>
    <row r="10" spans="1:22" ht="17.25" customHeight="1">
      <c r="A10" s="12">
        <v>3</v>
      </c>
      <c r="B10" s="13" t="s">
        <v>310</v>
      </c>
      <c r="C10" s="14" t="s">
        <v>311</v>
      </c>
      <c r="D10" s="15" t="s">
        <v>312</v>
      </c>
      <c r="E10" s="16" t="s">
        <v>166</v>
      </c>
      <c r="F10" s="43" t="s">
        <v>167</v>
      </c>
      <c r="G10" s="45">
        <v>7.7847222222222228E-4</v>
      </c>
      <c r="H10" s="44" t="str">
        <f t="shared" si="0"/>
        <v>III A</v>
      </c>
    </row>
    <row r="11" spans="1:22" ht="15" customHeight="1">
      <c r="A11" s="12">
        <v>4</v>
      </c>
      <c r="B11" s="13" t="s">
        <v>5</v>
      </c>
      <c r="C11" s="14" t="s">
        <v>108</v>
      </c>
      <c r="D11" s="15" t="s">
        <v>109</v>
      </c>
      <c r="E11" s="16" t="s">
        <v>149</v>
      </c>
      <c r="F11" s="43" t="s">
        <v>150</v>
      </c>
      <c r="G11" s="45">
        <v>7.8622685185185197E-4</v>
      </c>
      <c r="H11" s="44" t="str">
        <f t="shared" si="0"/>
        <v>III A</v>
      </c>
    </row>
    <row r="12" spans="1:22" ht="17.25" customHeight="1">
      <c r="A12" s="12">
        <v>5</v>
      </c>
      <c r="B12" s="13" t="s">
        <v>398</v>
      </c>
      <c r="C12" s="14" t="s">
        <v>399</v>
      </c>
      <c r="D12" s="15">
        <v>40423</v>
      </c>
      <c r="E12" s="220" t="s">
        <v>380</v>
      </c>
      <c r="F12" s="43" t="s">
        <v>83</v>
      </c>
      <c r="G12" s="45">
        <v>8.6041666666666666E-4</v>
      </c>
      <c r="H12" s="44" t="str">
        <f t="shared" si="0"/>
        <v>I JA</v>
      </c>
    </row>
    <row r="13" spans="1:22" ht="17.25" customHeight="1">
      <c r="A13" s="12">
        <v>6</v>
      </c>
      <c r="B13" s="13" t="s">
        <v>45</v>
      </c>
      <c r="C13" s="14" t="s">
        <v>495</v>
      </c>
      <c r="D13" s="15">
        <v>40145</v>
      </c>
      <c r="E13" s="16" t="s">
        <v>297</v>
      </c>
      <c r="F13" s="43" t="s">
        <v>496</v>
      </c>
      <c r="G13" s="45">
        <v>8.7777777777777778E-4</v>
      </c>
      <c r="H13" s="44" t="str">
        <f t="shared" si="0"/>
        <v>I JA</v>
      </c>
    </row>
    <row r="14" spans="1:22" ht="15" customHeight="1">
      <c r="A14" s="12">
        <v>7</v>
      </c>
      <c r="B14" s="13" t="s">
        <v>330</v>
      </c>
      <c r="C14" s="14" t="s">
        <v>506</v>
      </c>
      <c r="D14" s="15" t="s">
        <v>331</v>
      </c>
      <c r="E14" s="16" t="s">
        <v>309</v>
      </c>
      <c r="F14" s="43" t="s">
        <v>226</v>
      </c>
      <c r="G14" s="45">
        <v>1.0302083333333335E-3</v>
      </c>
      <c r="H14" s="44" t="b">
        <f t="shared" si="0"/>
        <v>0</v>
      </c>
    </row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</sheetData>
  <sortState xmlns:xlrd2="http://schemas.microsoft.com/office/spreadsheetml/2017/richdata2" ref="A8:H14">
    <sortCondition ref="G8:G14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V1000"/>
  <sheetViews>
    <sheetView workbookViewId="0">
      <selection activeCell="M17" sqref="M17"/>
    </sheetView>
  </sheetViews>
  <sheetFormatPr defaultColWidth="13.33203125" defaultRowHeight="15" customHeight="1"/>
  <cols>
    <col min="1" max="1" width="5.5546875" style="3" customWidth="1"/>
    <col min="2" max="2" width="9" style="3" customWidth="1"/>
    <col min="3" max="3" width="11.6640625" style="3" bestFit="1" customWidth="1"/>
    <col min="4" max="4" width="10.33203125" style="3" bestFit="1" customWidth="1"/>
    <col min="5" max="5" width="14.33203125" style="3" bestFit="1" customWidth="1"/>
    <col min="6" max="6" width="14.6640625" style="3" bestFit="1" customWidth="1"/>
    <col min="7" max="7" width="9" style="3" bestFit="1" customWidth="1"/>
    <col min="8" max="8" width="6.77734375" style="3" bestFit="1" customWidth="1"/>
    <col min="9" max="9" width="3.77734375" style="3" bestFit="1" customWidth="1"/>
    <col min="10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5" t="s">
        <v>40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</v>
      </c>
      <c r="B7" s="84" t="s">
        <v>0</v>
      </c>
      <c r="C7" s="85" t="s">
        <v>1</v>
      </c>
      <c r="D7" s="86" t="s">
        <v>21</v>
      </c>
      <c r="E7" s="86" t="s">
        <v>22</v>
      </c>
      <c r="F7" s="86" t="s">
        <v>23</v>
      </c>
      <c r="G7" s="30" t="s">
        <v>24</v>
      </c>
      <c r="H7" s="24" t="s">
        <v>30</v>
      </c>
    </row>
    <row r="8" spans="1:22" ht="17.25" customHeight="1">
      <c r="A8" s="12">
        <v>1</v>
      </c>
      <c r="B8" s="13" t="s">
        <v>45</v>
      </c>
      <c r="C8" s="14" t="s">
        <v>495</v>
      </c>
      <c r="D8" s="15">
        <v>40145</v>
      </c>
      <c r="E8" s="16" t="s">
        <v>297</v>
      </c>
      <c r="F8" s="43" t="s">
        <v>496</v>
      </c>
      <c r="G8" s="45">
        <v>8.7777777777777778E-4</v>
      </c>
      <c r="H8" s="44" t="str">
        <f>IF(ISBLANK(G8),"",IF(G8&lt;=0.000659722222222222,"KSM",IF(G8&lt;=0.000694444444444444,"I A",IF(G8&lt;=0.000742361111111111,"II A",IF(G8&lt;=0.000811805555555556,"III A",IF(G8&lt;=0.00088125,"I JA",IF(G8&lt;=0.00093912037037037,"II JA",IF(G8&lt;=0.000973842592592593,"III JA"))))))))</f>
        <v>I JA</v>
      </c>
    </row>
    <row r="9" spans="1:22" ht="17.25" customHeight="1">
      <c r="A9" s="12">
        <v>2</v>
      </c>
      <c r="B9" s="13" t="s">
        <v>310</v>
      </c>
      <c r="C9" s="14" t="s">
        <v>311</v>
      </c>
      <c r="D9" s="15" t="s">
        <v>312</v>
      </c>
      <c r="E9" s="16" t="s">
        <v>166</v>
      </c>
      <c r="F9" s="43" t="s">
        <v>167</v>
      </c>
      <c r="G9" s="45">
        <v>7.7847222222222228E-4</v>
      </c>
      <c r="H9" s="44" t="str">
        <f>IF(ISBLANK(G9),"",IF(G9&lt;=0.000659722222222222,"KSM",IF(G9&lt;=0.000694444444444444,"I A",IF(G9&lt;=0.000742361111111111,"II A",IF(G9&lt;=0.000811805555555556,"III A",IF(G9&lt;=0.00088125,"I JA",IF(G9&lt;=0.00093912037037037,"II JA",IF(G9&lt;=0.000973842592592593,"III JA"))))))))</f>
        <v>III A</v>
      </c>
    </row>
    <row r="10" spans="1:22" ht="17.25" customHeight="1">
      <c r="A10" s="12">
        <v>3</v>
      </c>
      <c r="B10" s="13" t="s">
        <v>398</v>
      </c>
      <c r="C10" s="14" t="s">
        <v>399</v>
      </c>
      <c r="D10" s="15">
        <v>40423</v>
      </c>
      <c r="E10" s="16" t="s">
        <v>201</v>
      </c>
      <c r="F10" s="43" t="s">
        <v>83</v>
      </c>
      <c r="G10" s="45">
        <v>8.6041666666666666E-4</v>
      </c>
      <c r="H10" s="44" t="str">
        <f>IF(ISBLANK(G10),"",IF(G10&lt;=0.000659722222222222,"KSM",IF(G10&lt;=0.000694444444444444,"I A",IF(G10&lt;=0.000742361111111111,"II A",IF(G10&lt;=0.000811805555555556,"III A",IF(G10&lt;=0.00088125,"I JA",IF(G10&lt;=0.00093912037037037,"II JA",IF(G10&lt;=0.000973842592592593,"III JA"))))))))</f>
        <v>I JA</v>
      </c>
    </row>
    <row r="11" spans="1:22" ht="15" customHeight="1">
      <c r="A11" s="12">
        <v>4</v>
      </c>
      <c r="B11" s="13" t="s">
        <v>330</v>
      </c>
      <c r="C11" s="14" t="s">
        <v>506</v>
      </c>
      <c r="D11" s="15" t="s">
        <v>331</v>
      </c>
      <c r="E11" s="16" t="s">
        <v>309</v>
      </c>
      <c r="F11" s="43" t="s">
        <v>226</v>
      </c>
      <c r="G11" s="45">
        <v>1.0302083333333335E-3</v>
      </c>
      <c r="H11" s="44"/>
    </row>
    <row r="12" spans="1:22" ht="15" customHeight="1">
      <c r="D12" s="2">
        <v>2</v>
      </c>
      <c r="E12" s="2" t="s">
        <v>19</v>
      </c>
    </row>
    <row r="13" spans="1:22" ht="17.25" customHeight="1">
      <c r="A13" s="12">
        <v>1</v>
      </c>
      <c r="B13" s="234"/>
      <c r="C13" s="235"/>
      <c r="D13" s="235"/>
      <c r="E13" s="78"/>
      <c r="F13" s="236"/>
      <c r="G13" s="45"/>
      <c r="H13" s="44" t="str">
        <f>IF(ISBLANK(G13),"",IF(G13&lt;=0.000659722222222222,"KSM",IF(G13&lt;=0.000694444444444444,"I A",IF(G13&lt;=0.000742361111111111,"II A",IF(G13&lt;=0.000811805555555556,"III A",IF(G13&lt;=0.00088125,"I JA",IF(G13&lt;=0.00093912037037037,"II JA",IF(G13&lt;=0.000973842592592593,"III JA"))))))))</f>
        <v/>
      </c>
    </row>
    <row r="14" spans="1:22" ht="17.25" customHeight="1">
      <c r="A14" s="12">
        <v>2</v>
      </c>
      <c r="B14" s="13" t="s">
        <v>93</v>
      </c>
      <c r="C14" s="14" t="s">
        <v>94</v>
      </c>
      <c r="D14" s="15">
        <v>40377</v>
      </c>
      <c r="E14" s="220" t="s">
        <v>201</v>
      </c>
      <c r="F14" s="43" t="s">
        <v>401</v>
      </c>
      <c r="G14" s="45">
        <v>7.508101851851852E-4</v>
      </c>
      <c r="H14" s="44" t="str">
        <f>IF(ISBLANK(G14),"",IF(G14&lt;=0.000659722222222222,"KSM",IF(G14&lt;=0.000694444444444444,"I A",IF(G14&lt;=0.000742361111111111,"II A",IF(G14&lt;=0.000811805555555556,"III A",IF(G14&lt;=0.00088125,"I JA",IF(G14&lt;=0.00093912037037037,"II JA",IF(G14&lt;=0.000973842592592593,"III JA"))))))))</f>
        <v>III A</v>
      </c>
    </row>
    <row r="15" spans="1:22" ht="17.25" customHeight="1">
      <c r="A15" s="12">
        <v>3</v>
      </c>
      <c r="B15" s="13" t="s">
        <v>5</v>
      </c>
      <c r="C15" s="14" t="s">
        <v>108</v>
      </c>
      <c r="D15" s="15" t="s">
        <v>109</v>
      </c>
      <c r="E15" s="16" t="s">
        <v>149</v>
      </c>
      <c r="F15" s="43" t="s">
        <v>150</v>
      </c>
      <c r="G15" s="45">
        <v>7.8622685185185197E-4</v>
      </c>
      <c r="H15" s="44" t="str">
        <f>IF(ISBLANK(G15),"",IF(G15&lt;=0.000659722222222222,"KSM",IF(G15&lt;=0.000694444444444444,"I A",IF(G15&lt;=0.000742361111111111,"II A",IF(G15&lt;=0.000811805555555556,"III A",IF(G15&lt;=0.00088125,"I JA",IF(G15&lt;=0.00093912037037037,"II JA",IF(G15&lt;=0.000973842592592593,"III JA"))))))))</f>
        <v>III A</v>
      </c>
    </row>
    <row r="16" spans="1:22" ht="15" customHeight="1">
      <c r="A16" s="12">
        <v>4</v>
      </c>
      <c r="B16" s="13" t="s">
        <v>306</v>
      </c>
      <c r="C16" s="14" t="s">
        <v>307</v>
      </c>
      <c r="D16" s="15" t="s">
        <v>308</v>
      </c>
      <c r="E16" s="16" t="s">
        <v>166</v>
      </c>
      <c r="F16" s="43" t="s">
        <v>167</v>
      </c>
      <c r="G16" s="45">
        <v>7.4178240740740747E-4</v>
      </c>
      <c r="H16" s="44" t="str">
        <f>IF(ISBLANK(G16),"",IF(G16&lt;=0.000659722222222222,"KSM",IF(G16&lt;=0.000694444444444444,"I A",IF(G16&lt;=0.000742361111111111,"II A",IF(G16&lt;=0.000811805555555556,"III A",IF(G16&lt;=0.00088125,"I JA",IF(G16&lt;=0.00093912037037037,"II JA",IF(G16&lt;=0.000973842592592593,"III JA"))))))))</f>
        <v>II A</v>
      </c>
    </row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AECEF-1762-4AAF-80B4-47620DF06920}">
  <sheetPr>
    <tabColor rgb="FFFFFF00"/>
  </sheetPr>
  <dimension ref="A1:V968"/>
  <sheetViews>
    <sheetView topLeftCell="A4" workbookViewId="0">
      <selection activeCell="M23" sqref="M23"/>
    </sheetView>
  </sheetViews>
  <sheetFormatPr defaultColWidth="13.33203125" defaultRowHeight="15" customHeight="1"/>
  <cols>
    <col min="1" max="1" width="5.5546875" style="3" customWidth="1"/>
    <col min="2" max="2" width="12.88671875" style="3" bestFit="1" customWidth="1"/>
    <col min="3" max="3" width="11.88671875" style="3" bestFit="1" customWidth="1"/>
    <col min="4" max="4" width="10.33203125" style="3" customWidth="1"/>
    <col min="5" max="5" width="14.6640625" style="3" customWidth="1"/>
    <col min="6" max="6" width="14.5546875" style="3" bestFit="1" customWidth="1"/>
    <col min="7" max="7" width="9.44140625" style="3" bestFit="1" customWidth="1"/>
    <col min="8" max="8" width="7" style="3" bestFit="1" customWidth="1"/>
    <col min="9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20" t="s">
        <v>114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208</v>
      </c>
      <c r="B7" s="84" t="s">
        <v>0</v>
      </c>
      <c r="C7" s="85" t="s">
        <v>1</v>
      </c>
      <c r="D7" s="86" t="s">
        <v>21</v>
      </c>
      <c r="E7" s="86" t="s">
        <v>22</v>
      </c>
      <c r="F7" s="86" t="s">
        <v>23</v>
      </c>
      <c r="G7" s="86" t="s">
        <v>24</v>
      </c>
      <c r="H7" s="221" t="s">
        <v>30</v>
      </c>
    </row>
    <row r="8" spans="1:22" ht="17.25" customHeight="1">
      <c r="A8" s="25">
        <v>1</v>
      </c>
      <c r="B8" s="228" t="s">
        <v>154</v>
      </c>
      <c r="C8" s="229" t="s">
        <v>221</v>
      </c>
      <c r="D8" s="230">
        <v>41039</v>
      </c>
      <c r="E8" s="46" t="s">
        <v>201</v>
      </c>
      <c r="F8" s="46" t="s">
        <v>381</v>
      </c>
      <c r="G8" s="45">
        <v>6.6180555555555556E-4</v>
      </c>
      <c r="H8" s="54" t="str">
        <f>IF(ISBLANK(G8),"",IF(G8&lt;=0.000569444444444444,"KSM",IF(G8&lt;=0.00059837962962963,"I A",IF(G8&lt;=0.000652777777777778,"II A",IF(G8&lt;=0.000730787037037037,"III A",IF(G8&lt;=0.000811805555555556,"I JA",IF(G8&lt;=0.000892824074074074,"II JA",IF(G8&lt;=0.000950694444444444,"III JA"))))))))</f>
        <v>III A</v>
      </c>
    </row>
    <row r="9" spans="1:22" ht="17.25" customHeight="1">
      <c r="A9" s="12">
        <v>2</v>
      </c>
      <c r="B9" s="217" t="s">
        <v>415</v>
      </c>
      <c r="C9" s="218" t="s">
        <v>416</v>
      </c>
      <c r="D9" s="219">
        <v>41028</v>
      </c>
      <c r="E9" s="220" t="s">
        <v>201</v>
      </c>
      <c r="F9" s="222" t="s">
        <v>401</v>
      </c>
      <c r="G9" s="223">
        <v>7.5729166666666675E-4</v>
      </c>
      <c r="H9" s="47" t="str">
        <f>IF(ISBLANK(G9),"",IF(G9&lt;=0.000569444444444444,"KSM",IF(G9&lt;=0.00059837962962963,"I A",IF(G9&lt;=0.000652777777777778,"II A",IF(G9&lt;=0.000730787037037037,"III A",IF(G9&lt;=0.000811805555555556,"I JA",IF(G9&lt;=0.000892824074074074,"II JA",IF(G9&lt;=0.000950694444444444,"III JA"))))))))</f>
        <v>I JA</v>
      </c>
    </row>
    <row r="10" spans="1:22" ht="17.25" customHeight="1">
      <c r="A10" s="12">
        <v>3</v>
      </c>
      <c r="B10" s="13" t="s">
        <v>246</v>
      </c>
      <c r="C10" s="14" t="s">
        <v>247</v>
      </c>
      <c r="D10" s="15" t="s">
        <v>248</v>
      </c>
      <c r="E10" s="16" t="s">
        <v>244</v>
      </c>
      <c r="F10" s="43" t="s">
        <v>249</v>
      </c>
      <c r="G10" s="45">
        <v>8.0983796296296294E-4</v>
      </c>
      <c r="H10" s="44" t="str">
        <f>IF(ISBLANK(G10),"",IF(G10&lt;=0.000569444444444444,"KSM",IF(G10&lt;=0.00059837962962963,"I A",IF(G10&lt;=0.000652777777777778,"II A",IF(G10&lt;=0.000730787037037037,"III A",IF(G10&lt;=0.000811805555555556,"I JA",IF(G10&lt;=0.000892824074074074,"II JA",IF(G10&lt;=0.000950694444444444,"III JA"))))))))</f>
        <v>I JA</v>
      </c>
    </row>
    <row r="11" spans="1:22" ht="17.25" customHeight="1">
      <c r="A11" s="71">
        <v>4</v>
      </c>
      <c r="B11" s="72" t="s">
        <v>364</v>
      </c>
      <c r="C11" s="73" t="s">
        <v>365</v>
      </c>
      <c r="D11" s="74">
        <v>40961</v>
      </c>
      <c r="E11" s="75" t="s">
        <v>356</v>
      </c>
      <c r="F11" s="318" t="s">
        <v>366</v>
      </c>
      <c r="G11" s="76">
        <v>8.3750000000000003E-4</v>
      </c>
      <c r="H11" s="319" t="str">
        <f>IF(ISBLANK(G11),"",IF(G11&lt;=0.000569444444444444,"KSM",IF(G11&lt;=0.00059837962962963,"I A",IF(G11&lt;=0.000652777777777778,"II A",IF(G11&lt;=0.000730787037037037,"III A",IF(G11&lt;=0.000811805555555556,"I JA",IF(G11&lt;=0.000892824074074074,"II JA",IF(G11&lt;=0.000950694444444444,"III JA"))))))))</f>
        <v>II JA</v>
      </c>
    </row>
    <row r="12" spans="1:22" ht="15" customHeight="1">
      <c r="A12" s="77">
        <v>5</v>
      </c>
      <c r="B12" s="228" t="s">
        <v>189</v>
      </c>
      <c r="C12" s="229" t="s">
        <v>190</v>
      </c>
      <c r="D12" s="230">
        <v>40866</v>
      </c>
      <c r="E12" s="46" t="s">
        <v>201</v>
      </c>
      <c r="F12" s="46" t="s">
        <v>401</v>
      </c>
      <c r="G12" s="45" t="s">
        <v>508</v>
      </c>
      <c r="H12" s="54" t="s">
        <v>509</v>
      </c>
    </row>
    <row r="13" spans="1:22" ht="17.25" customHeight="1">
      <c r="A13" s="60"/>
      <c r="G13" s="80"/>
      <c r="H13" s="82" t="str">
        <f>IF(ISBLANK(G13),"",IF(G13&lt;=0.000569444444444444,"KSM",IF(G13&lt;=0.00059837962962963,"I A",IF(G13&lt;=0.000652777777777778,"II A",IF(G13&lt;=0.000730787037037037,"III A",IF(G13&lt;=0.000811805555555556,"I JA",IF(G13&lt;=0.000892824074074074,"II JA",IF(G13&lt;=0.000950694444444444,"III JA"))))))))</f>
        <v/>
      </c>
    </row>
    <row r="14" spans="1:22" ht="12" customHeight="1">
      <c r="A14" s="2"/>
      <c r="B14" s="5" t="s">
        <v>34</v>
      </c>
      <c r="C14" s="5"/>
      <c r="D14" s="20" t="s">
        <v>115</v>
      </c>
      <c r="E14" s="21"/>
      <c r="F14" s="20"/>
      <c r="G14" s="2"/>
    </row>
    <row r="15" spans="1:22" ht="12" customHeight="1" thickBot="1">
      <c r="A15" s="2"/>
      <c r="B15" s="2"/>
      <c r="C15" s="2"/>
      <c r="D15" s="2"/>
      <c r="E15" s="2"/>
      <c r="F15" s="5"/>
      <c r="G15" s="2"/>
    </row>
    <row r="16" spans="1:22" ht="12" customHeight="1" thickBot="1">
      <c r="A16" s="28" t="s">
        <v>208</v>
      </c>
      <c r="B16" s="22" t="s">
        <v>0</v>
      </c>
      <c r="C16" s="29" t="s">
        <v>1</v>
      </c>
      <c r="D16" s="30" t="s">
        <v>21</v>
      </c>
      <c r="E16" s="30" t="s">
        <v>22</v>
      </c>
      <c r="F16" s="30" t="s">
        <v>23</v>
      </c>
      <c r="G16" s="30" t="s">
        <v>24</v>
      </c>
      <c r="H16" s="24" t="s">
        <v>30</v>
      </c>
    </row>
    <row r="17" spans="1:8" ht="17.25" customHeight="1">
      <c r="A17" s="12">
        <v>1</v>
      </c>
      <c r="B17" s="13" t="s">
        <v>42</v>
      </c>
      <c r="C17" s="14" t="s">
        <v>184</v>
      </c>
      <c r="D17" s="15">
        <v>40221</v>
      </c>
      <c r="E17" s="16" t="s">
        <v>201</v>
      </c>
      <c r="F17" s="43" t="s">
        <v>381</v>
      </c>
      <c r="G17" s="45">
        <v>6.5694444444444437E-4</v>
      </c>
      <c r="H17" s="44" t="str">
        <f>IF(ISBLANK(G17),"",IF(G17&lt;=0.000569444444444444,"KSM",IF(G17&lt;=0.00059837962962963,"I A",IF(G17&lt;=0.000652777777777778,"II A",IF(G17&lt;=0.000730787037037037,"III A",IF(G17&lt;=0.000811805555555556,"I JA",IF(G17&lt;=0.000892824074074074,"II JA",IF(G17&lt;=0.000950694444444444,"III JA"))))))))</f>
        <v>III A</v>
      </c>
    </row>
    <row r="18" spans="1:8" ht="17.25" customHeight="1">
      <c r="A18" s="12">
        <v>2</v>
      </c>
      <c r="B18" s="13" t="s">
        <v>43</v>
      </c>
      <c r="C18" s="14" t="s">
        <v>419</v>
      </c>
      <c r="D18" s="15">
        <v>40541</v>
      </c>
      <c r="E18" s="16" t="s">
        <v>201</v>
      </c>
      <c r="F18" s="43" t="s">
        <v>89</v>
      </c>
      <c r="G18" s="45">
        <v>6.7847222222222224E-4</v>
      </c>
      <c r="H18" s="44" t="str">
        <f>IF(ISBLANK(G18),"",IF(G18&lt;=0.000569444444444444,"KSM",IF(G18&lt;=0.00059837962962963,"I A",IF(G18&lt;=0.000652777777777778,"II A",IF(G18&lt;=0.000730787037037037,"III A",IF(G18&lt;=0.000811805555555556,"I JA",IF(G18&lt;=0.000892824074074074,"II JA",IF(G18&lt;=0.000950694444444444,"III JA"))))))))</f>
        <v>III A</v>
      </c>
    </row>
    <row r="19" spans="1:8" ht="17.25" customHeight="1">
      <c r="A19" s="12"/>
      <c r="B19" s="13" t="s">
        <v>402</v>
      </c>
      <c r="C19" s="14" t="s">
        <v>403</v>
      </c>
      <c r="D19" s="15">
        <v>40478</v>
      </c>
      <c r="E19" s="16" t="s">
        <v>201</v>
      </c>
      <c r="F19" s="43" t="s">
        <v>401</v>
      </c>
      <c r="G19" s="45" t="s">
        <v>504</v>
      </c>
      <c r="H19" s="44"/>
    </row>
    <row r="20" spans="1:8" ht="17.25" customHeight="1">
      <c r="A20" s="12"/>
      <c r="B20" s="317"/>
      <c r="C20" s="13"/>
      <c r="D20" s="15"/>
      <c r="E20" s="16"/>
      <c r="F20" s="43"/>
      <c r="G20" s="45"/>
      <c r="H20" s="44" t="str">
        <f>IF(ISBLANK(G20),"",IF(G20&lt;=0.000569444444444444,"KSM",IF(G20&lt;=0.00059837962962963,"I A",IF(G20&lt;=0.000652777777777778,"II A",IF(G20&lt;=0.000730787037037037,"III A",IF(G20&lt;=0.000811805555555556,"I JA",IF(G20&lt;=0.000892824074074074,"II JA",IF(G20&lt;=0.000950694444444444,"III JA"))))))))</f>
        <v/>
      </c>
    </row>
    <row r="21" spans="1:8" ht="12" customHeight="1"/>
    <row r="22" spans="1:8" ht="12" customHeight="1"/>
    <row r="23" spans="1:8" ht="12" customHeight="1"/>
    <row r="24" spans="1:8" ht="12" customHeight="1"/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A17:H20">
    <sortCondition ref="G17:G20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V972"/>
  <sheetViews>
    <sheetView workbookViewId="0">
      <selection activeCell="P21" sqref="P21:P22"/>
    </sheetView>
  </sheetViews>
  <sheetFormatPr defaultColWidth="13.33203125" defaultRowHeight="15" customHeight="1"/>
  <cols>
    <col min="1" max="1" width="5.5546875" style="3" customWidth="1"/>
    <col min="2" max="2" width="12.88671875" style="3" bestFit="1" customWidth="1"/>
    <col min="3" max="3" width="11.88671875" style="3" bestFit="1" customWidth="1"/>
    <col min="4" max="4" width="10.33203125" style="3" customWidth="1"/>
    <col min="5" max="5" width="10.77734375" style="3" bestFit="1" customWidth="1"/>
    <col min="6" max="6" width="14.5546875" style="3" bestFit="1" customWidth="1"/>
    <col min="7" max="7" width="9.44140625" style="3" bestFit="1" customWidth="1"/>
    <col min="8" max="8" width="7" style="3" bestFit="1" customWidth="1"/>
    <col min="9" max="24" width="7.6640625" style="3" customWidth="1"/>
    <col min="25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</row>
    <row r="5" spans="1:22" ht="12" customHeight="1">
      <c r="A5" s="2"/>
      <c r="B5" s="5" t="s">
        <v>34</v>
      </c>
      <c r="C5" s="5"/>
      <c r="D5" s="20" t="s">
        <v>114</v>
      </c>
      <c r="E5" s="21"/>
      <c r="F5" s="20"/>
      <c r="G5" s="2"/>
    </row>
    <row r="6" spans="1:22" ht="12" customHeight="1" thickBot="1">
      <c r="A6" s="2"/>
      <c r="B6" s="2"/>
      <c r="C6" s="2"/>
      <c r="D6" s="2">
        <v>1</v>
      </c>
      <c r="E6" s="2" t="s">
        <v>19</v>
      </c>
      <c r="F6" s="5"/>
      <c r="G6" s="2"/>
    </row>
    <row r="7" spans="1:22" ht="12" customHeight="1" thickBot="1">
      <c r="A7" s="28" t="s">
        <v>20</v>
      </c>
      <c r="B7" s="84" t="s">
        <v>0</v>
      </c>
      <c r="C7" s="85" t="s">
        <v>1</v>
      </c>
      <c r="D7" s="86" t="s">
        <v>21</v>
      </c>
      <c r="E7" s="86" t="s">
        <v>22</v>
      </c>
      <c r="F7" s="86" t="s">
        <v>23</v>
      </c>
      <c r="G7" s="86" t="s">
        <v>24</v>
      </c>
      <c r="H7" s="221" t="s">
        <v>30</v>
      </c>
    </row>
    <row r="8" spans="1:22" ht="17.25" customHeight="1">
      <c r="A8" s="25">
        <v>1</v>
      </c>
      <c r="B8" s="78"/>
      <c r="C8" s="78"/>
      <c r="D8" s="78"/>
      <c r="E8" s="78"/>
      <c r="F8" s="78"/>
      <c r="G8" s="78"/>
      <c r="H8" s="78"/>
    </row>
    <row r="9" spans="1:22" ht="17.25" customHeight="1">
      <c r="A9" s="12">
        <v>2</v>
      </c>
      <c r="B9" s="217" t="s">
        <v>189</v>
      </c>
      <c r="C9" s="218" t="s">
        <v>190</v>
      </c>
      <c r="D9" s="219">
        <v>40866</v>
      </c>
      <c r="E9" s="220" t="s">
        <v>380</v>
      </c>
      <c r="F9" s="222" t="s">
        <v>401</v>
      </c>
      <c r="G9" s="223" t="s">
        <v>508</v>
      </c>
      <c r="H9" s="47" t="s">
        <v>509</v>
      </c>
    </row>
    <row r="10" spans="1:22" ht="17.25" customHeight="1">
      <c r="A10" s="12">
        <v>3</v>
      </c>
      <c r="B10" s="13" t="s">
        <v>415</v>
      </c>
      <c r="C10" s="14" t="s">
        <v>416</v>
      </c>
      <c r="D10" s="15">
        <v>41028</v>
      </c>
      <c r="E10" s="16" t="s">
        <v>380</v>
      </c>
      <c r="F10" s="43" t="s">
        <v>401</v>
      </c>
      <c r="G10" s="45">
        <v>7.5729166666666675E-4</v>
      </c>
      <c r="H10" s="44" t="str">
        <f>IF(ISBLANK(G10),"",IF(G10&lt;=0.000569444444444444,"KSM",IF(G10&lt;=0.00059837962962963,"I A",IF(G10&lt;=0.000652777777777778,"II A",IF(G10&lt;=0.000730787037037037,"III A",IF(G10&lt;=0.000811805555555556,"I JA",IF(G10&lt;=0.000892824074074074,"II JA",IF(G10&lt;=0.000950694444444444,"III JA"))))))))</f>
        <v>I JA</v>
      </c>
    </row>
    <row r="11" spans="1:22" ht="17.25" customHeight="1">
      <c r="A11" s="12">
        <v>4</v>
      </c>
      <c r="B11" s="13" t="s">
        <v>364</v>
      </c>
      <c r="C11" s="14" t="s">
        <v>365</v>
      </c>
      <c r="D11" s="15">
        <v>40961</v>
      </c>
      <c r="E11" s="16" t="s">
        <v>356</v>
      </c>
      <c r="F11" s="43" t="s">
        <v>366</v>
      </c>
      <c r="G11" s="45">
        <v>8.3750000000000003E-4</v>
      </c>
      <c r="H11" s="44" t="str">
        <f>IF(ISBLANK(G11),"",IF(G11&lt;=0.000569444444444444,"KSM",IF(G11&lt;=0.00059837962962963,"I A",IF(G11&lt;=0.000652777777777778,"II A",IF(G11&lt;=0.000730787037037037,"III A",IF(G11&lt;=0.000811805555555556,"I JA",IF(G11&lt;=0.000892824074074074,"II JA",IF(G11&lt;=0.000950694444444444,"III JA"))))))))</f>
        <v>II JA</v>
      </c>
    </row>
    <row r="12" spans="1:22" ht="12" customHeight="1">
      <c r="D12" s="2">
        <v>2</v>
      </c>
      <c r="E12" s="2" t="s">
        <v>19</v>
      </c>
    </row>
    <row r="13" spans="1:22" ht="17.25" customHeight="1">
      <c r="A13" s="12">
        <v>1</v>
      </c>
      <c r="B13" s="13"/>
      <c r="C13" s="14"/>
      <c r="D13" s="15"/>
      <c r="E13" s="16"/>
      <c r="F13" s="43"/>
      <c r="G13" s="45"/>
      <c r="H13" s="44" t="str">
        <f>IF(ISBLANK(G13),"",IF(G13&lt;=0.000569444444444444,"KSM",IF(G13&lt;=0.00059837962962963,"I A",IF(G13&lt;=0.000652777777777778,"II A",IF(G13&lt;=0.000730787037037037,"III A",IF(G13&lt;=0.000811805555555556,"I JA",IF(G13&lt;=0.000892824074074074,"II JA",IF(G13&lt;=0.000950694444444444,"III JA"))))))))</f>
        <v/>
      </c>
    </row>
    <row r="14" spans="1:22" ht="17.25" customHeight="1">
      <c r="A14" s="12">
        <v>2</v>
      </c>
      <c r="B14" s="13" t="s">
        <v>154</v>
      </c>
      <c r="C14" s="14" t="s">
        <v>221</v>
      </c>
      <c r="D14" s="15">
        <v>41039</v>
      </c>
      <c r="E14" s="16" t="s">
        <v>379</v>
      </c>
      <c r="F14" s="43" t="s">
        <v>381</v>
      </c>
      <c r="G14" s="45">
        <v>6.6180555555555556E-4</v>
      </c>
      <c r="H14" s="44" t="str">
        <f>IF(ISBLANK(G14),"",IF(G14&lt;=0.000569444444444444,"KSM",IF(G14&lt;=0.00059837962962963,"I A",IF(G14&lt;=0.000652777777777778,"II A",IF(G14&lt;=0.000730787037037037,"III A",IF(G14&lt;=0.000811805555555556,"I JA",IF(G14&lt;=0.000892824074074074,"II JA",IF(G14&lt;=0.000950694444444444,"III JA"))))))))</f>
        <v>III A</v>
      </c>
    </row>
    <row r="15" spans="1:22" ht="17.25" customHeight="1">
      <c r="A15" s="12">
        <v>3</v>
      </c>
      <c r="B15" s="13" t="s">
        <v>246</v>
      </c>
      <c r="C15" s="14" t="s">
        <v>247</v>
      </c>
      <c r="D15" s="15" t="s">
        <v>248</v>
      </c>
      <c r="E15" s="16" t="s">
        <v>244</v>
      </c>
      <c r="F15" s="43" t="s">
        <v>249</v>
      </c>
      <c r="G15" s="45">
        <v>8.0983796296296294E-4</v>
      </c>
      <c r="H15" s="44" t="str">
        <f>IF(ISBLANK(G15),"",IF(G15&lt;=0.000569444444444444,"KSM",IF(G15&lt;=0.00059837962962963,"I A",IF(G15&lt;=0.000652777777777778,"II A",IF(G15&lt;=0.000730787037037037,"III A",IF(G15&lt;=0.000811805555555556,"I JA",IF(G15&lt;=0.000892824074074074,"II JA",IF(G15&lt;=0.000950694444444444,"III JA"))))))))</f>
        <v>I JA</v>
      </c>
    </row>
    <row r="16" spans="1:22" ht="17.25" customHeight="1">
      <c r="A16" s="61">
        <v>4</v>
      </c>
      <c r="B16" s="55"/>
      <c r="C16" s="14"/>
      <c r="D16" s="15"/>
      <c r="E16" s="16"/>
      <c r="F16" s="83"/>
      <c r="G16" s="45"/>
      <c r="H16" s="81" t="str">
        <f>IF(ISBLANK(G16),"",IF(G16&lt;=0.000569444444444444,"KSM",IF(G16&lt;=0.00059837962962963,"I A",IF(G16&lt;=0.000652777777777778,"II A",IF(G16&lt;=0.000730787037037037,"III A",IF(G16&lt;=0.000811805555555556,"I JA",IF(G16&lt;=0.000892824074074074,"II JA",IF(G16&lt;=0.000950694444444444,"III JA"))))))))</f>
        <v/>
      </c>
    </row>
    <row r="17" spans="1:8" ht="17.25" customHeight="1">
      <c r="A17" s="60"/>
      <c r="G17" s="80"/>
      <c r="H17" s="82" t="str">
        <f>IF(ISBLANK(G17),"",IF(G17&lt;=0.000569444444444444,"KSM",IF(G17&lt;=0.00059837962962963,"I A",IF(G17&lt;=0.000652777777777778,"II A",IF(G17&lt;=0.000730787037037037,"III A",IF(G17&lt;=0.000811805555555556,"I JA",IF(G17&lt;=0.000892824074074074,"II JA",IF(G17&lt;=0.000950694444444444,"III JA"))))))))</f>
        <v/>
      </c>
    </row>
    <row r="18" spans="1:8" ht="12" customHeight="1">
      <c r="A18" s="2"/>
      <c r="B18" s="5" t="s">
        <v>34</v>
      </c>
      <c r="C18" s="5"/>
      <c r="D18" s="20" t="s">
        <v>115</v>
      </c>
      <c r="E18" s="21"/>
      <c r="F18" s="20"/>
      <c r="G18" s="2"/>
    </row>
    <row r="19" spans="1:8" ht="12" customHeight="1" thickBot="1">
      <c r="A19" s="2"/>
      <c r="B19" s="2"/>
      <c r="C19" s="2"/>
      <c r="D19" s="2"/>
      <c r="E19" s="2"/>
      <c r="F19" s="5"/>
      <c r="G19" s="2"/>
    </row>
    <row r="20" spans="1:8" ht="12" customHeight="1" thickBot="1">
      <c r="A20" s="28" t="s">
        <v>20</v>
      </c>
      <c r="B20" s="22" t="s">
        <v>0</v>
      </c>
      <c r="C20" s="29" t="s">
        <v>1</v>
      </c>
      <c r="D20" s="30" t="s">
        <v>21</v>
      </c>
      <c r="E20" s="30" t="s">
        <v>22</v>
      </c>
      <c r="F20" s="30" t="s">
        <v>23</v>
      </c>
      <c r="G20" s="30" t="s">
        <v>24</v>
      </c>
      <c r="H20" s="24" t="s">
        <v>30</v>
      </c>
    </row>
    <row r="21" spans="1:8" ht="17.25" customHeight="1">
      <c r="A21" s="12">
        <v>1</v>
      </c>
      <c r="B21" s="13" t="s">
        <v>43</v>
      </c>
      <c r="C21" s="14" t="s">
        <v>419</v>
      </c>
      <c r="D21" s="15">
        <v>40541</v>
      </c>
      <c r="E21" s="16" t="s">
        <v>380</v>
      </c>
      <c r="F21" s="43" t="s">
        <v>89</v>
      </c>
      <c r="G21" s="45">
        <v>6.7847222222222224E-4</v>
      </c>
      <c r="H21" s="44" t="str">
        <f>IF(ISBLANK(G21),"",IF(G21&lt;=0.000569444444444444,"KSM",IF(G21&lt;=0.00059837962962963,"I A",IF(G21&lt;=0.000652777777777778,"II A",IF(G21&lt;=0.000730787037037037,"III A",IF(G21&lt;=0.000811805555555556,"I JA",IF(G21&lt;=0.000892824074074074,"II JA",IF(G21&lt;=0.000950694444444444,"III JA"))))))))</f>
        <v>III A</v>
      </c>
    </row>
    <row r="22" spans="1:8" ht="17.25" customHeight="1">
      <c r="A22" s="12">
        <v>2</v>
      </c>
      <c r="B22" s="13" t="s">
        <v>402</v>
      </c>
      <c r="C22" s="14" t="s">
        <v>403</v>
      </c>
      <c r="D22" s="15">
        <v>40478</v>
      </c>
      <c r="E22" s="16" t="s">
        <v>380</v>
      </c>
      <c r="F22" s="43" t="s">
        <v>401</v>
      </c>
      <c r="G22" s="45"/>
      <c r="H22" s="44" t="str">
        <f>IF(ISBLANK(G22),"",IF(G22&lt;=0.000569444444444444,"KSM",IF(G22&lt;=0.00059837962962963,"I A",IF(G22&lt;=0.000652777777777778,"II A",IF(G22&lt;=0.000730787037037037,"III A",IF(G22&lt;=0.000811805555555556,"I JA",IF(G22&lt;=0.000892824074074074,"II JA",IF(G22&lt;=0.000950694444444444,"III JA"))))))))</f>
        <v/>
      </c>
    </row>
    <row r="23" spans="1:8" ht="17.25" customHeight="1">
      <c r="A23" s="12">
        <v>3</v>
      </c>
      <c r="B23" s="13" t="s">
        <v>42</v>
      </c>
      <c r="C23" s="14" t="s">
        <v>184</v>
      </c>
      <c r="D23" s="15">
        <v>40221</v>
      </c>
      <c r="E23" s="16" t="s">
        <v>380</v>
      </c>
      <c r="F23" s="43" t="s">
        <v>381</v>
      </c>
      <c r="G23" s="45">
        <v>6.5694444444444437E-4</v>
      </c>
      <c r="H23" s="44" t="str">
        <f>IF(ISBLANK(G23),"",IF(G23&lt;=0.000569444444444444,"KSM",IF(G23&lt;=0.00059837962962963,"I A",IF(G23&lt;=0.000652777777777778,"II A",IF(G23&lt;=0.000730787037037037,"III A",IF(G23&lt;=0.000811805555555556,"I JA",IF(G23&lt;=0.000892824074074074,"II JA",IF(G23&lt;=0.000950694444444444,"III JA"))))))))</f>
        <v>III A</v>
      </c>
    </row>
    <row r="24" spans="1:8" ht="17.25" customHeight="1">
      <c r="A24" s="12">
        <v>4</v>
      </c>
      <c r="B24" s="325"/>
      <c r="C24" s="326"/>
      <c r="D24" s="15"/>
      <c r="E24" s="16"/>
      <c r="F24" s="43"/>
      <c r="G24" s="45"/>
      <c r="H24" s="44" t="str">
        <f>IF(ISBLANK(G24),"",IF(G24&lt;=0.000569444444444444,"KSM",IF(G24&lt;=0.00059837962962963,"I A",IF(G24&lt;=0.000652777777777778,"II A",IF(G24&lt;=0.000730787037037037,"III A",IF(G24&lt;=0.000811805555555556,"I JA",IF(G24&lt;=0.000892824074074074,"II JA",IF(G24&lt;=0.000950694444444444,"III JA"))))))))</f>
        <v/>
      </c>
    </row>
    <row r="25" spans="1:8" ht="12" customHeight="1"/>
    <row r="26" spans="1:8" ht="12" customHeight="1"/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mergeCells count="1">
    <mergeCell ref="B24:C24"/>
  </mergeCells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2626E-8107-46FB-9752-FF5920ACDF0E}">
  <sheetPr>
    <tabColor rgb="FFFFFF00"/>
  </sheetPr>
  <dimension ref="A1:V991"/>
  <sheetViews>
    <sheetView workbookViewId="0">
      <selection activeCell="F11" sqref="F11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6640625" style="3" bestFit="1" customWidth="1"/>
    <col min="4" max="4" width="12.6640625" style="3" bestFit="1" customWidth="1"/>
    <col min="5" max="5" width="10.33203125" style="3" bestFit="1" customWidth="1"/>
    <col min="6" max="6" width="14.33203125" style="3" bestFit="1" customWidth="1"/>
    <col min="7" max="7" width="14.5546875" style="3" bestFit="1" customWidth="1"/>
    <col min="8" max="8" width="9.33203125" style="3" customWidth="1"/>
    <col min="9" max="9" width="7" style="3" bestFit="1" customWidth="1"/>
    <col min="10" max="10" width="3.7773437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  <c r="H4" s="2"/>
    </row>
    <row r="5" spans="1:22" ht="12" customHeight="1">
      <c r="A5" s="2"/>
      <c r="B5" s="2"/>
      <c r="C5" s="5" t="s">
        <v>116</v>
      </c>
      <c r="D5" s="5"/>
      <c r="E5" s="5" t="s">
        <v>37</v>
      </c>
      <c r="F5" s="21"/>
      <c r="G5" s="20"/>
      <c r="H5" s="2"/>
    </row>
    <row r="6" spans="1:22" ht="12" customHeight="1" thickBot="1">
      <c r="A6" s="2"/>
      <c r="B6" s="2"/>
      <c r="C6" s="2"/>
      <c r="D6" s="2"/>
      <c r="E6" s="2"/>
      <c r="F6" s="2"/>
      <c r="G6" s="2"/>
      <c r="H6" s="2"/>
    </row>
    <row r="7" spans="1:22" ht="12" customHeight="1" thickBot="1">
      <c r="A7" s="28" t="s">
        <v>511</v>
      </c>
      <c r="B7" s="22" t="s">
        <v>35</v>
      </c>
      <c r="C7" s="22" t="s">
        <v>0</v>
      </c>
      <c r="D7" s="29" t="s">
        <v>1</v>
      </c>
      <c r="E7" s="30" t="s">
        <v>21</v>
      </c>
      <c r="F7" s="30" t="s">
        <v>22</v>
      </c>
      <c r="G7" s="30" t="s">
        <v>23</v>
      </c>
      <c r="H7" s="30" t="s">
        <v>24</v>
      </c>
      <c r="I7" s="24" t="s">
        <v>30</v>
      </c>
    </row>
    <row r="8" spans="1:22" ht="17.25" customHeight="1">
      <c r="A8" s="12">
        <v>1</v>
      </c>
      <c r="B8" s="211" t="s">
        <v>501</v>
      </c>
      <c r="C8" s="213" t="s">
        <v>192</v>
      </c>
      <c r="D8" s="214" t="s">
        <v>193</v>
      </c>
      <c r="E8" s="212">
        <v>41158</v>
      </c>
      <c r="F8" s="215" t="s">
        <v>201</v>
      </c>
      <c r="G8" s="210" t="s">
        <v>401</v>
      </c>
      <c r="H8" s="33">
        <v>1.9342592592592593E-3</v>
      </c>
      <c r="I8" s="34"/>
    </row>
    <row r="9" spans="1:22" ht="17.25" customHeight="1">
      <c r="A9" s="12">
        <v>2</v>
      </c>
      <c r="B9" s="211">
        <v>170</v>
      </c>
      <c r="C9" s="213" t="s">
        <v>10</v>
      </c>
      <c r="D9" s="214" t="s">
        <v>124</v>
      </c>
      <c r="E9" s="212">
        <v>41327</v>
      </c>
      <c r="F9" s="215" t="s">
        <v>201</v>
      </c>
      <c r="G9" s="210" t="s">
        <v>401</v>
      </c>
      <c r="H9" s="33">
        <v>1.9696759259259259E-3</v>
      </c>
      <c r="I9" s="34" t="str">
        <f>IF(ISBLANK(H9),"",IF(H9&lt;=0.00153935185185185,"KSM",IF(H9&lt;=0.00164351851851852,"I A",IF(H9&lt;=0.00179398148148148,"II A",IF(H9&lt;=0.00200393518518519,"III A",IF(H9&lt;=0.0021775462962963,"I JA",IF(H9&lt;=0.00231643518518518,"II JA",IF(H9&lt;=0.00243217592592593,"III JA"))))))))</f>
        <v>III A</v>
      </c>
    </row>
    <row r="10" spans="1:22" ht="17.25" customHeight="1">
      <c r="A10" s="12">
        <v>3</v>
      </c>
      <c r="B10" s="211">
        <v>147</v>
      </c>
      <c r="C10" s="213" t="s">
        <v>179</v>
      </c>
      <c r="D10" s="214" t="s">
        <v>457</v>
      </c>
      <c r="E10" s="212" t="s">
        <v>458</v>
      </c>
      <c r="F10" s="215" t="s">
        <v>454</v>
      </c>
      <c r="G10" s="210" t="s">
        <v>455</v>
      </c>
      <c r="H10" s="33">
        <v>1.9785879629629628E-3</v>
      </c>
      <c r="I10" s="34" t="str">
        <f>IF(ISBLANK(H10),"",IF(H10&lt;=0.00153935185185185,"KSM",IF(H10&lt;=0.00164351851851852,"I A",IF(H10&lt;=0.00179398148148148,"II A",IF(H10&lt;=0.00200393518518519,"III A",IF(H10&lt;=0.0021775462962963,"I JA",IF(H10&lt;=0.00231643518518518,"II JA",IF(H10&lt;=0.00243217592592593,"III JA"))))))))</f>
        <v>III A</v>
      </c>
    </row>
    <row r="11" spans="1:22" ht="17.25" customHeight="1">
      <c r="A11" s="12">
        <v>4</v>
      </c>
      <c r="B11" s="211">
        <v>171</v>
      </c>
      <c r="C11" s="213" t="s">
        <v>180</v>
      </c>
      <c r="D11" s="214" t="s">
        <v>422</v>
      </c>
      <c r="E11" s="212">
        <v>40901</v>
      </c>
      <c r="F11" s="215" t="s">
        <v>201</v>
      </c>
      <c r="G11" s="210" t="s">
        <v>421</v>
      </c>
      <c r="H11" s="33">
        <v>1.9928240740740739E-3</v>
      </c>
      <c r="I11" s="34" t="str">
        <f>IF(ISBLANK(H11),"",IF(H11&lt;=0.00153935185185185,"KSM",IF(H11&lt;=0.00164351851851852,"I A",IF(H11&lt;=0.00179398148148148,"II A",IF(H11&lt;=0.00200393518518519,"III A",IF(H11&lt;=0.0021775462962963,"I JA",IF(H11&lt;=0.00231643518518518,"II JA",IF(H11&lt;=0.00243217592592593,"III JA"))))))))</f>
        <v>III A</v>
      </c>
    </row>
    <row r="12" spans="1:22" ht="17.25" customHeight="1">
      <c r="A12" s="12">
        <v>5</v>
      </c>
      <c r="B12" s="211" t="s">
        <v>488</v>
      </c>
      <c r="C12" s="213" t="s">
        <v>347</v>
      </c>
      <c r="D12" s="214" t="s">
        <v>348</v>
      </c>
      <c r="E12" s="212" t="s">
        <v>349</v>
      </c>
      <c r="F12" s="215" t="s">
        <v>309</v>
      </c>
      <c r="G12" s="210" t="s">
        <v>226</v>
      </c>
      <c r="H12" s="33">
        <v>2.0998842592592592E-3</v>
      </c>
      <c r="I12" s="34" t="str">
        <f>IF(ISBLANK(H12),"",IF(H12&lt;=0.00153935185185185,"KSM",IF(H12&lt;=0.00164351851851852,"I A",IF(H12&lt;=0.00179398148148148,"II A",IF(H12&lt;=0.00200393518518519,"III A",IF(H12&lt;=0.0021775462962963,"I JA",IF(H12&lt;=0.00231643518518518,"II JA",IF(H12&lt;=0.00243217592592593,"III JA"))))))))</f>
        <v>I JA</v>
      </c>
    </row>
    <row r="13" spans="1:22" ht="12" customHeight="1">
      <c r="A13" s="12">
        <v>3</v>
      </c>
      <c r="B13" s="211" t="s">
        <v>491</v>
      </c>
      <c r="C13" s="213" t="s">
        <v>191</v>
      </c>
      <c r="D13" s="214" t="s">
        <v>350</v>
      </c>
      <c r="E13" s="212" t="s">
        <v>351</v>
      </c>
      <c r="F13" s="215" t="s">
        <v>309</v>
      </c>
      <c r="G13" s="210" t="s">
        <v>226</v>
      </c>
      <c r="H13" s="33" t="s">
        <v>510</v>
      </c>
      <c r="I13" s="34" t="b">
        <f>IF(ISBLANK(H13),"",IF(H13&lt;=0.00153935185185185,"KSM",IF(H13&lt;=0.00164351851851852,"I A",IF(H13&lt;=0.00179398148148148,"II A",IF(H13&lt;=0.00200393518518519,"III A",IF(H13&lt;=0.0021775462962963,"I JA",IF(H13&lt;=0.00231643518518518,"II JA",IF(H13&lt;=0.00243217592592593,"III JA"))))))))</f>
        <v>0</v>
      </c>
    </row>
    <row r="14" spans="1:22" ht="12" customHeight="1">
      <c r="A14" s="60"/>
      <c r="B14" s="310"/>
      <c r="C14" s="311"/>
      <c r="D14" s="311"/>
      <c r="E14" s="312"/>
      <c r="F14" s="313"/>
      <c r="G14" s="314"/>
      <c r="H14" s="315"/>
      <c r="I14" s="316"/>
    </row>
    <row r="15" spans="1:22" ht="12" customHeight="1">
      <c r="A15" s="2"/>
      <c r="B15" s="2"/>
      <c r="C15" s="5" t="s">
        <v>116</v>
      </c>
      <c r="D15" s="5"/>
      <c r="E15" s="5" t="s">
        <v>40</v>
      </c>
      <c r="F15" s="21"/>
      <c r="G15" s="20"/>
      <c r="H15" s="2"/>
    </row>
    <row r="16" spans="1:22" ht="12" customHeight="1" thickBot="1">
      <c r="A16" s="2"/>
      <c r="B16" s="2"/>
      <c r="C16" s="2"/>
      <c r="D16" s="2"/>
      <c r="E16" s="2"/>
      <c r="F16" s="2"/>
      <c r="G16" s="2"/>
      <c r="H16" s="2"/>
    </row>
    <row r="17" spans="1:10" ht="12" customHeight="1" thickBot="1">
      <c r="A17" s="28" t="s">
        <v>208</v>
      </c>
      <c r="B17" s="22" t="s">
        <v>35</v>
      </c>
      <c r="C17" s="22" t="s">
        <v>0</v>
      </c>
      <c r="D17" s="29" t="s">
        <v>1</v>
      </c>
      <c r="E17" s="30" t="s">
        <v>21</v>
      </c>
      <c r="F17" s="30" t="s">
        <v>22</v>
      </c>
      <c r="G17" s="30" t="s">
        <v>23</v>
      </c>
      <c r="H17" s="30" t="s">
        <v>24</v>
      </c>
      <c r="I17" s="24" t="s">
        <v>30</v>
      </c>
    </row>
    <row r="18" spans="1:10" ht="17.25" customHeight="1">
      <c r="A18" s="12">
        <v>1</v>
      </c>
      <c r="B18" s="211">
        <v>148</v>
      </c>
      <c r="C18" s="213" t="s">
        <v>12</v>
      </c>
      <c r="D18" s="214" t="s">
        <v>102</v>
      </c>
      <c r="E18" s="212" t="s">
        <v>103</v>
      </c>
      <c r="F18" s="215" t="s">
        <v>454</v>
      </c>
      <c r="G18" s="210" t="s">
        <v>484</v>
      </c>
      <c r="H18" s="33">
        <v>1.8332175925925925E-3</v>
      </c>
      <c r="I18" s="34" t="str">
        <f>IF(ISBLANK(H18),"",IF(H18&lt;=0.00153935185185185,"KSM",IF(H18&lt;=0.00164351851851852,"I A",IF(H18&lt;=0.00179398148148148,"II A",IF(H18&lt;=0.00200393518518519,"III A",IF(H18&lt;=0.0021775462962963,"I JA",IF(H18&lt;=0.00231643518518518,"II JA",IF(H18&lt;=0.00243217592592593,"III JA"))))))))</f>
        <v>III A</v>
      </c>
    </row>
    <row r="19" spans="1:10" ht="17.25" customHeight="1">
      <c r="A19" s="12">
        <v>2</v>
      </c>
      <c r="B19" s="211" t="s">
        <v>489</v>
      </c>
      <c r="C19" s="213" t="s">
        <v>325</v>
      </c>
      <c r="D19" s="214" t="s">
        <v>326</v>
      </c>
      <c r="E19" s="212" t="s">
        <v>324</v>
      </c>
      <c r="F19" s="215" t="s">
        <v>309</v>
      </c>
      <c r="G19" s="210" t="s">
        <v>167</v>
      </c>
      <c r="H19" s="33">
        <v>2.2113425925925924E-3</v>
      </c>
      <c r="I19" s="34" t="str">
        <f>IF(ISBLANK(H19),"",IF(H19&lt;=0.00153935185185185,"KSM",IF(H19&lt;=0.00164351851851852,"I A",IF(H19&lt;=0.00179398148148148,"II A",IF(H19&lt;=0.00200393518518519,"III A",IF(H19&lt;=0.0021775462962963,"I JA",IF(H19&lt;=0.00231643518518518,"II JA",IF(H19&lt;=0.00243217592592593,"III JA"))))))))</f>
        <v>II JA</v>
      </c>
    </row>
    <row r="20" spans="1:10" ht="17.25" customHeight="1">
      <c r="A20" s="12"/>
      <c r="B20" s="211" t="s">
        <v>490</v>
      </c>
      <c r="C20" s="213" t="s">
        <v>322</v>
      </c>
      <c r="D20" s="214" t="s">
        <v>323</v>
      </c>
      <c r="E20" s="212" t="s">
        <v>321</v>
      </c>
      <c r="F20" s="215" t="s">
        <v>309</v>
      </c>
      <c r="G20" s="210" t="s">
        <v>167</v>
      </c>
      <c r="H20" s="33">
        <v>2.3440972222222222E-3</v>
      </c>
      <c r="I20" s="34" t="str">
        <f>IF(ISBLANK(H20),"",IF(H20&lt;=0.00153935185185185,"KSM",IF(H20&lt;=0.00164351851851852,"I A",IF(H20&lt;=0.00179398148148148,"II A",IF(H20&lt;=0.00200393518518519,"III A",IF(H20&lt;=0.0021775462962963,"I JA",IF(H20&lt;=0.00231643518518518,"II JA",IF(H20&lt;=0.00243217592592593,"III JA"))))))))</f>
        <v>III JA</v>
      </c>
      <c r="J20" s="3" t="s">
        <v>507</v>
      </c>
    </row>
    <row r="21" spans="1:10" ht="17.25" customHeight="1">
      <c r="A21" s="12"/>
      <c r="B21" s="211" t="s">
        <v>288</v>
      </c>
      <c r="C21" s="213" t="s">
        <v>15</v>
      </c>
      <c r="D21" s="214" t="s">
        <v>289</v>
      </c>
      <c r="E21" s="212" t="s">
        <v>290</v>
      </c>
      <c r="F21" s="215" t="s">
        <v>244</v>
      </c>
      <c r="G21" s="210" t="s">
        <v>249</v>
      </c>
      <c r="H21" s="33" t="s">
        <v>504</v>
      </c>
      <c r="I21" s="34"/>
    </row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</sheetData>
  <sortState xmlns:xlrd2="http://schemas.microsoft.com/office/spreadsheetml/2017/richdata2" ref="A18:I21">
    <sortCondition ref="H18:H21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V990"/>
  <sheetViews>
    <sheetView workbookViewId="0">
      <selection activeCell="F13" sqref="F13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6640625" style="3" bestFit="1" customWidth="1"/>
    <col min="4" max="4" width="12.6640625" style="3" bestFit="1" customWidth="1"/>
    <col min="5" max="5" width="10.33203125" style="3" bestFit="1" customWidth="1"/>
    <col min="6" max="6" width="14.33203125" style="3" bestFit="1" customWidth="1"/>
    <col min="7" max="7" width="14.5546875" style="3" bestFit="1" customWidth="1"/>
    <col min="8" max="8" width="9.33203125" style="3" customWidth="1"/>
    <col min="9" max="9" width="7" style="3" bestFit="1" customWidth="1"/>
    <col min="10" max="10" width="3.7773437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2"/>
      <c r="D4" s="2"/>
      <c r="E4" s="2"/>
      <c r="F4" s="2"/>
      <c r="G4" s="2"/>
      <c r="H4" s="2"/>
    </row>
    <row r="5" spans="1:22" ht="12" customHeight="1">
      <c r="A5" s="2"/>
      <c r="B5" s="2"/>
      <c r="C5" s="5" t="s">
        <v>116</v>
      </c>
      <c r="D5" s="5"/>
      <c r="E5" s="5" t="s">
        <v>37</v>
      </c>
      <c r="F5" s="21"/>
      <c r="G5" s="20"/>
      <c r="H5" s="2"/>
    </row>
    <row r="6" spans="1:22" ht="12" customHeight="1" thickBot="1">
      <c r="A6" s="2"/>
      <c r="B6" s="2"/>
      <c r="C6" s="2"/>
      <c r="D6" s="2"/>
      <c r="E6" s="2"/>
      <c r="F6" s="2"/>
      <c r="G6" s="2"/>
      <c r="H6" s="2"/>
    </row>
    <row r="7" spans="1:22" ht="12" customHeight="1" thickBot="1">
      <c r="A7" s="28" t="s">
        <v>213</v>
      </c>
      <c r="B7" s="22" t="s">
        <v>35</v>
      </c>
      <c r="C7" s="22" t="s">
        <v>0</v>
      </c>
      <c r="D7" s="29" t="s">
        <v>1</v>
      </c>
      <c r="E7" s="30" t="s">
        <v>21</v>
      </c>
      <c r="F7" s="30" t="s">
        <v>22</v>
      </c>
      <c r="G7" s="30" t="s">
        <v>23</v>
      </c>
      <c r="H7" s="30" t="s">
        <v>24</v>
      </c>
      <c r="I7" s="24" t="s">
        <v>30</v>
      </c>
    </row>
    <row r="8" spans="1:22" ht="17.25" customHeight="1">
      <c r="A8" s="12">
        <v>1</v>
      </c>
      <c r="B8" s="211" t="s">
        <v>488</v>
      </c>
      <c r="C8" s="213" t="s">
        <v>347</v>
      </c>
      <c r="D8" s="214" t="s">
        <v>348</v>
      </c>
      <c r="E8" s="212" t="s">
        <v>349</v>
      </c>
      <c r="F8" s="215" t="s">
        <v>309</v>
      </c>
      <c r="G8" s="210" t="s">
        <v>226</v>
      </c>
      <c r="H8" s="33">
        <v>2.0998842592592592E-3</v>
      </c>
      <c r="I8" s="34" t="str">
        <f t="shared" ref="I8:I12" si="0">IF(ISBLANK(H8),"",IF(H8&lt;=0.00153935185185185,"KSM",IF(H8&lt;=0.00164351851851852,"I A",IF(H8&lt;=0.00179398148148148,"II A",IF(H8&lt;=0.00200393518518519,"III A",IF(H8&lt;=0.0021775462962963,"I JA",IF(H8&lt;=0.00231643518518518,"II JA",IF(H8&lt;=0.00243217592592593,"III JA"))))))))</f>
        <v>I JA</v>
      </c>
    </row>
    <row r="9" spans="1:22" ht="17.25" customHeight="1">
      <c r="A9" s="12">
        <v>2</v>
      </c>
      <c r="B9" s="211">
        <v>147</v>
      </c>
      <c r="C9" s="213" t="s">
        <v>179</v>
      </c>
      <c r="D9" s="214" t="s">
        <v>457</v>
      </c>
      <c r="E9" s="212" t="s">
        <v>458</v>
      </c>
      <c r="F9" s="215" t="s">
        <v>454</v>
      </c>
      <c r="G9" s="210" t="s">
        <v>455</v>
      </c>
      <c r="H9" s="33">
        <v>1.9785879629629628E-3</v>
      </c>
      <c r="I9" s="34" t="str">
        <f t="shared" si="0"/>
        <v>III A</v>
      </c>
    </row>
    <row r="10" spans="1:22" ht="17.25" customHeight="1">
      <c r="A10" s="12">
        <v>3</v>
      </c>
      <c r="B10" s="211" t="s">
        <v>491</v>
      </c>
      <c r="C10" s="213" t="s">
        <v>191</v>
      </c>
      <c r="D10" s="214" t="s">
        <v>350</v>
      </c>
      <c r="E10" s="212" t="s">
        <v>351</v>
      </c>
      <c r="F10" s="215" t="s">
        <v>309</v>
      </c>
      <c r="G10" s="210" t="s">
        <v>226</v>
      </c>
      <c r="H10" s="33" t="s">
        <v>510</v>
      </c>
      <c r="I10" s="34" t="b">
        <f t="shared" si="0"/>
        <v>0</v>
      </c>
    </row>
    <row r="11" spans="1:22" ht="17.25" customHeight="1">
      <c r="A11" s="12">
        <v>4</v>
      </c>
      <c r="B11" s="211" t="s">
        <v>501</v>
      </c>
      <c r="C11" s="213" t="s">
        <v>192</v>
      </c>
      <c r="D11" s="214" t="s">
        <v>193</v>
      </c>
      <c r="E11" s="212">
        <v>41158</v>
      </c>
      <c r="F11" s="215" t="s">
        <v>201</v>
      </c>
      <c r="G11" s="210" t="s">
        <v>401</v>
      </c>
      <c r="H11" s="33">
        <v>1.9342592592592593E-3</v>
      </c>
      <c r="I11" s="34"/>
    </row>
    <row r="12" spans="1:22" ht="17.25" customHeight="1">
      <c r="A12" s="12">
        <v>5</v>
      </c>
      <c r="B12" s="211">
        <v>170</v>
      </c>
      <c r="C12" s="213" t="s">
        <v>10</v>
      </c>
      <c r="D12" s="214" t="s">
        <v>124</v>
      </c>
      <c r="E12" s="212">
        <v>41327</v>
      </c>
      <c r="F12" s="215" t="s">
        <v>201</v>
      </c>
      <c r="G12" s="210" t="s">
        <v>401</v>
      </c>
      <c r="H12" s="33">
        <v>1.9696759259259259E-3</v>
      </c>
      <c r="I12" s="34" t="str">
        <f t="shared" si="0"/>
        <v>III A</v>
      </c>
    </row>
    <row r="13" spans="1:22" ht="12" customHeight="1">
      <c r="A13" s="12">
        <v>6</v>
      </c>
      <c r="B13" s="211">
        <v>171</v>
      </c>
      <c r="C13" s="213" t="s">
        <v>180</v>
      </c>
      <c r="D13" s="214" t="s">
        <v>422</v>
      </c>
      <c r="E13" s="212">
        <v>40901</v>
      </c>
      <c r="F13" s="215" t="s">
        <v>201</v>
      </c>
      <c r="G13" s="210" t="s">
        <v>421</v>
      </c>
      <c r="H13" s="33">
        <v>1.9928240740740739E-3</v>
      </c>
      <c r="I13" s="34" t="str">
        <f>IF(ISBLANK(H13),"",IF(H13&lt;=0.00153935185185185,"KSM",IF(H13&lt;=0.00164351851851852,"I A",IF(H13&lt;=0.00179398148148148,"II A",IF(H13&lt;=0.00200393518518519,"III A",IF(H13&lt;=0.0021775462962963,"I JA",IF(H13&lt;=0.00231643518518518,"II JA",IF(H13&lt;=0.00243217592592593,"III JA"))))))))</f>
        <v>III A</v>
      </c>
    </row>
    <row r="14" spans="1:22" ht="12" customHeight="1">
      <c r="A14" s="2"/>
      <c r="B14" s="2"/>
      <c r="C14" s="5" t="s">
        <v>116</v>
      </c>
      <c r="D14" s="5"/>
      <c r="E14" s="5" t="s">
        <v>40</v>
      </c>
      <c r="F14" s="21"/>
      <c r="G14" s="20"/>
      <c r="H14" s="2"/>
    </row>
    <row r="15" spans="1:22" ht="12" customHeight="1" thickBot="1">
      <c r="A15" s="2"/>
      <c r="B15" s="2"/>
      <c r="C15" s="2"/>
      <c r="D15" s="2"/>
      <c r="E15" s="2"/>
      <c r="F15" s="2"/>
      <c r="G15" s="2"/>
      <c r="H15" s="2"/>
    </row>
    <row r="16" spans="1:22" ht="12" customHeight="1" thickBot="1">
      <c r="A16" s="28" t="s">
        <v>213</v>
      </c>
      <c r="B16" s="22" t="s">
        <v>35</v>
      </c>
      <c r="C16" s="22" t="s">
        <v>0</v>
      </c>
      <c r="D16" s="29" t="s">
        <v>1</v>
      </c>
      <c r="E16" s="30" t="s">
        <v>21</v>
      </c>
      <c r="F16" s="30" t="s">
        <v>22</v>
      </c>
      <c r="G16" s="30" t="s">
        <v>23</v>
      </c>
      <c r="H16" s="30" t="s">
        <v>24</v>
      </c>
      <c r="I16" s="24" t="s">
        <v>30</v>
      </c>
    </row>
    <row r="17" spans="1:10" ht="17.25" customHeight="1">
      <c r="A17" s="12">
        <v>1</v>
      </c>
      <c r="B17" s="211" t="s">
        <v>490</v>
      </c>
      <c r="C17" s="213" t="s">
        <v>322</v>
      </c>
      <c r="D17" s="214" t="s">
        <v>323</v>
      </c>
      <c r="E17" s="212" t="s">
        <v>321</v>
      </c>
      <c r="F17" s="215" t="s">
        <v>309</v>
      </c>
      <c r="G17" s="210" t="s">
        <v>167</v>
      </c>
      <c r="H17" s="33">
        <v>2.3440972222222222E-3</v>
      </c>
      <c r="I17" s="34" t="str">
        <f>IF(ISBLANK(H17),"",IF(H17&lt;=0.00153935185185185,"KSM",IF(H17&lt;=0.00164351851851852,"I A",IF(H17&lt;=0.00179398148148148,"II A",IF(H17&lt;=0.00200393518518519,"III A",IF(H17&lt;=0.0021775462962963,"I JA",IF(H17&lt;=0.00231643518518518,"II JA",IF(H17&lt;=0.00243217592592593,"III JA"))))))))</f>
        <v>III JA</v>
      </c>
      <c r="J17" s="3" t="s">
        <v>119</v>
      </c>
    </row>
    <row r="18" spans="1:10" ht="17.25" customHeight="1">
      <c r="A18" s="12">
        <v>2</v>
      </c>
      <c r="B18" s="211" t="s">
        <v>489</v>
      </c>
      <c r="C18" s="213" t="s">
        <v>325</v>
      </c>
      <c r="D18" s="214" t="s">
        <v>326</v>
      </c>
      <c r="E18" s="212" t="s">
        <v>324</v>
      </c>
      <c r="F18" s="215" t="s">
        <v>309</v>
      </c>
      <c r="G18" s="210" t="s">
        <v>167</v>
      </c>
      <c r="H18" s="33">
        <v>2.2113425925925924E-3</v>
      </c>
      <c r="I18" s="34" t="str">
        <f>IF(ISBLANK(H18),"",IF(H18&lt;=0.00153935185185185,"KSM",IF(H18&lt;=0.00164351851851852,"I A",IF(H18&lt;=0.00179398148148148,"II A",IF(H18&lt;=0.00200393518518519,"III A",IF(H18&lt;=0.0021775462962963,"I JA",IF(H18&lt;=0.00231643518518518,"II JA",IF(H18&lt;=0.00243217592592593,"III JA"))))))))</f>
        <v>II JA</v>
      </c>
    </row>
    <row r="19" spans="1:10" ht="17.25" customHeight="1">
      <c r="A19" s="12">
        <v>3</v>
      </c>
      <c r="B19" s="211" t="s">
        <v>288</v>
      </c>
      <c r="C19" s="213" t="s">
        <v>15</v>
      </c>
      <c r="D19" s="214" t="s">
        <v>289</v>
      </c>
      <c r="E19" s="212" t="s">
        <v>290</v>
      </c>
      <c r="F19" s="215" t="s">
        <v>244</v>
      </c>
      <c r="G19" s="210" t="s">
        <v>249</v>
      </c>
      <c r="H19" s="33" t="s">
        <v>504</v>
      </c>
      <c r="I19" s="34"/>
    </row>
    <row r="20" spans="1:10" ht="17.25" customHeight="1">
      <c r="A20" s="12">
        <v>4</v>
      </c>
      <c r="B20" s="211">
        <v>148</v>
      </c>
      <c r="C20" s="213" t="s">
        <v>12</v>
      </c>
      <c r="D20" s="214" t="s">
        <v>102</v>
      </c>
      <c r="E20" s="212" t="s">
        <v>103</v>
      </c>
      <c r="F20" s="215" t="s">
        <v>454</v>
      </c>
      <c r="G20" s="210" t="s">
        <v>484</v>
      </c>
      <c r="H20" s="33">
        <v>1.8332175925925925E-3</v>
      </c>
      <c r="I20" s="34" t="str">
        <f>IF(ISBLANK(H20),"",IF(H20&lt;=0.00153935185185185,"KSM",IF(H20&lt;=0.00164351851851852,"I A",IF(H20&lt;=0.00179398148148148,"II A",IF(H20&lt;=0.00200393518518519,"III A",IF(H20&lt;=0.0021775462962963,"I JA",IF(H20&lt;=0.00231643518518518,"II JA",IF(H20&lt;=0.00243217592592593,"III JA"))))))))</f>
        <v>III A</v>
      </c>
    </row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</sheetData>
  <sortState xmlns:xlrd2="http://schemas.microsoft.com/office/spreadsheetml/2017/richdata2" ref="A17:V20">
    <sortCondition ref="A17:A20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B8158-32FB-4DD4-9FCD-23CA6748CC37}">
  <sheetPr>
    <tabColor rgb="FFFFFF00"/>
  </sheetPr>
  <dimension ref="A1:V985"/>
  <sheetViews>
    <sheetView workbookViewId="0">
      <selection activeCell="H26" sqref="H26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9.88671875" style="3" customWidth="1"/>
    <col min="4" max="4" width="12.6640625" style="3" bestFit="1" customWidth="1"/>
    <col min="5" max="5" width="10.33203125" style="3" bestFit="1" customWidth="1"/>
    <col min="6" max="6" width="14.33203125" style="3" bestFit="1" customWidth="1"/>
    <col min="7" max="7" width="17.21875" style="3" bestFit="1" customWidth="1"/>
    <col min="8" max="8" width="9.33203125" style="3" customWidth="1"/>
    <col min="9" max="9" width="7" style="3" bestFit="1" customWidth="1"/>
    <col min="10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116</v>
      </c>
      <c r="D4" s="5"/>
      <c r="E4" s="5" t="s">
        <v>114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208</v>
      </c>
      <c r="B6" s="22" t="s">
        <v>35</v>
      </c>
      <c r="C6" s="22" t="s">
        <v>0</v>
      </c>
      <c r="D6" s="29" t="s">
        <v>1</v>
      </c>
      <c r="E6" s="30" t="s">
        <v>21</v>
      </c>
      <c r="F6" s="30" t="s">
        <v>22</v>
      </c>
      <c r="G6" s="30" t="s">
        <v>23</v>
      </c>
      <c r="H6" s="30" t="s">
        <v>24</v>
      </c>
      <c r="I6" s="24" t="s">
        <v>30</v>
      </c>
    </row>
    <row r="7" spans="1:22" ht="17.25" customHeight="1">
      <c r="A7" s="12">
        <v>1</v>
      </c>
      <c r="B7" s="211">
        <v>199</v>
      </c>
      <c r="C7" s="13" t="s">
        <v>154</v>
      </c>
      <c r="D7" s="14" t="s">
        <v>185</v>
      </c>
      <c r="E7" s="15">
        <v>40803</v>
      </c>
      <c r="F7" s="16" t="s">
        <v>201</v>
      </c>
      <c r="G7" s="46" t="s">
        <v>381</v>
      </c>
      <c r="H7" s="33">
        <v>1.4986111111111109E-3</v>
      </c>
      <c r="I7" s="34" t="str">
        <f t="shared" ref="I7:I14" si="0">IF(ISBLANK(H7),"",IF(H7&lt;=0.00131944444444444,"KSM",IF(H7&lt;=0.00140046296296296,"I A",IF(H7&lt;=0.00152777777777778,"II A",IF(H7&lt;=0.00174930555555556,"III A",IF(H7&lt;=0.00198078703703704,"I JA",IF(H7&lt;=0.0021775462962963,"II JA",IF(H7&lt;=0.00231643518518518,"III JA"))))))))</f>
        <v>II A</v>
      </c>
    </row>
    <row r="8" spans="1:22" ht="17.25" customHeight="1">
      <c r="A8" s="12">
        <v>2</v>
      </c>
      <c r="B8" s="211" t="s">
        <v>252</v>
      </c>
      <c r="C8" s="13" t="s">
        <v>131</v>
      </c>
      <c r="D8" s="14" t="s">
        <v>253</v>
      </c>
      <c r="E8" s="15" t="s">
        <v>132</v>
      </c>
      <c r="F8" s="16" t="s">
        <v>244</v>
      </c>
      <c r="G8" s="46" t="s">
        <v>66</v>
      </c>
      <c r="H8" s="33">
        <v>1.5730324074074073E-3</v>
      </c>
      <c r="I8" s="34" t="str">
        <f t="shared" si="0"/>
        <v>III A</v>
      </c>
    </row>
    <row r="9" spans="1:22" ht="17.25" customHeight="1">
      <c r="A9" s="12">
        <v>3</v>
      </c>
      <c r="B9" s="211">
        <v>26</v>
      </c>
      <c r="C9" s="13" t="s">
        <v>158</v>
      </c>
      <c r="D9" s="14" t="s">
        <v>159</v>
      </c>
      <c r="E9" s="15" t="s">
        <v>128</v>
      </c>
      <c r="F9" s="16" t="s">
        <v>454</v>
      </c>
      <c r="G9" s="46" t="s">
        <v>455</v>
      </c>
      <c r="H9" s="33">
        <v>1.6230324074074072E-3</v>
      </c>
      <c r="I9" s="34" t="str">
        <f t="shared" si="0"/>
        <v>III A</v>
      </c>
    </row>
    <row r="10" spans="1:22" ht="17.25" customHeight="1">
      <c r="A10" s="12">
        <v>4</v>
      </c>
      <c r="B10" s="211">
        <v>190</v>
      </c>
      <c r="C10" s="13" t="s">
        <v>67</v>
      </c>
      <c r="D10" s="14" t="s">
        <v>414</v>
      </c>
      <c r="E10" s="15">
        <v>41527</v>
      </c>
      <c r="F10" s="16" t="s">
        <v>201</v>
      </c>
      <c r="G10" s="46" t="s">
        <v>401</v>
      </c>
      <c r="H10" s="33">
        <v>1.7304398148148146E-3</v>
      </c>
      <c r="I10" s="34" t="str">
        <f t="shared" si="0"/>
        <v>III A</v>
      </c>
    </row>
    <row r="11" spans="1:22" ht="17.25" customHeight="1">
      <c r="A11" s="12">
        <v>5</v>
      </c>
      <c r="B11" s="211" t="s">
        <v>254</v>
      </c>
      <c r="C11" s="13" t="s">
        <v>13</v>
      </c>
      <c r="D11" s="14" t="s">
        <v>133</v>
      </c>
      <c r="E11" s="15" t="s">
        <v>134</v>
      </c>
      <c r="F11" s="16" t="s">
        <v>244</v>
      </c>
      <c r="G11" s="46" t="s">
        <v>66</v>
      </c>
      <c r="H11" s="33">
        <v>1.7406249999999998E-3</v>
      </c>
      <c r="I11" s="34" t="str">
        <f t="shared" si="0"/>
        <v>III A</v>
      </c>
    </row>
    <row r="12" spans="1:22" ht="17.25" customHeight="1">
      <c r="A12" s="12">
        <v>6</v>
      </c>
      <c r="B12" s="211">
        <v>58</v>
      </c>
      <c r="C12" s="13" t="s">
        <v>91</v>
      </c>
      <c r="D12" s="14" t="s">
        <v>92</v>
      </c>
      <c r="E12" s="15">
        <v>40802</v>
      </c>
      <c r="F12" s="16" t="s">
        <v>201</v>
      </c>
      <c r="G12" s="46" t="s">
        <v>401</v>
      </c>
      <c r="H12" s="33">
        <v>1.7611111111111111E-3</v>
      </c>
      <c r="I12" s="34" t="str">
        <f t="shared" si="0"/>
        <v>I JA</v>
      </c>
    </row>
    <row r="13" spans="1:22" ht="17.25" customHeight="1">
      <c r="A13" s="12">
        <v>7</v>
      </c>
      <c r="B13" s="211">
        <v>23</v>
      </c>
      <c r="C13" s="13" t="s">
        <v>8</v>
      </c>
      <c r="D13" s="14" t="s">
        <v>464</v>
      </c>
      <c r="E13" s="15" t="s">
        <v>465</v>
      </c>
      <c r="F13" s="16" t="s">
        <v>454</v>
      </c>
      <c r="G13" s="46" t="s">
        <v>466</v>
      </c>
      <c r="H13" s="33">
        <v>1.8711805555555558E-3</v>
      </c>
      <c r="I13" s="34" t="str">
        <f t="shared" si="0"/>
        <v>I JA</v>
      </c>
    </row>
    <row r="14" spans="1:22" ht="17.25" customHeight="1">
      <c r="A14" s="12">
        <v>8</v>
      </c>
      <c r="B14" s="243">
        <v>134</v>
      </c>
      <c r="C14" s="72" t="s">
        <v>408</v>
      </c>
      <c r="D14" s="73" t="s">
        <v>409</v>
      </c>
      <c r="E14" s="74">
        <v>41438</v>
      </c>
      <c r="F14" s="75" t="s">
        <v>201</v>
      </c>
      <c r="G14" s="244" t="s">
        <v>401</v>
      </c>
      <c r="H14" s="33">
        <v>1.9034722222222224E-3</v>
      </c>
      <c r="I14" s="34" t="str">
        <f t="shared" si="0"/>
        <v>I JA</v>
      </c>
    </row>
    <row r="15" spans="1:22" ht="17.25" customHeight="1">
      <c r="A15" s="25"/>
      <c r="B15" s="78"/>
      <c r="C15" s="78"/>
      <c r="D15" s="78"/>
      <c r="E15" s="78"/>
      <c r="F15" s="78"/>
      <c r="G15" s="78"/>
      <c r="H15" s="242"/>
      <c r="I15" s="34" t="str">
        <f t="shared" ref="I15" si="1">IF(ISBLANK(H15),"",IF(H15&lt;=0.00131944444444444,"KSM",IF(H15&lt;=0.00140046296296296,"I A",IF(H15&lt;=0.00152777777777778,"II A",IF(H15&lt;=0.00174930555555556,"III A",IF(H15&lt;=0.00198078703703704,"I JA",IF(H15&lt;=0.0021775462962963,"II JA",IF(H15&lt;=0.00231643518518518,"III JA"))))))))</f>
        <v/>
      </c>
    </row>
    <row r="16" spans="1:22" ht="17.25" customHeight="1"/>
    <row r="17" spans="1:9" ht="12" customHeight="1"/>
    <row r="18" spans="1:9" ht="12" customHeight="1">
      <c r="A18" s="2"/>
      <c r="B18" s="2"/>
      <c r="C18" s="5" t="s">
        <v>116</v>
      </c>
      <c r="D18" s="5"/>
      <c r="E18" s="5" t="s">
        <v>115</v>
      </c>
      <c r="F18" s="21"/>
      <c r="G18" s="20"/>
      <c r="H18" s="2"/>
    </row>
    <row r="19" spans="1:9" ht="12" customHeight="1" thickBot="1">
      <c r="A19" s="2"/>
      <c r="B19" s="2"/>
      <c r="C19" s="2"/>
      <c r="D19" s="2"/>
      <c r="E19" s="2"/>
      <c r="F19" s="2"/>
      <c r="G19" s="2"/>
      <c r="H19" s="2"/>
    </row>
    <row r="20" spans="1:9" ht="12" customHeight="1" thickBot="1">
      <c r="A20" s="28" t="s">
        <v>208</v>
      </c>
      <c r="B20" s="22" t="s">
        <v>35</v>
      </c>
      <c r="C20" s="22" t="s">
        <v>0</v>
      </c>
      <c r="D20" s="29" t="s">
        <v>1</v>
      </c>
      <c r="E20" s="30" t="s">
        <v>21</v>
      </c>
      <c r="F20" s="30" t="s">
        <v>22</v>
      </c>
      <c r="G20" s="30" t="s">
        <v>23</v>
      </c>
      <c r="H20" s="30" t="s">
        <v>24</v>
      </c>
      <c r="I20" s="24" t="s">
        <v>30</v>
      </c>
    </row>
    <row r="21" spans="1:9" ht="17.25" customHeight="1">
      <c r="A21" s="12">
        <v>1</v>
      </c>
      <c r="B21" s="211">
        <v>196</v>
      </c>
      <c r="C21" s="13" t="s">
        <v>67</v>
      </c>
      <c r="D21" s="14" t="s">
        <v>420</v>
      </c>
      <c r="E21" s="15">
        <v>40532</v>
      </c>
      <c r="F21" s="16" t="s">
        <v>201</v>
      </c>
      <c r="G21" s="46" t="s">
        <v>421</v>
      </c>
      <c r="H21" s="33">
        <v>1.6001157407407407E-3</v>
      </c>
      <c r="I21" s="34" t="str">
        <f>IF(ISBLANK(H21),"",IF(H21&lt;=0.00131944444444444,"KSM",IF(H21&lt;=0.00140046296296296,"I A",IF(H21&lt;=0.00152777777777778,"II A",IF(H21&lt;=0.00174930555555556,"III A",IF(H21&lt;=0.00198078703703704,"I JA",IF(H21&lt;=0.0021775462962963,"II JA",IF(H21&lt;=0.00231643518518518,"III JA"))))))))</f>
        <v>III A</v>
      </c>
    </row>
    <row r="22" spans="1:9" ht="17.25" customHeight="1">
      <c r="A22" s="12">
        <v>2</v>
      </c>
      <c r="B22" s="211">
        <v>144</v>
      </c>
      <c r="C22" s="13" t="s">
        <v>76</v>
      </c>
      <c r="D22" s="14" t="s">
        <v>412</v>
      </c>
      <c r="E22" s="15">
        <v>40126</v>
      </c>
      <c r="F22" s="16" t="s">
        <v>201</v>
      </c>
      <c r="G22" s="46" t="s">
        <v>401</v>
      </c>
      <c r="H22" s="33">
        <v>1.658564814814815E-3</v>
      </c>
      <c r="I22" s="34" t="str">
        <f>IF(ISBLANK(H22),"",IF(H22&lt;=0.00131944444444444,"KSM",IF(H22&lt;=0.00140046296296296,"I A",IF(H22&lt;=0.00152777777777778,"II A",IF(H22&lt;=0.00174930555555556,"III A",IF(H22&lt;=0.00198078703703704,"I JA",IF(H22&lt;=0.0021775462962963,"II JA",IF(H22&lt;=0.00231643518518518,"III JA"))))))))</f>
        <v>III A</v>
      </c>
    </row>
    <row r="23" spans="1:9" ht="17.25" customHeight="1">
      <c r="A23" s="12">
        <v>3</v>
      </c>
      <c r="B23" s="211" t="s">
        <v>283</v>
      </c>
      <c r="C23" s="13" t="s">
        <v>7</v>
      </c>
      <c r="D23" s="14" t="s">
        <v>284</v>
      </c>
      <c r="E23" s="15" t="s">
        <v>285</v>
      </c>
      <c r="F23" s="16" t="s">
        <v>244</v>
      </c>
      <c r="G23" s="46" t="s">
        <v>66</v>
      </c>
      <c r="H23" s="33">
        <v>1.6793981481481482E-3</v>
      </c>
      <c r="I23" s="34" t="str">
        <f>IF(ISBLANK(H23),"",IF(H23&lt;=0.00131944444444444,"KSM",IF(H23&lt;=0.00140046296296296,"I A",IF(H23&lt;=0.00152777777777778,"II A",IF(H23&lt;=0.00174930555555556,"III A",IF(H23&lt;=0.00198078703703704,"I JA",IF(H23&lt;=0.0021775462962963,"II JA",IF(H23&lt;=0.00231643518518518,"III JA"))))))))</f>
        <v>III A</v>
      </c>
    </row>
    <row r="24" spans="1:9" ht="17.25" customHeight="1">
      <c r="A24" s="12">
        <v>4</v>
      </c>
      <c r="B24" s="211">
        <v>195</v>
      </c>
      <c r="C24" s="13" t="s">
        <v>43</v>
      </c>
      <c r="D24" s="14" t="s">
        <v>419</v>
      </c>
      <c r="E24" s="15">
        <v>40541</v>
      </c>
      <c r="F24" s="16" t="s">
        <v>201</v>
      </c>
      <c r="G24" s="46" t="s">
        <v>89</v>
      </c>
      <c r="H24" s="33">
        <v>1.7015046296296294E-3</v>
      </c>
      <c r="I24" s="34" t="str">
        <f>IF(ISBLANK(H24),"",IF(H24&lt;=0.00131944444444444,"KSM",IF(H24&lt;=0.00140046296296296,"I A",IF(H24&lt;=0.00152777777777778,"II A",IF(H24&lt;=0.00174930555555556,"III A",IF(H24&lt;=0.00198078703703704,"I JA",IF(H24&lt;=0.0021775462962963,"II JA",IF(H24&lt;=0.00231643518518518,"III JA"))))))))</f>
        <v>III A</v>
      </c>
    </row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</sheetData>
  <sortState xmlns:xlrd2="http://schemas.microsoft.com/office/spreadsheetml/2017/richdata2" ref="A21:I24">
    <sortCondition ref="H21:H24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V985"/>
  <sheetViews>
    <sheetView workbookViewId="0">
      <selection activeCell="N27" sqref="N27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9.88671875" style="3" customWidth="1"/>
    <col min="4" max="4" width="12.6640625" style="3" bestFit="1" customWidth="1"/>
    <col min="5" max="5" width="10.33203125" style="3" bestFit="1" customWidth="1"/>
    <col min="6" max="6" width="14.33203125" style="3" bestFit="1" customWidth="1"/>
    <col min="7" max="7" width="17.21875" style="3" bestFit="1" customWidth="1"/>
    <col min="8" max="8" width="9.33203125" style="3" customWidth="1"/>
    <col min="9" max="9" width="7" style="3" bestFit="1" customWidth="1"/>
    <col min="10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4">
        <v>46164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116</v>
      </c>
      <c r="D4" s="5"/>
      <c r="E4" s="5" t="s">
        <v>114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213</v>
      </c>
      <c r="B6" s="22" t="s">
        <v>35</v>
      </c>
      <c r="C6" s="22" t="s">
        <v>0</v>
      </c>
      <c r="D6" s="29" t="s">
        <v>1</v>
      </c>
      <c r="E6" s="30" t="s">
        <v>21</v>
      </c>
      <c r="F6" s="30" t="s">
        <v>22</v>
      </c>
      <c r="G6" s="30" t="s">
        <v>23</v>
      </c>
      <c r="H6" s="30" t="s">
        <v>24</v>
      </c>
      <c r="I6" s="24" t="s">
        <v>30</v>
      </c>
    </row>
    <row r="7" spans="1:22" ht="17.25" customHeight="1">
      <c r="A7" s="12">
        <v>1</v>
      </c>
      <c r="B7" s="211" t="s">
        <v>252</v>
      </c>
      <c r="C7" s="13" t="s">
        <v>131</v>
      </c>
      <c r="D7" s="14" t="s">
        <v>253</v>
      </c>
      <c r="E7" s="15" t="s">
        <v>132</v>
      </c>
      <c r="F7" s="16" t="s">
        <v>244</v>
      </c>
      <c r="G7" s="46" t="s">
        <v>66</v>
      </c>
      <c r="H7" s="33">
        <v>1.5730324074074073E-3</v>
      </c>
      <c r="I7" s="34" t="str">
        <f t="shared" ref="I7:I13" si="0">IF(ISBLANK(H7),"",IF(H7&lt;=0.00131944444444444,"KSM",IF(H7&lt;=0.00140046296296296,"I A",IF(H7&lt;=0.00152777777777778,"II A",IF(H7&lt;=0.00174930555555556,"III A",IF(H7&lt;=0.00198078703703704,"I JA",IF(H7&lt;=0.0021775462962963,"II JA",IF(H7&lt;=0.00231643518518518,"III JA"))))))))</f>
        <v>III A</v>
      </c>
    </row>
    <row r="8" spans="1:22" ht="17.25" customHeight="1">
      <c r="A8" s="12">
        <v>2</v>
      </c>
      <c r="B8" s="211">
        <v>26</v>
      </c>
      <c r="C8" s="13" t="s">
        <v>158</v>
      </c>
      <c r="D8" s="14" t="s">
        <v>159</v>
      </c>
      <c r="E8" s="15" t="s">
        <v>128</v>
      </c>
      <c r="F8" s="16" t="s">
        <v>454</v>
      </c>
      <c r="G8" s="46" t="s">
        <v>455</v>
      </c>
      <c r="H8" s="33">
        <v>1.6230324074074072E-3</v>
      </c>
      <c r="I8" s="34" t="str">
        <f t="shared" si="0"/>
        <v>III A</v>
      </c>
    </row>
    <row r="9" spans="1:22" ht="17.25" customHeight="1">
      <c r="A9" s="12">
        <v>3</v>
      </c>
      <c r="B9" s="211" t="s">
        <v>254</v>
      </c>
      <c r="C9" s="13" t="s">
        <v>13</v>
      </c>
      <c r="D9" s="14" t="s">
        <v>133</v>
      </c>
      <c r="E9" s="15" t="s">
        <v>134</v>
      </c>
      <c r="F9" s="16" t="s">
        <v>244</v>
      </c>
      <c r="G9" s="46" t="s">
        <v>66</v>
      </c>
      <c r="H9" s="33">
        <v>1.7406249999999998E-3</v>
      </c>
      <c r="I9" s="34" t="str">
        <f t="shared" si="0"/>
        <v>III A</v>
      </c>
    </row>
    <row r="10" spans="1:22" ht="17.25" customHeight="1">
      <c r="A10" s="12">
        <v>4</v>
      </c>
      <c r="B10" s="211">
        <v>58</v>
      </c>
      <c r="C10" s="13" t="s">
        <v>91</v>
      </c>
      <c r="D10" s="14" t="s">
        <v>92</v>
      </c>
      <c r="E10" s="15">
        <v>40802</v>
      </c>
      <c r="F10" s="16" t="s">
        <v>380</v>
      </c>
      <c r="G10" s="46" t="s">
        <v>401</v>
      </c>
      <c r="H10" s="33">
        <v>1.7611111111111111E-3</v>
      </c>
      <c r="I10" s="34" t="str">
        <f t="shared" si="0"/>
        <v>I JA</v>
      </c>
    </row>
    <row r="11" spans="1:22" ht="17.25" customHeight="1">
      <c r="A11" s="12">
        <v>5</v>
      </c>
      <c r="B11" s="211">
        <v>199</v>
      </c>
      <c r="C11" s="13" t="s">
        <v>154</v>
      </c>
      <c r="D11" s="14" t="s">
        <v>185</v>
      </c>
      <c r="E11" s="15">
        <v>40803</v>
      </c>
      <c r="F11" s="16" t="s">
        <v>201</v>
      </c>
      <c r="G11" s="46" t="s">
        <v>381</v>
      </c>
      <c r="H11" s="33">
        <v>1.4986111111111109E-3</v>
      </c>
      <c r="I11" s="34" t="str">
        <f t="shared" si="0"/>
        <v>II A</v>
      </c>
    </row>
    <row r="12" spans="1:22" ht="17.25" customHeight="1">
      <c r="A12" s="12">
        <v>6</v>
      </c>
      <c r="B12" s="211">
        <v>23</v>
      </c>
      <c r="C12" s="13" t="s">
        <v>8</v>
      </c>
      <c r="D12" s="14" t="s">
        <v>464</v>
      </c>
      <c r="E12" s="15" t="s">
        <v>465</v>
      </c>
      <c r="F12" s="16" t="s">
        <v>454</v>
      </c>
      <c r="G12" s="46" t="s">
        <v>466</v>
      </c>
      <c r="H12" s="33">
        <v>1.8711805555555558E-3</v>
      </c>
      <c r="I12" s="34" t="str">
        <f t="shared" si="0"/>
        <v>I JA</v>
      </c>
    </row>
    <row r="13" spans="1:22" ht="17.25" customHeight="1">
      <c r="A13" s="12">
        <v>7</v>
      </c>
      <c r="B13" s="211">
        <v>134</v>
      </c>
      <c r="C13" s="13" t="s">
        <v>408</v>
      </c>
      <c r="D13" s="14" t="s">
        <v>409</v>
      </c>
      <c r="E13" s="15">
        <v>41438</v>
      </c>
      <c r="F13" s="16" t="s">
        <v>201</v>
      </c>
      <c r="G13" s="46" t="s">
        <v>401</v>
      </c>
      <c r="H13" s="33">
        <v>1.9034722222222224E-3</v>
      </c>
      <c r="I13" s="34" t="str">
        <f t="shared" si="0"/>
        <v>I JA</v>
      </c>
    </row>
    <row r="14" spans="1:22" ht="17.25" customHeight="1">
      <c r="A14" s="12">
        <v>8</v>
      </c>
      <c r="B14" s="243">
        <v>190</v>
      </c>
      <c r="C14" s="72" t="s">
        <v>67</v>
      </c>
      <c r="D14" s="73" t="s">
        <v>414</v>
      </c>
      <c r="E14" s="74">
        <v>41527</v>
      </c>
      <c r="F14" s="75" t="s">
        <v>201</v>
      </c>
      <c r="G14" s="244" t="s">
        <v>401</v>
      </c>
      <c r="H14" s="33">
        <v>1.7304398148148146E-3</v>
      </c>
      <c r="I14" s="34" t="str">
        <f t="shared" ref="I14:I15" si="1">IF(ISBLANK(H14),"",IF(H14&lt;=0.00131944444444444,"KSM",IF(H14&lt;=0.00140046296296296,"I A",IF(H14&lt;=0.00152777777777778,"II A",IF(H14&lt;=0.00174930555555556,"III A",IF(H14&lt;=0.00198078703703704,"I JA",IF(H14&lt;=0.0021775462962963,"II JA",IF(H14&lt;=0.00231643518518518,"III JA"))))))))</f>
        <v>III A</v>
      </c>
    </row>
    <row r="15" spans="1:22" ht="17.25" customHeight="1">
      <c r="A15" s="25"/>
      <c r="B15" s="78"/>
      <c r="C15" s="78"/>
      <c r="D15" s="78"/>
      <c r="E15" s="78"/>
      <c r="F15" s="78"/>
      <c r="G15" s="78"/>
      <c r="H15" s="242"/>
      <c r="I15" s="34" t="str">
        <f t="shared" si="1"/>
        <v/>
      </c>
    </row>
    <row r="16" spans="1:22" ht="17.25" customHeight="1"/>
    <row r="17" spans="1:9" ht="12" customHeight="1"/>
    <row r="18" spans="1:9" ht="12" customHeight="1">
      <c r="A18" s="2"/>
      <c r="B18" s="2"/>
      <c r="C18" s="5" t="s">
        <v>116</v>
      </c>
      <c r="D18" s="5"/>
      <c r="E18" s="5" t="s">
        <v>115</v>
      </c>
      <c r="F18" s="21"/>
      <c r="G18" s="20"/>
      <c r="H18" s="2"/>
    </row>
    <row r="19" spans="1:9" ht="12" customHeight="1" thickBot="1">
      <c r="A19" s="2"/>
      <c r="B19" s="2"/>
      <c r="C19" s="2"/>
      <c r="D19" s="2"/>
      <c r="E19" s="2"/>
      <c r="F19" s="2"/>
      <c r="G19" s="2"/>
      <c r="H19" s="2"/>
    </row>
    <row r="20" spans="1:9" ht="12" customHeight="1" thickBot="1">
      <c r="A20" s="28" t="s">
        <v>213</v>
      </c>
      <c r="B20" s="22" t="s">
        <v>35</v>
      </c>
      <c r="C20" s="22" t="s">
        <v>0</v>
      </c>
      <c r="D20" s="29" t="s">
        <v>1</v>
      </c>
      <c r="E20" s="30" t="s">
        <v>21</v>
      </c>
      <c r="F20" s="30" t="s">
        <v>22</v>
      </c>
      <c r="G20" s="30" t="s">
        <v>23</v>
      </c>
      <c r="H20" s="30" t="s">
        <v>24</v>
      </c>
      <c r="I20" s="24" t="s">
        <v>30</v>
      </c>
    </row>
    <row r="21" spans="1:9" ht="17.25" customHeight="1">
      <c r="A21" s="12">
        <v>1</v>
      </c>
      <c r="B21" s="211" t="s">
        <v>283</v>
      </c>
      <c r="C21" s="13" t="s">
        <v>7</v>
      </c>
      <c r="D21" s="14" t="s">
        <v>284</v>
      </c>
      <c r="E21" s="15" t="s">
        <v>285</v>
      </c>
      <c r="F21" s="16" t="s">
        <v>244</v>
      </c>
      <c r="G21" s="46" t="s">
        <v>66</v>
      </c>
      <c r="H21" s="33">
        <v>1.6793981481481482E-3</v>
      </c>
      <c r="I21" s="34" t="str">
        <f>IF(ISBLANK(H21),"",IF(H21&lt;=0.00131944444444444,"KSM",IF(H21&lt;=0.00140046296296296,"I A",IF(H21&lt;=0.00152777777777778,"II A",IF(H21&lt;=0.00174930555555556,"III A",IF(H21&lt;=0.00198078703703704,"I JA",IF(H21&lt;=0.0021775462962963,"II JA",IF(H21&lt;=0.00231643518518518,"III JA"))))))))</f>
        <v>III A</v>
      </c>
    </row>
    <row r="22" spans="1:9" ht="17.25" customHeight="1">
      <c r="A22" s="12">
        <v>2</v>
      </c>
      <c r="B22" s="211">
        <v>144</v>
      </c>
      <c r="C22" s="13" t="s">
        <v>76</v>
      </c>
      <c r="D22" s="14" t="s">
        <v>412</v>
      </c>
      <c r="E22" s="15">
        <v>40126</v>
      </c>
      <c r="F22" s="16" t="s">
        <v>201</v>
      </c>
      <c r="G22" s="46" t="s">
        <v>401</v>
      </c>
      <c r="H22" s="33">
        <v>1.658564814814815E-3</v>
      </c>
      <c r="I22" s="34" t="str">
        <f>IF(ISBLANK(H22),"",IF(H22&lt;=0.00131944444444444,"KSM",IF(H22&lt;=0.00140046296296296,"I A",IF(H22&lt;=0.00152777777777778,"II A",IF(H22&lt;=0.00174930555555556,"III A",IF(H22&lt;=0.00198078703703704,"I JA",IF(H22&lt;=0.0021775462962963,"II JA",IF(H22&lt;=0.00231643518518518,"III JA"))))))))</f>
        <v>III A</v>
      </c>
    </row>
    <row r="23" spans="1:9" ht="17.25" customHeight="1">
      <c r="A23" s="12">
        <v>3</v>
      </c>
      <c r="B23" s="211">
        <v>196</v>
      </c>
      <c r="C23" s="13" t="s">
        <v>67</v>
      </c>
      <c r="D23" s="14" t="s">
        <v>420</v>
      </c>
      <c r="E23" s="15">
        <v>40532</v>
      </c>
      <c r="F23" s="16" t="s">
        <v>201</v>
      </c>
      <c r="G23" s="46" t="s">
        <v>421</v>
      </c>
      <c r="H23" s="33">
        <v>1.6001157407407407E-3</v>
      </c>
      <c r="I23" s="34" t="str">
        <f>IF(ISBLANK(H23),"",IF(H23&lt;=0.00131944444444444,"KSM",IF(H23&lt;=0.00140046296296296,"I A",IF(H23&lt;=0.00152777777777778,"II A",IF(H23&lt;=0.00174930555555556,"III A",IF(H23&lt;=0.00198078703703704,"I JA",IF(H23&lt;=0.0021775462962963,"II JA",IF(H23&lt;=0.00231643518518518,"III JA"))))))))</f>
        <v>III A</v>
      </c>
    </row>
    <row r="24" spans="1:9" ht="17.25" customHeight="1">
      <c r="A24" s="12">
        <v>4</v>
      </c>
      <c r="B24" s="211">
        <v>195</v>
      </c>
      <c r="C24" s="13" t="s">
        <v>43</v>
      </c>
      <c r="D24" s="14" t="s">
        <v>419</v>
      </c>
      <c r="E24" s="15">
        <v>40541</v>
      </c>
      <c r="F24" s="16" t="s">
        <v>201</v>
      </c>
      <c r="G24" s="46" t="s">
        <v>89</v>
      </c>
      <c r="H24" s="33">
        <v>1.7015046296296294E-3</v>
      </c>
      <c r="I24" s="34" t="str">
        <f>IF(ISBLANK(H24),"",IF(H24&lt;=0.00131944444444444,"KSM",IF(H24&lt;=0.00140046296296296,"I A",IF(H24&lt;=0.00152777777777778,"II A",IF(H24&lt;=0.00174930555555556,"III A",IF(H24&lt;=0.00198078703703704,"I JA",IF(H24&lt;=0.0021775462962963,"II JA",IF(H24&lt;=0.00231643518518518,"III JA"))))))))</f>
        <v>III A</v>
      </c>
    </row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</sheetData>
  <sortState xmlns:xlrd2="http://schemas.microsoft.com/office/spreadsheetml/2017/richdata2" ref="A21:V24">
    <sortCondition ref="A21:A24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7490A-B561-44AF-AA9E-5B8F9A67ABE8}">
  <sheetPr>
    <tabColor rgb="FFFFFF00"/>
  </sheetPr>
  <dimension ref="A1:V982"/>
  <sheetViews>
    <sheetView tabSelected="1" workbookViewId="0">
      <selection activeCell="O13" sqref="O13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2.44140625" style="3" bestFit="1" customWidth="1"/>
    <col min="5" max="5" width="10.77734375" style="3" customWidth="1"/>
    <col min="6" max="6" width="14.33203125" style="3" bestFit="1" customWidth="1"/>
    <col min="7" max="7" width="12.21875" style="3" customWidth="1"/>
    <col min="8" max="8" width="9.33203125" style="3" customWidth="1"/>
    <col min="9" max="9" width="8.6640625" style="3" customWidth="1"/>
    <col min="10" max="10" width="3.664062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36</v>
      </c>
      <c r="D4" s="5"/>
      <c r="E4" s="5" t="s">
        <v>37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208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31">
        <v>168</v>
      </c>
      <c r="C7" s="13" t="s">
        <v>352</v>
      </c>
      <c r="D7" s="14" t="s">
        <v>353</v>
      </c>
      <c r="E7" s="15" t="s">
        <v>354</v>
      </c>
      <c r="F7" s="16" t="s">
        <v>309</v>
      </c>
      <c r="G7" s="46" t="s">
        <v>226</v>
      </c>
      <c r="H7" s="48">
        <v>3.7296296296296296E-3</v>
      </c>
      <c r="I7" s="47" t="str">
        <f>IF(ISBLANK(H7),"",IF(H7&lt;=0.00314814814814815,"KSM",IF(H7&lt;=0.00335648148148148,"I A",IF(H7&lt;=0.00361111111111111,"II A",IF(H7&lt;=0.0039599537037037,"III A",IF(H7&lt;=0.00426087962962963,"I JA",IF(H7&lt;=0.00451550925925926,"II JA",IF(H7&lt;=0.00471226851851852,"III JA"))))))))</f>
        <v>III A</v>
      </c>
    </row>
    <row r="8" spans="1:22" ht="17.25" customHeight="1">
      <c r="A8" s="12">
        <v>2</v>
      </c>
      <c r="B8" s="31">
        <v>149</v>
      </c>
      <c r="C8" s="13" t="s">
        <v>473</v>
      </c>
      <c r="D8" s="14" t="s">
        <v>474</v>
      </c>
      <c r="E8" s="15" t="s">
        <v>475</v>
      </c>
      <c r="F8" s="16" t="s">
        <v>454</v>
      </c>
      <c r="G8" s="46" t="s">
        <v>484</v>
      </c>
      <c r="H8" s="48">
        <v>3.8246527777777775E-3</v>
      </c>
      <c r="I8" s="47" t="str">
        <f>IF(ISBLANK(H8),"",IF(H8&lt;=0.00314814814814815,"KSM",IF(H8&lt;=0.00335648148148148,"I A",IF(H8&lt;=0.00361111111111111,"II A",IF(H8&lt;=0.0039599537037037,"III A",IF(H8&lt;=0.00426087962962963,"I JA",IF(H8&lt;=0.00451550925925926,"II JA",IF(H8&lt;=0.00471226851851852,"III JA"))))))))</f>
        <v>III A</v>
      </c>
    </row>
    <row r="9" spans="1:22" ht="17.25" customHeight="1">
      <c r="A9" s="12">
        <v>3</v>
      </c>
      <c r="B9" s="31">
        <v>54</v>
      </c>
      <c r="C9" s="13" t="s">
        <v>156</v>
      </c>
      <c r="D9" s="14" t="s">
        <v>456</v>
      </c>
      <c r="E9" s="15" t="s">
        <v>157</v>
      </c>
      <c r="F9" s="16" t="s">
        <v>454</v>
      </c>
      <c r="G9" s="46" t="s">
        <v>107</v>
      </c>
      <c r="H9" s="48">
        <v>3.9922453703703708E-3</v>
      </c>
      <c r="I9" s="47" t="str">
        <f>IF(ISBLANK(H9),"",IF(H9&lt;=0.00314814814814815,"KSM",IF(H9&lt;=0.00335648148148148,"I A",IF(H9&lt;=0.00361111111111111,"II A",IF(H9&lt;=0.0039599537037037,"III A",IF(H9&lt;=0.00426087962962963,"I JA",IF(H9&lt;=0.00451550925925926,"II JA",IF(H9&lt;=0.00471226851851852,"III JA"))))))))</f>
        <v>I JA</v>
      </c>
    </row>
    <row r="10" spans="1:22" ht="17.25" customHeight="1">
      <c r="A10" s="12">
        <v>4</v>
      </c>
      <c r="B10" s="31">
        <v>169</v>
      </c>
      <c r="C10" s="263" t="s">
        <v>404</v>
      </c>
      <c r="D10" s="265" t="s">
        <v>405</v>
      </c>
      <c r="E10" s="140">
        <v>40804</v>
      </c>
      <c r="F10" s="46" t="s">
        <v>380</v>
      </c>
      <c r="G10" s="46" t="s">
        <v>401</v>
      </c>
      <c r="H10" s="33">
        <v>4.0550925925925928E-3</v>
      </c>
      <c r="I10" s="34" t="str">
        <f>IF(ISBLANK(H10),"",IF(H10&lt;=0.00314814814814815,"KSM",IF(H10&lt;=0.00335648148148148,"I A",IF(H10&lt;=0.00361111111111111,"II A",IF(H10&lt;=0.0039599537037037,"III A",IF(H10&lt;=0.00426087962962963,"I JA",IF(H10&lt;=0.00451550925925926,"II JA",IF(H10&lt;=0.00471226851851852,"III JA"))))))))</f>
        <v>I JA</v>
      </c>
    </row>
    <row r="11" spans="1:22" ht="12" customHeight="1"/>
    <row r="12" spans="1:22" ht="12" customHeight="1">
      <c r="C12" s="5" t="s">
        <v>36</v>
      </c>
      <c r="D12" s="5"/>
      <c r="E12" s="5" t="s">
        <v>40</v>
      </c>
    </row>
    <row r="13" spans="1:22" ht="12" customHeight="1" thickBot="1"/>
    <row r="14" spans="1:22" ht="12" customHeight="1" thickBot="1">
      <c r="A14" s="28" t="s">
        <v>208</v>
      </c>
      <c r="B14" s="50" t="s">
        <v>35</v>
      </c>
      <c r="C14" s="50" t="s">
        <v>0</v>
      </c>
      <c r="D14" s="51" t="s">
        <v>1</v>
      </c>
      <c r="E14" s="52" t="s">
        <v>21</v>
      </c>
      <c r="F14" s="52" t="s">
        <v>22</v>
      </c>
      <c r="G14" s="52" t="s">
        <v>23</v>
      </c>
      <c r="H14" s="52" t="s">
        <v>24</v>
      </c>
      <c r="I14" s="53" t="s">
        <v>30</v>
      </c>
    </row>
    <row r="15" spans="1:22" ht="17.25" customHeight="1">
      <c r="A15" s="12">
        <v>1</v>
      </c>
      <c r="B15" s="211" t="s">
        <v>493</v>
      </c>
      <c r="C15" s="13" t="s">
        <v>313</v>
      </c>
      <c r="D15" s="14" t="s">
        <v>314</v>
      </c>
      <c r="E15" s="15" t="s">
        <v>315</v>
      </c>
      <c r="F15" s="16" t="s">
        <v>309</v>
      </c>
      <c r="G15" s="46" t="s">
        <v>167</v>
      </c>
      <c r="H15" s="48">
        <v>3.6646990740740741E-3</v>
      </c>
      <c r="I15" s="47" t="str">
        <f>IF(ISBLANK(H15),"",IF(H15&lt;=0.00314814814814815,"KSM",IF(H15&lt;=0.00335648148148148,"I A",IF(H15&lt;=0.00361111111111111,"II A",IF(H15&lt;=0.0039599537037037,"III A",IF(H15&lt;=0.00426087962962963,"I JA",IF(H15&lt;=0.00451550925925926,"II JA",IF(H15&lt;=0.00471226851851852,"III JA"))))))))</f>
        <v>III A</v>
      </c>
    </row>
    <row r="16" spans="1:22" ht="17.25" customHeight="1">
      <c r="A16" s="12">
        <v>2</v>
      </c>
      <c r="B16" s="309">
        <v>153</v>
      </c>
      <c r="C16" s="262" t="s">
        <v>15</v>
      </c>
      <c r="D16" s="264" t="s">
        <v>289</v>
      </c>
      <c r="E16" s="266" t="s">
        <v>290</v>
      </c>
      <c r="F16" s="267" t="s">
        <v>244</v>
      </c>
      <c r="G16" s="210" t="s">
        <v>249</v>
      </c>
      <c r="H16" s="48">
        <v>4.0143518518518523E-3</v>
      </c>
      <c r="I16" s="47" t="str">
        <f>IF(ISBLANK(H16),"",IF(H16&lt;=0.00314814814814815,"KSM",IF(H16&lt;=0.00335648148148148,"I A",IF(H16&lt;=0.00361111111111111,"II A",IF(H16&lt;=0.0039599537037037,"III A",IF(H16&lt;=0.00426087962962963,"I JA",IF(H16&lt;=0.00451550925925926,"II JA",IF(H16&lt;=0.00471226851851852,"III JA"))))))))</f>
        <v>I JA</v>
      </c>
    </row>
    <row r="17" spans="1:10" ht="17.25" customHeight="1">
      <c r="A17" s="12">
        <v>3</v>
      </c>
      <c r="B17" s="211" t="s">
        <v>492</v>
      </c>
      <c r="C17" s="13" t="s">
        <v>332</v>
      </c>
      <c r="D17" s="14" t="s">
        <v>333</v>
      </c>
      <c r="E17" s="15" t="s">
        <v>334</v>
      </c>
      <c r="F17" s="16" t="s">
        <v>309</v>
      </c>
      <c r="G17" s="46" t="s">
        <v>226</v>
      </c>
      <c r="H17" s="48">
        <v>4.8229166666666663E-3</v>
      </c>
      <c r="I17" s="47"/>
    </row>
    <row r="18" spans="1:10" ht="12" customHeight="1">
      <c r="A18" s="12">
        <v>4</v>
      </c>
      <c r="B18" s="211">
        <v>172</v>
      </c>
      <c r="C18" s="13" t="s">
        <v>45</v>
      </c>
      <c r="D18" s="14" t="s">
        <v>478</v>
      </c>
      <c r="E18" s="15" t="s">
        <v>479</v>
      </c>
      <c r="F18" s="16" t="s">
        <v>480</v>
      </c>
      <c r="G18" s="46" t="s">
        <v>481</v>
      </c>
      <c r="H18" s="48">
        <v>3.9037037037037035E-3</v>
      </c>
      <c r="I18" s="47" t="str">
        <f>IF(ISBLANK(H18),"",IF(H18&lt;=0.00314814814814815,"KSM",IF(H18&lt;=0.00335648148148148,"I A",IF(H18&lt;=0.00361111111111111,"II A",IF(H18&lt;=0.0039599537037037,"III A",IF(H18&lt;=0.00426087962962963,"I JA",IF(H18&lt;=0.00451550925925926,"II JA",IF(H18&lt;=0.00471226851851852,"III JA"))))))))</f>
        <v>III A</v>
      </c>
      <c r="J18" s="3" t="s">
        <v>72</v>
      </c>
    </row>
    <row r="19" spans="1:10" ht="12" customHeight="1"/>
    <row r="20" spans="1:10" ht="12" customHeight="1"/>
    <row r="21" spans="1:10" ht="12" customHeight="1"/>
    <row r="22" spans="1:10" ht="12" customHeight="1"/>
    <row r="23" spans="1:10" ht="12" customHeight="1"/>
    <row r="24" spans="1:10" ht="12" customHeight="1"/>
    <row r="25" spans="1:10" ht="12" customHeight="1"/>
    <row r="26" spans="1:10" ht="12" customHeight="1"/>
    <row r="27" spans="1:10" ht="12" customHeight="1"/>
    <row r="28" spans="1:10" ht="12" customHeight="1"/>
    <row r="29" spans="1:10" ht="12" customHeight="1"/>
    <row r="30" spans="1:10" ht="12" customHeight="1"/>
    <row r="31" spans="1:10" ht="12" customHeight="1"/>
    <row r="32" spans="1:10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sortState xmlns:xlrd2="http://schemas.microsoft.com/office/spreadsheetml/2017/richdata2" ref="A7:I10">
    <sortCondition ref="H7:H10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V983"/>
  <sheetViews>
    <sheetView workbookViewId="0">
      <selection activeCell="D21" sqref="D21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2.44140625" style="3" bestFit="1" customWidth="1"/>
    <col min="5" max="5" width="10.77734375" style="3" customWidth="1"/>
    <col min="6" max="6" width="14.33203125" style="3" bestFit="1" customWidth="1"/>
    <col min="7" max="7" width="12.21875" style="3" customWidth="1"/>
    <col min="8" max="8" width="9.33203125" style="3" customWidth="1"/>
    <col min="9" max="9" width="8.6640625" style="3" customWidth="1"/>
    <col min="10" max="10" width="3.664062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36</v>
      </c>
      <c r="D4" s="5"/>
      <c r="E4" s="5" t="s">
        <v>37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213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31">
        <v>54</v>
      </c>
      <c r="C7" s="13" t="s">
        <v>156</v>
      </c>
      <c r="D7" s="14" t="s">
        <v>456</v>
      </c>
      <c r="E7" s="15" t="s">
        <v>157</v>
      </c>
      <c r="F7" s="16" t="s">
        <v>454</v>
      </c>
      <c r="G7" s="46" t="s">
        <v>107</v>
      </c>
      <c r="H7" s="48">
        <v>3.9922453703703708E-3</v>
      </c>
      <c r="I7" s="47" t="str">
        <f>IF(ISBLANK(H7),"",IF(H7&lt;=0.00314814814814815,"KSM",IF(H7&lt;=0.00335648148148148,"I A",IF(H7&lt;=0.00361111111111111,"II A",IF(H7&lt;=0.0039599537037037,"III A",IF(H7&lt;=0.00426087962962963,"I JA",IF(H7&lt;=0.00451550925925926,"II JA",IF(H7&lt;=0.00471226851851852,"III JA"))))))))</f>
        <v>I JA</v>
      </c>
    </row>
    <row r="8" spans="1:22" ht="17.25" customHeight="1">
      <c r="A8" s="12">
        <v>2</v>
      </c>
      <c r="B8" s="31">
        <v>169</v>
      </c>
      <c r="C8" s="13" t="s">
        <v>404</v>
      </c>
      <c r="D8" s="14" t="s">
        <v>405</v>
      </c>
      <c r="E8" s="15">
        <v>40804</v>
      </c>
      <c r="F8" s="16" t="s">
        <v>201</v>
      </c>
      <c r="G8" s="46" t="s">
        <v>401</v>
      </c>
      <c r="H8" s="48">
        <v>4.0550925925925928E-3</v>
      </c>
      <c r="I8" s="47" t="str">
        <f>IF(ISBLANK(H8),"",IF(H8&lt;=0.00314814814814815,"KSM",IF(H8&lt;=0.00335648148148148,"I A",IF(H8&lt;=0.00361111111111111,"II A",IF(H8&lt;=0.0039599537037037,"III A",IF(H8&lt;=0.00426087962962963,"I JA",IF(H8&lt;=0.00451550925925926,"II JA",IF(H8&lt;=0.00471226851851852,"III JA"))))))))</f>
        <v>I JA</v>
      </c>
    </row>
    <row r="9" spans="1:22" ht="17.25" customHeight="1">
      <c r="A9" s="12">
        <v>3</v>
      </c>
      <c r="B9" s="31">
        <v>168</v>
      </c>
      <c r="C9" s="13" t="s">
        <v>352</v>
      </c>
      <c r="D9" s="14" t="s">
        <v>353</v>
      </c>
      <c r="E9" s="15" t="s">
        <v>354</v>
      </c>
      <c r="F9" s="16" t="s">
        <v>309</v>
      </c>
      <c r="G9" s="46" t="s">
        <v>226</v>
      </c>
      <c r="H9" s="48">
        <v>3.7296296296296296E-3</v>
      </c>
      <c r="I9" s="47" t="str">
        <f>IF(ISBLANK(H9),"",IF(H9&lt;=0.00314814814814815,"KSM",IF(H9&lt;=0.00335648148148148,"I A",IF(H9&lt;=0.00361111111111111,"II A",IF(H9&lt;=0.0039599537037037,"III A",IF(H9&lt;=0.00426087962962963,"I JA",IF(H9&lt;=0.00451550925925926,"II JA",IF(H9&lt;=0.00471226851851852,"III JA"))))))))</f>
        <v>III A</v>
      </c>
    </row>
    <row r="10" spans="1:22" ht="17.25" customHeight="1">
      <c r="A10" s="12">
        <v>4</v>
      </c>
      <c r="B10" s="31">
        <v>149</v>
      </c>
      <c r="C10" s="13" t="s">
        <v>473</v>
      </c>
      <c r="D10" s="14" t="s">
        <v>474</v>
      </c>
      <c r="E10" s="15" t="s">
        <v>475</v>
      </c>
      <c r="F10" s="16" t="s">
        <v>454</v>
      </c>
      <c r="G10" s="46" t="s">
        <v>484</v>
      </c>
      <c r="H10" s="48">
        <v>3.8246527777777775E-3</v>
      </c>
      <c r="I10" s="47" t="str">
        <f t="shared" ref="I10" si="0">IF(ISBLANK(H10),"",IF(H10&lt;=0.00314814814814815,"KSM",IF(H10&lt;=0.00335648148148148,"I A",IF(H10&lt;=0.00361111111111111,"II A",IF(H10&lt;=0.0039599537037037,"III A",IF(H10&lt;=0.00426087962962963,"I JA",IF(H10&lt;=0.00451550925925926,"II JA",IF(H10&lt;=0.00471226851851852,"III JA"))))))))</f>
        <v>III A</v>
      </c>
    </row>
    <row r="11" spans="1:22" ht="17.25" customHeight="1">
      <c r="A11" s="12">
        <v>5</v>
      </c>
      <c r="B11" s="12">
        <v>153</v>
      </c>
      <c r="C11" s="213" t="s">
        <v>15</v>
      </c>
      <c r="D11" s="214" t="s">
        <v>289</v>
      </c>
      <c r="E11" s="212" t="s">
        <v>290</v>
      </c>
      <c r="F11" s="215" t="s">
        <v>244</v>
      </c>
      <c r="G11" s="210" t="s">
        <v>249</v>
      </c>
      <c r="H11" s="33">
        <v>4.0143518518518523E-3</v>
      </c>
      <c r="I11" s="34"/>
    </row>
    <row r="12" spans="1:22" ht="12" customHeight="1"/>
    <row r="13" spans="1:22" ht="12" customHeight="1">
      <c r="C13" s="5" t="s">
        <v>36</v>
      </c>
      <c r="D13" s="5"/>
      <c r="E13" s="5" t="s">
        <v>40</v>
      </c>
    </row>
    <row r="14" spans="1:22" ht="12" customHeight="1" thickBot="1"/>
    <row r="15" spans="1:22" ht="12" customHeight="1" thickBot="1">
      <c r="A15" s="28" t="s">
        <v>213</v>
      </c>
      <c r="B15" s="50" t="s">
        <v>35</v>
      </c>
      <c r="C15" s="50" t="s">
        <v>0</v>
      </c>
      <c r="D15" s="51" t="s">
        <v>1</v>
      </c>
      <c r="E15" s="52" t="s">
        <v>21</v>
      </c>
      <c r="F15" s="52" t="s">
        <v>22</v>
      </c>
      <c r="G15" s="52" t="s">
        <v>23</v>
      </c>
      <c r="H15" s="52" t="s">
        <v>24</v>
      </c>
      <c r="I15" s="53" t="s">
        <v>30</v>
      </c>
    </row>
    <row r="16" spans="1:22" ht="17.25" customHeight="1">
      <c r="A16" s="12">
        <v>1</v>
      </c>
      <c r="B16" s="211">
        <v>172</v>
      </c>
      <c r="C16" s="13" t="s">
        <v>45</v>
      </c>
      <c r="D16" s="14" t="s">
        <v>478</v>
      </c>
      <c r="E16" s="15" t="s">
        <v>479</v>
      </c>
      <c r="F16" s="16" t="s">
        <v>480</v>
      </c>
      <c r="G16" s="46" t="s">
        <v>481</v>
      </c>
      <c r="H16" s="48">
        <v>3.9037037037037035E-3</v>
      </c>
      <c r="I16" s="47" t="str">
        <f>IF(ISBLANK(H16),"",IF(H16&lt;=0.00314814814814815,"KSM",IF(H16&lt;=0.00335648148148148,"I A",IF(H16&lt;=0.00361111111111111,"II A",IF(H16&lt;=0.0039599537037037,"III A",IF(H16&lt;=0.00426087962962963,"I JA",IF(H16&lt;=0.00451550925925926,"II JA",IF(H16&lt;=0.00471226851851852,"III JA"))))))))</f>
        <v>III A</v>
      </c>
      <c r="J16" s="3" t="s">
        <v>72</v>
      </c>
    </row>
    <row r="17" spans="1:9" ht="17.25" customHeight="1">
      <c r="A17" s="12">
        <v>2</v>
      </c>
      <c r="B17" s="211" t="s">
        <v>492</v>
      </c>
      <c r="C17" s="13" t="s">
        <v>332</v>
      </c>
      <c r="D17" s="14" t="s">
        <v>333</v>
      </c>
      <c r="E17" s="15" t="s">
        <v>334</v>
      </c>
      <c r="F17" s="16" t="s">
        <v>309</v>
      </c>
      <c r="G17" s="46" t="s">
        <v>226</v>
      </c>
      <c r="H17" s="48">
        <v>4.8229166666666663E-3</v>
      </c>
      <c r="I17" s="47"/>
    </row>
    <row r="18" spans="1:9" ht="17.25" customHeight="1">
      <c r="A18" s="12">
        <v>3</v>
      </c>
      <c r="B18" s="211" t="s">
        <v>493</v>
      </c>
      <c r="C18" s="13" t="s">
        <v>313</v>
      </c>
      <c r="D18" s="14" t="s">
        <v>314</v>
      </c>
      <c r="E18" s="15" t="s">
        <v>315</v>
      </c>
      <c r="F18" s="16" t="s">
        <v>309</v>
      </c>
      <c r="G18" s="46" t="s">
        <v>167</v>
      </c>
      <c r="H18" s="48">
        <v>3.6646990740740741E-3</v>
      </c>
      <c r="I18" s="47" t="str">
        <f>IF(ISBLANK(H18),"",IF(H18&lt;=0.00314814814814815,"KSM",IF(H18&lt;=0.00335648148148148,"I A",IF(H18&lt;=0.00361111111111111,"II A",IF(H18&lt;=0.0039599537037037,"III A",IF(H18&lt;=0.00426087962962963,"I JA",IF(H18&lt;=0.00451550925925926,"II JA",IF(H18&lt;=0.00471226851851852,"III JA"))))))))</f>
        <v>III A</v>
      </c>
    </row>
    <row r="19" spans="1:9" ht="12" customHeight="1"/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</sheetData>
  <sortState xmlns:xlrd2="http://schemas.microsoft.com/office/spreadsheetml/2017/richdata2" ref="A7:V11">
    <sortCondition ref="A7:A11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B4780-F4E5-446E-8D9C-08227168C7C7}">
  <sheetPr>
    <tabColor rgb="FFFFFF00"/>
  </sheetPr>
  <dimension ref="A1:V978"/>
  <sheetViews>
    <sheetView workbookViewId="0">
      <selection activeCell="F16" sqref="F16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0.21875" style="3" bestFit="1" customWidth="1"/>
    <col min="5" max="5" width="10.33203125" style="3" bestFit="1" customWidth="1"/>
    <col min="6" max="6" width="14.44140625" style="3" customWidth="1"/>
    <col min="7" max="7" width="26.88671875" style="3" bestFit="1" customWidth="1"/>
    <col min="8" max="8" width="9.33203125" style="3" customWidth="1"/>
    <col min="9" max="9" width="5.88671875" style="3" customWidth="1"/>
    <col min="10" max="10" width="3.6640625" style="3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36</v>
      </c>
      <c r="D4" s="5"/>
      <c r="E4" s="5" t="s">
        <v>114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208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211">
        <v>197</v>
      </c>
      <c r="C7" s="13" t="s">
        <v>9</v>
      </c>
      <c r="D7" s="14" t="s">
        <v>87</v>
      </c>
      <c r="E7" s="15">
        <v>40609</v>
      </c>
      <c r="F7" s="16" t="s">
        <v>201</v>
      </c>
      <c r="G7" s="46" t="s">
        <v>421</v>
      </c>
      <c r="H7" s="48">
        <v>3.2281249999999997E-3</v>
      </c>
      <c r="I7" s="54" t="str">
        <f t="shared" ref="I7:I9" si="0">IF(ISBLANK(H7),"",IF(H7&lt;=0.00273148148148148,"KSM",IF(H7&lt;=0.00289351851851852,"I A",IF(H7&lt;=0.00318287037037037,"II A",IF(H7&lt;=0.00362430555555556,"III A",IF(H7&lt;=0.0039599537037037,"I JA",IF(H7&lt;=0.00423773148148148,"II JA",IF(H7&lt;=0.00446921296296296,"III JA"))))))))</f>
        <v>III A</v>
      </c>
    </row>
    <row r="8" spans="1:22" ht="17.25" customHeight="1">
      <c r="A8" s="12">
        <v>2</v>
      </c>
      <c r="B8" s="211">
        <v>200</v>
      </c>
      <c r="C8" s="13" t="s">
        <v>382</v>
      </c>
      <c r="D8" s="14" t="s">
        <v>383</v>
      </c>
      <c r="E8" s="15">
        <v>41039</v>
      </c>
      <c r="F8" s="16" t="s">
        <v>201</v>
      </c>
      <c r="G8" s="46" t="s">
        <v>381</v>
      </c>
      <c r="H8" s="48">
        <v>3.3266203703703704E-3</v>
      </c>
      <c r="I8" s="54" t="str">
        <f t="shared" si="0"/>
        <v>III A</v>
      </c>
    </row>
    <row r="9" spans="1:22" ht="17.25" customHeight="1">
      <c r="A9" s="12">
        <v>3</v>
      </c>
      <c r="B9" s="211" t="s">
        <v>502</v>
      </c>
      <c r="C9" s="13" t="s">
        <v>8</v>
      </c>
      <c r="D9" s="14" t="s">
        <v>87</v>
      </c>
      <c r="E9" s="15">
        <v>41368</v>
      </c>
      <c r="F9" s="16" t="s">
        <v>201</v>
      </c>
      <c r="G9" s="46" t="s">
        <v>421</v>
      </c>
      <c r="H9" s="48">
        <v>3.5258101851851852E-3</v>
      </c>
      <c r="I9" s="54" t="str">
        <f t="shared" si="0"/>
        <v>III A</v>
      </c>
    </row>
    <row r="10" spans="1:22" ht="12" customHeight="1"/>
    <row r="11" spans="1:22" ht="12" customHeight="1">
      <c r="A11" s="2"/>
      <c r="B11" s="2"/>
      <c r="C11" s="5" t="s">
        <v>36</v>
      </c>
      <c r="D11" s="5"/>
      <c r="E11" s="5" t="s">
        <v>115</v>
      </c>
      <c r="F11" s="21"/>
      <c r="G11" s="20"/>
      <c r="H11" s="2"/>
    </row>
    <row r="12" spans="1:22" ht="12" customHeight="1" thickBot="1">
      <c r="A12" s="2"/>
      <c r="B12" s="2"/>
      <c r="C12" s="2"/>
      <c r="D12" s="2"/>
      <c r="E12" s="2"/>
      <c r="F12" s="2"/>
      <c r="G12" s="2"/>
      <c r="H12" s="2"/>
    </row>
    <row r="13" spans="1:22" ht="12" customHeight="1" thickBot="1">
      <c r="A13" s="28" t="s">
        <v>208</v>
      </c>
      <c r="B13" s="50" t="s">
        <v>35</v>
      </c>
      <c r="C13" s="50" t="s">
        <v>0</v>
      </c>
      <c r="D13" s="51" t="s">
        <v>1</v>
      </c>
      <c r="E13" s="52" t="s">
        <v>21</v>
      </c>
      <c r="F13" s="52" t="s">
        <v>22</v>
      </c>
      <c r="G13" s="52" t="s">
        <v>23</v>
      </c>
      <c r="H13" s="52" t="s">
        <v>24</v>
      </c>
      <c r="I13" s="53" t="s">
        <v>30</v>
      </c>
    </row>
    <row r="14" spans="1:22" ht="17.25" customHeight="1">
      <c r="A14" s="61">
        <v>1</v>
      </c>
      <c r="B14" s="211">
        <v>191</v>
      </c>
      <c r="C14" s="55" t="s">
        <v>417</v>
      </c>
      <c r="D14" s="56" t="s">
        <v>88</v>
      </c>
      <c r="E14" s="57">
        <v>40200</v>
      </c>
      <c r="F14" s="58" t="s">
        <v>201</v>
      </c>
      <c r="G14" s="46" t="s">
        <v>89</v>
      </c>
      <c r="H14" s="48">
        <v>3.0687499999999999E-3</v>
      </c>
      <c r="I14" s="54" t="str">
        <f>IF(ISBLANK(H14),"",IF(H14&lt;=0.00273148148148148,"KSM",IF(H14&lt;=0.00289351851851852,"I A",IF(H14&lt;=0.00318287037037037,"II A",IF(H14&lt;=0.00362430555555556,"III A",IF(H14&lt;=0.0039599537037037,"I JA",IF(H14&lt;=0.00423773148148148,"II JA",IF(H14&lt;=0.00446921296296296,"III JA"))))))))</f>
        <v>II A</v>
      </c>
    </row>
    <row r="15" spans="1:22" ht="17.25" customHeight="1">
      <c r="A15" s="61">
        <v>2</v>
      </c>
      <c r="B15" s="211" t="s">
        <v>280</v>
      </c>
      <c r="C15" s="55" t="s">
        <v>155</v>
      </c>
      <c r="D15" s="56" t="s">
        <v>281</v>
      </c>
      <c r="E15" s="57" t="s">
        <v>282</v>
      </c>
      <c r="F15" s="58" t="s">
        <v>244</v>
      </c>
      <c r="G15" s="46" t="s">
        <v>147</v>
      </c>
      <c r="H15" s="48">
        <v>3.1425925925925922E-3</v>
      </c>
      <c r="I15" s="54" t="str">
        <f>IF(ISBLANK(H15),"",IF(H15&lt;=0.00273148148148148,"KSM",IF(H15&lt;=0.00289351851851852,"I A",IF(H15&lt;=0.00318287037037037,"II A",IF(H15&lt;=0.00362430555555556,"III A",IF(H15&lt;=0.0039599537037037,"I JA",IF(H15&lt;=0.00423773148148148,"II JA",IF(H15&lt;=0.00446921296296296,"III JA"))))))))</f>
        <v>II A</v>
      </c>
    </row>
    <row r="16" spans="1:22" ht="17.25" customHeight="1">
      <c r="A16" s="61">
        <v>3</v>
      </c>
      <c r="B16" s="211">
        <v>198</v>
      </c>
      <c r="C16" s="55" t="s">
        <v>424</v>
      </c>
      <c r="D16" s="56" t="s">
        <v>425</v>
      </c>
      <c r="E16" s="57">
        <v>40349</v>
      </c>
      <c r="F16" s="58" t="s">
        <v>201</v>
      </c>
      <c r="G16" s="46" t="s">
        <v>421</v>
      </c>
      <c r="H16" s="48">
        <v>3.2182870370370369E-3</v>
      </c>
      <c r="I16" s="54" t="str">
        <f>IF(ISBLANK(H16),"",IF(H16&lt;=0.00273148148148148,"KSM",IF(H16&lt;=0.00289351851851852,"I A",IF(H16&lt;=0.00318287037037037,"II A",IF(H16&lt;=0.00362430555555556,"III A",IF(H16&lt;=0.0039599537037037,"I JA",IF(H16&lt;=0.00423773148148148,"II JA",IF(H16&lt;=0.00446921296296296,"III JA"))))))))</f>
        <v>III A</v>
      </c>
    </row>
    <row r="17" spans="1:9" ht="17.25" customHeight="1">
      <c r="A17" s="61">
        <v>4</v>
      </c>
      <c r="B17" s="211" t="s">
        <v>494</v>
      </c>
      <c r="C17" s="55" t="s">
        <v>327</v>
      </c>
      <c r="D17" s="56" t="s">
        <v>328</v>
      </c>
      <c r="E17" s="57" t="s">
        <v>329</v>
      </c>
      <c r="F17" s="58" t="s">
        <v>309</v>
      </c>
      <c r="G17" s="46" t="s">
        <v>226</v>
      </c>
      <c r="H17" s="48">
        <v>3.4678240740740741E-3</v>
      </c>
      <c r="I17" s="54" t="str">
        <f>IF(ISBLANK(H17),"",IF(H17&lt;=0.00273148148148148,"KSM",IF(H17&lt;=0.00289351851851852,"I A",IF(H17&lt;=0.00318287037037037,"II A",IF(H17&lt;=0.00362430555555556,"III A",IF(H17&lt;=0.0039599537037037,"I JA",IF(H17&lt;=0.00423773148148148,"II JA",IF(H17&lt;=0.00446921296296296,"III JA"))))))))</f>
        <v>III A</v>
      </c>
    </row>
    <row r="18" spans="1:9" ht="12" customHeight="1"/>
    <row r="19" spans="1:9" ht="12" customHeight="1"/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A14:I17">
    <sortCondition ref="H14:H17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V978"/>
  <sheetViews>
    <sheetView workbookViewId="0">
      <selection activeCell="H22" sqref="H22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0.21875" style="3" bestFit="1" customWidth="1"/>
    <col min="5" max="5" width="10.33203125" style="3" bestFit="1" customWidth="1"/>
    <col min="6" max="6" width="16.109375" style="3" customWidth="1"/>
    <col min="7" max="7" width="26.88671875" style="3" bestFit="1" customWidth="1"/>
    <col min="8" max="8" width="9.33203125" style="3" customWidth="1"/>
    <col min="9" max="9" width="5.88671875" style="3" customWidth="1"/>
    <col min="10" max="10" width="3.6640625" style="3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36</v>
      </c>
      <c r="D4" s="5"/>
      <c r="E4" s="5" t="s">
        <v>114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213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211">
        <v>197</v>
      </c>
      <c r="C7" s="13" t="s">
        <v>9</v>
      </c>
      <c r="D7" s="14" t="s">
        <v>87</v>
      </c>
      <c r="E7" s="15">
        <v>40609</v>
      </c>
      <c r="F7" s="16" t="s">
        <v>201</v>
      </c>
      <c r="G7" s="46" t="s">
        <v>421</v>
      </c>
      <c r="H7" s="48">
        <v>3.2281249999999997E-3</v>
      </c>
      <c r="I7" s="54" t="str">
        <f t="shared" ref="I7:I8" si="0">IF(ISBLANK(H7),"",IF(H7&lt;=0.00273148148148148,"KSM",IF(H7&lt;=0.00289351851851852,"I A",IF(H7&lt;=0.00318287037037037,"II A",IF(H7&lt;=0.00362430555555556,"III A",IF(H7&lt;=0.0039599537037037,"I JA",IF(H7&lt;=0.00423773148148148,"II JA",IF(H7&lt;=0.00446921296296296,"III JA"))))))))</f>
        <v>III A</v>
      </c>
    </row>
    <row r="8" spans="1:22" ht="17.25" customHeight="1">
      <c r="A8" s="12">
        <v>2</v>
      </c>
      <c r="B8" s="211">
        <v>200</v>
      </c>
      <c r="C8" s="13" t="s">
        <v>382</v>
      </c>
      <c r="D8" s="14" t="s">
        <v>383</v>
      </c>
      <c r="E8" s="15">
        <v>41039</v>
      </c>
      <c r="F8" s="16" t="s">
        <v>201</v>
      </c>
      <c r="G8" s="46" t="s">
        <v>381</v>
      </c>
      <c r="H8" s="48">
        <v>3.3266203703703704E-3</v>
      </c>
      <c r="I8" s="54" t="str">
        <f t="shared" si="0"/>
        <v>III A</v>
      </c>
    </row>
    <row r="9" spans="1:22" ht="17.25" customHeight="1">
      <c r="A9" s="12">
        <v>3</v>
      </c>
      <c r="B9" s="211" t="s">
        <v>502</v>
      </c>
      <c r="C9" s="13" t="s">
        <v>8</v>
      </c>
      <c r="D9" s="14" t="s">
        <v>87</v>
      </c>
      <c r="E9" s="15">
        <v>41368</v>
      </c>
      <c r="F9" s="16" t="s">
        <v>201</v>
      </c>
      <c r="G9" s="46" t="s">
        <v>421</v>
      </c>
      <c r="H9" s="48">
        <v>3.5258101851851852E-3</v>
      </c>
      <c r="I9" s="54" t="str">
        <f t="shared" ref="I9" si="1">IF(ISBLANK(H9),"",IF(H9&lt;=0.00273148148148148,"KSM",IF(H9&lt;=0.00289351851851852,"I A",IF(H9&lt;=0.00318287037037037,"II A",IF(H9&lt;=0.00362430555555556,"III A",IF(H9&lt;=0.0039599537037037,"I JA",IF(H9&lt;=0.00423773148148148,"II JA",IF(H9&lt;=0.00446921296296296,"III JA"))))))))</f>
        <v>III A</v>
      </c>
    </row>
    <row r="10" spans="1:22" ht="12" customHeight="1"/>
    <row r="11" spans="1:22" ht="12" customHeight="1">
      <c r="A11" s="2"/>
      <c r="B11" s="2"/>
      <c r="C11" s="5" t="s">
        <v>36</v>
      </c>
      <c r="D11" s="5"/>
      <c r="E11" s="5" t="s">
        <v>115</v>
      </c>
      <c r="F11" s="21"/>
      <c r="G11" s="20"/>
      <c r="H11" s="2"/>
    </row>
    <row r="12" spans="1:22" ht="12" customHeight="1" thickBot="1">
      <c r="A12" s="2"/>
      <c r="B12" s="2"/>
      <c r="C12" s="2"/>
      <c r="D12" s="2"/>
      <c r="E12" s="2"/>
      <c r="F12" s="2"/>
      <c r="G12" s="2"/>
      <c r="H12" s="2"/>
    </row>
    <row r="13" spans="1:22" ht="12" customHeight="1" thickBot="1">
      <c r="A13" s="28" t="s">
        <v>213</v>
      </c>
      <c r="B13" s="50" t="s">
        <v>35</v>
      </c>
      <c r="C13" s="50" t="s">
        <v>0</v>
      </c>
      <c r="D13" s="51" t="s">
        <v>1</v>
      </c>
      <c r="E13" s="52" t="s">
        <v>21</v>
      </c>
      <c r="F13" s="52" t="s">
        <v>22</v>
      </c>
      <c r="G13" s="52" t="s">
        <v>23</v>
      </c>
      <c r="H13" s="52" t="s">
        <v>24</v>
      </c>
      <c r="I13" s="53" t="s">
        <v>30</v>
      </c>
    </row>
    <row r="14" spans="1:22" ht="17.25" customHeight="1">
      <c r="A14" s="61">
        <v>1</v>
      </c>
      <c r="B14" s="211" t="s">
        <v>494</v>
      </c>
      <c r="C14" s="55" t="s">
        <v>327</v>
      </c>
      <c r="D14" s="56" t="s">
        <v>328</v>
      </c>
      <c r="E14" s="57" t="s">
        <v>329</v>
      </c>
      <c r="F14" s="58" t="s">
        <v>517</v>
      </c>
      <c r="G14" s="46" t="s">
        <v>226</v>
      </c>
      <c r="H14" s="48">
        <v>3.4678240740740741E-3</v>
      </c>
      <c r="I14" s="54" t="str">
        <f t="shared" ref="I14:I15" si="2">IF(ISBLANK(H14),"",IF(H14&lt;=0.00273148148148148,"KSM",IF(H14&lt;=0.00289351851851852,"I A",IF(H14&lt;=0.00318287037037037,"II A",IF(H14&lt;=0.00362430555555556,"III A",IF(H14&lt;=0.0039599537037037,"I JA",IF(H14&lt;=0.00423773148148148,"II JA",IF(H14&lt;=0.00446921296296296,"III JA"))))))))</f>
        <v>III A</v>
      </c>
    </row>
    <row r="15" spans="1:22" ht="17.25" customHeight="1">
      <c r="A15" s="61">
        <v>2</v>
      </c>
      <c r="B15" s="211">
        <v>191</v>
      </c>
      <c r="C15" s="55" t="s">
        <v>417</v>
      </c>
      <c r="D15" s="56" t="s">
        <v>88</v>
      </c>
      <c r="E15" s="57">
        <v>40200</v>
      </c>
      <c r="F15" s="58" t="s">
        <v>201</v>
      </c>
      <c r="G15" s="46" t="s">
        <v>89</v>
      </c>
      <c r="H15" s="48">
        <v>3.0687499999999999E-3</v>
      </c>
      <c r="I15" s="54" t="str">
        <f t="shared" si="2"/>
        <v>II A</v>
      </c>
    </row>
    <row r="16" spans="1:22" ht="17.25" customHeight="1">
      <c r="A16" s="61">
        <v>3</v>
      </c>
      <c r="B16" s="211">
        <v>198</v>
      </c>
      <c r="C16" s="55" t="s">
        <v>424</v>
      </c>
      <c r="D16" s="56" t="s">
        <v>425</v>
      </c>
      <c r="E16" s="57">
        <v>40349</v>
      </c>
      <c r="F16" s="58" t="s">
        <v>201</v>
      </c>
      <c r="G16" s="46" t="s">
        <v>421</v>
      </c>
      <c r="H16" s="48">
        <v>3.2182870370370369E-3</v>
      </c>
      <c r="I16" s="54" t="str">
        <f t="shared" ref="I16:I17" si="3">IF(ISBLANK(H16),"",IF(H16&lt;=0.00273148148148148,"KSM",IF(H16&lt;=0.00289351851851852,"I A",IF(H16&lt;=0.00318287037037037,"II A",IF(H16&lt;=0.00362430555555556,"III A",IF(H16&lt;=0.0039599537037037,"I JA",IF(H16&lt;=0.00423773148148148,"II JA",IF(H16&lt;=0.00446921296296296,"III JA"))))))))</f>
        <v>III A</v>
      </c>
    </row>
    <row r="17" spans="1:9" ht="17.25" customHeight="1">
      <c r="A17" s="61">
        <v>4</v>
      </c>
      <c r="B17" s="211" t="s">
        <v>280</v>
      </c>
      <c r="C17" s="55" t="s">
        <v>155</v>
      </c>
      <c r="D17" s="56" t="s">
        <v>281</v>
      </c>
      <c r="E17" s="57" t="s">
        <v>282</v>
      </c>
      <c r="F17" s="58" t="s">
        <v>518</v>
      </c>
      <c r="G17" s="46" t="s">
        <v>147</v>
      </c>
      <c r="H17" s="48">
        <v>3.1425925925925922E-3</v>
      </c>
      <c r="I17" s="54" t="str">
        <f t="shared" si="3"/>
        <v>II A</v>
      </c>
    </row>
    <row r="18" spans="1:9" ht="12" customHeight="1"/>
    <row r="19" spans="1:9" ht="12" customHeight="1"/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A7:V8">
    <sortCondition ref="A7:A8"/>
  </sortState>
  <printOptions horizontalCentered="1"/>
  <pageMargins left="0.39370078740157483" right="0.39370078740157483" top="0.78740157480314965" bottom="0.39370078740157483" header="0" footer="0"/>
  <pageSetup paperSize="9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  <pageSetUpPr fitToPage="1"/>
  </sheetPr>
  <dimension ref="A1:V969"/>
  <sheetViews>
    <sheetView workbookViewId="0">
      <selection activeCell="I11" sqref="I11"/>
    </sheetView>
  </sheetViews>
  <sheetFormatPr defaultColWidth="13.33203125" defaultRowHeight="15" customHeight="1"/>
  <cols>
    <col min="1" max="1" width="5.44140625" style="3" customWidth="1"/>
    <col min="2" max="2" width="4.6640625" style="3" customWidth="1"/>
    <col min="3" max="3" width="8.109375" style="3" bestFit="1" customWidth="1"/>
    <col min="4" max="4" width="11.77734375" style="3" bestFit="1" customWidth="1"/>
    <col min="5" max="5" width="10.33203125" style="3" bestFit="1" customWidth="1"/>
    <col min="6" max="6" width="16.5546875" style="3" customWidth="1"/>
    <col min="7" max="7" width="10.33203125" style="3" bestFit="1" customWidth="1"/>
    <col min="8" max="8" width="8.21875" style="3" customWidth="1"/>
    <col min="9" max="9" width="6.21875" style="3" customWidth="1"/>
    <col min="10" max="10" width="3.77734375" style="3" bestFit="1" customWidth="1"/>
    <col min="11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4">
        <v>46164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117</v>
      </c>
      <c r="D4" s="5"/>
      <c r="E4" s="5" t="s">
        <v>115</v>
      </c>
      <c r="F4" s="21"/>
      <c r="G4" s="20"/>
      <c r="H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</row>
    <row r="6" spans="1:22" ht="12" customHeight="1" thickBot="1">
      <c r="A6" s="28" t="s">
        <v>208</v>
      </c>
      <c r="B6" s="50" t="s">
        <v>35</v>
      </c>
      <c r="C6" s="50" t="s">
        <v>0</v>
      </c>
      <c r="D6" s="51" t="s">
        <v>1</v>
      </c>
      <c r="E6" s="52" t="s">
        <v>21</v>
      </c>
      <c r="F6" s="52" t="s">
        <v>22</v>
      </c>
      <c r="G6" s="52" t="s">
        <v>23</v>
      </c>
      <c r="H6" s="52" t="s">
        <v>24</v>
      </c>
      <c r="I6" s="53" t="s">
        <v>30</v>
      </c>
    </row>
    <row r="7" spans="1:22" ht="17.25" customHeight="1">
      <c r="A7" s="12">
        <v>1</v>
      </c>
      <c r="B7" s="211">
        <v>194</v>
      </c>
      <c r="C7" s="13" t="s">
        <v>274</v>
      </c>
      <c r="D7" s="14" t="s">
        <v>209</v>
      </c>
      <c r="E7" s="15">
        <v>40064</v>
      </c>
      <c r="F7" s="16" t="s">
        <v>201</v>
      </c>
      <c r="G7" s="46" t="s">
        <v>89</v>
      </c>
      <c r="H7" s="49">
        <v>7.7306712962962954E-3</v>
      </c>
      <c r="I7" s="47" t="str">
        <f>IF(ISBLANK(H7),"",IF(H7&lt;=0.00592592592592593,"KSM",IF(H7&lt;=0.00636574074074074,"I A",IF(H7&lt;=0.00700231481481482,"II A",IF(H7&lt;=0.00798611111111111,"III A",IF(H7&lt;=0.00891203703703704,"I JA",IF(H7&lt;=0.00966435185185185,"II JA",IF(H7&lt;=0.0102430555555556,"III JA"))))))))</f>
        <v>III A</v>
      </c>
    </row>
    <row r="8" spans="1:22" ht="17.25" customHeight="1">
      <c r="A8" s="12">
        <v>2</v>
      </c>
      <c r="B8" s="211">
        <v>193</v>
      </c>
      <c r="C8" s="13" t="s">
        <v>9</v>
      </c>
      <c r="D8" s="14" t="s">
        <v>90</v>
      </c>
      <c r="E8" s="15">
        <v>40459</v>
      </c>
      <c r="F8" s="16" t="s">
        <v>201</v>
      </c>
      <c r="G8" s="46" t="s">
        <v>89</v>
      </c>
      <c r="H8" s="49">
        <v>7.7521990740740737E-3</v>
      </c>
      <c r="I8" s="47" t="str">
        <f>IF(ISBLANK(H8),"",IF(H8&lt;=0.00592592592592593,"KSM",IF(H8&lt;=0.00636574074074074,"I A",IF(H8&lt;=0.00700231481481482,"II A",IF(H8&lt;=0.00798611111111111,"III A",IF(H8&lt;=0.00891203703703704,"I JA",IF(H8&lt;=0.00966435185185185,"II JA",IF(H8&lt;=0.0102430555555556,"III JA"))))))))</f>
        <v>III A</v>
      </c>
    </row>
    <row r="9" spans="1:22" ht="17.25" customHeight="1">
      <c r="A9" s="12">
        <v>3</v>
      </c>
      <c r="B9" s="211">
        <v>192</v>
      </c>
      <c r="C9" s="13" t="s">
        <v>181</v>
      </c>
      <c r="D9" s="14" t="s">
        <v>418</v>
      </c>
      <c r="E9" s="15">
        <v>40348</v>
      </c>
      <c r="F9" s="16" t="s">
        <v>201</v>
      </c>
      <c r="G9" s="46" t="s">
        <v>89</v>
      </c>
      <c r="H9" s="49">
        <v>8.3181712962962975E-3</v>
      </c>
      <c r="I9" s="47" t="str">
        <f>IF(ISBLANK(H9),"",IF(H9&lt;=0.00592592592592593,"KSM",IF(H9&lt;=0.00636574074074074,"I A",IF(H9&lt;=0.00700231481481482,"II A",IF(H9&lt;=0.00798611111111111,"III A",IF(H9&lt;=0.00891203703703704,"I JA",IF(H9&lt;=0.00966435185185185,"II JA",IF(H9&lt;=0.0102430555555556,"III JA"))))))))</f>
        <v>I JA</v>
      </c>
    </row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</sheetData>
  <sortState xmlns:xlrd2="http://schemas.microsoft.com/office/spreadsheetml/2017/richdata2" ref="A7:I9">
    <sortCondition ref="H7:H9"/>
  </sortState>
  <printOptions horizontalCentered="1"/>
  <pageMargins left="0.39370078740157483" right="0.39370078740157483" top="0.78740157480314965" bottom="0.39370078740157483" header="0" footer="0"/>
  <pageSetup paperSize="9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2AB06-9295-4098-B0FF-9BF510D7490E}">
  <sheetPr>
    <tabColor rgb="FFFFFF00"/>
    <pageSetUpPr fitToPage="1"/>
  </sheetPr>
  <dimension ref="A1:T780"/>
  <sheetViews>
    <sheetView topLeftCell="A2" workbookViewId="0">
      <selection activeCell="M14" sqref="M14"/>
    </sheetView>
  </sheetViews>
  <sheetFormatPr defaultColWidth="13.33203125" defaultRowHeight="15" customHeight="1"/>
  <cols>
    <col min="1" max="1" width="5.5546875" style="3" customWidth="1"/>
    <col min="2" max="2" width="9.6640625" style="3" customWidth="1"/>
    <col min="3" max="3" width="12.77734375" style="3" bestFit="1" customWidth="1"/>
    <col min="4" max="4" width="10.33203125" style="3" bestFit="1" customWidth="1"/>
    <col min="5" max="5" width="14.33203125" style="3" bestFit="1" customWidth="1"/>
    <col min="6" max="6" width="19.5546875" style="3" bestFit="1" customWidth="1"/>
    <col min="7" max="7" width="6.6640625" style="3" customWidth="1"/>
    <col min="8" max="20" width="8.33203125" style="3" customWidth="1"/>
    <col min="21" max="16384" width="13.33203125" style="3"/>
  </cols>
  <sheetData>
    <row r="1" spans="1:20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2.75" customHeight="1">
      <c r="A4" s="2"/>
      <c r="B4" s="5" t="s">
        <v>485</v>
      </c>
      <c r="C4" s="70" t="s">
        <v>206</v>
      </c>
      <c r="E4" s="5" t="s">
        <v>114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2.75" customHeight="1" thickBot="1">
      <c r="A5" s="2"/>
      <c r="B5" s="2"/>
      <c r="C5" s="2"/>
      <c r="D5" s="2"/>
      <c r="E5" s="2"/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2.75" customHeight="1" thickBot="1">
      <c r="A6" s="28" t="s">
        <v>208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6.8" customHeight="1">
      <c r="A7" s="12">
        <v>1</v>
      </c>
      <c r="B7" s="65" t="s">
        <v>182</v>
      </c>
      <c r="C7" s="66" t="s">
        <v>183</v>
      </c>
      <c r="D7" s="67">
        <v>40836</v>
      </c>
      <c r="E7" s="68" t="s">
        <v>201</v>
      </c>
      <c r="F7" s="68" t="s">
        <v>79</v>
      </c>
      <c r="G7" s="41">
        <v>47.41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2.75" customHeight="1">
      <c r="A9" s="2"/>
      <c r="B9" s="5" t="s">
        <v>485</v>
      </c>
      <c r="C9" s="70" t="s">
        <v>207</v>
      </c>
      <c r="E9" s="5" t="s">
        <v>37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2.75" customHeight="1" thickBot="1">
      <c r="A10" s="2"/>
      <c r="B10" s="2"/>
      <c r="C10" s="2"/>
      <c r="D10" s="2"/>
      <c r="E10" s="2"/>
      <c r="F10" s="4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2.75" customHeight="1" thickBot="1">
      <c r="A11" s="28" t="s">
        <v>208</v>
      </c>
      <c r="B11" s="7" t="s">
        <v>0</v>
      </c>
      <c r="C11" s="8" t="s">
        <v>1</v>
      </c>
      <c r="D11" s="9" t="s">
        <v>21</v>
      </c>
      <c r="E11" s="9" t="s">
        <v>22</v>
      </c>
      <c r="F11" s="9" t="s">
        <v>23</v>
      </c>
      <c r="G11" s="10" t="s">
        <v>24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7.25" customHeight="1">
      <c r="A12" s="12">
        <v>1</v>
      </c>
      <c r="B12" s="65" t="s">
        <v>160</v>
      </c>
      <c r="C12" s="66" t="s">
        <v>161</v>
      </c>
      <c r="D12" s="67">
        <v>40844</v>
      </c>
      <c r="E12" s="68" t="s">
        <v>201</v>
      </c>
      <c r="F12" s="68" t="s">
        <v>79</v>
      </c>
      <c r="G12" s="41">
        <v>51.17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7.25" customHeight="1">
      <c r="A13" s="12">
        <v>2</v>
      </c>
      <c r="B13" s="65" t="s">
        <v>179</v>
      </c>
      <c r="C13" s="66" t="s">
        <v>204</v>
      </c>
      <c r="D13" s="67" t="s">
        <v>426</v>
      </c>
      <c r="E13" s="68" t="s">
        <v>516</v>
      </c>
      <c r="F13" s="68" t="s">
        <v>101</v>
      </c>
      <c r="G13" s="41">
        <v>51.65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7.25" customHeight="1">
      <c r="A14" s="12">
        <v>3</v>
      </c>
      <c r="B14" s="65" t="s">
        <v>179</v>
      </c>
      <c r="C14" s="66" t="s">
        <v>429</v>
      </c>
      <c r="D14" s="67" t="s">
        <v>430</v>
      </c>
      <c r="E14" s="68" t="s">
        <v>516</v>
      </c>
      <c r="F14" s="68" t="s">
        <v>101</v>
      </c>
      <c r="G14" s="41">
        <v>53.78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7.25" customHeight="1">
      <c r="A15" s="12">
        <v>4</v>
      </c>
      <c r="B15" s="65" t="s">
        <v>371</v>
      </c>
      <c r="C15" s="66" t="s">
        <v>194</v>
      </c>
      <c r="D15" s="67">
        <v>41425</v>
      </c>
      <c r="E15" s="68" t="s">
        <v>201</v>
      </c>
      <c r="F15" s="68" t="s">
        <v>401</v>
      </c>
      <c r="G15" s="41">
        <v>55.83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2.75" customHeight="1">
      <c r="A16" s="12">
        <v>5</v>
      </c>
      <c r="B16" s="65" t="s">
        <v>192</v>
      </c>
      <c r="C16" s="66" t="s">
        <v>193</v>
      </c>
      <c r="D16" s="67">
        <v>41158</v>
      </c>
      <c r="E16" s="68" t="s">
        <v>201</v>
      </c>
      <c r="F16" s="68" t="s">
        <v>401</v>
      </c>
      <c r="G16" s="41">
        <v>56.91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2.75" customHeight="1">
      <c r="A17" s="2"/>
      <c r="G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2.75" customHeight="1">
      <c r="A18" s="2"/>
      <c r="G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2.75" customHeight="1">
      <c r="A19" s="2"/>
      <c r="G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2.75" customHeight="1">
      <c r="A20" s="2"/>
      <c r="G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2.75" customHeight="1">
      <c r="A21" s="2"/>
      <c r="B21" s="2"/>
      <c r="C21" s="2"/>
      <c r="D21" s="2"/>
      <c r="E21" s="2"/>
      <c r="F21" s="2"/>
      <c r="G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</sheetData>
  <sortState xmlns:xlrd2="http://schemas.microsoft.com/office/spreadsheetml/2017/richdata2" ref="A12:T16">
    <sortCondition ref="G12:G16"/>
  </sortState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3D5EB5-A9DB-47BE-8071-4E4BA12174C7}">
  <sheetPr>
    <tabColor rgb="FFFFFF00"/>
    <pageSetUpPr fitToPage="1"/>
  </sheetPr>
  <dimension ref="A1:T782"/>
  <sheetViews>
    <sheetView workbookViewId="0">
      <selection activeCell="G15" sqref="G15"/>
    </sheetView>
  </sheetViews>
  <sheetFormatPr defaultColWidth="13.33203125" defaultRowHeight="15" customHeight="1"/>
  <cols>
    <col min="1" max="1" width="5.5546875" style="3" customWidth="1"/>
    <col min="2" max="2" width="9.6640625" style="3" customWidth="1"/>
    <col min="3" max="3" width="12.77734375" style="3" bestFit="1" customWidth="1"/>
    <col min="4" max="4" width="10.33203125" style="3" bestFit="1" customWidth="1"/>
    <col min="5" max="5" width="14.33203125" style="3" bestFit="1" customWidth="1"/>
    <col min="6" max="6" width="19.5546875" style="3" bestFit="1" customWidth="1"/>
    <col min="7" max="7" width="6.6640625" style="3" customWidth="1"/>
    <col min="8" max="20" width="8.33203125" style="3" customWidth="1"/>
    <col min="21" max="16384" width="13.33203125" style="3"/>
  </cols>
  <sheetData>
    <row r="1" spans="1:20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2.75" customHeight="1">
      <c r="A4" s="2"/>
      <c r="B4" s="5" t="s">
        <v>485</v>
      </c>
      <c r="C4" s="70" t="s">
        <v>206</v>
      </c>
      <c r="E4" s="5" t="s">
        <v>114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2.75" customHeight="1" thickBot="1">
      <c r="A5" s="2"/>
      <c r="B5" s="2"/>
      <c r="C5" s="2"/>
      <c r="D5" s="2"/>
      <c r="E5" s="2"/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2.75" customHeight="1" thickBot="1">
      <c r="A6" s="28" t="s">
        <v>20</v>
      </c>
      <c r="B6" s="7" t="s">
        <v>0</v>
      </c>
      <c r="C6" s="8" t="s">
        <v>1</v>
      </c>
      <c r="D6" s="9" t="s">
        <v>21</v>
      </c>
      <c r="E6" s="9" t="s">
        <v>22</v>
      </c>
      <c r="F6" s="9" t="s">
        <v>23</v>
      </c>
      <c r="G6" s="10" t="s">
        <v>24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7.25" customHeight="1">
      <c r="A7" s="12">
        <v>1</v>
      </c>
      <c r="B7" s="65"/>
      <c r="C7" s="66"/>
      <c r="D7" s="67"/>
      <c r="E7" s="68"/>
      <c r="F7" s="68"/>
      <c r="G7" s="41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7.25" customHeight="1">
      <c r="A8" s="12">
        <v>2</v>
      </c>
      <c r="B8" s="65" t="s">
        <v>182</v>
      </c>
      <c r="C8" s="66" t="s">
        <v>183</v>
      </c>
      <c r="D8" s="67">
        <v>40836</v>
      </c>
      <c r="E8" s="68" t="s">
        <v>379</v>
      </c>
      <c r="F8" s="68" t="s">
        <v>79</v>
      </c>
      <c r="G8" s="41">
        <v>47.41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6.8" customHeight="1">
      <c r="A9" s="12">
        <v>3</v>
      </c>
      <c r="B9" s="65" t="s">
        <v>179</v>
      </c>
      <c r="C9" s="66" t="s">
        <v>204</v>
      </c>
      <c r="D9" s="67" t="s">
        <v>426</v>
      </c>
      <c r="E9" s="68" t="s">
        <v>427</v>
      </c>
      <c r="F9" s="68" t="s">
        <v>101</v>
      </c>
      <c r="G9" s="41">
        <v>51.65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2.75" customHeight="1">
      <c r="A11" s="2"/>
      <c r="B11" s="5" t="s">
        <v>485</v>
      </c>
      <c r="C11" s="70" t="s">
        <v>207</v>
      </c>
      <c r="E11" s="5" t="s">
        <v>37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2.75" customHeight="1" thickBot="1">
      <c r="A12" s="2"/>
      <c r="B12" s="2"/>
      <c r="C12" s="2"/>
      <c r="D12" s="2"/>
      <c r="E12" s="2"/>
      <c r="F12" s="40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2.75" customHeight="1" thickBot="1">
      <c r="A13" s="28" t="s">
        <v>20</v>
      </c>
      <c r="B13" s="7" t="s">
        <v>0</v>
      </c>
      <c r="C13" s="8" t="s">
        <v>1</v>
      </c>
      <c r="D13" s="9" t="s">
        <v>21</v>
      </c>
      <c r="E13" s="9" t="s">
        <v>22</v>
      </c>
      <c r="F13" s="9" t="s">
        <v>23</v>
      </c>
      <c r="G13" s="10" t="s">
        <v>24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7.25" customHeight="1">
      <c r="A14" s="12">
        <v>1</v>
      </c>
      <c r="B14" s="65" t="s">
        <v>179</v>
      </c>
      <c r="C14" s="66" t="s">
        <v>429</v>
      </c>
      <c r="D14" s="67" t="s">
        <v>430</v>
      </c>
      <c r="E14" s="68" t="s">
        <v>427</v>
      </c>
      <c r="F14" s="68" t="s">
        <v>101</v>
      </c>
      <c r="G14" s="41">
        <v>53.78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7.25" customHeight="1">
      <c r="A15" s="12">
        <v>2</v>
      </c>
      <c r="B15" s="65" t="s">
        <v>192</v>
      </c>
      <c r="C15" s="66" t="s">
        <v>193</v>
      </c>
      <c r="D15" s="67">
        <v>41158</v>
      </c>
      <c r="E15" s="68" t="s">
        <v>380</v>
      </c>
      <c r="F15" s="68" t="s">
        <v>401</v>
      </c>
      <c r="G15" s="41">
        <v>56.91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7.25" customHeight="1">
      <c r="A16" s="12">
        <v>3</v>
      </c>
      <c r="B16" s="65" t="s">
        <v>160</v>
      </c>
      <c r="C16" s="66" t="s">
        <v>161</v>
      </c>
      <c r="D16" s="67">
        <v>40844</v>
      </c>
      <c r="E16" s="68" t="s">
        <v>379</v>
      </c>
      <c r="F16" s="68" t="s">
        <v>79</v>
      </c>
      <c r="G16" s="41">
        <v>51.17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7.25" customHeight="1">
      <c r="A17" s="12">
        <v>4</v>
      </c>
      <c r="B17" s="65" t="s">
        <v>371</v>
      </c>
      <c r="C17" s="66" t="s">
        <v>194</v>
      </c>
      <c r="D17" s="67">
        <v>41425</v>
      </c>
      <c r="E17" s="68" t="s">
        <v>380</v>
      </c>
      <c r="F17" s="68" t="s">
        <v>401</v>
      </c>
      <c r="G17" s="41">
        <v>55.83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2.75" customHeight="1">
      <c r="A18" s="2"/>
      <c r="B18" s="2"/>
      <c r="C18" s="2"/>
      <c r="D18" s="2"/>
      <c r="E18" s="2"/>
      <c r="F18" s="2"/>
      <c r="G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2.75" customHeight="1">
      <c r="A19" s="2"/>
      <c r="G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2.75" customHeight="1">
      <c r="A20" s="2"/>
      <c r="G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2.75" customHeight="1">
      <c r="A21" s="2"/>
      <c r="G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2.75" customHeight="1">
      <c r="A22" s="2"/>
      <c r="G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2.75" customHeight="1">
      <c r="A23" s="2"/>
      <c r="B23" s="2"/>
      <c r="C23" s="2"/>
      <c r="D23" s="2"/>
      <c r="E23" s="2"/>
      <c r="F23" s="2"/>
      <c r="G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</sheetData>
  <printOptions horizontalCentered="1"/>
  <pageMargins left="0.59055118110236227" right="0.19685039370078741" top="0.39370078740157483" bottom="0.39370078740157483" header="0" footer="0"/>
  <pageSetup fitToWidth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783A8-4C6D-4884-AC58-51D91D0DE887}">
  <sheetPr>
    <tabColor rgb="FFFFFF00"/>
  </sheetPr>
  <dimension ref="A1:AD1013"/>
  <sheetViews>
    <sheetView topLeftCell="A2"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10.33203125" style="3" customWidth="1"/>
    <col min="3" max="3" width="12.77734375" style="3" bestFit="1" customWidth="1"/>
    <col min="4" max="4" width="10.33203125" style="3" customWidth="1"/>
    <col min="5" max="5" width="13.33203125" style="3" bestFit="1" customWidth="1"/>
    <col min="6" max="6" width="10.33203125" style="3" bestFit="1" customWidth="1"/>
    <col min="7" max="8" width="6.77734375" style="3" customWidth="1"/>
    <col min="9" max="9" width="6.6640625" style="3" customWidth="1"/>
    <col min="10" max="10" width="3.109375" style="3" hidden="1" customWidth="1"/>
    <col min="11" max="13" width="6.6640625" style="3" customWidth="1"/>
    <col min="14" max="14" width="8.44140625" style="3" bestFit="1" customWidth="1"/>
    <col min="15" max="15" width="4.44140625" style="3" bestFit="1" customWidth="1"/>
    <col min="16" max="21" width="7.6640625" style="3" customWidth="1"/>
    <col min="22" max="16384" width="13.33203125" style="3"/>
  </cols>
  <sheetData>
    <row r="1" spans="1:30" ht="21">
      <c r="A1" s="1" t="s">
        <v>118</v>
      </c>
      <c r="B1" s="2"/>
      <c r="C1" s="2"/>
      <c r="D1" s="2"/>
      <c r="E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30" ht="12.75" customHeight="1">
      <c r="A2" s="2"/>
      <c r="B2" s="2"/>
      <c r="C2" s="2"/>
      <c r="D2" s="2"/>
      <c r="E2" s="2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30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30" ht="12" customHeight="1">
      <c r="A4" s="2"/>
      <c r="B4" s="2"/>
      <c r="C4" s="5" t="s">
        <v>220</v>
      </c>
      <c r="D4" s="5"/>
      <c r="E4" s="5" t="s">
        <v>37</v>
      </c>
      <c r="F4" s="5"/>
      <c r="G4" s="2"/>
      <c r="H4" s="2"/>
      <c r="I4" s="2"/>
      <c r="J4" s="2"/>
      <c r="K4" s="2"/>
      <c r="L4" s="2"/>
      <c r="M4" s="2"/>
      <c r="N4" s="2"/>
      <c r="O4" s="2"/>
    </row>
    <row r="5" spans="1:30" ht="12" customHeight="1" thickBot="1">
      <c r="A5" s="2"/>
      <c r="B5" s="2"/>
      <c r="C5" s="2"/>
      <c r="D5" s="2"/>
      <c r="E5" s="2"/>
      <c r="F5" s="2"/>
      <c r="G5" s="322" t="s">
        <v>219</v>
      </c>
      <c r="H5" s="323"/>
      <c r="I5" s="323"/>
      <c r="J5" s="323"/>
      <c r="K5" s="323"/>
      <c r="L5" s="323"/>
      <c r="M5" s="324"/>
      <c r="N5" s="2"/>
      <c r="O5" s="2"/>
    </row>
    <row r="6" spans="1:30" ht="12" customHeight="1" thickBot="1">
      <c r="A6" s="28" t="s">
        <v>208</v>
      </c>
      <c r="B6" s="35" t="s">
        <v>0</v>
      </c>
      <c r="C6" s="36" t="s">
        <v>1</v>
      </c>
      <c r="D6" s="270" t="s">
        <v>21</v>
      </c>
      <c r="E6" s="37" t="s">
        <v>22</v>
      </c>
      <c r="F6" s="37" t="s">
        <v>23</v>
      </c>
      <c r="G6" s="271" t="s">
        <v>28</v>
      </c>
      <c r="H6" s="271" t="s">
        <v>31</v>
      </c>
      <c r="I6" s="271" t="s">
        <v>32</v>
      </c>
      <c r="J6" s="272" t="s">
        <v>213</v>
      </c>
      <c r="K6" s="271" t="s">
        <v>33</v>
      </c>
      <c r="L6" s="273" t="s">
        <v>218</v>
      </c>
      <c r="M6" s="271" t="s">
        <v>217</v>
      </c>
      <c r="N6" s="274" t="s">
        <v>212</v>
      </c>
      <c r="O6" s="275" t="s">
        <v>30</v>
      </c>
    </row>
    <row r="7" spans="1:30" customFormat="1" ht="16.8" customHeight="1">
      <c r="A7" s="133">
        <v>1</v>
      </c>
      <c r="B7" s="126" t="s">
        <v>216</v>
      </c>
      <c r="C7" s="123" t="s">
        <v>85</v>
      </c>
      <c r="D7" s="122">
        <v>41045</v>
      </c>
      <c r="E7" s="125" t="s">
        <v>201</v>
      </c>
      <c r="F7" s="124" t="s">
        <v>83</v>
      </c>
      <c r="G7" s="121">
        <v>4.25</v>
      </c>
      <c r="H7" s="121">
        <v>4.28</v>
      </c>
      <c r="I7" s="121">
        <v>4.3499999999999996</v>
      </c>
      <c r="J7" s="132"/>
      <c r="K7" s="121">
        <v>4.34</v>
      </c>
      <c r="L7" s="131">
        <v>4.25</v>
      </c>
      <c r="M7" s="120">
        <v>4.3600000000000003</v>
      </c>
      <c r="N7" s="130">
        <f>MAX(G7:I7,K7:M7)</f>
        <v>4.3600000000000003</v>
      </c>
      <c r="O7" s="119" t="str">
        <f>IF(ISBLANK(N7),"",IF(N7&lt;3.6,"",IF(N7&gt;=6.62,"TSM",IF(N7&gt;=6.3,"SM",IF(N7&gt;=6,"KSM",IF(N7&gt;=5.6,"I A",IF(N7&gt;=5.15,"II A",IF(N7&gt;=4.6,"III A",IF(N7&gt;=4.2,"I JA",IF(N7&gt;=3.85,"II JA",IF(N7&gt;=3.6,"III JA")))))))))))</f>
        <v>I JA</v>
      </c>
    </row>
    <row r="8" spans="1:30" customFormat="1" ht="10.199999999999999" customHeight="1" thickBot="1">
      <c r="A8" s="111"/>
      <c r="B8" s="118"/>
      <c r="C8" s="117"/>
      <c r="D8" s="116"/>
      <c r="E8" s="115"/>
      <c r="F8" s="114"/>
      <c r="G8" s="109">
        <v>-1.9</v>
      </c>
      <c r="H8" s="109">
        <v>-3.3</v>
      </c>
      <c r="I8" s="109">
        <v>-1.7</v>
      </c>
      <c r="J8" s="110"/>
      <c r="K8" s="109">
        <v>0.8</v>
      </c>
      <c r="L8" s="128">
        <v>-1.4</v>
      </c>
      <c r="M8" s="108">
        <v>-1.2</v>
      </c>
      <c r="N8" s="107"/>
      <c r="O8" s="106"/>
    </row>
    <row r="9" spans="1:30" customFormat="1" ht="16.8" customHeight="1">
      <c r="A9" s="133">
        <v>2</v>
      </c>
      <c r="B9" s="126" t="s">
        <v>12</v>
      </c>
      <c r="C9" s="123" t="s">
        <v>205</v>
      </c>
      <c r="D9" s="122" t="s">
        <v>433</v>
      </c>
      <c r="E9" s="125" t="s">
        <v>428</v>
      </c>
      <c r="F9" s="124" t="s">
        <v>101</v>
      </c>
      <c r="G9" s="121">
        <v>4.1399999999999997</v>
      </c>
      <c r="H9" s="121">
        <v>4.18</v>
      </c>
      <c r="I9" s="121">
        <v>4.25</v>
      </c>
      <c r="J9" s="132"/>
      <c r="K9" s="121">
        <v>4.1100000000000003</v>
      </c>
      <c r="L9" s="131">
        <v>4.1500000000000004</v>
      </c>
      <c r="M9" s="120">
        <v>4.32</v>
      </c>
      <c r="N9" s="130">
        <f>MAX(G9:I9,K9:M9)</f>
        <v>4.32</v>
      </c>
      <c r="O9" s="119" t="str">
        <f>IF(ISBLANK(N9),"",IF(N9&lt;3.6,"",IF(N9&gt;=6.62,"TSM",IF(N9&gt;=6.3,"SM",IF(N9&gt;=6,"KSM",IF(N9&gt;=5.6,"I A",IF(N9&gt;=5.15,"II A",IF(N9&gt;=4.6,"III A",IF(N9&gt;=4.2,"I JA",IF(N9&gt;=3.85,"II JA",IF(N9&gt;=3.6,"III JA")))))))))))</f>
        <v>I JA</v>
      </c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customFormat="1" ht="10.199999999999999" customHeight="1" thickBot="1">
      <c r="A10" s="111"/>
      <c r="B10" s="118"/>
      <c r="C10" s="117"/>
      <c r="D10" s="116"/>
      <c r="E10" s="115"/>
      <c r="F10" s="114"/>
      <c r="G10" s="109">
        <v>-4.5999999999999996</v>
      </c>
      <c r="H10" s="109">
        <v>1.2</v>
      </c>
      <c r="I10" s="109">
        <v>-2</v>
      </c>
      <c r="J10" s="110"/>
      <c r="K10" s="109">
        <v>-0.5</v>
      </c>
      <c r="L10" s="128">
        <v>0</v>
      </c>
      <c r="M10" s="108">
        <v>-0.8</v>
      </c>
      <c r="N10" s="107"/>
      <c r="O10" s="106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customFormat="1" ht="16.8" customHeight="1">
      <c r="A11" s="133">
        <v>3</v>
      </c>
      <c r="B11" s="126" t="s">
        <v>371</v>
      </c>
      <c r="C11" s="123" t="s">
        <v>151</v>
      </c>
      <c r="D11" s="122">
        <v>40752</v>
      </c>
      <c r="E11" s="125" t="s">
        <v>369</v>
      </c>
      <c r="F11" s="124" t="s">
        <v>370</v>
      </c>
      <c r="G11" s="121" t="s">
        <v>512</v>
      </c>
      <c r="H11" s="121" t="s">
        <v>512</v>
      </c>
      <c r="I11" s="121">
        <v>4.17</v>
      </c>
      <c r="J11" s="145"/>
      <c r="K11" s="121">
        <v>3.64</v>
      </c>
      <c r="L11" s="276">
        <v>4</v>
      </c>
      <c r="M11" s="120" t="s">
        <v>512</v>
      </c>
      <c r="N11" s="277">
        <v>4.17</v>
      </c>
      <c r="O11" s="119" t="str">
        <f>IF(ISBLANK(N9),"",IF(N9&lt;3.6,"",IF(N9&gt;=6.62,"TSM",IF(N9&gt;=6.3,"SM",IF(N9&gt;=6,"KSM",IF(N9&gt;=5.6,"I A",IF(N9&gt;=5.15,"II A",IF(N9&gt;=4.6,"III A",IF(N9&gt;=4.2,"I JA",IF(N9&gt;=3.85,"II JA",IF(N9&gt;=3.6,"III JA")))))))))))</f>
        <v>I JA</v>
      </c>
    </row>
    <row r="12" spans="1:30" customFormat="1" ht="10.199999999999999" customHeight="1" thickBot="1">
      <c r="A12" s="111"/>
      <c r="B12" s="118"/>
      <c r="C12" s="117"/>
      <c r="D12" s="116"/>
      <c r="E12" s="115"/>
      <c r="F12" s="114"/>
      <c r="G12" s="129" t="s">
        <v>215</v>
      </c>
      <c r="H12" s="129" t="s">
        <v>215</v>
      </c>
      <c r="I12" s="109">
        <v>-1.6</v>
      </c>
      <c r="J12" s="110"/>
      <c r="K12" s="109">
        <v>-0.9</v>
      </c>
      <c r="L12" s="128">
        <v>-3.7</v>
      </c>
      <c r="M12" s="129" t="s">
        <v>215</v>
      </c>
      <c r="N12" s="107"/>
      <c r="O12" s="106"/>
    </row>
    <row r="13" spans="1:30" customFormat="1" ht="16.8" customHeight="1">
      <c r="A13" s="133">
        <v>4</v>
      </c>
      <c r="B13" s="126" t="s">
        <v>18</v>
      </c>
      <c r="C13" s="123" t="s">
        <v>355</v>
      </c>
      <c r="D13" s="122">
        <v>41172</v>
      </c>
      <c r="E13" s="125" t="s">
        <v>356</v>
      </c>
      <c r="F13" s="124" t="s">
        <v>357</v>
      </c>
      <c r="G13" s="121">
        <v>3.97</v>
      </c>
      <c r="H13" s="121" t="s">
        <v>512</v>
      </c>
      <c r="I13" s="121">
        <v>4.03</v>
      </c>
      <c r="J13" s="132"/>
      <c r="K13" s="121" t="s">
        <v>512</v>
      </c>
      <c r="L13" s="131">
        <v>4.12</v>
      </c>
      <c r="M13" s="120" t="s">
        <v>512</v>
      </c>
      <c r="N13" s="130">
        <f>MAX(G13:I13,K13:M13)</f>
        <v>4.12</v>
      </c>
      <c r="O13" s="119" t="str">
        <f>IF(ISBLANK(N13),"",IF(N13&lt;3.6,"",IF(N13&gt;=6.62,"TSM",IF(N13&gt;=6.3,"SM",IF(N13&gt;=6,"KSM",IF(N13&gt;=5.6,"I A",IF(N13&gt;=5.15,"II A",IF(N13&gt;=4.6,"III A",IF(N13&gt;=4.2,"I JA",IF(N13&gt;=3.85,"II JA",IF(N13&gt;=3.6,"III JA")))))))))))</f>
        <v>II JA</v>
      </c>
    </row>
    <row r="14" spans="1:30" customFormat="1" ht="10.199999999999999" customHeight="1" thickBot="1">
      <c r="A14" s="111"/>
      <c r="B14" s="118"/>
      <c r="C14" s="117"/>
      <c r="D14" s="116"/>
      <c r="E14" s="115"/>
      <c r="F14" s="114"/>
      <c r="G14" s="109">
        <v>-1.9</v>
      </c>
      <c r="H14" s="109">
        <v>-2</v>
      </c>
      <c r="I14" s="109">
        <v>-2.4</v>
      </c>
      <c r="J14" s="110"/>
      <c r="K14" s="109">
        <v>-3.9</v>
      </c>
      <c r="L14" s="128">
        <v>0</v>
      </c>
      <c r="M14" s="108">
        <v>-1.6</v>
      </c>
      <c r="N14" s="107"/>
      <c r="O14" s="278" t="str">
        <f t="shared" ref="O14:O17" si="0">IF(ISBLANK(N14),"",IF(N14&lt;3.6,"",IF(N14&gt;=6.62,"TSM",IF(N14&gt;=6.3,"SM",IF(N14&gt;=6,"KSM",IF(N14&gt;=5.6,"I A",IF(N14&gt;=5.15,"II A",IF(N14&gt;=4.6,"III A",IF(N14&gt;=4.2,"I JA",IF(N14&gt;=3.85,"II JA",IF(N14&gt;=3.6,"III JA")))))))))))</f>
        <v/>
      </c>
    </row>
    <row r="15" spans="1:30" customFormat="1" ht="16.8" customHeight="1">
      <c r="A15" s="133">
        <v>5</v>
      </c>
      <c r="B15" s="126" t="s">
        <v>68</v>
      </c>
      <c r="C15" s="123" t="s">
        <v>358</v>
      </c>
      <c r="D15" s="122">
        <v>41178</v>
      </c>
      <c r="E15" s="125" t="s">
        <v>356</v>
      </c>
      <c r="F15" s="124" t="s">
        <v>357</v>
      </c>
      <c r="G15" s="121">
        <v>4.1100000000000003</v>
      </c>
      <c r="H15" s="121" t="s">
        <v>512</v>
      </c>
      <c r="I15" s="121">
        <v>4.08</v>
      </c>
      <c r="J15" s="132"/>
      <c r="K15" s="121">
        <v>3.65</v>
      </c>
      <c r="L15" s="131">
        <v>3.94</v>
      </c>
      <c r="M15" s="120">
        <v>3.87</v>
      </c>
      <c r="N15" s="130">
        <f>MAX(G15:I15,K15:M15)</f>
        <v>4.1100000000000003</v>
      </c>
      <c r="O15" s="119" t="str">
        <f t="shared" si="0"/>
        <v>II JA</v>
      </c>
    </row>
    <row r="16" spans="1:30" customFormat="1" ht="10.199999999999999" customHeight="1" thickBot="1">
      <c r="A16" s="111"/>
      <c r="B16" s="118"/>
      <c r="C16" s="117"/>
      <c r="D16" s="116"/>
      <c r="E16" s="115"/>
      <c r="F16" s="114"/>
      <c r="G16" s="109">
        <v>-1.9</v>
      </c>
      <c r="H16" s="109">
        <v>-5.9</v>
      </c>
      <c r="I16" s="109">
        <v>-3.4</v>
      </c>
      <c r="J16" s="110"/>
      <c r="K16" s="109">
        <v>-2.8</v>
      </c>
      <c r="L16" s="128">
        <v>-2.8</v>
      </c>
      <c r="M16" s="108">
        <v>-1.5</v>
      </c>
      <c r="N16" s="107"/>
      <c r="O16" s="278" t="str">
        <f t="shared" si="0"/>
        <v/>
      </c>
    </row>
    <row r="17" spans="1:15" customFormat="1" ht="16.8" customHeight="1">
      <c r="A17" s="133">
        <v>6</v>
      </c>
      <c r="B17" s="126" t="s">
        <v>335</v>
      </c>
      <c r="C17" s="123" t="s">
        <v>336</v>
      </c>
      <c r="D17" s="122" t="s">
        <v>165</v>
      </c>
      <c r="E17" s="125" t="s">
        <v>166</v>
      </c>
      <c r="F17" s="124" t="s">
        <v>167</v>
      </c>
      <c r="G17" s="121">
        <v>3.55</v>
      </c>
      <c r="H17" s="121">
        <v>3.57</v>
      </c>
      <c r="I17" s="121">
        <v>3.83</v>
      </c>
      <c r="J17" s="132"/>
      <c r="K17" s="121">
        <v>3.94</v>
      </c>
      <c r="L17" s="131">
        <v>3.99</v>
      </c>
      <c r="M17" s="120">
        <v>3.96</v>
      </c>
      <c r="N17" s="130">
        <f>MAX(G17:I17,K17:M17)</f>
        <v>3.99</v>
      </c>
      <c r="O17" s="119" t="str">
        <f t="shared" si="0"/>
        <v>II JA</v>
      </c>
    </row>
    <row r="18" spans="1:15" customFormat="1" ht="10.199999999999999" customHeight="1">
      <c r="A18" s="279"/>
      <c r="B18" s="118"/>
      <c r="C18" s="117"/>
      <c r="D18" s="116"/>
      <c r="E18" s="115"/>
      <c r="F18" s="114"/>
      <c r="G18" s="109">
        <v>-4.4000000000000004</v>
      </c>
      <c r="H18" s="109">
        <v>-2</v>
      </c>
      <c r="I18" s="109">
        <v>-0.5</v>
      </c>
      <c r="J18" s="110"/>
      <c r="K18" s="109">
        <v>-1</v>
      </c>
      <c r="L18" s="128">
        <v>-1.9</v>
      </c>
      <c r="M18" s="108">
        <v>-1.1000000000000001</v>
      </c>
      <c r="N18" s="107"/>
      <c r="O18" s="106"/>
    </row>
    <row r="19" spans="1:15" customFormat="1" ht="16.8" customHeight="1">
      <c r="A19" s="13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 customFormat="1" ht="10.199999999999999" customHeight="1">
      <c r="A20" s="13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 ht="12" customHeight="1"/>
    <row r="22" spans="1:15" ht="12" customHeight="1"/>
    <row r="23" spans="1:15" ht="12" customHeight="1"/>
    <row r="24" spans="1:15" ht="12" customHeight="1"/>
    <row r="25" spans="1:15" ht="12" customHeight="1"/>
    <row r="26" spans="1:15" ht="12" customHeight="1"/>
    <row r="27" spans="1:15" ht="12" customHeight="1"/>
    <row r="28" spans="1:15" ht="12" customHeight="1"/>
    <row r="29" spans="1:15" ht="12" customHeight="1"/>
    <row r="30" spans="1:15" ht="12" customHeight="1"/>
    <row r="31" spans="1:15" ht="12" customHeight="1"/>
    <row r="32" spans="1:15" ht="12" customHeight="1"/>
    <row r="33" ht="12" customHeight="1"/>
    <row r="34" ht="12" customHeight="1"/>
    <row r="35" ht="12" customHeight="1"/>
    <row r="36" ht="13.2" customHeight="1"/>
    <row r="37" ht="13.2" customHeight="1"/>
    <row r="38" ht="13.2" customHeight="1"/>
    <row r="39" ht="13.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  <row r="1001" ht="12" customHeight="1"/>
    <row r="1002" ht="12" customHeight="1"/>
    <row r="1003" ht="12" customHeight="1"/>
    <row r="1004" ht="12" customHeight="1"/>
    <row r="1005" ht="12" customHeight="1"/>
    <row r="1006" ht="12" customHeight="1"/>
    <row r="1007" ht="12" customHeight="1"/>
    <row r="1008" ht="12" customHeight="1"/>
    <row r="1009" ht="12" customHeight="1"/>
    <row r="1010" ht="12" customHeight="1"/>
    <row r="1011" ht="12" customHeight="1"/>
    <row r="1012" ht="12" customHeight="1"/>
    <row r="1013" ht="12" customHeight="1"/>
  </sheetData>
  <mergeCells count="1">
    <mergeCell ref="G5:M5"/>
  </mergeCells>
  <pageMargins left="0.69" right="0.75" top="1" bottom="0.81" header="0" footer="0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36D51-E3CB-4395-ACCB-AFC397B1618B}">
  <sheetPr>
    <tabColor rgb="FFFFFF00"/>
  </sheetPr>
  <dimension ref="A1:V949"/>
  <sheetViews>
    <sheetView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10.21875" style="3" customWidth="1"/>
    <col min="3" max="3" width="11.88671875" style="3" bestFit="1" customWidth="1"/>
    <col min="4" max="4" width="10.33203125" style="3" bestFit="1" customWidth="1"/>
    <col min="5" max="5" width="12" style="3" bestFit="1" customWidth="1"/>
    <col min="6" max="6" width="10.33203125" style="3" bestFit="1" customWidth="1"/>
    <col min="7" max="9" width="5.88671875" style="3" customWidth="1"/>
    <col min="10" max="10" width="3.109375" style="3" hidden="1" customWidth="1"/>
    <col min="11" max="14" width="6" style="3" customWidth="1"/>
    <col min="15" max="15" width="6.44140625" style="3" customWidth="1"/>
    <col min="16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220</v>
      </c>
      <c r="D4" s="5"/>
      <c r="E4" s="5" t="s">
        <v>114</v>
      </c>
      <c r="F4" s="5"/>
      <c r="G4" s="2"/>
      <c r="H4" s="2"/>
      <c r="I4" s="2"/>
      <c r="J4" s="2"/>
      <c r="K4" s="2"/>
      <c r="L4" s="2"/>
      <c r="M4" s="2"/>
      <c r="N4" s="2"/>
    </row>
    <row r="5" spans="1:22" ht="12" customHeight="1" thickBot="1">
      <c r="A5" s="2"/>
      <c r="B5" s="2"/>
      <c r="C5" s="2"/>
      <c r="D5" s="2"/>
      <c r="E5" s="2"/>
      <c r="F5" s="2"/>
      <c r="G5" s="322" t="s">
        <v>219</v>
      </c>
      <c r="H5" s="323"/>
      <c r="I5" s="323"/>
      <c r="J5" s="323"/>
      <c r="K5" s="323"/>
      <c r="L5" s="323"/>
      <c r="M5" s="324"/>
      <c r="N5" s="2"/>
    </row>
    <row r="6" spans="1:22" ht="12" customHeight="1" thickBot="1">
      <c r="A6" s="28" t="s">
        <v>208</v>
      </c>
      <c r="B6" s="156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135" t="s">
        <v>28</v>
      </c>
      <c r="H6" s="135" t="s">
        <v>31</v>
      </c>
      <c r="I6" s="135" t="s">
        <v>32</v>
      </c>
      <c r="J6" s="136" t="s">
        <v>213</v>
      </c>
      <c r="K6" s="135" t="s">
        <v>33</v>
      </c>
      <c r="L6" s="135" t="s">
        <v>218</v>
      </c>
      <c r="M6" s="135" t="s">
        <v>217</v>
      </c>
      <c r="N6" s="38" t="s">
        <v>212</v>
      </c>
      <c r="O6" s="105" t="s">
        <v>30</v>
      </c>
    </row>
    <row r="7" spans="1:22" customFormat="1" thickBot="1">
      <c r="A7" s="155">
        <v>1</v>
      </c>
      <c r="B7" s="152" t="s">
        <v>2</v>
      </c>
      <c r="C7" s="151" t="s">
        <v>222</v>
      </c>
      <c r="D7" s="150">
        <v>40755</v>
      </c>
      <c r="E7" s="149" t="s">
        <v>201</v>
      </c>
      <c r="F7" s="148" t="s">
        <v>79</v>
      </c>
      <c r="G7" s="280">
        <v>5.26</v>
      </c>
      <c r="H7" s="280" t="s">
        <v>512</v>
      </c>
      <c r="I7" s="280" t="s">
        <v>512</v>
      </c>
      <c r="J7" s="281"/>
      <c r="K7" s="280" t="s">
        <v>512</v>
      </c>
      <c r="L7" s="280">
        <v>5.68</v>
      </c>
      <c r="M7" s="282">
        <v>5.68</v>
      </c>
      <c r="N7" s="130">
        <f>MAX(G7:I7,K7:M7)</f>
        <v>5.68</v>
      </c>
      <c r="O7" s="154" t="str">
        <f>IF(ISBLANK(N7),"",IF(N7&lt;4,"",IF(N7&gt;=8.05,"TSM",IF(N7&gt;=7.65,"SM",IF(N7&gt;=7.2,"KSM",IF(N7&gt;=6.7,"I A",IF(N7&gt;=6.2,"II A",IF(N7&gt;=5.6,"III A",IF(N7&gt;=5,"I JA",IF(N7&gt;=4.45,"II JA",IF(N7&gt;=4,"III JA")))))))))))</f>
        <v>III A</v>
      </c>
    </row>
    <row r="8" spans="1:22" customFormat="1" thickBot="1">
      <c r="A8" s="153"/>
      <c r="B8" s="118"/>
      <c r="C8" s="117"/>
      <c r="D8" s="116"/>
      <c r="E8" s="115"/>
      <c r="F8" s="114"/>
      <c r="G8" s="109">
        <v>-0.9</v>
      </c>
      <c r="H8" s="109">
        <v>-2.6</v>
      </c>
      <c r="I8" s="109">
        <v>0.2</v>
      </c>
      <c r="J8" s="110"/>
      <c r="K8" s="109">
        <v>-2.9</v>
      </c>
      <c r="L8" s="109">
        <v>-2.4</v>
      </c>
      <c r="M8" s="108">
        <v>-1.1000000000000001</v>
      </c>
      <c r="N8" s="130"/>
      <c r="O8" s="146"/>
    </row>
    <row r="9" spans="1:22" customFormat="1" thickBot="1">
      <c r="A9" s="138">
        <v>2</v>
      </c>
      <c r="B9" s="152" t="s">
        <v>44</v>
      </c>
      <c r="C9" s="151" t="s">
        <v>361</v>
      </c>
      <c r="D9" s="150">
        <v>40945</v>
      </c>
      <c r="E9" s="149" t="s">
        <v>356</v>
      </c>
      <c r="F9" s="148" t="s">
        <v>357</v>
      </c>
      <c r="G9" s="280">
        <v>4.7300000000000004</v>
      </c>
      <c r="H9" s="280">
        <v>4.74</v>
      </c>
      <c r="I9" s="280" t="s">
        <v>512</v>
      </c>
      <c r="J9" s="281"/>
      <c r="K9" s="282" t="s">
        <v>512</v>
      </c>
      <c r="L9" s="280">
        <v>4.58</v>
      </c>
      <c r="M9" s="282">
        <v>4.71</v>
      </c>
      <c r="N9" s="130">
        <f>MAX(G9:I9,K9:M9)</f>
        <v>4.74</v>
      </c>
      <c r="O9" s="147" t="str">
        <f>IF(ISBLANK(N9),"",IF(N9&lt;4,"",IF(N9&gt;=8.05,"TSM",IF(N9&gt;=7.65,"SM",IF(N9&gt;=7.2,"KSM",IF(N9&gt;=6.7,"I A",IF(N9&gt;=6.2,"II A",IF(N9&gt;=5.6,"III A",IF(N9&gt;=5,"I JA",IF(N9&gt;=4.45,"II JA",IF(N9&gt;=4,"III JA")))))))))))</f>
        <v>II JA</v>
      </c>
    </row>
    <row r="10" spans="1:22" customFormat="1" ht="15.6">
      <c r="A10" s="111"/>
      <c r="B10" s="118"/>
      <c r="C10" s="117"/>
      <c r="D10" s="116"/>
      <c r="E10" s="115"/>
      <c r="F10" s="114"/>
      <c r="G10" s="109">
        <v>0</v>
      </c>
      <c r="H10" s="109">
        <v>-1.9</v>
      </c>
      <c r="I10" s="109">
        <v>-1.5</v>
      </c>
      <c r="J10" s="110"/>
      <c r="K10" s="129" t="s">
        <v>215</v>
      </c>
      <c r="L10" s="109">
        <v>-2.4</v>
      </c>
      <c r="M10" s="108">
        <v>-1.8</v>
      </c>
      <c r="N10" s="130"/>
      <c r="O10" s="146"/>
    </row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</sheetData>
  <mergeCells count="1">
    <mergeCell ref="G5:M5"/>
  </mergeCells>
  <pageMargins left="0.69" right="0.75" top="1" bottom="0.81" header="0" footer="0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45091-6DE4-497B-9DA3-D08BAD5ACDA8}">
  <sheetPr>
    <tabColor rgb="FFFFFF00"/>
  </sheetPr>
  <dimension ref="A1:V880"/>
  <sheetViews>
    <sheetView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9.5546875" style="3" bestFit="1" customWidth="1"/>
    <col min="3" max="3" width="12.21875" style="3" bestFit="1" customWidth="1"/>
    <col min="4" max="4" width="10.33203125" style="3" customWidth="1"/>
    <col min="5" max="5" width="12" style="3" bestFit="1" customWidth="1"/>
    <col min="6" max="6" width="10.33203125" style="3" bestFit="1" customWidth="1"/>
    <col min="7" max="9" width="5.5546875" style="3" customWidth="1"/>
    <col min="10" max="10" width="4.33203125" style="3" hidden="1" customWidth="1"/>
    <col min="11" max="13" width="5.5546875" style="3" customWidth="1"/>
    <col min="14" max="14" width="6" style="3" customWidth="1"/>
    <col min="15" max="15" width="6.44140625" style="3" customWidth="1"/>
    <col min="16" max="25" width="7.6640625" style="3" customWidth="1"/>
    <col min="26" max="16384" width="13.33203125" style="3"/>
  </cols>
  <sheetData>
    <row r="1" spans="1:22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/>
      <c r="B2" s="2"/>
      <c r="C2" s="2"/>
      <c r="D2" s="2"/>
      <c r="E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" customHeight="1">
      <c r="A4" s="2"/>
      <c r="B4" s="2"/>
      <c r="C4" s="5" t="s">
        <v>220</v>
      </c>
      <c r="D4" s="5"/>
      <c r="E4" s="5" t="s">
        <v>115</v>
      </c>
      <c r="F4" s="5"/>
      <c r="G4" s="2"/>
      <c r="H4" s="2"/>
      <c r="I4" s="2"/>
      <c r="J4" s="2"/>
      <c r="K4" s="2"/>
      <c r="L4" s="2"/>
      <c r="M4" s="2"/>
      <c r="N4" s="2"/>
    </row>
    <row r="5" spans="1:22" ht="12" customHeight="1" thickBot="1">
      <c r="A5" s="2"/>
      <c r="B5" s="2"/>
      <c r="C5" s="2"/>
      <c r="D5" s="2"/>
      <c r="E5" s="2"/>
      <c r="F5" s="2"/>
      <c r="G5" s="322" t="s">
        <v>219</v>
      </c>
      <c r="H5" s="323"/>
      <c r="I5" s="323"/>
      <c r="J5" s="323"/>
      <c r="K5" s="323"/>
      <c r="L5" s="323"/>
      <c r="M5" s="324"/>
      <c r="N5" s="2"/>
    </row>
    <row r="6" spans="1:22" ht="12" customHeight="1" thickBot="1">
      <c r="A6" s="28" t="s">
        <v>208</v>
      </c>
      <c r="B6" s="156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135" t="s">
        <v>28</v>
      </c>
      <c r="H6" s="135" t="s">
        <v>31</v>
      </c>
      <c r="I6" s="135" t="s">
        <v>32</v>
      </c>
      <c r="J6" s="136" t="s">
        <v>213</v>
      </c>
      <c r="K6" s="135" t="s">
        <v>33</v>
      </c>
      <c r="L6" s="135" t="s">
        <v>218</v>
      </c>
      <c r="M6" s="135" t="s">
        <v>217</v>
      </c>
      <c r="N6" s="38" t="s">
        <v>212</v>
      </c>
      <c r="O6" s="105" t="s">
        <v>30</v>
      </c>
    </row>
    <row r="7" spans="1:22" customFormat="1" ht="15.6">
      <c r="A7" s="155">
        <v>1</v>
      </c>
      <c r="B7" s="142" t="s">
        <v>81</v>
      </c>
      <c r="C7" s="141" t="s">
        <v>302</v>
      </c>
      <c r="D7" s="140">
        <v>40079</v>
      </c>
      <c r="E7" s="157" t="s">
        <v>297</v>
      </c>
      <c r="F7" s="139" t="s">
        <v>299</v>
      </c>
      <c r="G7" s="121">
        <v>5.46</v>
      </c>
      <c r="H7" s="121">
        <v>5.78</v>
      </c>
      <c r="I7" s="121">
        <v>5.74</v>
      </c>
      <c r="J7" s="113"/>
      <c r="K7" s="121">
        <v>5.59</v>
      </c>
      <c r="L7" s="129" t="s">
        <v>215</v>
      </c>
      <c r="M7" s="129" t="s">
        <v>215</v>
      </c>
      <c r="N7" s="130">
        <f>MAX(G7:I7,K7:M7)</f>
        <v>5.78</v>
      </c>
      <c r="O7" s="154" t="str">
        <f>IF(ISBLANK(N7),"",IF(N7&lt;4,"",IF(N7&gt;=8.05,"TSM",IF(N7&gt;=7.65,"SM",IF(N7&gt;=7.2,"KSM",IF(N7&gt;=6.7,"I A",IF(N7&gt;=6.2,"II A",IF(N7&gt;=5.6,"III A",IF(N7&gt;=5,"I JA",IF(N7&gt;=4.45,"II JA",IF(N7&gt;=4,"III JA")))))))))))</f>
        <v>III A</v>
      </c>
    </row>
    <row r="8" spans="1:22" customFormat="1" ht="14.4">
      <c r="A8" s="153"/>
      <c r="B8" s="118"/>
      <c r="C8" s="117"/>
      <c r="D8" s="116"/>
      <c r="E8" s="115"/>
      <c r="F8" s="114"/>
      <c r="G8" s="283">
        <v>-1.6</v>
      </c>
      <c r="H8" s="109">
        <v>-2.6</v>
      </c>
      <c r="I8" s="109">
        <v>-1.1000000000000001</v>
      </c>
      <c r="J8" s="110"/>
      <c r="K8" s="109">
        <v>-1.4</v>
      </c>
      <c r="L8" s="109" t="s">
        <v>512</v>
      </c>
      <c r="M8" s="108" t="s">
        <v>512</v>
      </c>
      <c r="N8" s="107"/>
      <c r="O8" s="146"/>
    </row>
    <row r="9" spans="1:22" ht="12" customHeight="1"/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</sheetData>
  <mergeCells count="1">
    <mergeCell ref="G5:M5"/>
  </mergeCells>
  <pageMargins left="0.69" right="0.75" top="1" bottom="0.81" header="0" footer="0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E14C8-DF13-4A68-BD83-C60B052BDC49}">
  <sheetPr>
    <tabColor rgb="FFFFFF00"/>
  </sheetPr>
  <dimension ref="A1:AK973"/>
  <sheetViews>
    <sheetView topLeftCell="A3" workbookViewId="0">
      <selection activeCell="T18" sqref="T18"/>
    </sheetView>
  </sheetViews>
  <sheetFormatPr defaultColWidth="13.33203125" defaultRowHeight="15" customHeight="1"/>
  <cols>
    <col min="1" max="1" width="4" style="3" customWidth="1"/>
    <col min="2" max="2" width="8.5546875" style="3" bestFit="1" customWidth="1"/>
    <col min="3" max="3" width="13.109375" style="3" bestFit="1" customWidth="1"/>
    <col min="4" max="4" width="10.33203125" style="3" bestFit="1" customWidth="1"/>
    <col min="5" max="5" width="12" style="158" bestFit="1" customWidth="1"/>
    <col min="6" max="6" width="10.44140625" style="3" bestFit="1" customWidth="1"/>
    <col min="7" max="7" width="5.5546875" style="3" customWidth="1"/>
    <col min="8" max="8" width="6" style="3" customWidth="1"/>
    <col min="9" max="9" width="5.5546875" style="3" customWidth="1"/>
    <col min="10" max="10" width="4.44140625" style="3" bestFit="1" customWidth="1"/>
    <col min="11" max="13" width="5.5546875" style="3" customWidth="1"/>
    <col min="14" max="14" width="6.6640625" style="3" customWidth="1"/>
    <col min="15" max="15" width="5.33203125" style="3" customWidth="1"/>
    <col min="16" max="25" width="7.6640625" style="3" customWidth="1"/>
    <col min="26" max="16384" width="13.33203125" style="3"/>
  </cols>
  <sheetData>
    <row r="1" spans="1:37" ht="21">
      <c r="A1" s="1" t="s">
        <v>118</v>
      </c>
      <c r="B1" s="2"/>
      <c r="C1" s="2"/>
      <c r="D1" s="2"/>
      <c r="E1" s="17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37" ht="12.75" customHeight="1">
      <c r="A2" s="2"/>
      <c r="B2" s="2"/>
      <c r="C2" s="2"/>
      <c r="D2" s="2"/>
      <c r="E2" s="17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37" ht="12.75" customHeight="1">
      <c r="A3" s="2"/>
      <c r="B3" s="2"/>
      <c r="C3" s="2"/>
      <c r="D3" s="2"/>
      <c r="E3" s="174"/>
      <c r="F3" s="4">
        <v>46164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37" ht="12" customHeight="1">
      <c r="A4" s="2"/>
      <c r="B4" s="2"/>
      <c r="C4" s="5" t="s">
        <v>224</v>
      </c>
      <c r="D4" s="5"/>
      <c r="E4" s="5" t="s">
        <v>37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37" ht="12" customHeight="1" thickBot="1">
      <c r="A5" s="2"/>
      <c r="B5" s="2"/>
      <c r="C5" s="2"/>
      <c r="D5" s="2"/>
      <c r="E5" s="174"/>
      <c r="F5" s="2"/>
      <c r="G5" s="322" t="s">
        <v>219</v>
      </c>
      <c r="H5" s="323"/>
      <c r="I5" s="323"/>
      <c r="J5" s="323"/>
      <c r="K5" s="323"/>
      <c r="L5" s="323"/>
      <c r="M5" s="324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37" ht="12" customHeight="1" thickBot="1">
      <c r="A6" s="28" t="s">
        <v>208</v>
      </c>
      <c r="B6" s="35" t="s">
        <v>0</v>
      </c>
      <c r="C6" s="36" t="s">
        <v>1</v>
      </c>
      <c r="D6" s="37" t="s">
        <v>21</v>
      </c>
      <c r="E6" s="173" t="s">
        <v>22</v>
      </c>
      <c r="F6" s="37" t="s">
        <v>23</v>
      </c>
      <c r="G6" s="135" t="s">
        <v>28</v>
      </c>
      <c r="H6" s="135" t="s">
        <v>31</v>
      </c>
      <c r="I6" s="135" t="s">
        <v>32</v>
      </c>
      <c r="J6" s="38" t="s">
        <v>213</v>
      </c>
      <c r="K6" s="135" t="s">
        <v>33</v>
      </c>
      <c r="L6" s="135" t="s">
        <v>218</v>
      </c>
      <c r="M6" s="135" t="s">
        <v>217</v>
      </c>
      <c r="N6" s="38" t="s">
        <v>212</v>
      </c>
      <c r="O6" s="105" t="s">
        <v>30</v>
      </c>
    </row>
    <row r="7" spans="1:37" customFormat="1" ht="18" customHeight="1">
      <c r="A7" s="133">
        <v>1</v>
      </c>
      <c r="B7" s="126" t="s">
        <v>18</v>
      </c>
      <c r="C7" s="123" t="s">
        <v>355</v>
      </c>
      <c r="D7" s="122">
        <v>41172</v>
      </c>
      <c r="E7" s="125" t="s">
        <v>356</v>
      </c>
      <c r="F7" s="124" t="s">
        <v>357</v>
      </c>
      <c r="G7" s="280">
        <v>9</v>
      </c>
      <c r="H7" s="280">
        <v>9.36</v>
      </c>
      <c r="I7" s="280">
        <v>9.4499999999999993</v>
      </c>
      <c r="J7" s="113"/>
      <c r="K7" s="280">
        <v>9.4</v>
      </c>
      <c r="L7" s="280">
        <v>9.4700000000000006</v>
      </c>
      <c r="M7" s="282">
        <v>9.3000000000000007</v>
      </c>
      <c r="N7" s="112">
        <f>MAX(G7:I7,K7:M7)</f>
        <v>9.4700000000000006</v>
      </c>
      <c r="O7" s="147" t="str">
        <f>IF(ISBLANK(N7),"",IF(N7&lt;8.5,"",IF(N7&gt;=14,"TSM",IF(N7&gt;=13.45,"SM",IF(N7&gt;=12.8,"KSM",IF(N7&gt;=12,"I A",IF(N7&gt;=11.2,"II A",IF(N7&gt;=10.4,"III A",IF(N7&gt;=9.65,"I JA",IF(N7&gt;=9,"II JA",IF(N7&gt;=8.5,"III JA")))))))))))</f>
        <v>II JA</v>
      </c>
      <c r="P7" s="161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</row>
    <row r="8" spans="1:37" customFormat="1" ht="17.399999999999999" customHeight="1" thickBot="1">
      <c r="A8" s="111"/>
      <c r="B8" s="118"/>
      <c r="C8" s="117"/>
      <c r="D8" s="116"/>
      <c r="E8" s="115"/>
      <c r="F8" s="114"/>
      <c r="G8" s="109">
        <v>1.1000000000000001</v>
      </c>
      <c r="H8" s="109">
        <v>1.8</v>
      </c>
      <c r="I8" s="109">
        <v>1.2</v>
      </c>
      <c r="J8" s="110"/>
      <c r="K8" s="109">
        <v>1.1000000000000001</v>
      </c>
      <c r="L8" s="109">
        <v>1.8</v>
      </c>
      <c r="M8" s="108">
        <v>1.7</v>
      </c>
      <c r="N8" s="107"/>
      <c r="O8" s="146"/>
      <c r="P8" s="161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</row>
    <row r="9" spans="1:37" customFormat="1" ht="17.399999999999999" customHeight="1">
      <c r="A9" s="127">
        <v>2</v>
      </c>
      <c r="B9" s="126" t="s">
        <v>15</v>
      </c>
      <c r="C9" s="123" t="s">
        <v>448</v>
      </c>
      <c r="D9" s="122" t="s">
        <v>449</v>
      </c>
      <c r="E9" s="125" t="s">
        <v>442</v>
      </c>
      <c r="F9" s="124" t="s">
        <v>444</v>
      </c>
      <c r="G9" s="280">
        <v>9.0299999999999994</v>
      </c>
      <c r="H9" s="280">
        <v>9.1300000000000008</v>
      </c>
      <c r="I9" s="280">
        <v>9.06</v>
      </c>
      <c r="J9" s="281"/>
      <c r="K9" s="280">
        <v>9.4600000000000009</v>
      </c>
      <c r="L9" s="280">
        <v>9.4499999999999993</v>
      </c>
      <c r="M9" s="129" t="s">
        <v>215</v>
      </c>
      <c r="N9" s="130">
        <f>MAX(G9:I9,K9:M9)</f>
        <v>9.4600000000000009</v>
      </c>
      <c r="O9" s="154" t="str">
        <f>IF(ISBLANK(N9),"",IF(N9&lt;8.5,"",IF(N9&gt;=14,"TSM",IF(N9&gt;=13.45,"SM",IF(N9&gt;=12.8,"KSM",IF(N9&gt;=12,"I A",IF(N9&gt;=11.2,"II A",IF(N9&gt;=10.4,"III A",IF(N9&gt;=9.65,"I JA",IF(N9&gt;=9,"II JA",IF(N9&gt;=8.5,"III JA")))))))))))</f>
        <v>II JA</v>
      </c>
      <c r="P9" s="161"/>
      <c r="Q9" s="160"/>
      <c r="R9" s="160"/>
      <c r="S9" s="160"/>
      <c r="T9" s="160"/>
      <c r="U9" s="160"/>
    </row>
    <row r="10" spans="1:37" customFormat="1" ht="17.399999999999999" customHeight="1">
      <c r="A10" s="111"/>
      <c r="B10" s="118"/>
      <c r="C10" s="117"/>
      <c r="D10" s="116"/>
      <c r="E10" s="115"/>
      <c r="F10" s="114"/>
      <c r="G10" s="109">
        <v>1.1000000000000001</v>
      </c>
      <c r="H10" s="109">
        <v>1</v>
      </c>
      <c r="I10" s="109">
        <v>0.7</v>
      </c>
      <c r="J10" s="110"/>
      <c r="K10" s="109">
        <v>-2.5</v>
      </c>
      <c r="L10" s="109">
        <v>1.1000000000000001</v>
      </c>
      <c r="M10" s="108">
        <v>2.4</v>
      </c>
      <c r="N10" s="107"/>
      <c r="O10" s="146"/>
      <c r="P10" s="161"/>
      <c r="Q10" s="160"/>
      <c r="R10" s="160"/>
      <c r="S10" s="160"/>
      <c r="T10" s="160"/>
      <c r="U10" s="160"/>
    </row>
    <row r="11" spans="1:37" ht="13.8">
      <c r="A11" s="190"/>
      <c r="B11" s="189"/>
      <c r="C11" s="20"/>
      <c r="D11" s="188"/>
      <c r="E11" s="174"/>
      <c r="F11" s="174"/>
      <c r="G11" s="186"/>
      <c r="H11" s="186"/>
      <c r="I11" s="186"/>
      <c r="J11" s="187"/>
      <c r="K11" s="186"/>
      <c r="L11" s="186"/>
      <c r="M11" s="186"/>
      <c r="N11" s="185"/>
      <c r="O11" s="184"/>
    </row>
    <row r="12" spans="1:37" ht="12" customHeight="1">
      <c r="A12" s="2"/>
      <c r="B12" s="2"/>
      <c r="C12" s="5" t="s">
        <v>224</v>
      </c>
      <c r="D12" s="5"/>
      <c r="E12" s="5" t="s">
        <v>40</v>
      </c>
      <c r="F12" s="5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37" ht="12" customHeight="1" thickBot="1">
      <c r="A13" s="2"/>
      <c r="B13" s="2"/>
      <c r="C13" s="2"/>
      <c r="D13" s="2"/>
      <c r="E13" s="174"/>
      <c r="F13" s="2"/>
      <c r="G13" s="322" t="s">
        <v>219</v>
      </c>
      <c r="H13" s="323"/>
      <c r="I13" s="323"/>
      <c r="J13" s="323"/>
      <c r="K13" s="323"/>
      <c r="L13" s="323"/>
      <c r="M13" s="324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37" ht="12" customHeight="1" thickBot="1">
      <c r="A14" s="28" t="s">
        <v>208</v>
      </c>
      <c r="B14" s="35" t="s">
        <v>0</v>
      </c>
      <c r="C14" s="36" t="s">
        <v>1</v>
      </c>
      <c r="D14" s="37" t="s">
        <v>21</v>
      </c>
      <c r="E14" s="173" t="s">
        <v>22</v>
      </c>
      <c r="F14" s="37" t="s">
        <v>23</v>
      </c>
      <c r="G14" s="135" t="s">
        <v>28</v>
      </c>
      <c r="H14" s="135" t="s">
        <v>31</v>
      </c>
      <c r="I14" s="135" t="s">
        <v>32</v>
      </c>
      <c r="J14" s="38" t="s">
        <v>213</v>
      </c>
      <c r="K14" s="135" t="s">
        <v>33</v>
      </c>
      <c r="L14" s="135" t="s">
        <v>218</v>
      </c>
      <c r="M14" s="135" t="s">
        <v>217</v>
      </c>
      <c r="N14" s="38" t="s">
        <v>212</v>
      </c>
      <c r="O14" s="105" t="s">
        <v>30</v>
      </c>
    </row>
    <row r="15" spans="1:37" customFormat="1" thickBot="1">
      <c r="A15" s="138">
        <v>1</v>
      </c>
      <c r="B15" s="142" t="s">
        <v>12</v>
      </c>
      <c r="C15" s="141" t="s">
        <v>397</v>
      </c>
      <c r="D15" s="140">
        <v>40032</v>
      </c>
      <c r="E15" s="157" t="s">
        <v>201</v>
      </c>
      <c r="F15" s="139" t="s">
        <v>79</v>
      </c>
      <c r="G15" s="284">
        <v>10.46</v>
      </c>
      <c r="H15" s="284">
        <v>10.5</v>
      </c>
      <c r="I15" s="284">
        <v>10.53</v>
      </c>
      <c r="J15" s="285"/>
      <c r="K15" s="284">
        <v>10.46</v>
      </c>
      <c r="L15" s="284">
        <v>10.48</v>
      </c>
      <c r="M15" s="286">
        <v>10.85</v>
      </c>
      <c r="N15" s="287">
        <f>MAX(G15:I15,K15:M15)</f>
        <v>10.85</v>
      </c>
      <c r="O15" s="191" t="str">
        <f>IF(ISBLANK(N15),"",IF(N15&lt;8.5,"",IF(N15&gt;=14,"TSM",IF(N15&gt;=13.45,"SM",IF(N15&gt;=12.8,"KSM",IF(N15&gt;=12,"I A",IF(N15&gt;=11.2,"II A",IF(N15&gt;=10.4,"III A",IF(N15&gt;=9.65,"I JA",IF(N15&gt;=9,"II JA",IF(N15&gt;=8.5,"III JA")))))))))))</f>
        <v>III A</v>
      </c>
      <c r="P15" s="161"/>
      <c r="Q15" s="160"/>
      <c r="R15" s="160"/>
      <c r="S15" s="160"/>
      <c r="T15" s="160"/>
      <c r="U15" s="160"/>
    </row>
    <row r="16" spans="1:37" customFormat="1" thickBot="1">
      <c r="A16" s="111"/>
      <c r="B16" s="118"/>
      <c r="C16" s="117"/>
      <c r="D16" s="116"/>
      <c r="E16" s="115"/>
      <c r="F16" s="114"/>
      <c r="G16" s="109">
        <v>1</v>
      </c>
      <c r="H16" s="109">
        <v>0.9</v>
      </c>
      <c r="I16" s="109">
        <v>-1.5</v>
      </c>
      <c r="J16" s="110"/>
      <c r="K16" s="109">
        <v>1.3</v>
      </c>
      <c r="L16" s="109">
        <v>0.7</v>
      </c>
      <c r="M16" s="108">
        <v>0</v>
      </c>
      <c r="N16" s="107"/>
      <c r="O16" s="191" t="str">
        <f t="shared" ref="O16:O18" si="0">IF(ISBLANK(N16),"",IF(N16&lt;8.5,"",IF(N16&gt;=14,"TSM",IF(N16&gt;=13.45,"SM",IF(N16&gt;=12.8,"KSM",IF(N16&gt;=12,"I A",IF(N16&gt;=11.2,"II A",IF(N16&gt;=10.4,"III A",IF(N16&gt;=9.65,"I JA",IF(N16&gt;=9,"II JA",IF(N16&gt;=8.5,"III JA")))))))))))</f>
        <v/>
      </c>
      <c r="P16" s="161"/>
      <c r="Q16" s="160"/>
      <c r="R16" s="160"/>
      <c r="S16" s="160"/>
      <c r="T16" s="160"/>
      <c r="U16" s="160"/>
    </row>
    <row r="17" spans="1:29" customFormat="1" ht="16.2" thickBot="1">
      <c r="A17" s="138">
        <v>2</v>
      </c>
      <c r="B17" s="327" t="s">
        <v>513</v>
      </c>
      <c r="C17" s="328"/>
      <c r="D17" s="288">
        <v>40531</v>
      </c>
      <c r="E17" s="157" t="s">
        <v>201</v>
      </c>
      <c r="F17" s="139" t="s">
        <v>79</v>
      </c>
      <c r="G17" s="284">
        <v>9.43</v>
      </c>
      <c r="H17" s="284">
        <v>9.73</v>
      </c>
      <c r="I17" s="284">
        <v>9.43</v>
      </c>
      <c r="J17" s="289"/>
      <c r="K17" s="129" t="s">
        <v>215</v>
      </c>
      <c r="L17" s="129" t="s">
        <v>215</v>
      </c>
      <c r="M17" s="129" t="s">
        <v>215</v>
      </c>
      <c r="N17" s="287">
        <f>MAX(G17:I17,K17:M17)</f>
        <v>9.73</v>
      </c>
      <c r="O17" s="191" t="str">
        <f t="shared" si="0"/>
        <v>I JA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customFormat="1" ht="16.2" thickBot="1">
      <c r="A18" s="290"/>
      <c r="B18" s="327"/>
      <c r="C18" s="328"/>
      <c r="D18" s="291"/>
      <c r="E18" s="292"/>
      <c r="F18" s="293"/>
      <c r="G18" s="294">
        <v>0.5</v>
      </c>
      <c r="H18" s="294">
        <v>1</v>
      </c>
      <c r="I18" s="294">
        <v>0</v>
      </c>
      <c r="J18" s="289"/>
      <c r="K18" s="129" t="s">
        <v>215</v>
      </c>
      <c r="L18" s="129" t="s">
        <v>215</v>
      </c>
      <c r="M18" s="129" t="s">
        <v>215</v>
      </c>
      <c r="N18" s="287"/>
      <c r="O18" s="191" t="str">
        <f t="shared" si="0"/>
        <v/>
      </c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customFormat="1" ht="16.2" thickBot="1">
      <c r="A19" s="295"/>
      <c r="B19" s="142" t="s">
        <v>211</v>
      </c>
      <c r="C19" s="141" t="s">
        <v>225</v>
      </c>
      <c r="D19" s="140">
        <v>39617</v>
      </c>
      <c r="E19" s="157" t="s">
        <v>201</v>
      </c>
      <c r="F19" s="139" t="s">
        <v>79</v>
      </c>
      <c r="G19" s="284">
        <v>10.1</v>
      </c>
      <c r="H19" s="284" t="s">
        <v>512</v>
      </c>
      <c r="I19" s="284">
        <v>9.8000000000000007</v>
      </c>
      <c r="J19" s="296" t="s">
        <v>119</v>
      </c>
      <c r="K19" s="284" t="s">
        <v>512</v>
      </c>
      <c r="L19" s="129" t="s">
        <v>215</v>
      </c>
      <c r="M19" s="129" t="s">
        <v>215</v>
      </c>
      <c r="N19" s="287">
        <f>MAX(G19:I19,K19:M19)</f>
        <v>10.1</v>
      </c>
      <c r="O19" s="191" t="str">
        <f>IF(ISBLANK(N19),"",IF(N19&lt;8.5,"",IF(N19&gt;=14,"TSM",IF(N19&gt;=13.45,"SM",IF(N19&gt;=12.8,"KSM",IF(N19&gt;=12,"I A",IF(N19&gt;=11.2,"II A",IF(N19&gt;=10.4,"III A",IF(N19&gt;=9.65,"I JA",IF(N19&gt;=9,"II JA",IF(N19&gt;=8.5,"III JA")))))))))))</f>
        <v>I JA</v>
      </c>
      <c r="P19" s="161"/>
      <c r="Q19" s="160"/>
      <c r="R19" s="160"/>
      <c r="S19" s="160"/>
      <c r="T19" s="160"/>
      <c r="U19" s="160"/>
    </row>
    <row r="20" spans="1:29" customFormat="1" ht="15.6">
      <c r="A20" s="295"/>
      <c r="B20" s="118"/>
      <c r="C20" s="117"/>
      <c r="D20" s="116"/>
      <c r="E20" s="115"/>
      <c r="F20" s="114"/>
      <c r="G20" s="144">
        <v>1</v>
      </c>
      <c r="H20" s="144">
        <v>1</v>
      </c>
      <c r="I20" s="144">
        <v>-1</v>
      </c>
      <c r="J20" s="145"/>
      <c r="K20" s="129" t="s">
        <v>215</v>
      </c>
      <c r="L20" s="129" t="s">
        <v>215</v>
      </c>
      <c r="M20" s="129" t="s">
        <v>215</v>
      </c>
      <c r="N20" s="287"/>
      <c r="O20" s="297"/>
      <c r="P20" s="161"/>
      <c r="Q20" s="160"/>
      <c r="R20" s="160"/>
      <c r="S20" s="160"/>
      <c r="T20" s="160"/>
      <c r="U20" s="160"/>
    </row>
    <row r="21" spans="1:29" ht="16.5" customHeight="1">
      <c r="A21" s="190"/>
      <c r="B21" s="189"/>
      <c r="C21" s="20"/>
      <c r="D21" s="188"/>
      <c r="E21" s="174"/>
      <c r="F21" s="174"/>
      <c r="G21" s="186"/>
      <c r="H21" s="186"/>
      <c r="I21" s="186"/>
      <c r="J21" s="187"/>
      <c r="K21" s="186"/>
      <c r="L21" s="186"/>
      <c r="M21" s="186"/>
      <c r="N21" s="185"/>
      <c r="O21" s="184"/>
    </row>
    <row r="22" spans="1:29" ht="12" customHeight="1">
      <c r="A22" s="2"/>
      <c r="B22" s="2"/>
      <c r="C22" s="5" t="s">
        <v>224</v>
      </c>
      <c r="D22" s="5"/>
      <c r="E22" s="5" t="s">
        <v>114</v>
      </c>
      <c r="F22" s="5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9" ht="12" customHeight="1" thickBot="1">
      <c r="A23" s="2"/>
      <c r="B23" s="2"/>
      <c r="C23" s="2"/>
      <c r="D23" s="2"/>
      <c r="E23" s="174"/>
      <c r="F23" s="2"/>
      <c r="G23" s="322" t="s">
        <v>219</v>
      </c>
      <c r="H23" s="323"/>
      <c r="I23" s="323"/>
      <c r="J23" s="323"/>
      <c r="K23" s="323"/>
      <c r="L23" s="323"/>
      <c r="M23" s="324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9" ht="14.4" thickBot="1">
      <c r="A24" s="28" t="s">
        <v>208</v>
      </c>
      <c r="B24" s="35" t="s">
        <v>0</v>
      </c>
      <c r="C24" s="36" t="s">
        <v>1</v>
      </c>
      <c r="D24" s="37" t="s">
        <v>21</v>
      </c>
      <c r="E24" s="173" t="s">
        <v>22</v>
      </c>
      <c r="F24" s="37" t="s">
        <v>23</v>
      </c>
      <c r="G24" s="135" t="s">
        <v>28</v>
      </c>
      <c r="H24" s="135" t="s">
        <v>31</v>
      </c>
      <c r="I24" s="135" t="s">
        <v>32</v>
      </c>
      <c r="J24" s="38" t="s">
        <v>213</v>
      </c>
      <c r="K24" s="135" t="s">
        <v>33</v>
      </c>
      <c r="L24" s="135" t="s">
        <v>218</v>
      </c>
      <c r="M24" s="135" t="s">
        <v>217</v>
      </c>
      <c r="N24" s="38" t="s">
        <v>212</v>
      </c>
      <c r="O24" s="105" t="s">
        <v>30</v>
      </c>
    </row>
    <row r="25" spans="1:29" customFormat="1" ht="14.4">
      <c r="A25" s="183">
        <v>1</v>
      </c>
      <c r="B25" s="171" t="s">
        <v>2</v>
      </c>
      <c r="C25" s="170" t="s">
        <v>222</v>
      </c>
      <c r="D25" s="169">
        <v>40755</v>
      </c>
      <c r="E25" s="168" t="s">
        <v>379</v>
      </c>
      <c r="F25" s="167" t="s">
        <v>79</v>
      </c>
      <c r="G25" s="165">
        <v>11.92</v>
      </c>
      <c r="H25" s="165">
        <v>12.12</v>
      </c>
      <c r="I25" s="165">
        <v>12.35</v>
      </c>
      <c r="J25" s="166"/>
      <c r="K25" s="165" t="s">
        <v>512</v>
      </c>
      <c r="L25" s="165">
        <v>11.95</v>
      </c>
      <c r="M25" s="164">
        <v>12.33</v>
      </c>
      <c r="N25" s="130">
        <f>MAX(G25:I25,K25:M25)</f>
        <v>12.35</v>
      </c>
      <c r="O25" s="182" t="str">
        <f>IF(ISBLANK(N25),"",IF(N25&gt;=15.2,"KSM",IF(N25&gt;=14.2,"I A",IF(N25&gt;=13.2,"II A",IF(N25&gt;=12.2,"III A",IF(N25&gt;=11.2,"I JA",IF(N25&gt;=10.3,"II JA",IF(N25&gt;=9.7,"III JA"))))))))</f>
        <v>III A</v>
      </c>
      <c r="P25" s="161"/>
      <c r="Q25" s="160"/>
      <c r="R25" s="160"/>
      <c r="S25" s="160"/>
      <c r="T25" s="160"/>
      <c r="U25" s="160"/>
    </row>
    <row r="26" spans="1:29" customFormat="1" ht="14.4">
      <c r="A26" s="163"/>
      <c r="B26" s="118"/>
      <c r="C26" s="117"/>
      <c r="D26" s="116"/>
      <c r="E26" s="115"/>
      <c r="F26" s="114"/>
      <c r="G26" s="144">
        <v>1.5</v>
      </c>
      <c r="H26" s="144">
        <v>2.2999999999999998</v>
      </c>
      <c r="I26" s="144">
        <v>2.2000000000000002</v>
      </c>
      <c r="J26" s="145"/>
      <c r="K26" s="144">
        <v>1.9</v>
      </c>
      <c r="L26" s="144">
        <v>0.9</v>
      </c>
      <c r="M26" s="143">
        <v>2</v>
      </c>
      <c r="N26" s="107"/>
      <c r="O26" s="182" t="str">
        <f>IF(ISBLANK(N26),"",IF(N26&gt;=15.2,"KSM",IF(N26&gt;=14.2,"I A",IF(N26&gt;=13.2,"II A",IF(N26&gt;=12.2,"III A",IF(N26&gt;=11.2,"I JA",IF(N26&gt;=10.3,"II JA",IF(N26&gt;=9.7,"III JA"))))))))</f>
        <v/>
      </c>
      <c r="P26" s="161"/>
      <c r="Q26" s="160"/>
      <c r="R26" s="160"/>
      <c r="S26" s="160"/>
      <c r="T26" s="160"/>
      <c r="U26" s="160"/>
    </row>
    <row r="27" spans="1:29" customFormat="1" ht="14.4">
      <c r="A27" s="137"/>
      <c r="B27" s="137"/>
      <c r="C27" s="181"/>
      <c r="D27" s="180"/>
      <c r="E27" s="179"/>
      <c r="F27" s="178"/>
      <c r="G27" s="177"/>
      <c r="H27" s="177"/>
      <c r="I27" s="177"/>
      <c r="J27" s="176"/>
      <c r="K27" s="177"/>
      <c r="L27" s="177"/>
      <c r="M27" s="177"/>
      <c r="N27" s="176"/>
      <c r="O27" s="175"/>
      <c r="P27" s="161"/>
      <c r="Q27" s="160"/>
      <c r="R27" s="160"/>
      <c r="S27" s="160"/>
      <c r="T27" s="160"/>
      <c r="U27" s="160"/>
    </row>
    <row r="28" spans="1:29" customFormat="1" ht="14.4">
      <c r="A28" s="2"/>
      <c r="B28" s="2"/>
      <c r="C28" s="5" t="s">
        <v>224</v>
      </c>
      <c r="D28" s="5"/>
      <c r="E28" s="5" t="s">
        <v>115</v>
      </c>
      <c r="F28" s="5"/>
      <c r="G28" s="2"/>
      <c r="H28" s="2"/>
      <c r="I28" s="2"/>
      <c r="J28" s="2"/>
      <c r="K28" s="2"/>
      <c r="L28" s="2"/>
      <c r="M28" s="2"/>
      <c r="N28" s="2"/>
      <c r="O28" s="2"/>
      <c r="P28" s="161"/>
      <c r="Q28" s="160"/>
      <c r="R28" s="160"/>
      <c r="S28" s="160"/>
      <c r="T28" s="160"/>
      <c r="U28" s="160"/>
    </row>
    <row r="29" spans="1:29" ht="14.4" thickBot="1">
      <c r="A29" s="2"/>
      <c r="B29" s="2"/>
      <c r="C29" s="2"/>
      <c r="D29" s="2"/>
      <c r="E29" s="174"/>
      <c r="F29" s="2"/>
      <c r="G29" s="322" t="s">
        <v>219</v>
      </c>
      <c r="H29" s="323"/>
      <c r="I29" s="323"/>
      <c r="J29" s="323"/>
      <c r="K29" s="323"/>
      <c r="L29" s="323"/>
      <c r="M29" s="324"/>
      <c r="N29" s="2"/>
      <c r="O29" s="2"/>
    </row>
    <row r="30" spans="1:29" ht="14.4" thickBot="1">
      <c r="A30" s="28" t="s">
        <v>208</v>
      </c>
      <c r="B30" s="35" t="s">
        <v>0</v>
      </c>
      <c r="C30" s="36" t="s">
        <v>1</v>
      </c>
      <c r="D30" s="37" t="s">
        <v>21</v>
      </c>
      <c r="E30" s="173" t="s">
        <v>22</v>
      </c>
      <c r="F30" s="37" t="s">
        <v>23</v>
      </c>
      <c r="G30" s="135" t="s">
        <v>28</v>
      </c>
      <c r="H30" s="135" t="s">
        <v>31</v>
      </c>
      <c r="I30" s="135" t="s">
        <v>32</v>
      </c>
      <c r="J30" s="38" t="s">
        <v>213</v>
      </c>
      <c r="K30" s="135" t="s">
        <v>33</v>
      </c>
      <c r="L30" s="135" t="s">
        <v>218</v>
      </c>
      <c r="M30" s="135" t="s">
        <v>217</v>
      </c>
      <c r="N30" s="38" t="s">
        <v>212</v>
      </c>
      <c r="O30" s="105" t="s">
        <v>30</v>
      </c>
    </row>
    <row r="31" spans="1:29" customFormat="1" ht="14.4">
      <c r="A31" s="172">
        <v>1</v>
      </c>
      <c r="B31" s="171" t="s">
        <v>49</v>
      </c>
      <c r="C31" s="170" t="s">
        <v>223</v>
      </c>
      <c r="D31" s="169">
        <v>39856</v>
      </c>
      <c r="E31" s="168" t="s">
        <v>379</v>
      </c>
      <c r="F31" s="167" t="s">
        <v>79</v>
      </c>
      <c r="G31" s="165" t="s">
        <v>512</v>
      </c>
      <c r="H31" s="298">
        <v>13.29</v>
      </c>
      <c r="I31" s="298">
        <v>13.6</v>
      </c>
      <c r="J31" s="166"/>
      <c r="K31" s="165" t="s">
        <v>512</v>
      </c>
      <c r="L31" s="165" t="s">
        <v>512</v>
      </c>
      <c r="M31" s="299">
        <v>13.5</v>
      </c>
      <c r="N31" s="130">
        <f>MAX(G31:I31,K31:M31)</f>
        <v>13.6</v>
      </c>
      <c r="O31" s="182" t="str">
        <f>IF(ISBLANK(N31),"",IF(N31&gt;=15.2,"KSM",IF(N31&gt;=14.2,"I A",IF(N31&gt;=13.2,"II A",IF(N31&gt;=12.2,"III A",IF(N31&gt;=11.2,"I JA",IF(N31&gt;=10.3,"II JA",IF(N31&gt;=9.7,"III JA"))))))))</f>
        <v>II A</v>
      </c>
      <c r="P31" s="161"/>
      <c r="Q31" s="160"/>
      <c r="R31" s="160"/>
      <c r="S31" s="160"/>
      <c r="T31" s="160"/>
      <c r="U31" s="160"/>
    </row>
    <row r="32" spans="1:29" customFormat="1" ht="14.4">
      <c r="A32" s="163"/>
      <c r="B32" s="118"/>
      <c r="C32" s="117"/>
      <c r="D32" s="116"/>
      <c r="E32" s="115"/>
      <c r="F32" s="114"/>
      <c r="G32" s="144">
        <v>0.7</v>
      </c>
      <c r="H32" s="144">
        <v>2</v>
      </c>
      <c r="I32" s="144">
        <v>1.3</v>
      </c>
      <c r="J32" s="145"/>
      <c r="K32" s="144">
        <v>0</v>
      </c>
      <c r="L32" s="144">
        <v>2.2000000000000002</v>
      </c>
      <c r="M32" s="143">
        <v>1.5</v>
      </c>
      <c r="N32" s="107"/>
      <c r="O32" s="162"/>
      <c r="P32" s="161"/>
      <c r="Q32" s="160"/>
      <c r="R32" s="160"/>
      <c r="S32" s="160"/>
      <c r="T32" s="160"/>
      <c r="U32" s="160"/>
    </row>
    <row r="33" spans="14:14" ht="13.8">
      <c r="N33" s="159"/>
    </row>
    <row r="34" spans="14:14" ht="12" customHeight="1">
      <c r="N34" s="159"/>
    </row>
    <row r="35" spans="14:14" ht="12" customHeight="1">
      <c r="N35" s="159"/>
    </row>
    <row r="36" spans="14:14" ht="12" customHeight="1">
      <c r="N36" s="159"/>
    </row>
    <row r="37" spans="14:14" ht="12" customHeight="1">
      <c r="N37" s="159"/>
    </row>
    <row r="38" spans="14:14" ht="12" customHeight="1">
      <c r="N38" s="159"/>
    </row>
    <row r="39" spans="14:14" ht="12" customHeight="1">
      <c r="N39" s="159"/>
    </row>
    <row r="40" spans="14:14" ht="12" customHeight="1">
      <c r="N40" s="159"/>
    </row>
    <row r="41" spans="14:14" ht="12" customHeight="1">
      <c r="N41" s="159"/>
    </row>
    <row r="42" spans="14:14" ht="12" customHeight="1">
      <c r="N42" s="159"/>
    </row>
    <row r="43" spans="14:14" ht="12" customHeight="1">
      <c r="N43" s="159"/>
    </row>
    <row r="44" spans="14:14" ht="12" customHeight="1">
      <c r="N44" s="159"/>
    </row>
    <row r="45" spans="14:14" ht="12" customHeight="1">
      <c r="N45" s="159"/>
    </row>
    <row r="46" spans="14:14" ht="12" customHeight="1">
      <c r="N46" s="159"/>
    </row>
    <row r="47" spans="14:14" ht="12" customHeight="1">
      <c r="N47" s="159"/>
    </row>
    <row r="48" spans="14:14" ht="12" customHeight="1">
      <c r="N48" s="159"/>
    </row>
    <row r="49" spans="14:14" ht="12" customHeight="1">
      <c r="N49" s="159"/>
    </row>
    <row r="50" spans="14:14" ht="12" customHeight="1">
      <c r="N50" s="159"/>
    </row>
    <row r="51" spans="14:14" ht="12" customHeight="1">
      <c r="N51" s="159"/>
    </row>
    <row r="52" spans="14:14" ht="12" customHeight="1">
      <c r="N52" s="159"/>
    </row>
    <row r="53" spans="14:14" ht="12" customHeight="1">
      <c r="N53" s="159"/>
    </row>
    <row r="54" spans="14:14" ht="12" customHeight="1">
      <c r="N54" s="159"/>
    </row>
    <row r="55" spans="14:14" ht="12" customHeight="1">
      <c r="N55" s="159"/>
    </row>
    <row r="56" spans="14:14" ht="12" customHeight="1">
      <c r="N56" s="159"/>
    </row>
    <row r="57" spans="14:14" ht="12" customHeight="1">
      <c r="N57" s="159"/>
    </row>
    <row r="58" spans="14:14" ht="12" customHeight="1">
      <c r="N58" s="159"/>
    </row>
    <row r="59" spans="14:14" ht="12" customHeight="1">
      <c r="N59" s="159"/>
    </row>
    <row r="60" spans="14:14" ht="12" customHeight="1">
      <c r="N60" s="159"/>
    </row>
    <row r="61" spans="14:14" ht="12" customHeight="1">
      <c r="N61" s="159"/>
    </row>
    <row r="62" spans="14:14" ht="12" customHeight="1">
      <c r="N62" s="159"/>
    </row>
    <row r="63" spans="14:14" ht="12" customHeight="1">
      <c r="N63" s="159"/>
    </row>
    <row r="64" spans="14:14" ht="12" customHeight="1">
      <c r="N64" s="159"/>
    </row>
    <row r="65" spans="14:14" ht="12" customHeight="1">
      <c r="N65" s="159"/>
    </row>
    <row r="66" spans="14:14" ht="12" customHeight="1">
      <c r="N66" s="159"/>
    </row>
    <row r="67" spans="14:14" ht="12" customHeight="1">
      <c r="N67" s="159"/>
    </row>
    <row r="68" spans="14:14" ht="12" customHeight="1">
      <c r="N68" s="159"/>
    </row>
    <row r="69" spans="14:14" ht="12" customHeight="1">
      <c r="N69" s="159"/>
    </row>
    <row r="70" spans="14:14" ht="12" customHeight="1">
      <c r="N70" s="159"/>
    </row>
    <row r="71" spans="14:14" ht="12" customHeight="1">
      <c r="N71" s="159"/>
    </row>
    <row r="72" spans="14:14" ht="12" customHeight="1">
      <c r="N72" s="159"/>
    </row>
    <row r="73" spans="14:14" ht="12" customHeight="1">
      <c r="N73" s="159"/>
    </row>
    <row r="74" spans="14:14" ht="12" customHeight="1">
      <c r="N74" s="159"/>
    </row>
    <row r="75" spans="14:14" ht="12" customHeight="1">
      <c r="N75" s="159"/>
    </row>
    <row r="76" spans="14:14" ht="12" customHeight="1">
      <c r="N76" s="159"/>
    </row>
    <row r="77" spans="14:14" ht="12" customHeight="1">
      <c r="N77" s="159"/>
    </row>
    <row r="78" spans="14:14" ht="12" customHeight="1">
      <c r="N78" s="159"/>
    </row>
    <row r="79" spans="14:14" ht="12" customHeight="1">
      <c r="N79" s="159"/>
    </row>
    <row r="80" spans="14:14" ht="12" customHeight="1">
      <c r="N80" s="159"/>
    </row>
    <row r="81" spans="14:14" ht="12" customHeight="1">
      <c r="N81" s="159"/>
    </row>
    <row r="82" spans="14:14" ht="12" customHeight="1">
      <c r="N82" s="159"/>
    </row>
    <row r="83" spans="14:14" ht="12" customHeight="1">
      <c r="N83" s="159"/>
    </row>
    <row r="84" spans="14:14" ht="12" customHeight="1">
      <c r="N84" s="159"/>
    </row>
    <row r="85" spans="14:14" ht="12" customHeight="1">
      <c r="N85" s="159"/>
    </row>
    <row r="86" spans="14:14" ht="12" customHeight="1">
      <c r="N86" s="159"/>
    </row>
    <row r="87" spans="14:14" ht="12" customHeight="1">
      <c r="N87" s="159"/>
    </row>
    <row r="88" spans="14:14" ht="12" customHeight="1">
      <c r="N88" s="159"/>
    </row>
    <row r="89" spans="14:14" ht="12" customHeight="1">
      <c r="N89" s="159"/>
    </row>
    <row r="90" spans="14:14" ht="12" customHeight="1">
      <c r="N90" s="159"/>
    </row>
    <row r="91" spans="14:14" ht="12" customHeight="1">
      <c r="N91" s="159"/>
    </row>
    <row r="92" spans="14:14" ht="12" customHeight="1">
      <c r="N92" s="159"/>
    </row>
    <row r="93" spans="14:14" ht="12" customHeight="1">
      <c r="N93" s="159"/>
    </row>
    <row r="94" spans="14:14" ht="12" customHeight="1">
      <c r="N94" s="159"/>
    </row>
    <row r="95" spans="14:14" ht="12" customHeight="1">
      <c r="N95" s="159"/>
    </row>
    <row r="96" spans="14:14" ht="12" customHeight="1">
      <c r="N96" s="159"/>
    </row>
    <row r="97" spans="14:14" ht="12" customHeight="1">
      <c r="N97" s="159"/>
    </row>
    <row r="98" spans="14:14" ht="12" customHeight="1">
      <c r="N98" s="159"/>
    </row>
    <row r="99" spans="14:14" ht="12" customHeight="1">
      <c r="N99" s="159"/>
    </row>
    <row r="100" spans="14:14" ht="12" customHeight="1">
      <c r="N100" s="159"/>
    </row>
    <row r="101" spans="14:14" ht="12" customHeight="1">
      <c r="N101" s="159"/>
    </row>
    <row r="102" spans="14:14" ht="12" customHeight="1">
      <c r="N102" s="159"/>
    </row>
    <row r="103" spans="14:14" ht="12" customHeight="1">
      <c r="N103" s="159"/>
    </row>
    <row r="104" spans="14:14" ht="12" customHeight="1">
      <c r="N104" s="159"/>
    </row>
    <row r="105" spans="14:14" ht="12" customHeight="1">
      <c r="N105" s="159"/>
    </row>
    <row r="106" spans="14:14" ht="12" customHeight="1">
      <c r="N106" s="159"/>
    </row>
    <row r="107" spans="14:14" ht="12" customHeight="1">
      <c r="N107" s="159"/>
    </row>
    <row r="108" spans="14:14" ht="12" customHeight="1">
      <c r="N108" s="159"/>
    </row>
    <row r="109" spans="14:14" ht="12" customHeight="1">
      <c r="N109" s="159"/>
    </row>
    <row r="110" spans="14:14" ht="12" customHeight="1">
      <c r="N110" s="159"/>
    </row>
    <row r="111" spans="14:14" ht="12" customHeight="1">
      <c r="N111" s="159"/>
    </row>
    <row r="112" spans="14:14" ht="12" customHeight="1">
      <c r="N112" s="159"/>
    </row>
    <row r="113" spans="14:14" ht="12" customHeight="1">
      <c r="N113" s="159"/>
    </row>
    <row r="114" spans="14:14" ht="12" customHeight="1">
      <c r="N114" s="159"/>
    </row>
    <row r="115" spans="14:14" ht="12" customHeight="1">
      <c r="N115" s="159"/>
    </row>
    <row r="116" spans="14:14" ht="12" customHeight="1">
      <c r="N116" s="159"/>
    </row>
    <row r="117" spans="14:14" ht="12" customHeight="1">
      <c r="N117" s="159"/>
    </row>
    <row r="118" spans="14:14" ht="12" customHeight="1">
      <c r="N118" s="159"/>
    </row>
    <row r="119" spans="14:14" ht="12" customHeight="1">
      <c r="N119" s="159"/>
    </row>
    <row r="120" spans="14:14" ht="12" customHeight="1">
      <c r="N120" s="159"/>
    </row>
    <row r="121" spans="14:14" ht="12" customHeight="1">
      <c r="N121" s="159"/>
    </row>
    <row r="122" spans="14:14" ht="12" customHeight="1">
      <c r="N122" s="159"/>
    </row>
    <row r="123" spans="14:14" ht="12" customHeight="1">
      <c r="N123" s="159"/>
    </row>
    <row r="124" spans="14:14" ht="12" customHeight="1">
      <c r="N124" s="159"/>
    </row>
    <row r="125" spans="14:14" ht="12" customHeight="1">
      <c r="N125" s="159"/>
    </row>
    <row r="126" spans="14:14" ht="12" customHeight="1">
      <c r="N126" s="159"/>
    </row>
    <row r="127" spans="14:14" ht="12" customHeight="1">
      <c r="N127" s="159"/>
    </row>
    <row r="128" spans="14:14" ht="12" customHeight="1">
      <c r="N128" s="159"/>
    </row>
    <row r="129" spans="14:14" ht="12" customHeight="1">
      <c r="N129" s="159"/>
    </row>
    <row r="130" spans="14:14" ht="12" customHeight="1">
      <c r="N130" s="159"/>
    </row>
    <row r="131" spans="14:14" ht="12" customHeight="1">
      <c r="N131" s="159"/>
    </row>
    <row r="132" spans="14:14" ht="12" customHeight="1">
      <c r="N132" s="159"/>
    </row>
    <row r="133" spans="14:14" ht="12" customHeight="1">
      <c r="N133" s="159"/>
    </row>
    <row r="134" spans="14:14" ht="12" customHeight="1">
      <c r="N134" s="159"/>
    </row>
    <row r="135" spans="14:14" ht="12" customHeight="1">
      <c r="N135" s="159"/>
    </row>
    <row r="136" spans="14:14" ht="12" customHeight="1">
      <c r="N136" s="159"/>
    </row>
    <row r="137" spans="14:14" ht="12" customHeight="1">
      <c r="N137" s="159"/>
    </row>
    <row r="138" spans="14:14" ht="12" customHeight="1">
      <c r="N138" s="159"/>
    </row>
    <row r="139" spans="14:14" ht="12" customHeight="1">
      <c r="N139" s="159"/>
    </row>
    <row r="140" spans="14:14" ht="12" customHeight="1">
      <c r="N140" s="159"/>
    </row>
    <row r="141" spans="14:14" ht="12" customHeight="1">
      <c r="N141" s="159"/>
    </row>
    <row r="142" spans="14:14" ht="12" customHeight="1">
      <c r="N142" s="159"/>
    </row>
    <row r="143" spans="14:14" ht="12" customHeight="1">
      <c r="N143" s="159"/>
    </row>
    <row r="144" spans="14:14" ht="12" customHeight="1">
      <c r="N144" s="159"/>
    </row>
    <row r="145" spans="14:14" ht="12" customHeight="1">
      <c r="N145" s="159"/>
    </row>
    <row r="146" spans="14:14" ht="12" customHeight="1">
      <c r="N146" s="159"/>
    </row>
    <row r="147" spans="14:14" ht="12" customHeight="1">
      <c r="N147" s="159"/>
    </row>
    <row r="148" spans="14:14" ht="12" customHeight="1">
      <c r="N148" s="159"/>
    </row>
    <row r="149" spans="14:14" ht="12" customHeight="1">
      <c r="N149" s="159"/>
    </row>
    <row r="150" spans="14:14" ht="12" customHeight="1">
      <c r="N150" s="159"/>
    </row>
    <row r="151" spans="14:14" ht="12" customHeight="1">
      <c r="N151" s="159"/>
    </row>
    <row r="152" spans="14:14" ht="12" customHeight="1">
      <c r="N152" s="159"/>
    </row>
    <row r="153" spans="14:14" ht="12" customHeight="1">
      <c r="N153" s="159"/>
    </row>
    <row r="154" spans="14:14" ht="12" customHeight="1">
      <c r="N154" s="159"/>
    </row>
    <row r="155" spans="14:14" ht="12" customHeight="1">
      <c r="N155" s="159"/>
    </row>
    <row r="156" spans="14:14" ht="12" customHeight="1">
      <c r="N156" s="159"/>
    </row>
    <row r="157" spans="14:14" ht="12" customHeight="1">
      <c r="N157" s="159"/>
    </row>
    <row r="158" spans="14:14" ht="12" customHeight="1">
      <c r="N158" s="159"/>
    </row>
    <row r="159" spans="14:14" ht="12" customHeight="1">
      <c r="N159" s="159"/>
    </row>
    <row r="160" spans="14:14" ht="12" customHeight="1">
      <c r="N160" s="159"/>
    </row>
    <row r="161" spans="14:14" ht="12" customHeight="1">
      <c r="N161" s="159"/>
    </row>
    <row r="162" spans="14:14" ht="12" customHeight="1">
      <c r="N162" s="159"/>
    </row>
    <row r="163" spans="14:14" ht="12" customHeight="1">
      <c r="N163" s="159"/>
    </row>
    <row r="164" spans="14:14" ht="12" customHeight="1">
      <c r="N164" s="159"/>
    </row>
    <row r="165" spans="14:14" ht="12" customHeight="1">
      <c r="N165" s="159"/>
    </row>
    <row r="166" spans="14:14" ht="12" customHeight="1">
      <c r="N166" s="159"/>
    </row>
    <row r="167" spans="14:14" ht="12" customHeight="1">
      <c r="N167" s="159"/>
    </row>
    <row r="168" spans="14:14" ht="12" customHeight="1">
      <c r="N168" s="159"/>
    </row>
    <row r="169" spans="14:14" ht="12" customHeight="1">
      <c r="N169" s="159"/>
    </row>
    <row r="170" spans="14:14" ht="12" customHeight="1">
      <c r="N170" s="159"/>
    </row>
    <row r="171" spans="14:14" ht="12" customHeight="1">
      <c r="N171" s="159"/>
    </row>
    <row r="172" spans="14:14" ht="12" customHeight="1">
      <c r="N172" s="159"/>
    </row>
    <row r="173" spans="14:14" ht="12" customHeight="1">
      <c r="N173" s="159"/>
    </row>
    <row r="174" spans="14:14" ht="12" customHeight="1">
      <c r="N174" s="159"/>
    </row>
    <row r="175" spans="14:14" ht="12" customHeight="1">
      <c r="N175" s="159"/>
    </row>
    <row r="176" spans="14:14" ht="12" customHeight="1">
      <c r="N176" s="159"/>
    </row>
    <row r="177" spans="14:14" ht="12" customHeight="1">
      <c r="N177" s="159"/>
    </row>
    <row r="178" spans="14:14" ht="12" customHeight="1">
      <c r="N178" s="159"/>
    </row>
    <row r="179" spans="14:14" ht="12" customHeight="1">
      <c r="N179" s="159"/>
    </row>
    <row r="180" spans="14:14" ht="12" customHeight="1">
      <c r="N180" s="159"/>
    </row>
    <row r="181" spans="14:14" ht="12" customHeight="1">
      <c r="N181" s="159"/>
    </row>
    <row r="182" spans="14:14" ht="12" customHeight="1">
      <c r="N182" s="159"/>
    </row>
    <row r="183" spans="14:14" ht="12" customHeight="1">
      <c r="N183" s="159"/>
    </row>
    <row r="184" spans="14:14" ht="12" customHeight="1">
      <c r="N184" s="159"/>
    </row>
    <row r="185" spans="14:14" ht="12" customHeight="1">
      <c r="N185" s="159"/>
    </row>
    <row r="186" spans="14:14" ht="12" customHeight="1">
      <c r="N186" s="159"/>
    </row>
    <row r="187" spans="14:14" ht="12" customHeight="1">
      <c r="N187" s="159"/>
    </row>
    <row r="188" spans="14:14" ht="12" customHeight="1">
      <c r="N188" s="159"/>
    </row>
    <row r="189" spans="14:14" ht="12" customHeight="1">
      <c r="N189" s="159"/>
    </row>
    <row r="190" spans="14:14" ht="12" customHeight="1">
      <c r="N190" s="159"/>
    </row>
    <row r="191" spans="14:14" ht="12" customHeight="1">
      <c r="N191" s="159"/>
    </row>
    <row r="192" spans="14:14" ht="12" customHeight="1">
      <c r="N192" s="159"/>
    </row>
    <row r="193" spans="14:14" ht="12" customHeight="1">
      <c r="N193" s="159"/>
    </row>
    <row r="194" spans="14:14" ht="12" customHeight="1">
      <c r="N194" s="159"/>
    </row>
    <row r="195" spans="14:14" ht="12" customHeight="1">
      <c r="N195" s="159"/>
    </row>
    <row r="196" spans="14:14" ht="12" customHeight="1">
      <c r="N196" s="159"/>
    </row>
    <row r="197" spans="14:14" ht="12" customHeight="1">
      <c r="N197" s="159"/>
    </row>
    <row r="198" spans="14:14" ht="12" customHeight="1">
      <c r="N198" s="159"/>
    </row>
    <row r="199" spans="14:14" ht="12" customHeight="1">
      <c r="N199" s="159"/>
    </row>
    <row r="200" spans="14:14" ht="12" customHeight="1">
      <c r="N200" s="159"/>
    </row>
    <row r="201" spans="14:14" ht="12" customHeight="1">
      <c r="N201" s="159"/>
    </row>
    <row r="202" spans="14:14" ht="12" customHeight="1">
      <c r="N202" s="159"/>
    </row>
    <row r="203" spans="14:14" ht="12" customHeight="1">
      <c r="N203" s="159"/>
    </row>
    <row r="204" spans="14:14" ht="12" customHeight="1">
      <c r="N204" s="159"/>
    </row>
    <row r="205" spans="14:14" ht="12" customHeight="1">
      <c r="N205" s="159"/>
    </row>
    <row r="206" spans="14:14" ht="12" customHeight="1">
      <c r="N206" s="159"/>
    </row>
    <row r="207" spans="14:14" ht="12" customHeight="1">
      <c r="N207" s="159"/>
    </row>
    <row r="208" spans="14:14" ht="12" customHeight="1">
      <c r="N208" s="159"/>
    </row>
    <row r="209" spans="14:14" ht="12" customHeight="1">
      <c r="N209" s="159"/>
    </row>
    <row r="210" spans="14:14" ht="12" customHeight="1">
      <c r="N210" s="159"/>
    </row>
    <row r="211" spans="14:14" ht="12" customHeight="1">
      <c r="N211" s="159"/>
    </row>
    <row r="212" spans="14:14" ht="12" customHeight="1">
      <c r="N212" s="159"/>
    </row>
    <row r="213" spans="14:14" ht="12" customHeight="1">
      <c r="N213" s="159"/>
    </row>
    <row r="214" spans="14:14" ht="12" customHeight="1">
      <c r="N214" s="159"/>
    </row>
    <row r="215" spans="14:14" ht="12" customHeight="1">
      <c r="N215" s="159"/>
    </row>
    <row r="216" spans="14:14" ht="12" customHeight="1">
      <c r="N216" s="159"/>
    </row>
    <row r="217" spans="14:14" ht="12" customHeight="1">
      <c r="N217" s="159"/>
    </row>
    <row r="218" spans="14:14" ht="12" customHeight="1">
      <c r="N218" s="159"/>
    </row>
    <row r="219" spans="14:14" ht="12" customHeight="1">
      <c r="N219" s="159"/>
    </row>
    <row r="220" spans="14:14" ht="12" customHeight="1">
      <c r="N220" s="159"/>
    </row>
    <row r="221" spans="14:14" ht="12" customHeight="1">
      <c r="N221" s="159"/>
    </row>
    <row r="222" spans="14:14" ht="12" customHeight="1">
      <c r="N222" s="159"/>
    </row>
    <row r="223" spans="14:14" ht="12" customHeight="1">
      <c r="N223" s="159"/>
    </row>
    <row r="224" spans="14:14" ht="12" customHeight="1">
      <c r="N224" s="159"/>
    </row>
    <row r="225" spans="14:14" ht="12" customHeight="1">
      <c r="N225" s="159"/>
    </row>
    <row r="226" spans="14:14" ht="12" customHeight="1">
      <c r="N226" s="159"/>
    </row>
    <row r="227" spans="14:14" ht="12" customHeight="1">
      <c r="N227" s="159"/>
    </row>
    <row r="228" spans="14:14" ht="12" customHeight="1">
      <c r="N228" s="159"/>
    </row>
    <row r="229" spans="14:14" ht="12" customHeight="1">
      <c r="N229" s="159"/>
    </row>
    <row r="230" spans="14:14" ht="12" customHeight="1">
      <c r="N230" s="159"/>
    </row>
    <row r="231" spans="14:14" ht="12" customHeight="1">
      <c r="N231" s="159"/>
    </row>
    <row r="232" spans="14:14" ht="12" customHeight="1">
      <c r="N232" s="159"/>
    </row>
    <row r="233" spans="14:14" ht="12" customHeight="1">
      <c r="N233" s="159"/>
    </row>
    <row r="234" spans="14:14" ht="12" customHeight="1">
      <c r="N234" s="159"/>
    </row>
    <row r="235" spans="14:14" ht="12" customHeight="1">
      <c r="N235" s="159"/>
    </row>
    <row r="236" spans="14:14" ht="12" customHeight="1">
      <c r="N236" s="159"/>
    </row>
    <row r="237" spans="14:14" ht="12" customHeight="1">
      <c r="N237" s="159"/>
    </row>
    <row r="238" spans="14:14" ht="12" customHeight="1">
      <c r="N238" s="159"/>
    </row>
    <row r="239" spans="14:14" ht="12" customHeight="1">
      <c r="N239" s="159"/>
    </row>
    <row r="240" spans="14:14" ht="12" customHeight="1">
      <c r="N240" s="159"/>
    </row>
    <row r="241" spans="14:14" ht="12" customHeight="1">
      <c r="N241" s="159"/>
    </row>
    <row r="242" spans="14:14" ht="12" customHeight="1">
      <c r="N242" s="159"/>
    </row>
    <row r="243" spans="14:14" ht="12" customHeight="1">
      <c r="N243" s="159"/>
    </row>
    <row r="244" spans="14:14" ht="12" customHeight="1">
      <c r="N244" s="159"/>
    </row>
    <row r="245" spans="14:14" ht="12" customHeight="1">
      <c r="N245" s="159"/>
    </row>
    <row r="246" spans="14:14" ht="12" customHeight="1">
      <c r="N246" s="159"/>
    </row>
    <row r="247" spans="14:14" ht="12" customHeight="1">
      <c r="N247" s="159"/>
    </row>
    <row r="248" spans="14:14" ht="12" customHeight="1">
      <c r="N248" s="159"/>
    </row>
    <row r="249" spans="14:14" ht="12" customHeight="1">
      <c r="N249" s="159"/>
    </row>
    <row r="250" spans="14:14" ht="12" customHeight="1">
      <c r="N250" s="159"/>
    </row>
    <row r="251" spans="14:14" ht="12" customHeight="1">
      <c r="N251" s="159"/>
    </row>
    <row r="252" spans="14:14" ht="12" customHeight="1">
      <c r="N252" s="159"/>
    </row>
    <row r="253" spans="14:14" ht="12" customHeight="1">
      <c r="N253" s="159"/>
    </row>
    <row r="254" spans="14:14" ht="12" customHeight="1">
      <c r="N254" s="159"/>
    </row>
    <row r="255" spans="14:14" ht="12" customHeight="1">
      <c r="N255" s="159"/>
    </row>
    <row r="256" spans="14:14" ht="12" customHeight="1">
      <c r="N256" s="159"/>
    </row>
    <row r="257" spans="14:14" ht="12" customHeight="1">
      <c r="N257" s="159"/>
    </row>
    <row r="258" spans="14:14" ht="12" customHeight="1">
      <c r="N258" s="159"/>
    </row>
    <row r="259" spans="14:14" ht="12" customHeight="1">
      <c r="N259" s="159"/>
    </row>
    <row r="260" spans="14:14" ht="12" customHeight="1">
      <c r="N260" s="159"/>
    </row>
    <row r="261" spans="14:14" ht="12" customHeight="1">
      <c r="N261" s="159"/>
    </row>
    <row r="262" spans="14:14" ht="12" customHeight="1">
      <c r="N262" s="159"/>
    </row>
    <row r="263" spans="14:14" ht="12" customHeight="1">
      <c r="N263" s="159"/>
    </row>
    <row r="264" spans="14:14" ht="12" customHeight="1">
      <c r="N264" s="159"/>
    </row>
    <row r="265" spans="14:14" ht="12" customHeight="1">
      <c r="N265" s="159"/>
    </row>
    <row r="266" spans="14:14" ht="12" customHeight="1">
      <c r="N266" s="159"/>
    </row>
    <row r="267" spans="14:14" ht="12" customHeight="1">
      <c r="N267" s="159"/>
    </row>
    <row r="268" spans="14:14" ht="12" customHeight="1">
      <c r="N268" s="159"/>
    </row>
    <row r="269" spans="14:14" ht="12" customHeight="1">
      <c r="N269" s="159"/>
    </row>
    <row r="270" spans="14:14" ht="12" customHeight="1">
      <c r="N270" s="159"/>
    </row>
    <row r="271" spans="14:14" ht="12" customHeight="1">
      <c r="N271" s="159"/>
    </row>
    <row r="272" spans="14:14" ht="12" customHeight="1">
      <c r="N272" s="159"/>
    </row>
    <row r="273" spans="14:14" ht="12" customHeight="1">
      <c r="N273" s="159"/>
    </row>
    <row r="274" spans="14:14" ht="12" customHeight="1">
      <c r="N274" s="159"/>
    </row>
    <row r="275" spans="14:14" ht="12" customHeight="1">
      <c r="N275" s="159"/>
    </row>
    <row r="276" spans="14:14" ht="12" customHeight="1">
      <c r="N276" s="159"/>
    </row>
    <row r="277" spans="14:14" ht="12" customHeight="1">
      <c r="N277" s="159"/>
    </row>
    <row r="278" spans="14:14" ht="12" customHeight="1">
      <c r="N278" s="159"/>
    </row>
    <row r="279" spans="14:14" ht="12" customHeight="1">
      <c r="N279" s="159"/>
    </row>
    <row r="280" spans="14:14" ht="12" customHeight="1">
      <c r="N280" s="159"/>
    </row>
    <row r="281" spans="14:14" ht="12" customHeight="1">
      <c r="N281" s="159"/>
    </row>
    <row r="282" spans="14:14" ht="12" customHeight="1">
      <c r="N282" s="159"/>
    </row>
    <row r="283" spans="14:14" ht="12" customHeight="1">
      <c r="N283" s="159"/>
    </row>
    <row r="284" spans="14:14" ht="12" customHeight="1">
      <c r="N284" s="159"/>
    </row>
    <row r="285" spans="14:14" ht="12" customHeight="1">
      <c r="N285" s="159"/>
    </row>
    <row r="286" spans="14:14" ht="12" customHeight="1">
      <c r="N286" s="159"/>
    </row>
    <row r="287" spans="14:14" ht="12" customHeight="1">
      <c r="N287" s="159"/>
    </row>
    <row r="288" spans="14:14" ht="12" customHeight="1">
      <c r="N288" s="159"/>
    </row>
    <row r="289" spans="14:14" ht="12" customHeight="1">
      <c r="N289" s="159"/>
    </row>
    <row r="290" spans="14:14" ht="12" customHeight="1">
      <c r="N290" s="159"/>
    </row>
    <row r="291" spans="14:14" ht="12" customHeight="1">
      <c r="N291" s="159"/>
    </row>
    <row r="292" spans="14:14" ht="12" customHeight="1">
      <c r="N292" s="159"/>
    </row>
    <row r="293" spans="14:14" ht="12" customHeight="1">
      <c r="N293" s="159"/>
    </row>
    <row r="294" spans="14:14" ht="12" customHeight="1">
      <c r="N294" s="159"/>
    </row>
    <row r="295" spans="14:14" ht="12" customHeight="1">
      <c r="N295" s="159"/>
    </row>
    <row r="296" spans="14:14" ht="12" customHeight="1">
      <c r="N296" s="159"/>
    </row>
    <row r="297" spans="14:14" ht="12" customHeight="1">
      <c r="N297" s="159"/>
    </row>
    <row r="298" spans="14:14" ht="12" customHeight="1">
      <c r="N298" s="159"/>
    </row>
    <row r="299" spans="14:14" ht="12" customHeight="1">
      <c r="N299" s="159"/>
    </row>
    <row r="300" spans="14:14" ht="12" customHeight="1">
      <c r="N300" s="159"/>
    </row>
    <row r="301" spans="14:14" ht="12" customHeight="1">
      <c r="N301" s="159"/>
    </row>
    <row r="302" spans="14:14" ht="12" customHeight="1">
      <c r="N302" s="159"/>
    </row>
    <row r="303" spans="14:14" ht="12" customHeight="1">
      <c r="N303" s="159"/>
    </row>
    <row r="304" spans="14:14" ht="12" customHeight="1">
      <c r="N304" s="159"/>
    </row>
    <row r="305" spans="14:14" ht="12" customHeight="1">
      <c r="N305" s="159"/>
    </row>
    <row r="306" spans="14:14" ht="12" customHeight="1">
      <c r="N306" s="159"/>
    </row>
    <row r="307" spans="14:14" ht="12" customHeight="1">
      <c r="N307" s="159"/>
    </row>
    <row r="308" spans="14:14" ht="12" customHeight="1">
      <c r="N308" s="159"/>
    </row>
    <row r="309" spans="14:14" ht="12" customHeight="1">
      <c r="N309" s="159"/>
    </row>
    <row r="310" spans="14:14" ht="12" customHeight="1">
      <c r="N310" s="159"/>
    </row>
    <row r="311" spans="14:14" ht="12" customHeight="1">
      <c r="N311" s="159"/>
    </row>
    <row r="312" spans="14:14" ht="12" customHeight="1">
      <c r="N312" s="159"/>
    </row>
    <row r="313" spans="14:14" ht="12" customHeight="1">
      <c r="N313" s="159"/>
    </row>
    <row r="314" spans="14:14" ht="12" customHeight="1">
      <c r="N314" s="159"/>
    </row>
    <row r="315" spans="14:14" ht="12" customHeight="1">
      <c r="N315" s="159"/>
    </row>
    <row r="316" spans="14:14" ht="12" customHeight="1">
      <c r="N316" s="159"/>
    </row>
    <row r="317" spans="14:14" ht="12" customHeight="1">
      <c r="N317" s="159"/>
    </row>
    <row r="318" spans="14:14" ht="12" customHeight="1">
      <c r="N318" s="159"/>
    </row>
    <row r="319" spans="14:14" ht="12" customHeight="1">
      <c r="N319" s="159"/>
    </row>
    <row r="320" spans="14:14" ht="12" customHeight="1">
      <c r="N320" s="159"/>
    </row>
    <row r="321" spans="14:14" ht="12" customHeight="1">
      <c r="N321" s="159"/>
    </row>
    <row r="322" spans="14:14" ht="12" customHeight="1">
      <c r="N322" s="159"/>
    </row>
    <row r="323" spans="14:14" ht="12" customHeight="1">
      <c r="N323" s="159"/>
    </row>
    <row r="324" spans="14:14" ht="12" customHeight="1">
      <c r="N324" s="159"/>
    </row>
    <row r="325" spans="14:14" ht="12" customHeight="1">
      <c r="N325" s="159"/>
    </row>
    <row r="326" spans="14:14" ht="12" customHeight="1">
      <c r="N326" s="159"/>
    </row>
    <row r="327" spans="14:14" ht="12" customHeight="1">
      <c r="N327" s="159"/>
    </row>
    <row r="328" spans="14:14" ht="12" customHeight="1">
      <c r="N328" s="159"/>
    </row>
    <row r="329" spans="14:14" ht="12" customHeight="1">
      <c r="N329" s="159"/>
    </row>
    <row r="330" spans="14:14" ht="12" customHeight="1">
      <c r="N330" s="159"/>
    </row>
    <row r="331" spans="14:14" ht="12" customHeight="1">
      <c r="N331" s="159"/>
    </row>
    <row r="332" spans="14:14" ht="12" customHeight="1">
      <c r="N332" s="159"/>
    </row>
    <row r="333" spans="14:14" ht="12" customHeight="1">
      <c r="N333" s="159"/>
    </row>
    <row r="334" spans="14:14" ht="12" customHeight="1">
      <c r="N334" s="159"/>
    </row>
    <row r="335" spans="14:14" ht="12" customHeight="1">
      <c r="N335" s="159"/>
    </row>
    <row r="336" spans="14:14" ht="12" customHeight="1">
      <c r="N336" s="159"/>
    </row>
    <row r="337" spans="14:14" ht="12" customHeight="1">
      <c r="N337" s="159"/>
    </row>
    <row r="338" spans="14:14" ht="12" customHeight="1">
      <c r="N338" s="159"/>
    </row>
    <row r="339" spans="14:14" ht="12" customHeight="1">
      <c r="N339" s="159"/>
    </row>
    <row r="340" spans="14:14" ht="12" customHeight="1">
      <c r="N340" s="159"/>
    </row>
    <row r="341" spans="14:14" ht="12" customHeight="1">
      <c r="N341" s="159"/>
    </row>
    <row r="342" spans="14:14" ht="12" customHeight="1">
      <c r="N342" s="159"/>
    </row>
    <row r="343" spans="14:14" ht="12" customHeight="1">
      <c r="N343" s="159"/>
    </row>
    <row r="344" spans="14:14" ht="12" customHeight="1">
      <c r="N344" s="159"/>
    </row>
    <row r="345" spans="14:14" ht="12" customHeight="1">
      <c r="N345" s="159"/>
    </row>
    <row r="346" spans="14:14" ht="12" customHeight="1">
      <c r="N346" s="159"/>
    </row>
    <row r="347" spans="14:14" ht="12" customHeight="1">
      <c r="N347" s="159"/>
    </row>
    <row r="348" spans="14:14" ht="12" customHeight="1">
      <c r="N348" s="159"/>
    </row>
    <row r="349" spans="14:14" ht="12" customHeight="1">
      <c r="N349" s="159"/>
    </row>
    <row r="350" spans="14:14" ht="12" customHeight="1">
      <c r="N350" s="159"/>
    </row>
    <row r="351" spans="14:14" ht="12" customHeight="1">
      <c r="N351" s="159"/>
    </row>
    <row r="352" spans="14:14" ht="12" customHeight="1">
      <c r="N352" s="159"/>
    </row>
    <row r="353" spans="14:14" ht="12" customHeight="1">
      <c r="N353" s="159"/>
    </row>
    <row r="354" spans="14:14" ht="12" customHeight="1">
      <c r="N354" s="159"/>
    </row>
    <row r="355" spans="14:14" ht="12" customHeight="1">
      <c r="N355" s="159"/>
    </row>
    <row r="356" spans="14:14" ht="12" customHeight="1">
      <c r="N356" s="159"/>
    </row>
    <row r="357" spans="14:14" ht="12" customHeight="1">
      <c r="N357" s="159"/>
    </row>
    <row r="358" spans="14:14" ht="12" customHeight="1">
      <c r="N358" s="159"/>
    </row>
    <row r="359" spans="14:14" ht="12" customHeight="1">
      <c r="N359" s="159"/>
    </row>
    <row r="360" spans="14:14" ht="12" customHeight="1">
      <c r="N360" s="159"/>
    </row>
    <row r="361" spans="14:14" ht="12" customHeight="1">
      <c r="N361" s="159"/>
    </row>
    <row r="362" spans="14:14" ht="12" customHeight="1">
      <c r="N362" s="159"/>
    </row>
    <row r="363" spans="14:14" ht="12" customHeight="1">
      <c r="N363" s="159"/>
    </row>
    <row r="364" spans="14:14" ht="12" customHeight="1">
      <c r="N364" s="159"/>
    </row>
    <row r="365" spans="14:14" ht="12" customHeight="1">
      <c r="N365" s="159"/>
    </row>
    <row r="366" spans="14:14" ht="12" customHeight="1">
      <c r="N366" s="159"/>
    </row>
    <row r="367" spans="14:14" ht="12" customHeight="1">
      <c r="N367" s="159"/>
    </row>
    <row r="368" spans="14:14" ht="12" customHeight="1">
      <c r="N368" s="159"/>
    </row>
    <row r="369" spans="14:14" ht="12" customHeight="1">
      <c r="N369" s="159"/>
    </row>
    <row r="370" spans="14:14" ht="12" customHeight="1">
      <c r="N370" s="159"/>
    </row>
    <row r="371" spans="14:14" ht="12" customHeight="1">
      <c r="N371" s="159"/>
    </row>
    <row r="372" spans="14:14" ht="12" customHeight="1">
      <c r="N372" s="159"/>
    </row>
    <row r="373" spans="14:14" ht="12" customHeight="1">
      <c r="N373" s="159"/>
    </row>
    <row r="374" spans="14:14" ht="12" customHeight="1">
      <c r="N374" s="159"/>
    </row>
    <row r="375" spans="14:14" ht="12" customHeight="1">
      <c r="N375" s="159"/>
    </row>
    <row r="376" spans="14:14" ht="12" customHeight="1">
      <c r="N376" s="159"/>
    </row>
    <row r="377" spans="14:14" ht="12" customHeight="1">
      <c r="N377" s="159"/>
    </row>
    <row r="378" spans="14:14" ht="12" customHeight="1">
      <c r="N378" s="159"/>
    </row>
    <row r="379" spans="14:14" ht="12" customHeight="1">
      <c r="N379" s="159"/>
    </row>
    <row r="380" spans="14:14" ht="12" customHeight="1">
      <c r="N380" s="159"/>
    </row>
    <row r="381" spans="14:14" ht="12" customHeight="1">
      <c r="N381" s="159"/>
    </row>
    <row r="382" spans="14:14" ht="12" customHeight="1">
      <c r="N382" s="159"/>
    </row>
    <row r="383" spans="14:14" ht="12" customHeight="1">
      <c r="N383" s="159"/>
    </row>
    <row r="384" spans="14:14" ht="12" customHeight="1">
      <c r="N384" s="159"/>
    </row>
    <row r="385" spans="14:14" ht="12" customHeight="1">
      <c r="N385" s="159"/>
    </row>
    <row r="386" spans="14:14" ht="12" customHeight="1">
      <c r="N386" s="159"/>
    </row>
    <row r="387" spans="14:14" ht="12" customHeight="1">
      <c r="N387" s="159"/>
    </row>
    <row r="388" spans="14:14" ht="12" customHeight="1">
      <c r="N388" s="159"/>
    </row>
    <row r="389" spans="14:14" ht="12" customHeight="1">
      <c r="N389" s="159"/>
    </row>
    <row r="390" spans="14:14" ht="12" customHeight="1">
      <c r="N390" s="159"/>
    </row>
    <row r="391" spans="14:14" ht="12" customHeight="1">
      <c r="N391" s="159"/>
    </row>
    <row r="392" spans="14:14" ht="12" customHeight="1">
      <c r="N392" s="159"/>
    </row>
    <row r="393" spans="14:14" ht="12" customHeight="1">
      <c r="N393" s="159"/>
    </row>
    <row r="394" spans="14:14" ht="12" customHeight="1">
      <c r="N394" s="159"/>
    </row>
    <row r="395" spans="14:14" ht="12" customHeight="1">
      <c r="N395" s="159"/>
    </row>
    <row r="396" spans="14:14" ht="12" customHeight="1">
      <c r="N396" s="159"/>
    </row>
    <row r="397" spans="14:14" ht="12" customHeight="1">
      <c r="N397" s="159"/>
    </row>
    <row r="398" spans="14:14" ht="12" customHeight="1">
      <c r="N398" s="159"/>
    </row>
    <row r="399" spans="14:14" ht="12" customHeight="1">
      <c r="N399" s="159"/>
    </row>
    <row r="400" spans="14:14" ht="12" customHeight="1">
      <c r="N400" s="159"/>
    </row>
    <row r="401" spans="14:14" ht="12" customHeight="1">
      <c r="N401" s="159"/>
    </row>
    <row r="402" spans="14:14" ht="12" customHeight="1">
      <c r="N402" s="159"/>
    </row>
    <row r="403" spans="14:14" ht="12" customHeight="1">
      <c r="N403" s="159"/>
    </row>
    <row r="404" spans="14:14" ht="12" customHeight="1">
      <c r="N404" s="159"/>
    </row>
    <row r="405" spans="14:14" ht="12" customHeight="1">
      <c r="N405" s="159"/>
    </row>
    <row r="406" spans="14:14" ht="12" customHeight="1">
      <c r="N406" s="159"/>
    </row>
    <row r="407" spans="14:14" ht="12" customHeight="1">
      <c r="N407" s="159"/>
    </row>
    <row r="408" spans="14:14" ht="12" customHeight="1">
      <c r="N408" s="159"/>
    </row>
    <row r="409" spans="14:14" ht="12" customHeight="1">
      <c r="N409" s="159"/>
    </row>
    <row r="410" spans="14:14" ht="12" customHeight="1">
      <c r="N410" s="159"/>
    </row>
    <row r="411" spans="14:14" ht="12" customHeight="1">
      <c r="N411" s="159"/>
    </row>
    <row r="412" spans="14:14" ht="12" customHeight="1">
      <c r="N412" s="159"/>
    </row>
    <row r="413" spans="14:14" ht="12" customHeight="1">
      <c r="N413" s="159"/>
    </row>
    <row r="414" spans="14:14" ht="12" customHeight="1">
      <c r="N414" s="159"/>
    </row>
    <row r="415" spans="14:14" ht="12" customHeight="1">
      <c r="N415" s="159"/>
    </row>
    <row r="416" spans="14:14" ht="12" customHeight="1">
      <c r="N416" s="159"/>
    </row>
    <row r="417" spans="14:14" ht="12" customHeight="1">
      <c r="N417" s="159"/>
    </row>
    <row r="418" spans="14:14" ht="12" customHeight="1">
      <c r="N418" s="159"/>
    </row>
    <row r="419" spans="14:14" ht="12" customHeight="1">
      <c r="N419" s="159"/>
    </row>
    <row r="420" spans="14:14" ht="12" customHeight="1">
      <c r="N420" s="159"/>
    </row>
    <row r="421" spans="14:14" ht="12" customHeight="1">
      <c r="N421" s="159"/>
    </row>
    <row r="422" spans="14:14" ht="12" customHeight="1">
      <c r="N422" s="159"/>
    </row>
    <row r="423" spans="14:14" ht="12" customHeight="1">
      <c r="N423" s="159"/>
    </row>
    <row r="424" spans="14:14" ht="12" customHeight="1">
      <c r="N424" s="159"/>
    </row>
    <row r="425" spans="14:14" ht="12" customHeight="1">
      <c r="N425" s="159"/>
    </row>
    <row r="426" spans="14:14" ht="12" customHeight="1">
      <c r="N426" s="159"/>
    </row>
    <row r="427" spans="14:14" ht="12" customHeight="1">
      <c r="N427" s="159"/>
    </row>
    <row r="428" spans="14:14" ht="12" customHeight="1">
      <c r="N428" s="159"/>
    </row>
    <row r="429" spans="14:14" ht="12" customHeight="1">
      <c r="N429" s="159"/>
    </row>
    <row r="430" spans="14:14" ht="12" customHeight="1">
      <c r="N430" s="159"/>
    </row>
    <row r="431" spans="14:14" ht="12" customHeight="1">
      <c r="N431" s="159"/>
    </row>
    <row r="432" spans="14:14" ht="12" customHeight="1">
      <c r="N432" s="159"/>
    </row>
    <row r="433" spans="14:14" ht="12" customHeight="1">
      <c r="N433" s="159"/>
    </row>
    <row r="434" spans="14:14" ht="12" customHeight="1">
      <c r="N434" s="159"/>
    </row>
    <row r="435" spans="14:14" ht="12" customHeight="1">
      <c r="N435" s="159"/>
    </row>
    <row r="436" spans="14:14" ht="12" customHeight="1">
      <c r="N436" s="159"/>
    </row>
    <row r="437" spans="14:14" ht="12" customHeight="1">
      <c r="N437" s="159"/>
    </row>
    <row r="438" spans="14:14" ht="12" customHeight="1">
      <c r="N438" s="159"/>
    </row>
    <row r="439" spans="14:14" ht="12" customHeight="1">
      <c r="N439" s="159"/>
    </row>
    <row r="440" spans="14:14" ht="12" customHeight="1">
      <c r="N440" s="159"/>
    </row>
    <row r="441" spans="14:14" ht="12" customHeight="1">
      <c r="N441" s="159"/>
    </row>
    <row r="442" spans="14:14" ht="12" customHeight="1">
      <c r="N442" s="159"/>
    </row>
    <row r="443" spans="14:14" ht="12" customHeight="1">
      <c r="N443" s="159"/>
    </row>
    <row r="444" spans="14:14" ht="12" customHeight="1">
      <c r="N444" s="159"/>
    </row>
    <row r="445" spans="14:14" ht="12" customHeight="1">
      <c r="N445" s="159"/>
    </row>
    <row r="446" spans="14:14" ht="12" customHeight="1">
      <c r="N446" s="159"/>
    </row>
    <row r="447" spans="14:14" ht="12" customHeight="1">
      <c r="N447" s="159"/>
    </row>
    <row r="448" spans="14:14" ht="12" customHeight="1">
      <c r="N448" s="159"/>
    </row>
    <row r="449" spans="14:14" ht="12" customHeight="1">
      <c r="N449" s="159"/>
    </row>
    <row r="450" spans="14:14" ht="12" customHeight="1">
      <c r="N450" s="159"/>
    </row>
    <row r="451" spans="14:14" ht="12" customHeight="1">
      <c r="N451" s="159"/>
    </row>
    <row r="452" spans="14:14" ht="12" customHeight="1">
      <c r="N452" s="159"/>
    </row>
    <row r="453" spans="14:14" ht="12" customHeight="1">
      <c r="N453" s="159"/>
    </row>
    <row r="454" spans="14:14" ht="12" customHeight="1">
      <c r="N454" s="159"/>
    </row>
    <row r="455" spans="14:14" ht="12" customHeight="1">
      <c r="N455" s="159"/>
    </row>
    <row r="456" spans="14:14" ht="12" customHeight="1">
      <c r="N456" s="159"/>
    </row>
    <row r="457" spans="14:14" ht="12" customHeight="1">
      <c r="N457" s="159"/>
    </row>
    <row r="458" spans="14:14" ht="12" customHeight="1">
      <c r="N458" s="159"/>
    </row>
    <row r="459" spans="14:14" ht="12" customHeight="1">
      <c r="N459" s="159"/>
    </row>
    <row r="460" spans="14:14" ht="12" customHeight="1">
      <c r="N460" s="159"/>
    </row>
    <row r="461" spans="14:14" ht="12" customHeight="1">
      <c r="N461" s="159"/>
    </row>
    <row r="462" spans="14:14" ht="12" customHeight="1">
      <c r="N462" s="159"/>
    </row>
    <row r="463" spans="14:14" ht="12" customHeight="1">
      <c r="N463" s="159"/>
    </row>
    <row r="464" spans="14:14" ht="12" customHeight="1">
      <c r="N464" s="159"/>
    </row>
    <row r="465" spans="14:14" ht="12" customHeight="1">
      <c r="N465" s="159"/>
    </row>
    <row r="466" spans="14:14" ht="12" customHeight="1">
      <c r="N466" s="159"/>
    </row>
    <row r="467" spans="14:14" ht="12" customHeight="1">
      <c r="N467" s="159"/>
    </row>
    <row r="468" spans="14:14" ht="12" customHeight="1">
      <c r="N468" s="159"/>
    </row>
    <row r="469" spans="14:14" ht="12" customHeight="1">
      <c r="N469" s="159"/>
    </row>
    <row r="470" spans="14:14" ht="12" customHeight="1">
      <c r="N470" s="159"/>
    </row>
    <row r="471" spans="14:14" ht="12" customHeight="1">
      <c r="N471" s="159"/>
    </row>
    <row r="472" spans="14:14" ht="12" customHeight="1">
      <c r="N472" s="159"/>
    </row>
    <row r="473" spans="14:14" ht="12" customHeight="1">
      <c r="N473" s="159"/>
    </row>
    <row r="474" spans="14:14" ht="12" customHeight="1">
      <c r="N474" s="159"/>
    </row>
    <row r="475" spans="14:14" ht="12" customHeight="1">
      <c r="N475" s="159"/>
    </row>
    <row r="476" spans="14:14" ht="12" customHeight="1">
      <c r="N476" s="159"/>
    </row>
    <row r="477" spans="14:14" ht="12" customHeight="1">
      <c r="N477" s="159"/>
    </row>
    <row r="478" spans="14:14" ht="12" customHeight="1">
      <c r="N478" s="159"/>
    </row>
    <row r="479" spans="14:14" ht="12" customHeight="1">
      <c r="N479" s="159"/>
    </row>
    <row r="480" spans="14:14" ht="12" customHeight="1">
      <c r="N480" s="159"/>
    </row>
    <row r="481" spans="14:14" ht="12" customHeight="1">
      <c r="N481" s="159"/>
    </row>
    <row r="482" spans="14:14" ht="12" customHeight="1">
      <c r="N482" s="159"/>
    </row>
    <row r="483" spans="14:14" ht="12" customHeight="1">
      <c r="N483" s="159"/>
    </row>
    <row r="484" spans="14:14" ht="12" customHeight="1">
      <c r="N484" s="159"/>
    </row>
    <row r="485" spans="14:14" ht="12" customHeight="1">
      <c r="N485" s="159"/>
    </row>
    <row r="486" spans="14:14" ht="12" customHeight="1">
      <c r="N486" s="159"/>
    </row>
    <row r="487" spans="14:14" ht="12" customHeight="1">
      <c r="N487" s="159"/>
    </row>
    <row r="488" spans="14:14" ht="12" customHeight="1">
      <c r="N488" s="159"/>
    </row>
    <row r="489" spans="14:14" ht="12" customHeight="1">
      <c r="N489" s="159"/>
    </row>
    <row r="490" spans="14:14" ht="12" customHeight="1">
      <c r="N490" s="159"/>
    </row>
    <row r="491" spans="14:14" ht="12" customHeight="1">
      <c r="N491" s="159"/>
    </row>
    <row r="492" spans="14:14" ht="12" customHeight="1">
      <c r="N492" s="159"/>
    </row>
    <row r="493" spans="14:14" ht="12" customHeight="1">
      <c r="N493" s="159"/>
    </row>
    <row r="494" spans="14:14" ht="12" customHeight="1">
      <c r="N494" s="159"/>
    </row>
    <row r="495" spans="14:14" ht="12" customHeight="1">
      <c r="N495" s="159"/>
    </row>
    <row r="496" spans="14:14" ht="12" customHeight="1">
      <c r="N496" s="159"/>
    </row>
    <row r="497" spans="14:14" ht="12" customHeight="1">
      <c r="N497" s="159"/>
    </row>
    <row r="498" spans="14:14" ht="12" customHeight="1">
      <c r="N498" s="159"/>
    </row>
    <row r="499" spans="14:14" ht="12" customHeight="1">
      <c r="N499" s="159"/>
    </row>
    <row r="500" spans="14:14" ht="12" customHeight="1">
      <c r="N500" s="159"/>
    </row>
    <row r="501" spans="14:14" ht="12" customHeight="1">
      <c r="N501" s="159"/>
    </row>
    <row r="502" spans="14:14" ht="12" customHeight="1">
      <c r="N502" s="159"/>
    </row>
    <row r="503" spans="14:14" ht="12" customHeight="1">
      <c r="N503" s="159"/>
    </row>
    <row r="504" spans="14:14" ht="12" customHeight="1">
      <c r="N504" s="159"/>
    </row>
    <row r="505" spans="14:14" ht="12" customHeight="1">
      <c r="N505" s="159"/>
    </row>
    <row r="506" spans="14:14" ht="12" customHeight="1">
      <c r="N506" s="159"/>
    </row>
    <row r="507" spans="14:14" ht="12" customHeight="1">
      <c r="N507" s="159"/>
    </row>
    <row r="508" spans="14:14" ht="12" customHeight="1">
      <c r="N508" s="159"/>
    </row>
    <row r="509" spans="14:14" ht="12" customHeight="1">
      <c r="N509" s="159"/>
    </row>
    <row r="510" spans="14:14" ht="12" customHeight="1">
      <c r="N510" s="159"/>
    </row>
    <row r="511" spans="14:14" ht="12" customHeight="1">
      <c r="N511" s="159"/>
    </row>
    <row r="512" spans="14:14" ht="12" customHeight="1">
      <c r="N512" s="159"/>
    </row>
    <row r="513" spans="14:14" ht="12" customHeight="1">
      <c r="N513" s="159"/>
    </row>
    <row r="514" spans="14:14" ht="12" customHeight="1">
      <c r="N514" s="159"/>
    </row>
    <row r="515" spans="14:14" ht="12" customHeight="1">
      <c r="N515" s="159"/>
    </row>
    <row r="516" spans="14:14" ht="12" customHeight="1">
      <c r="N516" s="159"/>
    </row>
    <row r="517" spans="14:14" ht="12" customHeight="1">
      <c r="N517" s="159"/>
    </row>
    <row r="518" spans="14:14" ht="12" customHeight="1">
      <c r="N518" s="159"/>
    </row>
    <row r="519" spans="14:14" ht="12" customHeight="1">
      <c r="N519" s="159"/>
    </row>
    <row r="520" spans="14:14" ht="12" customHeight="1">
      <c r="N520" s="159"/>
    </row>
    <row r="521" spans="14:14" ht="12" customHeight="1">
      <c r="N521" s="159"/>
    </row>
    <row r="522" spans="14:14" ht="12" customHeight="1">
      <c r="N522" s="159"/>
    </row>
    <row r="523" spans="14:14" ht="12" customHeight="1">
      <c r="N523" s="159"/>
    </row>
    <row r="524" spans="14:14" ht="12" customHeight="1">
      <c r="N524" s="159"/>
    </row>
    <row r="525" spans="14:14" ht="12" customHeight="1">
      <c r="N525" s="159"/>
    </row>
    <row r="526" spans="14:14" ht="12" customHeight="1">
      <c r="N526" s="159"/>
    </row>
    <row r="527" spans="14:14" ht="12" customHeight="1">
      <c r="N527" s="159"/>
    </row>
    <row r="528" spans="14:14" ht="12" customHeight="1">
      <c r="N528" s="159"/>
    </row>
    <row r="529" spans="14:14" ht="12" customHeight="1">
      <c r="N529" s="159"/>
    </row>
    <row r="530" spans="14:14" ht="12" customHeight="1">
      <c r="N530" s="159"/>
    </row>
    <row r="531" spans="14:14" ht="12" customHeight="1">
      <c r="N531" s="159"/>
    </row>
    <row r="532" spans="14:14" ht="12" customHeight="1">
      <c r="N532" s="159"/>
    </row>
    <row r="533" spans="14:14" ht="12" customHeight="1">
      <c r="N533" s="159"/>
    </row>
    <row r="534" spans="14:14" ht="12" customHeight="1">
      <c r="N534" s="159"/>
    </row>
    <row r="535" spans="14:14" ht="12" customHeight="1">
      <c r="N535" s="159"/>
    </row>
    <row r="536" spans="14:14" ht="12" customHeight="1">
      <c r="N536" s="159"/>
    </row>
    <row r="537" spans="14:14" ht="12" customHeight="1">
      <c r="N537" s="159"/>
    </row>
    <row r="538" spans="14:14" ht="12" customHeight="1">
      <c r="N538" s="159"/>
    </row>
    <row r="539" spans="14:14" ht="12" customHeight="1">
      <c r="N539" s="159"/>
    </row>
    <row r="540" spans="14:14" ht="12" customHeight="1">
      <c r="N540" s="159"/>
    </row>
    <row r="541" spans="14:14" ht="12" customHeight="1">
      <c r="N541" s="159"/>
    </row>
    <row r="542" spans="14:14" ht="12" customHeight="1">
      <c r="N542" s="159"/>
    </row>
    <row r="543" spans="14:14" ht="12" customHeight="1">
      <c r="N543" s="159"/>
    </row>
    <row r="544" spans="14:14" ht="12" customHeight="1">
      <c r="N544" s="159"/>
    </row>
    <row r="545" spans="14:14" ht="12" customHeight="1">
      <c r="N545" s="159"/>
    </row>
    <row r="546" spans="14:14" ht="12" customHeight="1">
      <c r="N546" s="159"/>
    </row>
    <row r="547" spans="14:14" ht="12" customHeight="1">
      <c r="N547" s="159"/>
    </row>
    <row r="548" spans="14:14" ht="12" customHeight="1">
      <c r="N548" s="159"/>
    </row>
    <row r="549" spans="14:14" ht="12" customHeight="1">
      <c r="N549" s="159"/>
    </row>
    <row r="550" spans="14:14" ht="12" customHeight="1">
      <c r="N550" s="159"/>
    </row>
    <row r="551" spans="14:14" ht="12" customHeight="1">
      <c r="N551" s="159"/>
    </row>
    <row r="552" spans="14:14" ht="12" customHeight="1">
      <c r="N552" s="159"/>
    </row>
    <row r="553" spans="14:14" ht="12" customHeight="1">
      <c r="N553" s="159"/>
    </row>
    <row r="554" spans="14:14" ht="12" customHeight="1">
      <c r="N554" s="159"/>
    </row>
    <row r="555" spans="14:14" ht="12" customHeight="1">
      <c r="N555" s="159"/>
    </row>
    <row r="556" spans="14:14" ht="12" customHeight="1">
      <c r="N556" s="159"/>
    </row>
    <row r="557" spans="14:14" ht="12" customHeight="1">
      <c r="N557" s="159"/>
    </row>
    <row r="558" spans="14:14" ht="12" customHeight="1">
      <c r="N558" s="159"/>
    </row>
    <row r="559" spans="14:14" ht="12" customHeight="1">
      <c r="N559" s="159"/>
    </row>
    <row r="560" spans="14:14" ht="12" customHeight="1">
      <c r="N560" s="159"/>
    </row>
    <row r="561" spans="14:14" ht="12" customHeight="1">
      <c r="N561" s="159"/>
    </row>
    <row r="562" spans="14:14" ht="12" customHeight="1">
      <c r="N562" s="159"/>
    </row>
    <row r="563" spans="14:14" ht="12" customHeight="1">
      <c r="N563" s="159"/>
    </row>
    <row r="564" spans="14:14" ht="12" customHeight="1">
      <c r="N564" s="159"/>
    </row>
    <row r="565" spans="14:14" ht="12" customHeight="1">
      <c r="N565" s="159"/>
    </row>
    <row r="566" spans="14:14" ht="12" customHeight="1">
      <c r="N566" s="159"/>
    </row>
    <row r="567" spans="14:14" ht="12" customHeight="1">
      <c r="N567" s="159"/>
    </row>
    <row r="568" spans="14:14" ht="12" customHeight="1">
      <c r="N568" s="159"/>
    </row>
    <row r="569" spans="14:14" ht="12" customHeight="1">
      <c r="N569" s="159"/>
    </row>
    <row r="570" spans="14:14" ht="12" customHeight="1">
      <c r="N570" s="159"/>
    </row>
    <row r="571" spans="14:14" ht="12" customHeight="1">
      <c r="N571" s="159"/>
    </row>
    <row r="572" spans="14:14" ht="12" customHeight="1">
      <c r="N572" s="159"/>
    </row>
    <row r="573" spans="14:14" ht="12" customHeight="1">
      <c r="N573" s="159"/>
    </row>
    <row r="574" spans="14:14" ht="12" customHeight="1">
      <c r="N574" s="159"/>
    </row>
    <row r="575" spans="14:14" ht="12" customHeight="1">
      <c r="N575" s="159"/>
    </row>
    <row r="576" spans="14:14" ht="12" customHeight="1">
      <c r="N576" s="159"/>
    </row>
    <row r="577" spans="14:14" ht="12" customHeight="1">
      <c r="N577" s="159"/>
    </row>
    <row r="578" spans="14:14" ht="12" customHeight="1">
      <c r="N578" s="159"/>
    </row>
    <row r="579" spans="14:14" ht="12" customHeight="1">
      <c r="N579" s="159"/>
    </row>
    <row r="580" spans="14:14" ht="12" customHeight="1">
      <c r="N580" s="159"/>
    </row>
    <row r="581" spans="14:14" ht="12" customHeight="1">
      <c r="N581" s="159"/>
    </row>
    <row r="582" spans="14:14" ht="12" customHeight="1">
      <c r="N582" s="159"/>
    </row>
    <row r="583" spans="14:14" ht="12" customHeight="1">
      <c r="N583" s="159"/>
    </row>
    <row r="584" spans="14:14" ht="12" customHeight="1">
      <c r="N584" s="159"/>
    </row>
    <row r="585" spans="14:14" ht="12" customHeight="1">
      <c r="N585" s="159"/>
    </row>
    <row r="586" spans="14:14" ht="12" customHeight="1">
      <c r="N586" s="159"/>
    </row>
    <row r="587" spans="14:14" ht="12" customHeight="1">
      <c r="N587" s="159"/>
    </row>
    <row r="588" spans="14:14" ht="12" customHeight="1">
      <c r="N588" s="159"/>
    </row>
    <row r="589" spans="14:14" ht="12" customHeight="1">
      <c r="N589" s="159"/>
    </row>
    <row r="590" spans="14:14" ht="12" customHeight="1">
      <c r="N590" s="159"/>
    </row>
    <row r="591" spans="14:14" ht="12" customHeight="1">
      <c r="N591" s="159"/>
    </row>
    <row r="592" spans="14:14" ht="12" customHeight="1">
      <c r="N592" s="159"/>
    </row>
    <row r="593" spans="14:14" ht="12" customHeight="1">
      <c r="N593" s="159"/>
    </row>
    <row r="594" spans="14:14" ht="12" customHeight="1">
      <c r="N594" s="159"/>
    </row>
    <row r="595" spans="14:14" ht="12" customHeight="1">
      <c r="N595" s="159"/>
    </row>
    <row r="596" spans="14:14" ht="12" customHeight="1">
      <c r="N596" s="159"/>
    </row>
    <row r="597" spans="14:14" ht="12" customHeight="1">
      <c r="N597" s="159"/>
    </row>
    <row r="598" spans="14:14" ht="12" customHeight="1">
      <c r="N598" s="159"/>
    </row>
    <row r="599" spans="14:14" ht="12" customHeight="1">
      <c r="N599" s="159"/>
    </row>
    <row r="600" spans="14:14" ht="12" customHeight="1">
      <c r="N600" s="159"/>
    </row>
    <row r="601" spans="14:14" ht="12" customHeight="1">
      <c r="N601" s="159"/>
    </row>
    <row r="602" spans="14:14" ht="12" customHeight="1">
      <c r="N602" s="159"/>
    </row>
    <row r="603" spans="14:14" ht="12" customHeight="1">
      <c r="N603" s="159"/>
    </row>
    <row r="604" spans="14:14" ht="12" customHeight="1">
      <c r="N604" s="159"/>
    </row>
    <row r="605" spans="14:14" ht="12" customHeight="1">
      <c r="N605" s="159"/>
    </row>
    <row r="606" spans="14:14" ht="12" customHeight="1">
      <c r="N606" s="159"/>
    </row>
    <row r="607" spans="14:14" ht="12" customHeight="1">
      <c r="N607" s="159"/>
    </row>
    <row r="608" spans="14:14" ht="12" customHeight="1">
      <c r="N608" s="159"/>
    </row>
    <row r="609" spans="14:14" ht="12" customHeight="1">
      <c r="N609" s="159"/>
    </row>
    <row r="610" spans="14:14" ht="12" customHeight="1">
      <c r="N610" s="159"/>
    </row>
    <row r="611" spans="14:14" ht="12" customHeight="1">
      <c r="N611" s="159"/>
    </row>
    <row r="612" spans="14:14" ht="12" customHeight="1">
      <c r="N612" s="159"/>
    </row>
    <row r="613" spans="14:14" ht="12" customHeight="1">
      <c r="N613" s="159"/>
    </row>
    <row r="614" spans="14:14" ht="12" customHeight="1">
      <c r="N614" s="159"/>
    </row>
    <row r="615" spans="14:14" ht="12" customHeight="1">
      <c r="N615" s="159"/>
    </row>
    <row r="616" spans="14:14" ht="12" customHeight="1">
      <c r="N616" s="159"/>
    </row>
    <row r="617" spans="14:14" ht="12" customHeight="1">
      <c r="N617" s="159"/>
    </row>
    <row r="618" spans="14:14" ht="12" customHeight="1">
      <c r="N618" s="159"/>
    </row>
    <row r="619" spans="14:14" ht="12" customHeight="1">
      <c r="N619" s="159"/>
    </row>
    <row r="620" spans="14:14" ht="12" customHeight="1">
      <c r="N620" s="159"/>
    </row>
    <row r="621" spans="14:14" ht="12" customHeight="1">
      <c r="N621" s="159"/>
    </row>
    <row r="622" spans="14:14" ht="12" customHeight="1">
      <c r="N622" s="159"/>
    </row>
    <row r="623" spans="14:14" ht="12" customHeight="1">
      <c r="N623" s="159"/>
    </row>
    <row r="624" spans="14:14" ht="12" customHeight="1">
      <c r="N624" s="159"/>
    </row>
    <row r="625" spans="14:14" ht="12" customHeight="1">
      <c r="N625" s="159"/>
    </row>
    <row r="626" spans="14:14" ht="12" customHeight="1">
      <c r="N626" s="159"/>
    </row>
    <row r="627" spans="14:14" ht="12" customHeight="1">
      <c r="N627" s="159"/>
    </row>
    <row r="628" spans="14:14" ht="12" customHeight="1">
      <c r="N628" s="159"/>
    </row>
    <row r="629" spans="14:14" ht="12" customHeight="1">
      <c r="N629" s="159"/>
    </row>
    <row r="630" spans="14:14" ht="12" customHeight="1">
      <c r="N630" s="159"/>
    </row>
    <row r="631" spans="14:14" ht="12" customHeight="1">
      <c r="N631" s="159"/>
    </row>
    <row r="632" spans="14:14" ht="12" customHeight="1">
      <c r="N632" s="159"/>
    </row>
    <row r="633" spans="14:14" ht="12" customHeight="1">
      <c r="N633" s="159"/>
    </row>
    <row r="634" spans="14:14" ht="12" customHeight="1">
      <c r="N634" s="159"/>
    </row>
    <row r="635" spans="14:14" ht="12" customHeight="1">
      <c r="N635" s="159"/>
    </row>
    <row r="636" spans="14:14" ht="12" customHeight="1">
      <c r="N636" s="159"/>
    </row>
    <row r="637" spans="14:14" ht="12" customHeight="1">
      <c r="N637" s="159"/>
    </row>
    <row r="638" spans="14:14" ht="12" customHeight="1">
      <c r="N638" s="159"/>
    </row>
    <row r="639" spans="14:14" ht="12" customHeight="1">
      <c r="N639" s="159"/>
    </row>
    <row r="640" spans="14:14" ht="12" customHeight="1">
      <c r="N640" s="159"/>
    </row>
    <row r="641" spans="14:14" ht="12" customHeight="1">
      <c r="N641" s="159"/>
    </row>
    <row r="642" spans="14:14" ht="12" customHeight="1">
      <c r="N642" s="159"/>
    </row>
    <row r="643" spans="14:14" ht="12" customHeight="1">
      <c r="N643" s="159"/>
    </row>
    <row r="644" spans="14:14" ht="12" customHeight="1">
      <c r="N644" s="159"/>
    </row>
    <row r="645" spans="14:14" ht="12" customHeight="1">
      <c r="N645" s="159"/>
    </row>
    <row r="646" spans="14:14" ht="12" customHeight="1">
      <c r="N646" s="159"/>
    </row>
    <row r="647" spans="14:14" ht="12" customHeight="1">
      <c r="N647" s="159"/>
    </row>
    <row r="648" spans="14:14" ht="12" customHeight="1">
      <c r="N648" s="159"/>
    </row>
    <row r="649" spans="14:14" ht="12" customHeight="1">
      <c r="N649" s="159"/>
    </row>
    <row r="650" spans="14:14" ht="12" customHeight="1">
      <c r="N650" s="159"/>
    </row>
    <row r="651" spans="14:14" ht="12" customHeight="1">
      <c r="N651" s="159"/>
    </row>
    <row r="652" spans="14:14" ht="12" customHeight="1">
      <c r="N652" s="159"/>
    </row>
    <row r="653" spans="14:14" ht="12" customHeight="1">
      <c r="N653" s="159"/>
    </row>
    <row r="654" spans="14:14" ht="12" customHeight="1">
      <c r="N654" s="159"/>
    </row>
    <row r="655" spans="14:14" ht="12" customHeight="1">
      <c r="N655" s="159"/>
    </row>
    <row r="656" spans="14:14" ht="12" customHeight="1">
      <c r="N656" s="159"/>
    </row>
    <row r="657" spans="14:14" ht="12" customHeight="1">
      <c r="N657" s="159"/>
    </row>
    <row r="658" spans="14:14" ht="12" customHeight="1">
      <c r="N658" s="159"/>
    </row>
    <row r="659" spans="14:14" ht="12" customHeight="1">
      <c r="N659" s="159"/>
    </row>
    <row r="660" spans="14:14" ht="12" customHeight="1">
      <c r="N660" s="159"/>
    </row>
    <row r="661" spans="14:14" ht="12" customHeight="1">
      <c r="N661" s="159"/>
    </row>
    <row r="662" spans="14:14" ht="12" customHeight="1">
      <c r="N662" s="159"/>
    </row>
    <row r="663" spans="14:14" ht="12" customHeight="1">
      <c r="N663" s="159"/>
    </row>
    <row r="664" spans="14:14" ht="12" customHeight="1">
      <c r="N664" s="159"/>
    </row>
    <row r="665" spans="14:14" ht="12" customHeight="1">
      <c r="N665" s="159"/>
    </row>
    <row r="666" spans="14:14" ht="12" customHeight="1">
      <c r="N666" s="159"/>
    </row>
    <row r="667" spans="14:14" ht="12" customHeight="1">
      <c r="N667" s="159"/>
    </row>
    <row r="668" spans="14:14" ht="12" customHeight="1">
      <c r="N668" s="159"/>
    </row>
    <row r="669" spans="14:14" ht="12" customHeight="1">
      <c r="N669" s="159"/>
    </row>
    <row r="670" spans="14:14" ht="12" customHeight="1">
      <c r="N670" s="159"/>
    </row>
    <row r="671" spans="14:14" ht="12" customHeight="1">
      <c r="N671" s="159"/>
    </row>
    <row r="672" spans="14:14" ht="12" customHeight="1">
      <c r="N672" s="159"/>
    </row>
    <row r="673" spans="14:14" ht="12" customHeight="1">
      <c r="N673" s="159"/>
    </row>
    <row r="674" spans="14:14" ht="12" customHeight="1">
      <c r="N674" s="159"/>
    </row>
    <row r="675" spans="14:14" ht="12" customHeight="1">
      <c r="N675" s="159"/>
    </row>
    <row r="676" spans="14:14" ht="12" customHeight="1">
      <c r="N676" s="159"/>
    </row>
    <row r="677" spans="14:14" ht="12" customHeight="1">
      <c r="N677" s="159"/>
    </row>
    <row r="678" spans="14:14" ht="12" customHeight="1">
      <c r="N678" s="159"/>
    </row>
    <row r="679" spans="14:14" ht="12" customHeight="1">
      <c r="N679" s="159"/>
    </row>
    <row r="680" spans="14:14" ht="12" customHeight="1">
      <c r="N680" s="159"/>
    </row>
    <row r="681" spans="14:14" ht="12" customHeight="1">
      <c r="N681" s="159"/>
    </row>
    <row r="682" spans="14:14" ht="12" customHeight="1">
      <c r="N682" s="159"/>
    </row>
    <row r="683" spans="14:14" ht="12" customHeight="1">
      <c r="N683" s="159"/>
    </row>
    <row r="684" spans="14:14" ht="12" customHeight="1">
      <c r="N684" s="159"/>
    </row>
    <row r="685" spans="14:14" ht="12" customHeight="1">
      <c r="N685" s="159"/>
    </row>
    <row r="686" spans="14:14" ht="12" customHeight="1">
      <c r="N686" s="159"/>
    </row>
    <row r="687" spans="14:14" ht="12" customHeight="1">
      <c r="N687" s="159"/>
    </row>
    <row r="688" spans="14:14" ht="12" customHeight="1">
      <c r="N688" s="159"/>
    </row>
    <row r="689" spans="14:14" ht="12" customHeight="1">
      <c r="N689" s="159"/>
    </row>
    <row r="690" spans="14:14" ht="12" customHeight="1">
      <c r="N690" s="159"/>
    </row>
    <row r="691" spans="14:14" ht="12" customHeight="1">
      <c r="N691" s="159"/>
    </row>
    <row r="692" spans="14:14" ht="12" customHeight="1">
      <c r="N692" s="159"/>
    </row>
    <row r="693" spans="14:14" ht="12" customHeight="1">
      <c r="N693" s="159"/>
    </row>
    <row r="694" spans="14:14" ht="12" customHeight="1">
      <c r="N694" s="159"/>
    </row>
    <row r="695" spans="14:14" ht="12" customHeight="1">
      <c r="N695" s="159"/>
    </row>
    <row r="696" spans="14:14" ht="12" customHeight="1">
      <c r="N696" s="159"/>
    </row>
    <row r="697" spans="14:14" ht="12" customHeight="1">
      <c r="N697" s="159"/>
    </row>
    <row r="698" spans="14:14" ht="12" customHeight="1">
      <c r="N698" s="159"/>
    </row>
    <row r="699" spans="14:14" ht="12" customHeight="1">
      <c r="N699" s="159"/>
    </row>
    <row r="700" spans="14:14" ht="12" customHeight="1">
      <c r="N700" s="159"/>
    </row>
    <row r="701" spans="14:14" ht="12" customHeight="1">
      <c r="N701" s="159"/>
    </row>
    <row r="702" spans="14:14" ht="12" customHeight="1">
      <c r="N702" s="159"/>
    </row>
    <row r="703" spans="14:14" ht="12" customHeight="1">
      <c r="N703" s="159"/>
    </row>
    <row r="704" spans="14:14" ht="12" customHeight="1">
      <c r="N704" s="159"/>
    </row>
    <row r="705" spans="14:14" ht="12" customHeight="1">
      <c r="N705" s="159"/>
    </row>
    <row r="706" spans="14:14" ht="12" customHeight="1">
      <c r="N706" s="159"/>
    </row>
    <row r="707" spans="14:14" ht="12" customHeight="1">
      <c r="N707" s="159"/>
    </row>
    <row r="708" spans="14:14" ht="12" customHeight="1">
      <c r="N708" s="159"/>
    </row>
    <row r="709" spans="14:14" ht="12" customHeight="1">
      <c r="N709" s="159"/>
    </row>
    <row r="710" spans="14:14" ht="12" customHeight="1">
      <c r="N710" s="159"/>
    </row>
    <row r="711" spans="14:14" ht="12" customHeight="1">
      <c r="N711" s="159"/>
    </row>
    <row r="712" spans="14:14" ht="12" customHeight="1">
      <c r="N712" s="159"/>
    </row>
    <row r="713" spans="14:14" ht="12" customHeight="1">
      <c r="N713" s="159"/>
    </row>
    <row r="714" spans="14:14" ht="12" customHeight="1">
      <c r="N714" s="159"/>
    </row>
    <row r="715" spans="14:14" ht="12" customHeight="1">
      <c r="N715" s="159"/>
    </row>
    <row r="716" spans="14:14" ht="12" customHeight="1">
      <c r="N716" s="159"/>
    </row>
    <row r="717" spans="14:14" ht="12" customHeight="1">
      <c r="N717" s="159"/>
    </row>
    <row r="718" spans="14:14" ht="12" customHeight="1">
      <c r="N718" s="159"/>
    </row>
    <row r="719" spans="14:14" ht="12" customHeight="1">
      <c r="N719" s="159"/>
    </row>
    <row r="720" spans="14:14" ht="12" customHeight="1">
      <c r="N720" s="159"/>
    </row>
    <row r="721" spans="14:14" ht="12" customHeight="1">
      <c r="N721" s="159"/>
    </row>
    <row r="722" spans="14:14" ht="12" customHeight="1">
      <c r="N722" s="159"/>
    </row>
    <row r="723" spans="14:14" ht="12" customHeight="1">
      <c r="N723" s="159"/>
    </row>
    <row r="724" spans="14:14" ht="12" customHeight="1">
      <c r="N724" s="159"/>
    </row>
    <row r="725" spans="14:14" ht="12" customHeight="1">
      <c r="N725" s="159"/>
    </row>
    <row r="726" spans="14:14" ht="12" customHeight="1">
      <c r="N726" s="159"/>
    </row>
    <row r="727" spans="14:14" ht="12" customHeight="1">
      <c r="N727" s="159"/>
    </row>
    <row r="728" spans="14:14" ht="12" customHeight="1">
      <c r="N728" s="159"/>
    </row>
    <row r="729" spans="14:14" ht="12" customHeight="1">
      <c r="N729" s="159"/>
    </row>
    <row r="730" spans="14:14" ht="12" customHeight="1">
      <c r="N730" s="159"/>
    </row>
    <row r="731" spans="14:14" ht="12" customHeight="1">
      <c r="N731" s="159"/>
    </row>
    <row r="732" spans="14:14" ht="12" customHeight="1">
      <c r="N732" s="159"/>
    </row>
    <row r="733" spans="14:14" ht="12" customHeight="1">
      <c r="N733" s="159"/>
    </row>
    <row r="734" spans="14:14" ht="12" customHeight="1">
      <c r="N734" s="159"/>
    </row>
    <row r="735" spans="14:14" ht="12" customHeight="1">
      <c r="N735" s="159"/>
    </row>
    <row r="736" spans="14:14" ht="12" customHeight="1">
      <c r="N736" s="159"/>
    </row>
    <row r="737" spans="14:14" ht="12" customHeight="1">
      <c r="N737" s="159"/>
    </row>
    <row r="738" spans="14:14" ht="12" customHeight="1">
      <c r="N738" s="159"/>
    </row>
    <row r="739" spans="14:14" ht="12" customHeight="1">
      <c r="N739" s="159"/>
    </row>
    <row r="740" spans="14:14" ht="12" customHeight="1">
      <c r="N740" s="159"/>
    </row>
    <row r="741" spans="14:14" ht="12" customHeight="1">
      <c r="N741" s="159"/>
    </row>
    <row r="742" spans="14:14" ht="12" customHeight="1">
      <c r="N742" s="159"/>
    </row>
    <row r="743" spans="14:14" ht="12" customHeight="1">
      <c r="N743" s="159"/>
    </row>
    <row r="744" spans="14:14" ht="12" customHeight="1">
      <c r="N744" s="159"/>
    </row>
    <row r="745" spans="14:14" ht="12" customHeight="1">
      <c r="N745" s="159"/>
    </row>
    <row r="746" spans="14:14" ht="12" customHeight="1">
      <c r="N746" s="159"/>
    </row>
    <row r="747" spans="14:14" ht="12" customHeight="1">
      <c r="N747" s="159"/>
    </row>
    <row r="748" spans="14:14" ht="12" customHeight="1">
      <c r="N748" s="159"/>
    </row>
    <row r="749" spans="14:14" ht="12" customHeight="1">
      <c r="N749" s="159"/>
    </row>
    <row r="750" spans="14:14" ht="12" customHeight="1">
      <c r="N750" s="159"/>
    </row>
    <row r="751" spans="14:14" ht="12" customHeight="1">
      <c r="N751" s="159"/>
    </row>
    <row r="752" spans="14:14" ht="12" customHeight="1">
      <c r="N752" s="159"/>
    </row>
    <row r="753" spans="14:14" ht="12" customHeight="1">
      <c r="N753" s="159"/>
    </row>
    <row r="754" spans="14:14" ht="12" customHeight="1">
      <c r="N754" s="159"/>
    </row>
    <row r="755" spans="14:14" ht="12" customHeight="1">
      <c r="N755" s="159"/>
    </row>
    <row r="756" spans="14:14" ht="12" customHeight="1">
      <c r="N756" s="159"/>
    </row>
    <row r="757" spans="14:14" ht="12" customHeight="1">
      <c r="N757" s="159"/>
    </row>
    <row r="758" spans="14:14" ht="12" customHeight="1">
      <c r="N758" s="159"/>
    </row>
    <row r="759" spans="14:14" ht="12" customHeight="1">
      <c r="N759" s="159"/>
    </row>
    <row r="760" spans="14:14" ht="12" customHeight="1">
      <c r="N760" s="159"/>
    </row>
    <row r="761" spans="14:14" ht="12" customHeight="1">
      <c r="N761" s="159"/>
    </row>
    <row r="762" spans="14:14" ht="12" customHeight="1">
      <c r="N762" s="159"/>
    </row>
    <row r="763" spans="14:14" ht="12" customHeight="1">
      <c r="N763" s="159"/>
    </row>
    <row r="764" spans="14:14" ht="12" customHeight="1">
      <c r="N764" s="159"/>
    </row>
    <row r="765" spans="14:14" ht="12" customHeight="1">
      <c r="N765" s="159"/>
    </row>
    <row r="766" spans="14:14" ht="12" customHeight="1">
      <c r="N766" s="159"/>
    </row>
    <row r="767" spans="14:14" ht="12" customHeight="1">
      <c r="N767" s="159"/>
    </row>
    <row r="768" spans="14:14" ht="12" customHeight="1">
      <c r="N768" s="159"/>
    </row>
    <row r="769" spans="14:14" ht="12" customHeight="1">
      <c r="N769" s="159"/>
    </row>
    <row r="770" spans="14:14" ht="12" customHeight="1">
      <c r="N770" s="159"/>
    </row>
    <row r="771" spans="14:14" ht="12" customHeight="1">
      <c r="N771" s="159"/>
    </row>
    <row r="772" spans="14:14" ht="12" customHeight="1">
      <c r="N772" s="159"/>
    </row>
    <row r="773" spans="14:14" ht="12" customHeight="1">
      <c r="N773" s="159"/>
    </row>
    <row r="774" spans="14:14" ht="12" customHeight="1">
      <c r="N774" s="159"/>
    </row>
    <row r="775" spans="14:14" ht="12" customHeight="1">
      <c r="N775" s="159"/>
    </row>
    <row r="776" spans="14:14" ht="12" customHeight="1">
      <c r="N776" s="159"/>
    </row>
    <row r="777" spans="14:14" ht="12" customHeight="1">
      <c r="N777" s="159"/>
    </row>
    <row r="778" spans="14:14" ht="12" customHeight="1">
      <c r="N778" s="159"/>
    </row>
    <row r="779" spans="14:14" ht="12" customHeight="1">
      <c r="N779" s="159"/>
    </row>
    <row r="780" spans="14:14" ht="12" customHeight="1">
      <c r="N780" s="159"/>
    </row>
    <row r="781" spans="14:14" ht="12" customHeight="1">
      <c r="N781" s="159"/>
    </row>
    <row r="782" spans="14:14" ht="12" customHeight="1">
      <c r="N782" s="159"/>
    </row>
    <row r="783" spans="14:14" ht="12" customHeight="1">
      <c r="N783" s="159"/>
    </row>
    <row r="784" spans="14:14" ht="12" customHeight="1">
      <c r="N784" s="159"/>
    </row>
    <row r="785" spans="14:14" ht="12" customHeight="1">
      <c r="N785" s="159"/>
    </row>
    <row r="786" spans="14:14" ht="12" customHeight="1">
      <c r="N786" s="159"/>
    </row>
    <row r="787" spans="14:14" ht="12" customHeight="1">
      <c r="N787" s="159"/>
    </row>
    <row r="788" spans="14:14" ht="12" customHeight="1">
      <c r="N788" s="159"/>
    </row>
    <row r="789" spans="14:14" ht="12" customHeight="1">
      <c r="N789" s="159"/>
    </row>
    <row r="790" spans="14:14" ht="12" customHeight="1">
      <c r="N790" s="159"/>
    </row>
    <row r="791" spans="14:14" ht="12" customHeight="1">
      <c r="N791" s="159"/>
    </row>
    <row r="792" spans="14:14" ht="12" customHeight="1">
      <c r="N792" s="159"/>
    </row>
    <row r="793" spans="14:14" ht="12" customHeight="1">
      <c r="N793" s="159"/>
    </row>
    <row r="794" spans="14:14" ht="12" customHeight="1">
      <c r="N794" s="159"/>
    </row>
    <row r="795" spans="14:14" ht="12" customHeight="1">
      <c r="N795" s="159"/>
    </row>
    <row r="796" spans="14:14" ht="12" customHeight="1">
      <c r="N796" s="159"/>
    </row>
    <row r="797" spans="14:14" ht="12" customHeight="1">
      <c r="N797" s="159"/>
    </row>
    <row r="798" spans="14:14" ht="12" customHeight="1">
      <c r="N798" s="159"/>
    </row>
    <row r="799" spans="14:14" ht="12" customHeight="1">
      <c r="N799" s="159"/>
    </row>
    <row r="800" spans="14:14" ht="12" customHeight="1">
      <c r="N800" s="159"/>
    </row>
    <row r="801" spans="14:14" ht="12" customHeight="1">
      <c r="N801" s="159"/>
    </row>
    <row r="802" spans="14:14" ht="12" customHeight="1">
      <c r="N802" s="159"/>
    </row>
    <row r="803" spans="14:14" ht="12" customHeight="1">
      <c r="N803" s="159"/>
    </row>
    <row r="804" spans="14:14" ht="12" customHeight="1">
      <c r="N804" s="159"/>
    </row>
    <row r="805" spans="14:14" ht="12" customHeight="1">
      <c r="N805" s="159"/>
    </row>
    <row r="806" spans="14:14" ht="12" customHeight="1">
      <c r="N806" s="159"/>
    </row>
    <row r="807" spans="14:14" ht="12" customHeight="1">
      <c r="N807" s="159"/>
    </row>
    <row r="808" spans="14:14" ht="12" customHeight="1">
      <c r="N808" s="159"/>
    </row>
    <row r="809" spans="14:14" ht="12" customHeight="1">
      <c r="N809" s="159"/>
    </row>
    <row r="810" spans="14:14" ht="12" customHeight="1">
      <c r="N810" s="159"/>
    </row>
    <row r="811" spans="14:14" ht="12" customHeight="1">
      <c r="N811" s="159"/>
    </row>
    <row r="812" spans="14:14" ht="12" customHeight="1">
      <c r="N812" s="159"/>
    </row>
    <row r="813" spans="14:14" ht="12" customHeight="1">
      <c r="N813" s="159"/>
    </row>
    <row r="814" spans="14:14" ht="12" customHeight="1">
      <c r="N814" s="159"/>
    </row>
    <row r="815" spans="14:14" ht="12" customHeight="1">
      <c r="N815" s="159"/>
    </row>
    <row r="816" spans="14:14" ht="12" customHeight="1">
      <c r="N816" s="159"/>
    </row>
    <row r="817" spans="14:14" ht="12" customHeight="1">
      <c r="N817" s="159"/>
    </row>
    <row r="818" spans="14:14" ht="12" customHeight="1">
      <c r="N818" s="159"/>
    </row>
    <row r="819" spans="14:14" ht="12" customHeight="1">
      <c r="N819" s="159"/>
    </row>
    <row r="820" spans="14:14" ht="12" customHeight="1">
      <c r="N820" s="159"/>
    </row>
    <row r="821" spans="14:14" ht="12" customHeight="1">
      <c r="N821" s="159"/>
    </row>
    <row r="822" spans="14:14" ht="12" customHeight="1">
      <c r="N822" s="159"/>
    </row>
    <row r="823" spans="14:14" ht="12" customHeight="1">
      <c r="N823" s="159"/>
    </row>
    <row r="824" spans="14:14" ht="12" customHeight="1">
      <c r="N824" s="159"/>
    </row>
    <row r="825" spans="14:14" ht="12" customHeight="1">
      <c r="N825" s="159"/>
    </row>
    <row r="826" spans="14:14" ht="12" customHeight="1">
      <c r="N826" s="159"/>
    </row>
    <row r="827" spans="14:14" ht="12" customHeight="1">
      <c r="N827" s="159"/>
    </row>
    <row r="828" spans="14:14" ht="12" customHeight="1">
      <c r="N828" s="159"/>
    </row>
    <row r="829" spans="14:14" ht="12" customHeight="1">
      <c r="N829" s="159"/>
    </row>
    <row r="830" spans="14:14" ht="12" customHeight="1">
      <c r="N830" s="159"/>
    </row>
    <row r="831" spans="14:14" ht="12" customHeight="1">
      <c r="N831" s="159"/>
    </row>
    <row r="832" spans="14:14" ht="12" customHeight="1">
      <c r="N832" s="159"/>
    </row>
    <row r="833" spans="14:14" ht="12" customHeight="1">
      <c r="N833" s="159"/>
    </row>
    <row r="834" spans="14:14" ht="12" customHeight="1">
      <c r="N834" s="159"/>
    </row>
    <row r="835" spans="14:14" ht="12" customHeight="1">
      <c r="N835" s="159"/>
    </row>
    <row r="836" spans="14:14" ht="12" customHeight="1">
      <c r="N836" s="159"/>
    </row>
    <row r="837" spans="14:14" ht="12" customHeight="1">
      <c r="N837" s="159"/>
    </row>
    <row r="838" spans="14:14" ht="12" customHeight="1">
      <c r="N838" s="159"/>
    </row>
    <row r="839" spans="14:14" ht="12" customHeight="1">
      <c r="N839" s="159"/>
    </row>
    <row r="840" spans="14:14" ht="12" customHeight="1">
      <c r="N840" s="159"/>
    </row>
    <row r="841" spans="14:14" ht="12" customHeight="1">
      <c r="N841" s="159"/>
    </row>
    <row r="842" spans="14:14" ht="12" customHeight="1">
      <c r="N842" s="159"/>
    </row>
    <row r="843" spans="14:14" ht="12" customHeight="1">
      <c r="N843" s="159"/>
    </row>
    <row r="844" spans="14:14" ht="12" customHeight="1">
      <c r="N844" s="159"/>
    </row>
    <row r="845" spans="14:14" ht="12" customHeight="1">
      <c r="N845" s="159"/>
    </row>
    <row r="846" spans="14:14" ht="12" customHeight="1">
      <c r="N846" s="159"/>
    </row>
    <row r="847" spans="14:14" ht="12" customHeight="1">
      <c r="N847" s="159"/>
    </row>
    <row r="848" spans="14:14" ht="12" customHeight="1">
      <c r="N848" s="159"/>
    </row>
    <row r="849" spans="14:14" ht="12" customHeight="1">
      <c r="N849" s="159"/>
    </row>
    <row r="850" spans="14:14" ht="12" customHeight="1">
      <c r="N850" s="159"/>
    </row>
    <row r="851" spans="14:14" ht="12" customHeight="1">
      <c r="N851" s="159"/>
    </row>
    <row r="852" spans="14:14" ht="12" customHeight="1">
      <c r="N852" s="159"/>
    </row>
    <row r="853" spans="14:14" ht="12" customHeight="1">
      <c r="N853" s="159"/>
    </row>
    <row r="854" spans="14:14" ht="12" customHeight="1">
      <c r="N854" s="159"/>
    </row>
    <row r="855" spans="14:14" ht="12" customHeight="1">
      <c r="N855" s="159"/>
    </row>
    <row r="856" spans="14:14" ht="12" customHeight="1">
      <c r="N856" s="159"/>
    </row>
    <row r="857" spans="14:14" ht="12" customHeight="1">
      <c r="N857" s="159"/>
    </row>
    <row r="858" spans="14:14" ht="12" customHeight="1">
      <c r="N858" s="159"/>
    </row>
    <row r="859" spans="14:14" ht="12" customHeight="1">
      <c r="N859" s="159"/>
    </row>
    <row r="860" spans="14:14" ht="12" customHeight="1">
      <c r="N860" s="159"/>
    </row>
    <row r="861" spans="14:14" ht="12" customHeight="1">
      <c r="N861" s="159"/>
    </row>
    <row r="862" spans="14:14" ht="12" customHeight="1">
      <c r="N862" s="159"/>
    </row>
    <row r="863" spans="14:14" ht="12" customHeight="1">
      <c r="N863" s="159"/>
    </row>
    <row r="864" spans="14:14" ht="12" customHeight="1">
      <c r="N864" s="159"/>
    </row>
    <row r="865" spans="14:14" ht="12" customHeight="1">
      <c r="N865" s="159"/>
    </row>
    <row r="866" spans="14:14" ht="12" customHeight="1">
      <c r="N866" s="159"/>
    </row>
    <row r="867" spans="14:14" ht="12" customHeight="1">
      <c r="N867" s="159"/>
    </row>
    <row r="868" spans="14:14" ht="12" customHeight="1">
      <c r="N868" s="159"/>
    </row>
    <row r="869" spans="14:14" ht="12" customHeight="1">
      <c r="N869" s="159"/>
    </row>
    <row r="870" spans="14:14" ht="12" customHeight="1">
      <c r="N870" s="159"/>
    </row>
    <row r="871" spans="14:14" ht="12" customHeight="1">
      <c r="N871" s="159"/>
    </row>
    <row r="872" spans="14:14" ht="12" customHeight="1">
      <c r="N872" s="159"/>
    </row>
    <row r="873" spans="14:14" ht="12" customHeight="1">
      <c r="N873" s="159"/>
    </row>
    <row r="874" spans="14:14" ht="12" customHeight="1">
      <c r="N874" s="159"/>
    </row>
    <row r="875" spans="14:14" ht="12" customHeight="1">
      <c r="N875" s="159"/>
    </row>
    <row r="876" spans="14:14" ht="12" customHeight="1">
      <c r="N876" s="159"/>
    </row>
    <row r="877" spans="14:14" ht="12" customHeight="1">
      <c r="N877" s="159"/>
    </row>
    <row r="878" spans="14:14" ht="12" customHeight="1">
      <c r="N878" s="159"/>
    </row>
    <row r="879" spans="14:14" ht="12" customHeight="1">
      <c r="N879" s="159"/>
    </row>
    <row r="880" spans="14:14" ht="12" customHeight="1">
      <c r="N880" s="159"/>
    </row>
    <row r="881" spans="14:14" ht="12" customHeight="1">
      <c r="N881" s="159"/>
    </row>
    <row r="882" spans="14:14" ht="12" customHeight="1">
      <c r="N882" s="159"/>
    </row>
    <row r="883" spans="14:14" ht="12" customHeight="1">
      <c r="N883" s="159"/>
    </row>
    <row r="884" spans="14:14" ht="12" customHeight="1">
      <c r="N884" s="159"/>
    </row>
    <row r="885" spans="14:14" ht="12" customHeight="1">
      <c r="N885" s="159"/>
    </row>
    <row r="886" spans="14:14" ht="12" customHeight="1">
      <c r="N886" s="159"/>
    </row>
    <row r="887" spans="14:14" ht="12" customHeight="1">
      <c r="N887" s="159"/>
    </row>
    <row r="888" spans="14:14" ht="12" customHeight="1">
      <c r="N888" s="159"/>
    </row>
    <row r="889" spans="14:14" ht="12" customHeight="1">
      <c r="N889" s="159"/>
    </row>
    <row r="890" spans="14:14" ht="12" customHeight="1">
      <c r="N890" s="159"/>
    </row>
    <row r="891" spans="14:14" ht="12" customHeight="1">
      <c r="N891" s="159"/>
    </row>
    <row r="892" spans="14:14" ht="12" customHeight="1">
      <c r="N892" s="159"/>
    </row>
    <row r="893" spans="14:14" ht="12" customHeight="1">
      <c r="N893" s="159"/>
    </row>
    <row r="894" spans="14:14" ht="12" customHeight="1">
      <c r="N894" s="159"/>
    </row>
    <row r="895" spans="14:14" ht="12" customHeight="1">
      <c r="N895" s="159"/>
    </row>
    <row r="896" spans="14:14" ht="12" customHeight="1">
      <c r="N896" s="159"/>
    </row>
    <row r="897" spans="14:14" ht="12" customHeight="1">
      <c r="N897" s="159"/>
    </row>
    <row r="898" spans="14:14" ht="12" customHeight="1">
      <c r="N898" s="159"/>
    </row>
    <row r="899" spans="14:14" ht="12" customHeight="1">
      <c r="N899" s="159"/>
    </row>
    <row r="900" spans="14:14" ht="12" customHeight="1">
      <c r="N900" s="159"/>
    </row>
    <row r="901" spans="14:14" ht="12" customHeight="1">
      <c r="N901" s="159"/>
    </row>
    <row r="902" spans="14:14" ht="12" customHeight="1">
      <c r="N902" s="159"/>
    </row>
    <row r="903" spans="14:14" ht="12" customHeight="1">
      <c r="N903" s="159"/>
    </row>
    <row r="904" spans="14:14" ht="12" customHeight="1">
      <c r="N904" s="159"/>
    </row>
    <row r="905" spans="14:14" ht="12" customHeight="1">
      <c r="N905" s="159"/>
    </row>
    <row r="906" spans="14:14" ht="12" customHeight="1">
      <c r="N906" s="159"/>
    </row>
    <row r="907" spans="14:14" ht="12" customHeight="1">
      <c r="N907" s="159"/>
    </row>
    <row r="908" spans="14:14" ht="12" customHeight="1">
      <c r="N908" s="159"/>
    </row>
    <row r="909" spans="14:14" ht="12" customHeight="1">
      <c r="N909" s="159"/>
    </row>
    <row r="910" spans="14:14" ht="12" customHeight="1">
      <c r="N910" s="159"/>
    </row>
    <row r="911" spans="14:14" ht="12" customHeight="1">
      <c r="N911" s="159"/>
    </row>
    <row r="912" spans="14:14" ht="12" customHeight="1">
      <c r="N912" s="159"/>
    </row>
    <row r="913" spans="14:14" ht="12" customHeight="1">
      <c r="N913" s="159"/>
    </row>
    <row r="914" spans="14:14" ht="12" customHeight="1">
      <c r="N914" s="159"/>
    </row>
    <row r="915" spans="14:14" ht="12" customHeight="1">
      <c r="N915" s="159"/>
    </row>
    <row r="916" spans="14:14" ht="12" customHeight="1">
      <c r="N916" s="159"/>
    </row>
    <row r="917" spans="14:14" ht="12" customHeight="1">
      <c r="N917" s="159"/>
    </row>
    <row r="918" spans="14:14" ht="12" customHeight="1">
      <c r="N918" s="159"/>
    </row>
    <row r="919" spans="14:14" ht="12" customHeight="1">
      <c r="N919" s="159"/>
    </row>
    <row r="920" spans="14:14" ht="12" customHeight="1">
      <c r="N920" s="159"/>
    </row>
    <row r="921" spans="14:14" ht="12" customHeight="1">
      <c r="N921" s="159"/>
    </row>
    <row r="922" spans="14:14" ht="12" customHeight="1">
      <c r="N922" s="159"/>
    </row>
    <row r="923" spans="14:14" ht="12" customHeight="1">
      <c r="N923" s="159"/>
    </row>
    <row r="924" spans="14:14" ht="12" customHeight="1">
      <c r="N924" s="159"/>
    </row>
    <row r="925" spans="14:14" ht="12" customHeight="1">
      <c r="N925" s="159"/>
    </row>
    <row r="926" spans="14:14" ht="12" customHeight="1">
      <c r="N926" s="159"/>
    </row>
    <row r="927" spans="14:14" ht="12" customHeight="1">
      <c r="N927" s="159"/>
    </row>
    <row r="928" spans="14:14" ht="12" customHeight="1">
      <c r="N928" s="159"/>
    </row>
    <row r="929" spans="14:14" ht="12" customHeight="1">
      <c r="N929" s="159"/>
    </row>
    <row r="930" spans="14:14" ht="12" customHeight="1">
      <c r="N930" s="159"/>
    </row>
    <row r="931" spans="14:14" ht="12" customHeight="1">
      <c r="N931" s="159"/>
    </row>
    <row r="932" spans="14:14" ht="12" customHeight="1">
      <c r="N932" s="159"/>
    </row>
    <row r="933" spans="14:14" ht="12" customHeight="1">
      <c r="N933" s="159"/>
    </row>
    <row r="934" spans="14:14" ht="12" customHeight="1">
      <c r="N934" s="159"/>
    </row>
    <row r="935" spans="14:14" ht="12" customHeight="1">
      <c r="N935" s="159"/>
    </row>
    <row r="936" spans="14:14" ht="12" customHeight="1">
      <c r="N936" s="159"/>
    </row>
    <row r="937" spans="14:14" ht="12" customHeight="1">
      <c r="N937" s="159"/>
    </row>
    <row r="938" spans="14:14" ht="12" customHeight="1">
      <c r="N938" s="159"/>
    </row>
    <row r="939" spans="14:14" ht="12" customHeight="1">
      <c r="N939" s="159"/>
    </row>
    <row r="940" spans="14:14" ht="12" customHeight="1">
      <c r="N940" s="159"/>
    </row>
    <row r="941" spans="14:14" ht="12" customHeight="1">
      <c r="N941" s="159"/>
    </row>
    <row r="942" spans="14:14" ht="12" customHeight="1">
      <c r="N942" s="159"/>
    </row>
    <row r="943" spans="14:14" ht="12" customHeight="1">
      <c r="N943" s="159"/>
    </row>
    <row r="944" spans="14:14" ht="12" customHeight="1">
      <c r="N944" s="159"/>
    </row>
    <row r="945" spans="14:14" ht="12" customHeight="1">
      <c r="N945" s="159"/>
    </row>
    <row r="946" spans="14:14" ht="12" customHeight="1">
      <c r="N946" s="159"/>
    </row>
    <row r="947" spans="14:14" ht="12" customHeight="1">
      <c r="N947" s="159"/>
    </row>
    <row r="948" spans="14:14" ht="12" customHeight="1">
      <c r="N948" s="159"/>
    </row>
    <row r="949" spans="14:14" ht="12" customHeight="1">
      <c r="N949" s="159"/>
    </row>
    <row r="950" spans="14:14" ht="12" customHeight="1">
      <c r="N950" s="159"/>
    </row>
    <row r="951" spans="14:14" ht="12" customHeight="1">
      <c r="N951" s="159"/>
    </row>
    <row r="952" spans="14:14" ht="12" customHeight="1">
      <c r="N952" s="159"/>
    </row>
    <row r="953" spans="14:14" ht="12" customHeight="1">
      <c r="N953" s="159"/>
    </row>
    <row r="954" spans="14:14" ht="12" customHeight="1">
      <c r="N954" s="159"/>
    </row>
    <row r="955" spans="14:14" ht="12" customHeight="1">
      <c r="N955" s="159"/>
    </row>
    <row r="956" spans="14:14" ht="12" customHeight="1">
      <c r="N956" s="159"/>
    </row>
    <row r="957" spans="14:14" ht="12" customHeight="1">
      <c r="N957" s="159"/>
    </row>
    <row r="958" spans="14:14" ht="12" customHeight="1">
      <c r="N958" s="159"/>
    </row>
    <row r="959" spans="14:14" ht="12" customHeight="1">
      <c r="N959" s="159"/>
    </row>
    <row r="960" spans="14:14" ht="12" customHeight="1">
      <c r="N960" s="159"/>
    </row>
    <row r="961" spans="14:14" ht="12" customHeight="1">
      <c r="N961" s="159"/>
    </row>
    <row r="962" spans="14:14" ht="12" customHeight="1">
      <c r="N962" s="159"/>
    </row>
    <row r="963" spans="14:14" ht="12" customHeight="1">
      <c r="N963" s="159"/>
    </row>
    <row r="964" spans="14:14" ht="12" customHeight="1">
      <c r="N964" s="159"/>
    </row>
    <row r="965" spans="14:14" ht="12" customHeight="1">
      <c r="N965" s="159"/>
    </row>
    <row r="966" spans="14:14" ht="12" customHeight="1">
      <c r="N966" s="159"/>
    </row>
    <row r="967" spans="14:14" ht="12" customHeight="1">
      <c r="N967" s="159"/>
    </row>
    <row r="968" spans="14:14" ht="12" customHeight="1">
      <c r="N968" s="159"/>
    </row>
    <row r="969" spans="14:14" ht="12" customHeight="1">
      <c r="N969" s="159"/>
    </row>
    <row r="970" spans="14:14" ht="12" customHeight="1">
      <c r="N970" s="159"/>
    </row>
    <row r="971" spans="14:14" ht="12" customHeight="1">
      <c r="N971" s="159"/>
    </row>
    <row r="972" spans="14:14" ht="12" customHeight="1"/>
    <row r="973" spans="14:14" ht="12" customHeight="1"/>
  </sheetData>
  <mergeCells count="6">
    <mergeCell ref="G29:M29"/>
    <mergeCell ref="G5:M5"/>
    <mergeCell ref="G13:M13"/>
    <mergeCell ref="B17:C17"/>
    <mergeCell ref="B18:C18"/>
    <mergeCell ref="G23:M23"/>
  </mergeCells>
  <pageMargins left="0.69" right="0.75" top="1" bottom="0.81" header="0" footer="0"/>
  <pageSetup paperSize="9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AD50BC-35A7-4A7D-A5E5-7878A3F77E63}">
  <sheetPr>
    <tabColor rgb="FFFFFF00"/>
  </sheetPr>
  <dimension ref="A1:Y957"/>
  <sheetViews>
    <sheetView zoomScale="110" zoomScaleNormal="110" workbookViewId="0">
      <selection activeCell="N13" sqref="N13"/>
    </sheetView>
  </sheetViews>
  <sheetFormatPr defaultColWidth="13.33203125" defaultRowHeight="15" customHeight="1"/>
  <cols>
    <col min="1" max="1" width="4" style="3" customWidth="1"/>
    <col min="2" max="2" width="8.5546875" style="3" bestFit="1" customWidth="1"/>
    <col min="3" max="3" width="11.109375" style="3" customWidth="1"/>
    <col min="4" max="4" width="10.33203125" style="3" bestFit="1" customWidth="1"/>
    <col min="5" max="5" width="14.33203125" style="3" bestFit="1" customWidth="1"/>
    <col min="6" max="6" width="15" style="3" customWidth="1"/>
    <col min="7" max="7" width="7.109375" style="3" customWidth="1"/>
    <col min="8" max="8" width="6.6640625" style="3" customWidth="1"/>
    <col min="9" max="9" width="6.88671875" style="3" customWidth="1"/>
    <col min="10" max="10" width="0.109375" style="3" customWidth="1"/>
    <col min="11" max="11" width="6.44140625" style="3" customWidth="1"/>
    <col min="12" max="12" width="6.5546875" style="3" customWidth="1"/>
    <col min="13" max="13" width="6.21875" style="3" customWidth="1"/>
    <col min="14" max="14" width="8.44140625" style="3" bestFit="1" customWidth="1"/>
    <col min="15" max="15" width="7" style="209" bestFit="1" customWidth="1"/>
    <col min="16" max="25" width="7.6640625" style="3" customWidth="1"/>
    <col min="26" max="16384" width="13.33203125" style="3"/>
  </cols>
  <sheetData>
    <row r="1" spans="1:25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05"/>
      <c r="P1" s="2"/>
      <c r="Q1" s="2"/>
      <c r="R1" s="2"/>
      <c r="S1" s="2"/>
      <c r="T1" s="2"/>
      <c r="U1" s="2"/>
      <c r="V1" s="2"/>
    </row>
    <row r="2" spans="1:25" ht="12.75" customHeight="1">
      <c r="A2" s="2"/>
      <c r="B2" s="2"/>
      <c r="C2" s="2"/>
      <c r="D2" s="2"/>
      <c r="E2" s="2"/>
      <c r="G2" s="2"/>
      <c r="H2" s="2"/>
      <c r="I2" s="2"/>
      <c r="J2" s="2"/>
      <c r="K2" s="2"/>
      <c r="L2" s="2"/>
      <c r="M2" s="2"/>
      <c r="N2" s="2"/>
      <c r="O2" s="205"/>
      <c r="P2" s="2"/>
      <c r="Q2" s="2"/>
      <c r="R2" s="2"/>
      <c r="S2" s="2"/>
      <c r="T2" s="2"/>
      <c r="U2" s="2"/>
      <c r="V2" s="2"/>
    </row>
    <row r="3" spans="1:25" ht="12.75" customHeight="1">
      <c r="A3" s="2"/>
      <c r="B3" s="2"/>
      <c r="C3" s="2"/>
      <c r="D3" s="2"/>
      <c r="E3" s="2"/>
      <c r="F3" s="4">
        <v>46164</v>
      </c>
      <c r="G3" s="2"/>
      <c r="H3" s="2"/>
      <c r="I3" s="2"/>
      <c r="J3" s="2"/>
      <c r="K3" s="2"/>
      <c r="L3" s="2"/>
      <c r="M3" s="2"/>
      <c r="N3" s="2"/>
      <c r="O3" s="205"/>
      <c r="P3" s="2"/>
      <c r="Q3" s="2"/>
      <c r="R3" s="2"/>
      <c r="S3" s="2"/>
      <c r="T3" s="2"/>
      <c r="U3" s="2"/>
      <c r="V3" s="2"/>
    </row>
    <row r="4" spans="1:25" ht="12" customHeight="1">
      <c r="A4" s="2"/>
      <c r="B4" s="2"/>
      <c r="C4" s="5" t="s">
        <v>243</v>
      </c>
      <c r="E4" s="5" t="s">
        <v>114</v>
      </c>
      <c r="F4" s="5"/>
      <c r="G4" s="2"/>
      <c r="H4" s="2"/>
      <c r="I4" s="2"/>
      <c r="J4" s="2"/>
      <c r="K4" s="2"/>
      <c r="L4" s="2"/>
      <c r="M4" s="2"/>
      <c r="N4" s="2"/>
      <c r="O4" s="205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322" t="s">
        <v>219</v>
      </c>
      <c r="H5" s="323"/>
      <c r="I5" s="323"/>
      <c r="J5" s="323"/>
      <c r="K5" s="323"/>
      <c r="L5" s="323"/>
      <c r="M5" s="324"/>
      <c r="N5" s="2"/>
      <c r="O5" s="205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28" t="s">
        <v>208</v>
      </c>
      <c r="B6" s="35" t="s">
        <v>0</v>
      </c>
      <c r="C6" s="36" t="s">
        <v>1</v>
      </c>
      <c r="D6" s="37" t="s">
        <v>21</v>
      </c>
      <c r="E6" s="37" t="s">
        <v>22</v>
      </c>
      <c r="F6" s="37" t="s">
        <v>23</v>
      </c>
      <c r="G6" s="135" t="s">
        <v>28</v>
      </c>
      <c r="H6" s="135" t="s">
        <v>31</v>
      </c>
      <c r="I6" s="135" t="s">
        <v>32</v>
      </c>
      <c r="J6" s="136" t="s">
        <v>213</v>
      </c>
      <c r="K6" s="135" t="s">
        <v>33</v>
      </c>
      <c r="L6" s="135" t="s">
        <v>218</v>
      </c>
      <c r="M6" s="135" t="s">
        <v>217</v>
      </c>
      <c r="N6" s="134" t="s">
        <v>212</v>
      </c>
      <c r="O6" s="206" t="s">
        <v>30</v>
      </c>
    </row>
    <row r="7" spans="1:25" ht="15" customHeight="1">
      <c r="A7" s="201">
        <v>1</v>
      </c>
      <c r="B7" s="213" t="s">
        <v>377</v>
      </c>
      <c r="C7" s="214" t="s">
        <v>378</v>
      </c>
      <c r="D7" s="212">
        <v>41053</v>
      </c>
      <c r="E7" s="215" t="s">
        <v>369</v>
      </c>
      <c r="F7" s="210" t="s">
        <v>370</v>
      </c>
      <c r="G7" s="195">
        <v>24</v>
      </c>
      <c r="H7" s="193">
        <v>28.06</v>
      </c>
      <c r="I7" s="193">
        <v>34.56</v>
      </c>
      <c r="J7" s="194"/>
      <c r="K7" s="193" t="s">
        <v>512</v>
      </c>
      <c r="L7" s="193">
        <v>28.69</v>
      </c>
      <c r="M7" s="193" t="s">
        <v>512</v>
      </c>
      <c r="N7" s="200">
        <f>MAX(G7:I7,K7:M7)</f>
        <v>34.56</v>
      </c>
      <c r="O7" s="207" t="str">
        <f>IF(ISBLANK(N7),"",IF(N7&gt;=90,"KSM",IF(N7&gt;=56,"I A",IF(N7&gt;=48,"II A",IF(N7&gt;=41,"III A",IF(N7&gt;=35,"I JA",IF(N7&gt;=30,"II JA",IF(N7&gt;=26,"III JA"))))))))</f>
        <v>II JA</v>
      </c>
      <c r="U7" s="197"/>
    </row>
    <row r="8" spans="1:25" ht="15.6" customHeight="1">
      <c r="A8" s="199">
        <v>2</v>
      </c>
      <c r="B8" s="213" t="s">
        <v>264</v>
      </c>
      <c r="C8" s="214" t="s">
        <v>265</v>
      </c>
      <c r="D8" s="212" t="s">
        <v>266</v>
      </c>
      <c r="E8" s="215" t="s">
        <v>245</v>
      </c>
      <c r="F8" s="216" t="s">
        <v>147</v>
      </c>
      <c r="G8" s="195">
        <v>26.4</v>
      </c>
      <c r="H8" s="193" t="s">
        <v>512</v>
      </c>
      <c r="I8" s="193">
        <v>26.5</v>
      </c>
      <c r="J8" s="194"/>
      <c r="K8" s="193">
        <v>26.2</v>
      </c>
      <c r="L8" s="193">
        <v>27.23</v>
      </c>
      <c r="M8" s="193">
        <v>26.66</v>
      </c>
      <c r="N8" s="198">
        <f>MAX(G8:I8,K8:M8)</f>
        <v>27.23</v>
      </c>
      <c r="O8" s="208" t="str">
        <f>IF(ISBLANK(N8),"",IF(N8&gt;=90,"KSM",IF(N8&gt;=56,"I A",IF(N8&gt;=48,"II A",IF(N8&gt;=41,"III A",IF(N8&gt;=35,"I JA",IF(N8&gt;=30,"II JA",IF(N8&gt;=26,"III JA"))))))))</f>
        <v>III JA</v>
      </c>
      <c r="U8" s="197"/>
    </row>
    <row r="9" spans="1:25" ht="14.4" customHeight="1">
      <c r="A9" s="199">
        <v>3</v>
      </c>
      <c r="B9" s="213" t="s">
        <v>375</v>
      </c>
      <c r="C9" s="214" t="s">
        <v>376</v>
      </c>
      <c r="D9" s="212">
        <v>41084</v>
      </c>
      <c r="E9" s="215" t="s">
        <v>369</v>
      </c>
      <c r="F9" s="210" t="s">
        <v>370</v>
      </c>
      <c r="G9" s="195" t="s">
        <v>512</v>
      </c>
      <c r="H9" s="193" t="s">
        <v>512</v>
      </c>
      <c r="I9" s="193">
        <v>25</v>
      </c>
      <c r="J9" s="194"/>
      <c r="K9" s="193">
        <v>25.68</v>
      </c>
      <c r="L9" s="193" t="s">
        <v>512</v>
      </c>
      <c r="M9" s="193" t="s">
        <v>512</v>
      </c>
      <c r="N9" s="198">
        <f>MAX(G9:I9,K9:M9)</f>
        <v>25.68</v>
      </c>
      <c r="O9" s="208"/>
      <c r="U9" s="197"/>
    </row>
    <row r="10" spans="1:25" ht="9" customHeight="1">
      <c r="U10" s="197"/>
    </row>
    <row r="11" spans="1:25" ht="12" customHeight="1">
      <c r="A11" s="2"/>
      <c r="B11" s="2"/>
      <c r="C11" s="5" t="s">
        <v>487</v>
      </c>
      <c r="E11" s="5" t="s">
        <v>115</v>
      </c>
      <c r="F11" s="5"/>
      <c r="G11" s="2"/>
      <c r="H11" s="2"/>
      <c r="I11" s="2"/>
      <c r="J11" s="2"/>
      <c r="K11" s="2"/>
      <c r="L11" s="2"/>
      <c r="M11" s="2"/>
      <c r="N11" s="2"/>
      <c r="O11" s="205"/>
    </row>
    <row r="12" spans="1:25" ht="12" customHeight="1" thickBot="1">
      <c r="A12" s="2"/>
      <c r="B12" s="2"/>
      <c r="C12" s="2"/>
      <c r="D12" s="2"/>
      <c r="E12" s="2"/>
      <c r="F12" s="2"/>
      <c r="G12" s="322" t="s">
        <v>219</v>
      </c>
      <c r="H12" s="323"/>
      <c r="I12" s="323"/>
      <c r="J12" s="323"/>
      <c r="K12" s="323"/>
      <c r="L12" s="323"/>
      <c r="M12" s="324"/>
      <c r="N12" s="2"/>
      <c r="O12" s="205"/>
    </row>
    <row r="13" spans="1:25" ht="12" customHeight="1" thickBot="1">
      <c r="A13" s="28" t="s">
        <v>208</v>
      </c>
      <c r="B13" s="35" t="s">
        <v>0</v>
      </c>
      <c r="C13" s="36" t="s">
        <v>1</v>
      </c>
      <c r="D13" s="37" t="s">
        <v>21</v>
      </c>
      <c r="E13" s="37" t="s">
        <v>22</v>
      </c>
      <c r="F13" s="37" t="s">
        <v>23</v>
      </c>
      <c r="G13" s="135" t="s">
        <v>28</v>
      </c>
      <c r="H13" s="135" t="s">
        <v>31</v>
      </c>
      <c r="I13" s="135" t="s">
        <v>32</v>
      </c>
      <c r="J13" s="136" t="s">
        <v>213</v>
      </c>
      <c r="K13" s="135" t="s">
        <v>33</v>
      </c>
      <c r="L13" s="135" t="s">
        <v>218</v>
      </c>
      <c r="M13" s="135" t="s">
        <v>217</v>
      </c>
      <c r="N13" s="134" t="s">
        <v>212</v>
      </c>
      <c r="O13" s="206" t="s">
        <v>30</v>
      </c>
    </row>
    <row r="14" spans="1:25" ht="15" customHeight="1">
      <c r="A14" s="199">
        <v>1</v>
      </c>
      <c r="B14" s="213" t="s">
        <v>214</v>
      </c>
      <c r="C14" s="214" t="s">
        <v>209</v>
      </c>
      <c r="D14" s="212">
        <v>40036</v>
      </c>
      <c r="E14" s="215" t="s">
        <v>201</v>
      </c>
      <c r="F14" s="210" t="s">
        <v>227</v>
      </c>
      <c r="G14" s="195">
        <v>29.3</v>
      </c>
      <c r="H14" s="193" t="s">
        <v>512</v>
      </c>
      <c r="I14" s="193">
        <v>30.72</v>
      </c>
      <c r="J14" s="194"/>
      <c r="K14" s="193" t="s">
        <v>512</v>
      </c>
      <c r="L14" s="193">
        <v>30.96</v>
      </c>
      <c r="M14" s="193">
        <v>30.16</v>
      </c>
      <c r="N14" s="198">
        <f>MAX(G14:I14,K14:M14)</f>
        <v>30.96</v>
      </c>
      <c r="O14" s="208" t="str">
        <f>IF(ISBLANK(N14),"",IF(N14&gt;=59,"KSM",IF(N14&gt;=52,"I A",IF(N14&gt;=44,"II A",IF(N14&gt;=37,"III A",IF(N14&gt;=32,"I JA",IF(N14&gt;=27.5,"II JA",IF(N14&gt;=24,"III JA"))))))))</f>
        <v>II JA</v>
      </c>
      <c r="U14" s="197"/>
    </row>
    <row r="15" spans="1:25" ht="15" customHeight="1">
      <c r="A15" s="199">
        <v>2</v>
      </c>
      <c r="B15" s="213" t="s">
        <v>62</v>
      </c>
      <c r="C15" s="214" t="s">
        <v>286</v>
      </c>
      <c r="D15" s="212" t="s">
        <v>242</v>
      </c>
      <c r="E15" s="215" t="s">
        <v>245</v>
      </c>
      <c r="F15" s="210" t="s">
        <v>229</v>
      </c>
      <c r="G15" s="195" t="s">
        <v>512</v>
      </c>
      <c r="H15" s="193">
        <v>29.35</v>
      </c>
      <c r="I15" s="193" t="s">
        <v>512</v>
      </c>
      <c r="J15" s="194"/>
      <c r="K15" s="193">
        <v>29.46</v>
      </c>
      <c r="L15" s="193">
        <v>29.68</v>
      </c>
      <c r="M15" s="193">
        <v>27.8</v>
      </c>
      <c r="N15" s="198">
        <f>MAX(G15:I15,K15:M15)</f>
        <v>29.68</v>
      </c>
      <c r="O15" s="208" t="str">
        <f>IF(ISBLANK(N15),"",IF(N15&gt;=59,"KSM",IF(N15&gt;=52,"I A",IF(N15&gt;=44,"II A",IF(N15&gt;=37,"III A",IF(N15&gt;=32,"I JA",IF(N15&gt;=27.5,"II JA",IF(N15&gt;=24,"III JA"))))))))</f>
        <v>II JA</v>
      </c>
      <c r="U15" s="197"/>
    </row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</sheetData>
  <mergeCells count="2">
    <mergeCell ref="G5:M5"/>
    <mergeCell ref="G12:M12"/>
  </mergeCells>
  <pageMargins left="0.69" right="0.75" top="1" bottom="0.81" header="0" footer="0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9296D-FFA9-4B5F-91FF-F99DF1A8E0E0}">
  <sheetPr>
    <tabColor rgb="FFFFFF00"/>
  </sheetPr>
  <dimension ref="A1:Y988"/>
  <sheetViews>
    <sheetView zoomScale="110" zoomScaleNormal="110" workbookViewId="0"/>
  </sheetViews>
  <sheetFormatPr defaultColWidth="13.33203125" defaultRowHeight="15" customHeight="1"/>
  <cols>
    <col min="1" max="1" width="4" style="3" customWidth="1"/>
    <col min="2" max="2" width="10.33203125" style="3" customWidth="1"/>
    <col min="3" max="3" width="12.44140625" style="3" customWidth="1"/>
    <col min="4" max="4" width="10.33203125" style="3" bestFit="1" customWidth="1"/>
    <col min="5" max="5" width="14.33203125" style="3" bestFit="1" customWidth="1"/>
    <col min="6" max="6" width="10.33203125" style="3" bestFit="1" customWidth="1"/>
    <col min="7" max="7" width="8.109375" style="3" customWidth="1"/>
    <col min="8" max="9" width="7.21875" style="3" customWidth="1"/>
    <col min="10" max="10" width="0.109375" style="3" customWidth="1"/>
    <col min="11" max="11" width="7.44140625" style="3" customWidth="1"/>
    <col min="12" max="12" width="7" style="3" customWidth="1"/>
    <col min="13" max="13" width="8" style="3" customWidth="1"/>
    <col min="14" max="14" width="8.44140625" style="3" bestFit="1" customWidth="1"/>
    <col min="15" max="15" width="9.33203125" style="3" customWidth="1"/>
    <col min="16" max="25" width="7.6640625" style="3" customWidth="1"/>
    <col min="26" max="16384" width="13.33203125" style="3"/>
  </cols>
  <sheetData>
    <row r="1" spans="1:25" ht="21">
      <c r="A1" s="1" t="s">
        <v>118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/>
      <c r="B2" s="2"/>
      <c r="C2" s="2"/>
      <c r="D2" s="2"/>
      <c r="E2" s="2"/>
      <c r="F2" s="4">
        <v>46164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5" ht="12" customHeight="1">
      <c r="A4" s="2"/>
      <c r="B4" s="2"/>
      <c r="C4" s="2"/>
      <c r="D4" s="2"/>
      <c r="E4" s="2"/>
      <c r="F4" s="4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>
      <c r="A5" s="2"/>
      <c r="B5" s="2"/>
      <c r="C5" s="5" t="s">
        <v>239</v>
      </c>
      <c r="D5" s="5"/>
      <c r="E5" s="5" t="s">
        <v>114</v>
      </c>
      <c r="F5" s="5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2"/>
      <c r="B6" s="2"/>
      <c r="C6" s="2"/>
      <c r="D6" s="2"/>
      <c r="E6" s="2"/>
      <c r="F6" s="2"/>
      <c r="G6" s="322" t="s">
        <v>219</v>
      </c>
      <c r="H6" s="323"/>
      <c r="I6" s="323"/>
      <c r="J6" s="323"/>
      <c r="K6" s="323"/>
      <c r="L6" s="323"/>
      <c r="M6" s="324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" customHeight="1" thickBot="1">
      <c r="A7" s="28" t="s">
        <v>208</v>
      </c>
      <c r="B7" s="35" t="s">
        <v>0</v>
      </c>
      <c r="C7" s="36" t="s">
        <v>1</v>
      </c>
      <c r="D7" s="37" t="s">
        <v>21</v>
      </c>
      <c r="E7" s="37" t="s">
        <v>22</v>
      </c>
      <c r="F7" s="37" t="s">
        <v>23</v>
      </c>
      <c r="G7" s="135" t="s">
        <v>28</v>
      </c>
      <c r="H7" s="135" t="s">
        <v>31</v>
      </c>
      <c r="I7" s="135" t="s">
        <v>32</v>
      </c>
      <c r="J7" s="136" t="s">
        <v>213</v>
      </c>
      <c r="K7" s="135" t="s">
        <v>33</v>
      </c>
      <c r="L7" s="135" t="s">
        <v>218</v>
      </c>
      <c r="M7" s="135" t="s">
        <v>217</v>
      </c>
      <c r="N7" s="134" t="s">
        <v>212</v>
      </c>
      <c r="O7" s="105" t="s">
        <v>30</v>
      </c>
    </row>
    <row r="8" spans="1:25" ht="13.8">
      <c r="A8" s="12">
        <v>1</v>
      </c>
      <c r="B8" s="228" t="s">
        <v>236</v>
      </c>
      <c r="C8" s="229" t="s">
        <v>235</v>
      </c>
      <c r="D8" s="230">
        <v>41461</v>
      </c>
      <c r="E8" s="16" t="s">
        <v>514</v>
      </c>
      <c r="F8" s="16" t="s">
        <v>227</v>
      </c>
      <c r="G8" s="195" t="s">
        <v>512</v>
      </c>
      <c r="H8" s="193">
        <v>29.67</v>
      </c>
      <c r="I8" s="193">
        <v>27.6</v>
      </c>
      <c r="J8" s="194"/>
      <c r="K8" s="193">
        <v>29.5</v>
      </c>
      <c r="L8" s="196">
        <v>30.33</v>
      </c>
      <c r="M8" s="193">
        <v>30</v>
      </c>
      <c r="N8" s="300">
        <f>MAX(G8:I8,K8:M8)</f>
        <v>30.33</v>
      </c>
      <c r="O8" s="202" t="str">
        <f>IF(ISBLANK(N8),"",IF(N8&gt;=99,"KSM",IF(N8&gt;=64.5,"I A",IF(N8&gt;=55,"II A",IF(N8&gt;=46,"III A",IF(N8&gt;=38,"I JA",IF(N8&gt;=32,"II JA",IF(N8&gt;=28,"III JA"))))))))</f>
        <v>III JA</v>
      </c>
    </row>
    <row r="9" spans="1:25" ht="13.8">
      <c r="A9" s="71">
        <v>2</v>
      </c>
      <c r="B9" s="72" t="s">
        <v>2</v>
      </c>
      <c r="C9" s="73" t="s">
        <v>497</v>
      </c>
      <c r="D9" s="74">
        <v>41145</v>
      </c>
      <c r="E9" s="75" t="s">
        <v>515</v>
      </c>
      <c r="F9" s="75" t="s">
        <v>444</v>
      </c>
      <c r="G9" s="224" t="s">
        <v>512</v>
      </c>
      <c r="H9" s="226">
        <v>22.02</v>
      </c>
      <c r="I9" s="224">
        <v>22.4</v>
      </c>
      <c r="J9" s="225"/>
      <c r="K9" s="224">
        <v>21.6</v>
      </c>
      <c r="L9" s="224">
        <v>18.8</v>
      </c>
      <c r="M9" s="224">
        <v>17.8</v>
      </c>
      <c r="N9" s="301">
        <f>MAX(G9:I9,K9:M9)</f>
        <v>22.4</v>
      </c>
      <c r="O9" s="227"/>
    </row>
    <row r="10" spans="1:25" ht="13.8">
      <c r="A10" s="77">
        <v>3</v>
      </c>
      <c r="B10" s="302" t="s">
        <v>274</v>
      </c>
      <c r="C10" s="303" t="s">
        <v>235</v>
      </c>
      <c r="D10" s="304">
        <v>42117</v>
      </c>
      <c r="E10" s="305" t="s">
        <v>201</v>
      </c>
      <c r="F10" s="306" t="s">
        <v>227</v>
      </c>
      <c r="G10" s="231" t="s">
        <v>512</v>
      </c>
      <c r="H10" s="231">
        <v>10.1</v>
      </c>
      <c r="I10" s="231">
        <v>16.46</v>
      </c>
      <c r="J10" s="232"/>
      <c r="K10" s="231">
        <v>16.5</v>
      </c>
      <c r="L10" s="233">
        <v>19</v>
      </c>
      <c r="M10" s="231">
        <v>22</v>
      </c>
      <c r="N10" s="307">
        <f>MAX(G10:I10,K10:M10)</f>
        <v>22</v>
      </c>
      <c r="O10" s="308"/>
    </row>
    <row r="11" spans="1:25" ht="11.4" customHeight="1">
      <c r="A11" s="2"/>
      <c r="B11" s="2"/>
      <c r="C11" s="2"/>
      <c r="D11" s="2"/>
      <c r="E11" s="2"/>
      <c r="F11" s="4"/>
      <c r="G11" s="2"/>
      <c r="H11" s="2"/>
      <c r="I11" s="2"/>
      <c r="J11" s="2"/>
      <c r="K11" s="2"/>
      <c r="L11" s="2"/>
      <c r="M11" s="2"/>
      <c r="N11" s="2"/>
      <c r="O11" s="2"/>
    </row>
    <row r="12" spans="1:25" ht="12" customHeight="1">
      <c r="A12" s="2"/>
      <c r="B12" s="2"/>
      <c r="C12" s="5" t="s">
        <v>234</v>
      </c>
      <c r="D12" s="5"/>
      <c r="E12" s="5" t="s">
        <v>115</v>
      </c>
      <c r="F12" s="5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" customHeight="1" thickBot="1">
      <c r="A13" s="2"/>
      <c r="B13" s="2"/>
      <c r="C13" s="2"/>
      <c r="D13" s="2"/>
      <c r="E13" s="2"/>
      <c r="F13" s="2"/>
      <c r="G13" s="322" t="s">
        <v>219</v>
      </c>
      <c r="H13" s="323"/>
      <c r="I13" s="323"/>
      <c r="J13" s="323"/>
      <c r="K13" s="323"/>
      <c r="L13" s="323"/>
      <c r="M13" s="324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" customHeight="1" thickBot="1">
      <c r="A14" s="28" t="s">
        <v>208</v>
      </c>
      <c r="B14" s="35" t="s">
        <v>0</v>
      </c>
      <c r="C14" s="36" t="s">
        <v>1</v>
      </c>
      <c r="D14" s="37" t="s">
        <v>21</v>
      </c>
      <c r="E14" s="37" t="s">
        <v>22</v>
      </c>
      <c r="F14" s="37" t="s">
        <v>23</v>
      </c>
      <c r="G14" s="135" t="s">
        <v>28</v>
      </c>
      <c r="H14" s="135" t="s">
        <v>31</v>
      </c>
      <c r="I14" s="135" t="s">
        <v>32</v>
      </c>
      <c r="J14" s="136" t="s">
        <v>213</v>
      </c>
      <c r="K14" s="135" t="s">
        <v>33</v>
      </c>
      <c r="L14" s="135" t="s">
        <v>218</v>
      </c>
      <c r="M14" s="135" t="s">
        <v>217</v>
      </c>
      <c r="N14" s="134" t="s">
        <v>212</v>
      </c>
      <c r="O14" s="105" t="s">
        <v>30</v>
      </c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3.8">
      <c r="A15" s="12">
        <v>1</v>
      </c>
      <c r="B15" s="13" t="s">
        <v>13</v>
      </c>
      <c r="C15" s="14" t="s">
        <v>238</v>
      </c>
      <c r="D15" s="15" t="s">
        <v>237</v>
      </c>
      <c r="E15" s="16" t="s">
        <v>245</v>
      </c>
      <c r="F15" s="16" t="s">
        <v>229</v>
      </c>
      <c r="G15" s="195">
        <v>43.62</v>
      </c>
      <c r="H15" s="193">
        <v>43.16</v>
      </c>
      <c r="I15" s="193">
        <v>51.63</v>
      </c>
      <c r="J15" s="194"/>
      <c r="K15" s="193" t="s">
        <v>512</v>
      </c>
      <c r="L15" s="193" t="s">
        <v>512</v>
      </c>
      <c r="M15" s="193" t="s">
        <v>512</v>
      </c>
      <c r="N15" s="192">
        <f>MAX(G15:I15,K15:M15)</f>
        <v>51.63</v>
      </c>
      <c r="O15" s="202" t="str">
        <f>IF(ISBLANK(N15),"",IF(N15&gt;=69,"KSM",IF(N15&gt;=62,"I A",IF(N15&gt;=53,"II A",IF(N15&gt;=44,"III A",IF(N15&gt;=36,"I JA",IF(N15&gt;=30,"II JA",IF(N15&gt;=26,"III JA"))))))))</f>
        <v>III A</v>
      </c>
    </row>
    <row r="16" spans="1:25" ht="13.8">
      <c r="A16" s="12">
        <v>2</v>
      </c>
      <c r="B16" s="13" t="s">
        <v>233</v>
      </c>
      <c r="C16" s="14" t="s">
        <v>232</v>
      </c>
      <c r="D16" s="15">
        <v>40128</v>
      </c>
      <c r="E16" s="16" t="s">
        <v>201</v>
      </c>
      <c r="F16" s="16" t="s">
        <v>227</v>
      </c>
      <c r="G16" s="195">
        <v>40.68</v>
      </c>
      <c r="H16" s="193">
        <v>36.200000000000003</v>
      </c>
      <c r="I16" s="193">
        <v>40</v>
      </c>
      <c r="J16" s="194"/>
      <c r="K16" s="193">
        <v>40.5</v>
      </c>
      <c r="L16" s="193">
        <v>40</v>
      </c>
      <c r="M16" s="193">
        <v>40.14</v>
      </c>
      <c r="N16" s="192">
        <f>MAX(G16:I16,K16:M16)</f>
        <v>40.68</v>
      </c>
      <c r="O16" s="202" t="str">
        <f>IF(ISBLANK(N16),"",IF(N16&gt;=69,"KSM",IF(N16&gt;=62,"I A",IF(N16&gt;=53,"II A",IF(N16&gt;=44,"III A",IF(N16&gt;=36,"I JA",IF(N16&gt;=30,"II JA",IF(N16&gt;=26,"III JA"))))))))</f>
        <v>I JA</v>
      </c>
    </row>
    <row r="17" spans="1:25" ht="13.8">
      <c r="A17" s="12">
        <v>3</v>
      </c>
      <c r="B17" s="13" t="s">
        <v>231</v>
      </c>
      <c r="C17" s="14" t="s">
        <v>148</v>
      </c>
      <c r="D17" s="15" t="s">
        <v>230</v>
      </c>
      <c r="E17" s="16" t="s">
        <v>245</v>
      </c>
      <c r="F17" s="16" t="s">
        <v>229</v>
      </c>
      <c r="G17" s="195" t="s">
        <v>512</v>
      </c>
      <c r="H17" s="193" t="s">
        <v>512</v>
      </c>
      <c r="I17" s="193" t="s">
        <v>512</v>
      </c>
      <c r="J17" s="194"/>
      <c r="K17" s="193">
        <v>37</v>
      </c>
      <c r="L17" s="193">
        <v>39</v>
      </c>
      <c r="M17" s="193">
        <v>38.799999999999997</v>
      </c>
      <c r="N17" s="192">
        <f>MAX(G17:I17,K17:M17)</f>
        <v>39</v>
      </c>
      <c r="O17" s="202" t="str">
        <f>IF(ISBLANK(N17),"",IF(N17&gt;=69,"KSM",IF(N17&gt;=62,"I A",IF(N17&gt;=53,"II A",IF(N17&gt;=44,"III A",IF(N17&gt;=36,"I JA",IF(N17&gt;=30,"II JA",IF(N17&gt;=26,"III JA"))))))))</f>
        <v>I JA</v>
      </c>
    </row>
    <row r="18" spans="1:25" ht="12" customHeight="1">
      <c r="A18" s="2"/>
      <c r="B18" s="2"/>
      <c r="C18" s="2"/>
      <c r="D18" s="2"/>
      <c r="E18" s="2"/>
      <c r="F18" s="4"/>
      <c r="G18" s="2"/>
      <c r="H18" s="2"/>
      <c r="I18" s="2"/>
      <c r="J18" s="2"/>
      <c r="K18" s="2"/>
      <c r="L18" s="2"/>
      <c r="M18" s="2"/>
      <c r="N18" s="2"/>
      <c r="O18" s="203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" customHeight="1">
      <c r="A19" s="2"/>
      <c r="B19" s="2"/>
      <c r="C19" s="5" t="s">
        <v>228</v>
      </c>
      <c r="D19" s="5"/>
      <c r="E19" s="5" t="s">
        <v>37</v>
      </c>
      <c r="F19" s="5"/>
      <c r="G19" s="2"/>
      <c r="H19" s="2"/>
      <c r="I19" s="2"/>
      <c r="J19" s="2"/>
      <c r="K19" s="2"/>
      <c r="L19" s="2"/>
      <c r="M19" s="2"/>
      <c r="N19" s="2"/>
      <c r="O19" s="203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" customHeight="1" thickBot="1">
      <c r="A20" s="2"/>
      <c r="B20" s="2"/>
      <c r="C20" s="2"/>
      <c r="D20" s="2"/>
      <c r="E20" s="2"/>
      <c r="F20" s="2"/>
      <c r="G20" s="322" t="s">
        <v>219</v>
      </c>
      <c r="H20" s="323"/>
      <c r="I20" s="323"/>
      <c r="J20" s="323"/>
      <c r="K20" s="323"/>
      <c r="L20" s="323"/>
      <c r="M20" s="324"/>
      <c r="N20" s="2"/>
      <c r="O20" s="203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" customHeight="1" thickBot="1">
      <c r="A21" s="28" t="s">
        <v>208</v>
      </c>
      <c r="B21" s="35" t="s">
        <v>0</v>
      </c>
      <c r="C21" s="36" t="s">
        <v>1</v>
      </c>
      <c r="D21" s="37" t="s">
        <v>21</v>
      </c>
      <c r="E21" s="37" t="s">
        <v>22</v>
      </c>
      <c r="F21" s="37" t="s">
        <v>23</v>
      </c>
      <c r="G21" s="135" t="s">
        <v>28</v>
      </c>
      <c r="H21" s="135" t="s">
        <v>31</v>
      </c>
      <c r="I21" s="135" t="s">
        <v>32</v>
      </c>
      <c r="J21" s="136" t="s">
        <v>213</v>
      </c>
      <c r="K21" s="135" t="s">
        <v>33</v>
      </c>
      <c r="L21" s="135" t="s">
        <v>218</v>
      </c>
      <c r="M21" s="135" t="s">
        <v>217</v>
      </c>
      <c r="N21" s="134" t="s">
        <v>212</v>
      </c>
      <c r="O21" s="204" t="s">
        <v>30</v>
      </c>
    </row>
    <row r="22" spans="1:25" ht="12" customHeight="1">
      <c r="A22" s="12">
        <v>1</v>
      </c>
      <c r="B22" s="13" t="s">
        <v>445</v>
      </c>
      <c r="C22" s="14" t="s">
        <v>446</v>
      </c>
      <c r="D22" s="15" t="s">
        <v>447</v>
      </c>
      <c r="E22" s="16" t="s">
        <v>443</v>
      </c>
      <c r="F22" s="16" t="s">
        <v>444</v>
      </c>
      <c r="G22" s="195">
        <v>33.340000000000003</v>
      </c>
      <c r="H22" s="193">
        <v>34.47</v>
      </c>
      <c r="I22" s="193">
        <v>34</v>
      </c>
      <c r="J22" s="194"/>
      <c r="K22" s="193">
        <v>34</v>
      </c>
      <c r="L22" s="193">
        <v>34.200000000000003</v>
      </c>
      <c r="M22" s="193">
        <v>35.1</v>
      </c>
      <c r="N22" s="192">
        <f>MAX(G22:I22,K22:M22)</f>
        <v>35.1</v>
      </c>
      <c r="O22" s="202" t="str">
        <f>IF(ISBLANK(N22),"",IF(N22&gt;=54,"KSM",IF(N22&gt;=46,"I A",IF(N22&gt;=39,"II A",IF(N22&gt;=33,"III A",IF(N22&gt;=28,"I JA",IF(N22&gt;=24,"II JA",IF(N22&gt;=21,"III JA"))))))))</f>
        <v>III A</v>
      </c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" customHeight="1">
      <c r="A23" s="12">
        <v>2</v>
      </c>
      <c r="B23" s="13" t="s">
        <v>450</v>
      </c>
      <c r="C23" s="14" t="s">
        <v>451</v>
      </c>
      <c r="D23" s="15" t="s">
        <v>452</v>
      </c>
      <c r="E23" s="16" t="s">
        <v>443</v>
      </c>
      <c r="F23" s="16" t="s">
        <v>444</v>
      </c>
      <c r="G23" s="195" t="s">
        <v>512</v>
      </c>
      <c r="H23" s="193">
        <v>22.43</v>
      </c>
      <c r="I23" s="193">
        <v>25.5</v>
      </c>
      <c r="J23" s="194"/>
      <c r="K23" s="193">
        <v>24.8</v>
      </c>
      <c r="L23" s="193">
        <v>29.2</v>
      </c>
      <c r="M23" s="193">
        <v>29.42</v>
      </c>
      <c r="N23" s="192">
        <f>MAX(G23:I23,K23:M23)</f>
        <v>29.42</v>
      </c>
      <c r="O23" s="202" t="str">
        <f>IF(ISBLANK(N23),"",IF(N23&gt;=54,"KSM",IF(N23&gt;=46,"I A",IF(N23&gt;=39,"II A",IF(N23&gt;=33,"III A",IF(N23&gt;=28,"I JA",IF(N23&gt;=24,"II JA",IF(N23&gt;=21,"III JA"))))))))</f>
        <v>I JA</v>
      </c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" customHeight="1">
      <c r="A24" s="12">
        <v>3</v>
      </c>
      <c r="B24" s="13" t="s">
        <v>15</v>
      </c>
      <c r="C24" s="14" t="s">
        <v>498</v>
      </c>
      <c r="D24" s="15">
        <v>40588</v>
      </c>
      <c r="E24" s="16" t="s">
        <v>443</v>
      </c>
      <c r="F24" s="16" t="s">
        <v>444</v>
      </c>
      <c r="G24" s="195" t="s">
        <v>512</v>
      </c>
      <c r="H24" s="193" t="s">
        <v>512</v>
      </c>
      <c r="I24" s="193">
        <v>19</v>
      </c>
      <c r="J24" s="194"/>
      <c r="K24" s="193">
        <v>20.99</v>
      </c>
      <c r="L24" s="193">
        <v>21.5</v>
      </c>
      <c r="M24" s="193">
        <v>25.19</v>
      </c>
      <c r="N24" s="192">
        <f>MAX(G24:I24,K24:M24)</f>
        <v>25.19</v>
      </c>
      <c r="O24" s="202" t="str">
        <f>IF(ISBLANK(N24),"",IF(N24&gt;=54,"KSM",IF(N24&gt;=46,"I A",IF(N24&gt;=39,"II A",IF(N24&gt;=33,"III A",IF(N24&gt;=28,"I JA",IF(N24&gt;=24,"II JA",IF(N24&gt;=21,"III JA"))))))))</f>
        <v>II JA</v>
      </c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" customHeight="1">
      <c r="A25" s="12">
        <v>4</v>
      </c>
      <c r="B25" s="13" t="s">
        <v>63</v>
      </c>
      <c r="C25" s="14" t="s">
        <v>453</v>
      </c>
      <c r="D25" s="15">
        <v>41073</v>
      </c>
      <c r="E25" s="16" t="s">
        <v>443</v>
      </c>
      <c r="F25" s="16" t="s">
        <v>444</v>
      </c>
      <c r="G25" s="195" t="s">
        <v>512</v>
      </c>
      <c r="H25" s="193">
        <v>24.4</v>
      </c>
      <c r="I25" s="193">
        <v>21.2</v>
      </c>
      <c r="J25" s="194"/>
      <c r="K25" s="193" t="s">
        <v>512</v>
      </c>
      <c r="L25" s="193">
        <v>24.9</v>
      </c>
      <c r="M25" s="193" t="s">
        <v>512</v>
      </c>
      <c r="N25" s="192">
        <f>MAX(G25:I25,K25:M25)</f>
        <v>24.9</v>
      </c>
      <c r="O25" s="202" t="str">
        <f>IF(ISBLANK(N25),"",IF(N25&gt;=54,"KSM",IF(N25&gt;=46,"I A",IF(N25&gt;=39,"II A",IF(N25&gt;=33,"III A",IF(N25&gt;=28,"I JA",IF(N25&gt;=24,"II JA",IF(N25&gt;=21,"III JA"))))))))</f>
        <v>II JA</v>
      </c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0.25" customHeight="1"/>
    <row r="27" spans="1:25" ht="13.8"/>
    <row r="28" spans="1:25" ht="13.8"/>
    <row r="29" spans="1:25" ht="12" customHeight="1"/>
    <row r="30" spans="1:25" ht="12" customHeight="1"/>
    <row r="31" spans="1:25" ht="12" customHeight="1"/>
    <row r="32" spans="1:25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</sheetData>
  <mergeCells count="3">
    <mergeCell ref="G6:M6"/>
    <mergeCell ref="G13:M13"/>
    <mergeCell ref="G20:M20"/>
  </mergeCells>
  <pageMargins left="0.69" right="0.75" top="1" bottom="0.81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39</vt:i4>
      </vt:variant>
    </vt:vector>
  </HeadingPairs>
  <TitlesOfParts>
    <vt:vector size="39" baseType="lpstr">
      <vt:lpstr>100MJ (2)</vt:lpstr>
      <vt:lpstr>100MJ</vt:lpstr>
      <vt:lpstr>100MV (2)</vt:lpstr>
      <vt:lpstr>100MV</vt:lpstr>
      <vt:lpstr>100VJ (2)</vt:lpstr>
      <vt:lpstr>100VJ</vt:lpstr>
      <vt:lpstr>100VV (2)</vt:lpstr>
      <vt:lpstr>100VV</vt:lpstr>
      <vt:lpstr>200MJ (2)</vt:lpstr>
      <vt:lpstr>200MJ</vt:lpstr>
      <vt:lpstr>200MV (2)</vt:lpstr>
      <vt:lpstr>200MV</vt:lpstr>
      <vt:lpstr>200VJ (2)</vt:lpstr>
      <vt:lpstr>200VJ</vt:lpstr>
      <vt:lpstr>200VV (2)</vt:lpstr>
      <vt:lpstr>200VV</vt:lpstr>
      <vt:lpstr>400MJ (2)</vt:lpstr>
      <vt:lpstr>400MJ</vt:lpstr>
      <vt:lpstr>400MV (2)</vt:lpstr>
      <vt:lpstr>400MV</vt:lpstr>
      <vt:lpstr>400VJ+VV (2)</vt:lpstr>
      <vt:lpstr>400VJ+VV</vt:lpstr>
      <vt:lpstr>800M (2)</vt:lpstr>
      <vt:lpstr>800M</vt:lpstr>
      <vt:lpstr>800V (2)</vt:lpstr>
      <vt:lpstr>800V</vt:lpstr>
      <vt:lpstr>1500M (2)</vt:lpstr>
      <vt:lpstr>1500M</vt:lpstr>
      <vt:lpstr>1500V (2)</vt:lpstr>
      <vt:lpstr>1500V</vt:lpstr>
      <vt:lpstr>3000V</vt:lpstr>
      <vt:lpstr>300B.b.MV (2)</vt:lpstr>
      <vt:lpstr>300B.b.MV</vt:lpstr>
      <vt:lpstr>TolisMJ</vt:lpstr>
      <vt:lpstr>TolisVJ</vt:lpstr>
      <vt:lpstr>TolisVV</vt:lpstr>
      <vt:lpstr>TrišuolisMV</vt:lpstr>
      <vt:lpstr>Diskas </vt:lpstr>
      <vt:lpstr>Kūjis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2026-05-22T13:03:06Z</cp:lastPrinted>
  <dcterms:created xsi:type="dcterms:W3CDTF">2024-05-03T18:37:47Z</dcterms:created>
  <dcterms:modified xsi:type="dcterms:W3CDTF">2026-05-25T13:10:36Z</dcterms:modified>
</cp:coreProperties>
</file>