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4A5E2110-E521-4161-AA62-BAE27EEABCE0}" xr6:coauthVersionLast="47" xr6:coauthVersionMax="47" xr10:uidLastSave="{00000000-0000-0000-0000-000000000000}"/>
  <bookViews>
    <workbookView xWindow="-108" yWindow="-108" windowWidth="23256" windowHeight="12456" tabRatio="944" firstSheet="2" activeTab="42" xr2:uid="{00000000-000D-0000-FFFF-FFFF00000000}"/>
  </bookViews>
  <sheets>
    <sheet name="60 M (2)" sheetId="96" state="hidden" r:id="rId1"/>
    <sheet name="60 M (3)" sheetId="98" state="hidden" r:id="rId2"/>
    <sheet name="60 MJ  (2)" sheetId="197" r:id="rId3"/>
    <sheet name="60 MJ " sheetId="104" r:id="rId4"/>
    <sheet name="60 B  (2)" sheetId="97" state="hidden" r:id="rId5"/>
    <sheet name="60 B  (3)" sheetId="99" state="hidden" r:id="rId6"/>
    <sheet name="60 MV (2)" sheetId="200" r:id="rId7"/>
    <sheet name="60 MV" sheetId="120" r:id="rId8"/>
    <sheet name="60 B J (2)" sheetId="198" r:id="rId9"/>
    <sheet name="60 B J" sheetId="127" r:id="rId10"/>
    <sheet name="60 B V (2)" sheetId="199" r:id="rId11"/>
    <sheet name="60 B V" sheetId="103" r:id="rId12"/>
    <sheet name="100 M" sheetId="52" r:id="rId13"/>
    <sheet name="100 M (2)" sheetId="100" state="hidden" r:id="rId14"/>
    <sheet name="100 M (3)" sheetId="192" r:id="rId15"/>
    <sheet name="100 B" sheetId="15" r:id="rId16"/>
    <sheet name="100 B (2)" sheetId="101" state="hidden" r:id="rId17"/>
    <sheet name="100 B (3)" sheetId="193" r:id="rId18"/>
    <sheet name="200 M" sheetId="47" r:id="rId19"/>
    <sheet name="200 M (2)" sheetId="205" r:id="rId20"/>
    <sheet name="300 MJ" sheetId="30" r:id="rId21"/>
    <sheet name="300 MJ (2)" sheetId="201" r:id="rId22"/>
    <sheet name="300 MV" sheetId="121" r:id="rId23"/>
    <sheet name="300 MV (2)" sheetId="203" r:id="rId24"/>
    <sheet name="200 B" sheetId="62" r:id="rId25"/>
    <sheet name="200 B (2)" sheetId="206" r:id="rId26"/>
    <sheet name="300 BJ" sheetId="128" r:id="rId27"/>
    <sheet name="300 BJ (2)" sheetId="202" r:id="rId28"/>
    <sheet name="300 BV" sheetId="32" r:id="rId29"/>
    <sheet name="300 BV (2)" sheetId="204" r:id="rId30"/>
    <sheet name="400 M" sheetId="45" r:id="rId31"/>
    <sheet name="400 M (3)" sheetId="195" r:id="rId32"/>
    <sheet name="400 B" sheetId="53" r:id="rId33"/>
    <sheet name="400 B (2)" sheetId="196" r:id="rId34"/>
    <sheet name="600 M" sheetId="16" r:id="rId35"/>
    <sheet name="600 BJ" sheetId="129" r:id="rId36"/>
    <sheet name="600BV" sheetId="20" r:id="rId37"/>
    <sheet name="800 M" sheetId="25" r:id="rId38"/>
    <sheet name="800 B" sheetId="27" r:id="rId39"/>
    <sheet name="1000 M" sheetId="41" r:id="rId40"/>
    <sheet name="1000 B" sheetId="163" r:id="rId41"/>
    <sheet name="1500 MV" sheetId="91" r:id="rId42"/>
    <sheet name="Tolis MJ " sheetId="207" r:id="rId43"/>
    <sheet name="Tolis M V" sheetId="208" r:id="rId44"/>
    <sheet name="Tolis M JNČ" sheetId="209" r:id="rId45"/>
    <sheet name="Tolis BJ " sheetId="210" r:id="rId46"/>
    <sheet name="Tolis B V" sheetId="211" r:id="rId47"/>
    <sheet name="Tolis B JNČ" sheetId="212" r:id="rId48"/>
  </sheets>
  <definedNames>
    <definedName name="_xlnm._FilterDatabase" localSheetId="35" hidden="1">'600 BJ'!$A$8:$R$11</definedName>
    <definedName name="_xlnm._FilterDatabase" localSheetId="36" hidden="1">'600BV'!$A$9:$R$11</definedName>
    <definedName name="Sektoriu_Tolis_V_List" localSheetId="15">#REF!</definedName>
    <definedName name="Sektoriu_Tolis_V_List" localSheetId="16">#REF!</definedName>
    <definedName name="Sektoriu_Tolis_V_List" localSheetId="17">#REF!</definedName>
    <definedName name="Sektoriu_Tolis_V_List" localSheetId="12">#REF!</definedName>
    <definedName name="Sektoriu_Tolis_V_List" localSheetId="13">#REF!</definedName>
    <definedName name="Sektoriu_Tolis_V_List" localSheetId="14">#REF!</definedName>
    <definedName name="Sektoriu_Tolis_V_List" localSheetId="40">#REF!</definedName>
    <definedName name="Sektoriu_Tolis_V_List" localSheetId="39">#REF!</definedName>
    <definedName name="Sektoriu_Tolis_V_List" localSheetId="26">#REF!</definedName>
    <definedName name="Sektoriu_Tolis_V_List" localSheetId="27">#REF!</definedName>
    <definedName name="Sektoriu_Tolis_V_List" localSheetId="28">#REF!</definedName>
    <definedName name="Sektoriu_Tolis_V_List" localSheetId="29">#REF!</definedName>
    <definedName name="Sektoriu_Tolis_V_List" localSheetId="20">#REF!</definedName>
    <definedName name="Sektoriu_Tolis_V_List" localSheetId="21">#REF!</definedName>
    <definedName name="Sektoriu_Tolis_V_List" localSheetId="22">#REF!</definedName>
    <definedName name="Sektoriu_Tolis_V_List" localSheetId="23">#REF!</definedName>
    <definedName name="Sektoriu_Tolis_V_List" localSheetId="32">#REF!</definedName>
    <definedName name="Sektoriu_Tolis_V_List" localSheetId="33">#REF!</definedName>
    <definedName name="Sektoriu_Tolis_V_List" localSheetId="30">#REF!</definedName>
    <definedName name="Sektoriu_Tolis_V_List" localSheetId="31">#REF!</definedName>
    <definedName name="Sektoriu_Tolis_V_List" localSheetId="4">#REF!</definedName>
    <definedName name="Sektoriu_Tolis_V_List" localSheetId="5">#REF!</definedName>
    <definedName name="Sektoriu_Tolis_V_List" localSheetId="9">#REF!</definedName>
    <definedName name="Sektoriu_Tolis_V_List" localSheetId="8">#REF!</definedName>
    <definedName name="Sektoriu_Tolis_V_List" localSheetId="11">#REF!</definedName>
    <definedName name="Sektoriu_Tolis_V_List" localSheetId="10">#REF!</definedName>
    <definedName name="Sektoriu_Tolis_V_List" localSheetId="0">#REF!</definedName>
    <definedName name="Sektoriu_Tolis_V_List" localSheetId="1">#REF!</definedName>
    <definedName name="Sektoriu_Tolis_V_List" localSheetId="3">#REF!</definedName>
    <definedName name="Sektoriu_Tolis_V_List" localSheetId="2">#REF!</definedName>
    <definedName name="Sektoriu_Tolis_V_List" localSheetId="7">#REF!</definedName>
    <definedName name="Sektoriu_Tolis_V_List" localSheetId="6">#REF!</definedName>
    <definedName name="Sektoriu_Tolis_V_List" localSheetId="35">#REF!</definedName>
    <definedName name="Sektoriu_Tolis_V_List" localSheetId="34">#REF!</definedName>
    <definedName name="Sektoriu_Tolis_V_List" localSheetId="36">#REF!</definedName>
    <definedName name="Sektoriu_Tolis_V_List" localSheetId="38">#REF!</definedName>
    <definedName name="Sektoriu_Tolis_V_List" localSheetId="37">#REF!</definedName>
    <definedName name="Sektoriu_Tolis_V_List" localSheetId="47">#REF!</definedName>
    <definedName name="Sektoriu_Tolis_V_List" localSheetId="46">#REF!</definedName>
    <definedName name="Sektoriu_Tolis_V_List" localSheetId="45">#REF!</definedName>
    <definedName name="Sektoriu_Tolis_V_List" localSheetId="44">#REF!</definedName>
    <definedName name="Sektoriu_Tolis_V_List" localSheetId="43">#REF!</definedName>
    <definedName name="Sektoriu_Tolis_V_List" localSheetId="42">#REF!</definedName>
    <definedName name="Sektoriu_Tolis_V_List">#REF!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" i="212" l="1"/>
  <c r="J13" i="211"/>
  <c r="J12" i="211"/>
  <c r="J11" i="211"/>
  <c r="J10" i="211"/>
  <c r="L10" i="211"/>
  <c r="J9" i="211"/>
  <c r="L9" i="211"/>
  <c r="J8" i="211"/>
  <c r="L8" i="211"/>
  <c r="J11" i="210"/>
  <c r="J8" i="210"/>
  <c r="J7" i="210"/>
  <c r="O13" i="209"/>
  <c r="O12" i="209"/>
  <c r="O11" i="209"/>
  <c r="O10" i="209"/>
  <c r="O9" i="209"/>
  <c r="O8" i="209"/>
  <c r="M16" i="208"/>
  <c r="M15" i="208"/>
  <c r="O15" i="208"/>
  <c r="O14" i="208"/>
  <c r="O13" i="208"/>
  <c r="M12" i="208"/>
  <c r="O12" i="208"/>
  <c r="O11" i="208"/>
  <c r="O10" i="208"/>
  <c r="M9" i="208"/>
  <c r="O9" i="208"/>
  <c r="M8" i="208"/>
  <c r="O8" i="208"/>
  <c r="K16" i="207"/>
  <c r="K15" i="207"/>
  <c r="K14" i="207"/>
  <c r="K13" i="207"/>
  <c r="K12" i="207"/>
  <c r="K11" i="207"/>
  <c r="K10" i="207"/>
  <c r="K9" i="207"/>
  <c r="M9" i="207"/>
  <c r="K8" i="207"/>
  <c r="M8" i="207"/>
  <c r="I17" i="91"/>
  <c r="I16" i="91"/>
  <c r="I10" i="163"/>
  <c r="I8" i="27"/>
  <c r="I11" i="129"/>
  <c r="I10" i="129"/>
  <c r="I9" i="129"/>
  <c r="I8" i="129"/>
  <c r="I10" i="20"/>
  <c r="I9" i="20"/>
  <c r="H12" i="196"/>
  <c r="H11" i="196"/>
  <c r="H10" i="196"/>
  <c r="H9" i="196"/>
  <c r="H8" i="196"/>
  <c r="H15" i="204"/>
  <c r="H14" i="204"/>
  <c r="H13" i="204"/>
  <c r="H12" i="204"/>
  <c r="H11" i="204"/>
  <c r="H10" i="204"/>
  <c r="H9" i="204"/>
  <c r="H14" i="202"/>
  <c r="H13" i="202"/>
  <c r="H12" i="202"/>
  <c r="H11" i="202"/>
  <c r="H10" i="202"/>
  <c r="H9" i="202"/>
  <c r="H17" i="206"/>
  <c r="H16" i="206"/>
  <c r="H15" i="206"/>
  <c r="H14" i="206"/>
  <c r="H13" i="206"/>
  <c r="H12" i="206"/>
  <c r="H11" i="206"/>
  <c r="H10" i="206"/>
  <c r="H9" i="206"/>
  <c r="H8" i="206"/>
  <c r="I10" i="91"/>
  <c r="I11" i="41"/>
  <c r="I10" i="41"/>
  <c r="I9" i="41"/>
  <c r="I11" i="25"/>
  <c r="I10" i="25"/>
  <c r="I9" i="25"/>
  <c r="I8" i="25"/>
  <c r="I25" i="16"/>
  <c r="I24" i="16"/>
  <c r="I23" i="16"/>
  <c r="I22" i="16"/>
  <c r="I21" i="16"/>
  <c r="I20" i="16"/>
  <c r="I19" i="16"/>
  <c r="I18" i="16"/>
  <c r="I10" i="16"/>
  <c r="I9" i="16"/>
  <c r="I8" i="16"/>
  <c r="H10" i="195"/>
  <c r="H11" i="195"/>
  <c r="H12" i="195"/>
  <c r="H13" i="195"/>
  <c r="H9" i="195"/>
  <c r="H13" i="203"/>
  <c r="H14" i="203"/>
  <c r="H15" i="203"/>
  <c r="H16" i="203"/>
  <c r="H17" i="203"/>
  <c r="H12" i="203"/>
  <c r="H11" i="203"/>
  <c r="H10" i="203"/>
  <c r="H9" i="203"/>
  <c r="H8" i="203"/>
  <c r="H7" i="203"/>
  <c r="H12" i="201"/>
  <c r="H11" i="201"/>
  <c r="H10" i="201"/>
  <c r="H9" i="201"/>
  <c r="H8" i="201"/>
  <c r="H7" i="201"/>
  <c r="H18" i="205"/>
  <c r="H17" i="205"/>
  <c r="H16" i="205"/>
  <c r="H15" i="205"/>
  <c r="H14" i="205"/>
  <c r="H13" i="205"/>
  <c r="H12" i="205"/>
  <c r="H11" i="205"/>
  <c r="H10" i="205"/>
  <c r="H9" i="205"/>
  <c r="H8" i="205"/>
  <c r="I14" i="193"/>
  <c r="I13" i="193"/>
  <c r="I12" i="193"/>
  <c r="I11" i="193"/>
  <c r="I10" i="193"/>
  <c r="I9" i="193"/>
  <c r="I17" i="193"/>
  <c r="I18" i="193"/>
  <c r="I19" i="193"/>
  <c r="I16" i="193"/>
  <c r="I13" i="192"/>
  <c r="I12" i="192"/>
  <c r="I11" i="192"/>
  <c r="I10" i="192"/>
  <c r="I9" i="192"/>
  <c r="I8" i="192"/>
  <c r="I16" i="192"/>
  <c r="I17" i="192"/>
  <c r="I18" i="192"/>
  <c r="I19" i="192"/>
  <c r="I20" i="192"/>
  <c r="I15" i="192"/>
  <c r="I16" i="199"/>
  <c r="I15" i="199"/>
  <c r="I14" i="199"/>
  <c r="I14" i="198"/>
  <c r="I12" i="199"/>
  <c r="I11" i="199"/>
  <c r="I10" i="199"/>
  <c r="I9" i="199"/>
  <c r="I8" i="199"/>
  <c r="I7" i="199"/>
  <c r="I29" i="198"/>
  <c r="I8" i="198"/>
  <c r="I9" i="198"/>
  <c r="I10" i="198"/>
  <c r="I11" i="198"/>
  <c r="I12" i="198"/>
  <c r="I7" i="198"/>
  <c r="I21" i="200"/>
  <c r="I20" i="200"/>
  <c r="I19" i="200"/>
  <c r="I18" i="200"/>
  <c r="I17" i="200"/>
  <c r="I16" i="200"/>
  <c r="I15" i="200"/>
  <c r="I13" i="200"/>
  <c r="I12" i="200"/>
  <c r="I11" i="200"/>
  <c r="I10" i="200"/>
  <c r="I9" i="200"/>
  <c r="I8" i="200"/>
  <c r="I16" i="197"/>
  <c r="I17" i="197"/>
  <c r="I18" i="197"/>
  <c r="I19" i="197"/>
  <c r="I15" i="197"/>
  <c r="I13" i="197"/>
  <c r="I12" i="197"/>
  <c r="I11" i="197"/>
  <c r="I10" i="197"/>
  <c r="I9" i="197"/>
  <c r="I8" i="197"/>
</calcChain>
</file>

<file path=xl/sharedStrings.xml><?xml version="1.0" encoding="utf-8"?>
<sst xmlns="http://schemas.openxmlformats.org/spreadsheetml/2006/main" count="4780" uniqueCount="1270">
  <si>
    <t>Marijampolės savivaldybės vaikų ir jaunučių atviras čempionatas</t>
  </si>
  <si>
    <t>2019-10-04, Marijampolė</t>
  </si>
  <si>
    <t>60 m</t>
  </si>
  <si>
    <t>mergaitės</t>
  </si>
  <si>
    <t>2008 m.g. ir jaun.</t>
  </si>
  <si>
    <t>Vieta</t>
  </si>
  <si>
    <t>Vardas</t>
  </si>
  <si>
    <t>Pavardė</t>
  </si>
  <si>
    <t>Gim.data</t>
  </si>
  <si>
    <t>Komanda</t>
  </si>
  <si>
    <t>Par.bėg.rez.</t>
  </si>
  <si>
    <t>Finalas</t>
  </si>
  <si>
    <t>Treneris</t>
  </si>
  <si>
    <t>1</t>
  </si>
  <si>
    <t>Eva</t>
  </si>
  <si>
    <t>Dzalalova</t>
  </si>
  <si>
    <t>Kaliningrad</t>
  </si>
  <si>
    <t>A.Galunova</t>
  </si>
  <si>
    <t>2</t>
  </si>
  <si>
    <t>Antonina</t>
  </si>
  <si>
    <t>Uporova</t>
  </si>
  <si>
    <t>2008-02-08</t>
  </si>
  <si>
    <t xml:space="preserve">Kaliningrad </t>
  </si>
  <si>
    <t>9,42</t>
  </si>
  <si>
    <t>9,40</t>
  </si>
  <si>
    <t>A.Podoinikova</t>
  </si>
  <si>
    <t>3</t>
  </si>
  <si>
    <t>Valeriia</t>
  </si>
  <si>
    <t>Suetina</t>
  </si>
  <si>
    <t>N.Malinovskaya</t>
  </si>
  <si>
    <t>4</t>
  </si>
  <si>
    <t>Andrėja</t>
  </si>
  <si>
    <t>Zigmantaitė</t>
  </si>
  <si>
    <t>SC "Sūduva"</t>
  </si>
  <si>
    <t>P.Bieliūnas,V.Komisaraitis</t>
  </si>
  <si>
    <t>5</t>
  </si>
  <si>
    <t>Veronika</t>
  </si>
  <si>
    <t>Kirsanova</t>
  </si>
  <si>
    <t>6</t>
  </si>
  <si>
    <t>Nikola</t>
  </si>
  <si>
    <t>Trasūne</t>
  </si>
  <si>
    <t>2008-</t>
  </si>
  <si>
    <t>Bauska</t>
  </si>
  <si>
    <t>9,72</t>
  </si>
  <si>
    <t>9,98</t>
  </si>
  <si>
    <t>I.Dramačonoka</t>
  </si>
  <si>
    <t>7</t>
  </si>
  <si>
    <t>Amelia</t>
  </si>
  <si>
    <t>Czerwonka</t>
  </si>
  <si>
    <t>Suwalki</t>
  </si>
  <si>
    <t>9,76</t>
  </si>
  <si>
    <t>8</t>
  </si>
  <si>
    <t>Alina</t>
  </si>
  <si>
    <t>Smoliakova</t>
  </si>
  <si>
    <t>9</t>
  </si>
  <si>
    <t>Aleksandra</t>
  </si>
  <si>
    <t>Szyszko</t>
  </si>
  <si>
    <t>10,02</t>
  </si>
  <si>
    <t>10</t>
  </si>
  <si>
    <t>Aistė</t>
  </si>
  <si>
    <t>Cėplaitė</t>
  </si>
  <si>
    <t>2008-06-19</t>
  </si>
  <si>
    <t>10,14</t>
  </si>
  <si>
    <t>G.Janušauskas</t>
  </si>
  <si>
    <t>11</t>
  </si>
  <si>
    <t>Oliwia</t>
  </si>
  <si>
    <t>Kuprewicz</t>
  </si>
  <si>
    <t>12</t>
  </si>
  <si>
    <t>Malska</t>
  </si>
  <si>
    <t>2009-</t>
  </si>
  <si>
    <t>10,24</t>
  </si>
  <si>
    <t>13</t>
  </si>
  <si>
    <t>Dovilė</t>
  </si>
  <si>
    <t>Lionaitė</t>
  </si>
  <si>
    <t>Šakių JKSC</t>
  </si>
  <si>
    <t>A.Ulinskas</t>
  </si>
  <si>
    <t>14</t>
  </si>
  <si>
    <t>Zynda</t>
  </si>
  <si>
    <t>10,27</t>
  </si>
  <si>
    <t>15</t>
  </si>
  <si>
    <t>Skaiva</t>
  </si>
  <si>
    <t>Jasevičiūtė</t>
  </si>
  <si>
    <t>Jurbarko KKSC</t>
  </si>
  <si>
    <t>L.Stanienė</t>
  </si>
  <si>
    <t>16</t>
  </si>
  <si>
    <t>Sindija</t>
  </si>
  <si>
    <t>Klonina</t>
  </si>
  <si>
    <t>10,35</t>
  </si>
  <si>
    <t>L.Jakutaviča</t>
  </si>
  <si>
    <t>17</t>
  </si>
  <si>
    <t>Deimantė</t>
  </si>
  <si>
    <t>Tolstych</t>
  </si>
  <si>
    <t>2008-08-25</t>
  </si>
  <si>
    <t>Trakai</t>
  </si>
  <si>
    <t>10,36</t>
  </si>
  <si>
    <t>L.Sinkevičienė</t>
  </si>
  <si>
    <t>18</t>
  </si>
  <si>
    <t>Dinara</t>
  </si>
  <si>
    <t>Mukhamadieva</t>
  </si>
  <si>
    <t>19</t>
  </si>
  <si>
    <t xml:space="preserve">Amelija </t>
  </si>
  <si>
    <t>Ivanauskaitė</t>
  </si>
  <si>
    <t>2009-06-28</t>
  </si>
  <si>
    <t>Alytaus SRC</t>
  </si>
  <si>
    <t>10,38</t>
  </si>
  <si>
    <t>Ž.Leskauskas</t>
  </si>
  <si>
    <t>20</t>
  </si>
  <si>
    <t>Natalia</t>
  </si>
  <si>
    <t>Konopko</t>
  </si>
  <si>
    <t>10,58</t>
  </si>
  <si>
    <t>21</t>
  </si>
  <si>
    <t>Agnieszka</t>
  </si>
  <si>
    <t>Olowniuk</t>
  </si>
  <si>
    <t>2010-</t>
  </si>
  <si>
    <t>10,79</t>
  </si>
  <si>
    <t>22</t>
  </si>
  <si>
    <t>Luka</t>
  </si>
  <si>
    <t>Skebaitė</t>
  </si>
  <si>
    <t>Jonavos KKSC</t>
  </si>
  <si>
    <t>V.Lebeckienė</t>
  </si>
  <si>
    <t>23</t>
  </si>
  <si>
    <t>Lėja</t>
  </si>
  <si>
    <t>Milkevičiūtė</t>
  </si>
  <si>
    <t>2009-12-02</t>
  </si>
  <si>
    <t>10,93</t>
  </si>
  <si>
    <t>24</t>
  </si>
  <si>
    <t>Evelina</t>
  </si>
  <si>
    <t>Lenčiauskaitė</t>
  </si>
  <si>
    <t>R.Bindokienė</t>
  </si>
  <si>
    <t>25</t>
  </si>
  <si>
    <t>Ievutė</t>
  </si>
  <si>
    <t>Kalitkevičiūtė</t>
  </si>
  <si>
    <t>Elektrėnų SC</t>
  </si>
  <si>
    <t>I.Ivoškienė</t>
  </si>
  <si>
    <t>26</t>
  </si>
  <si>
    <t>Melita</t>
  </si>
  <si>
    <t>Šmigelskytė</t>
  </si>
  <si>
    <t>27</t>
  </si>
  <si>
    <t>Junevičiūtė</t>
  </si>
  <si>
    <t>2010-05-16</t>
  </si>
  <si>
    <t>11,06</t>
  </si>
  <si>
    <t>G.Janušauskas,R.Junevičius</t>
  </si>
  <si>
    <t>28</t>
  </si>
  <si>
    <t>Ieva</t>
  </si>
  <si>
    <t>Perednytė</t>
  </si>
  <si>
    <t>G.Goštautaitė</t>
  </si>
  <si>
    <t>29</t>
  </si>
  <si>
    <t>Kubiliūtė</t>
  </si>
  <si>
    <t>2009-11-15</t>
  </si>
  <si>
    <t>11,24</t>
  </si>
  <si>
    <t>R.Voronkova</t>
  </si>
  <si>
    <t>30</t>
  </si>
  <si>
    <t>Rusnė</t>
  </si>
  <si>
    <t>Pačėsaitė</t>
  </si>
  <si>
    <t>31</t>
  </si>
  <si>
    <t>Odeta</t>
  </si>
  <si>
    <t>Klinkevičiūtė</t>
  </si>
  <si>
    <t>2009-09-06</t>
  </si>
  <si>
    <t>11,39</t>
  </si>
  <si>
    <t>32</t>
  </si>
  <si>
    <t>Strakauskaitė</t>
  </si>
  <si>
    <t>2009-12-22</t>
  </si>
  <si>
    <t>11,48</t>
  </si>
  <si>
    <t>Z.Leskauskas</t>
  </si>
  <si>
    <t>33</t>
  </si>
  <si>
    <t>Asijevičiūtė</t>
  </si>
  <si>
    <t>34</t>
  </si>
  <si>
    <t>Andra</t>
  </si>
  <si>
    <t>Bobinaitė</t>
  </si>
  <si>
    <t>Kalvarijos SC</t>
  </si>
  <si>
    <t>J.Kasputienė</t>
  </si>
  <si>
    <t>35</t>
  </si>
  <si>
    <t>Pasilauskaitė</t>
  </si>
  <si>
    <t>Vilkaviškio SM</t>
  </si>
  <si>
    <t>I.Dubickienė</t>
  </si>
  <si>
    <t>36</t>
  </si>
  <si>
    <t>Nikolė</t>
  </si>
  <si>
    <t>Strežaitė</t>
  </si>
  <si>
    <t>2010-05-14</t>
  </si>
  <si>
    <t>12,03</t>
  </si>
  <si>
    <t>37</t>
  </si>
  <si>
    <t>Abromavičiūtė</t>
  </si>
  <si>
    <t>38</t>
  </si>
  <si>
    <t>Greta</t>
  </si>
  <si>
    <t>Britko</t>
  </si>
  <si>
    <t>2010-01-28</t>
  </si>
  <si>
    <t>Prienų KKSC</t>
  </si>
  <si>
    <t>12,17</t>
  </si>
  <si>
    <t>K.Kuzmickienė</t>
  </si>
  <si>
    <t>39</t>
  </si>
  <si>
    <t>Juravičiūtė</t>
  </si>
  <si>
    <t>40</t>
  </si>
  <si>
    <t>Ugnė</t>
  </si>
  <si>
    <t>Kučinskaitė</t>
  </si>
  <si>
    <t>41</t>
  </si>
  <si>
    <t xml:space="preserve">Mėja </t>
  </si>
  <si>
    <t>Dubickaitė</t>
  </si>
  <si>
    <t>42</t>
  </si>
  <si>
    <t>Miglė</t>
  </si>
  <si>
    <t>Pupalaigytė</t>
  </si>
  <si>
    <t>43</t>
  </si>
  <si>
    <t>Emilija</t>
  </si>
  <si>
    <t>2012-04-23</t>
  </si>
  <si>
    <t>13,61</t>
  </si>
  <si>
    <t>44</t>
  </si>
  <si>
    <t>Ilanta</t>
  </si>
  <si>
    <t>Ūkaitė</t>
  </si>
  <si>
    <t>45</t>
  </si>
  <si>
    <t>46</t>
  </si>
  <si>
    <t>Goda</t>
  </si>
  <si>
    <t>Malinauskaitė</t>
  </si>
  <si>
    <t>2008-02-26</t>
  </si>
  <si>
    <t>Trakų KKSC</t>
  </si>
  <si>
    <t>47</t>
  </si>
  <si>
    <t>2006-2007 m.g.</t>
  </si>
  <si>
    <t>Vasilisa</t>
  </si>
  <si>
    <t>Rakova</t>
  </si>
  <si>
    <t>Keitija</t>
  </si>
  <si>
    <t>Liepa</t>
  </si>
  <si>
    <t>2006-</t>
  </si>
  <si>
    <t>Yana</t>
  </si>
  <si>
    <t>Khaykina</t>
  </si>
  <si>
    <t>Tina</t>
  </si>
  <si>
    <t>Jakubone</t>
  </si>
  <si>
    <t>S.Dzilnava</t>
  </si>
  <si>
    <t>Gabija</t>
  </si>
  <si>
    <t>Zaveckaitė</t>
  </si>
  <si>
    <t>8,90</t>
  </si>
  <si>
    <t>DNF</t>
  </si>
  <si>
    <t>Anna Gabriela Hofmane</t>
  </si>
  <si>
    <t>DNS</t>
  </si>
  <si>
    <t>R.Makevics,I.Dramačonoka</t>
  </si>
  <si>
    <t>Elizaveta</t>
  </si>
  <si>
    <t>Fediuk</t>
  </si>
  <si>
    <t>Žanete</t>
  </si>
  <si>
    <t>Sinkovska</t>
  </si>
  <si>
    <t>2007-</t>
  </si>
  <si>
    <t>Iecava</t>
  </si>
  <si>
    <t>D.Vizule</t>
  </si>
  <si>
    <t>Smiltė</t>
  </si>
  <si>
    <t>Bacevičiūtė</t>
  </si>
  <si>
    <t>Karina</t>
  </si>
  <si>
    <t>Beta</t>
  </si>
  <si>
    <t>Silvija</t>
  </si>
  <si>
    <t>Kazlauskaitė</t>
  </si>
  <si>
    <t>Weronika</t>
  </si>
  <si>
    <t>Domanska</t>
  </si>
  <si>
    <t>Vera</t>
  </si>
  <si>
    <t>Krainiuchenko</t>
  </si>
  <si>
    <t>2007-03-20</t>
  </si>
  <si>
    <t>9,46</t>
  </si>
  <si>
    <t>E.Stepochkina</t>
  </si>
  <si>
    <t>Olga</t>
  </si>
  <si>
    <t>Veselova</t>
  </si>
  <si>
    <t>2007-09-19</t>
  </si>
  <si>
    <t>9,49</t>
  </si>
  <si>
    <t>Alisa</t>
  </si>
  <si>
    <t>Vozhzova</t>
  </si>
  <si>
    <t>Agata</t>
  </si>
  <si>
    <t>Kolpak</t>
  </si>
  <si>
    <t>Strazdina</t>
  </si>
  <si>
    <t>Kornelia</t>
  </si>
  <si>
    <t>Nowikowska</t>
  </si>
  <si>
    <t>9.60</t>
  </si>
  <si>
    <t>Vakarė</t>
  </si>
  <si>
    <t>Juonytė</t>
  </si>
  <si>
    <t>Rūta</t>
  </si>
  <si>
    <t>Brusokaitė</t>
  </si>
  <si>
    <t>Senūtaitė</t>
  </si>
  <si>
    <t>Gintarė</t>
  </si>
  <si>
    <t>Rupeikaitė</t>
  </si>
  <si>
    <t>9.70</t>
  </si>
  <si>
    <t>Nerija</t>
  </si>
  <si>
    <t>Brinevičiūtė</t>
  </si>
  <si>
    <t>Paulina</t>
  </si>
  <si>
    <t>Kuprelytė</t>
  </si>
  <si>
    <t>2006-11-01</t>
  </si>
  <si>
    <t>P.Bieliūnas</t>
  </si>
  <si>
    <t>Adela</t>
  </si>
  <si>
    <t>Palabaitė</t>
  </si>
  <si>
    <t>2006-05-02</t>
  </si>
  <si>
    <t>Betija</t>
  </si>
  <si>
    <t>Rutka</t>
  </si>
  <si>
    <t>Munda</t>
  </si>
  <si>
    <t>Austėja</t>
  </si>
  <si>
    <t>Rudzevičiūtė</t>
  </si>
  <si>
    <t>Eidukaitytė</t>
  </si>
  <si>
    <t>Šakių VJSC</t>
  </si>
  <si>
    <t>Agnė</t>
  </si>
  <si>
    <t>Šalinskaitė</t>
  </si>
  <si>
    <t>Lapinskaitė</t>
  </si>
  <si>
    <t>2007-02-07</t>
  </si>
  <si>
    <t>Darija</t>
  </si>
  <si>
    <t>Kuzmickaitė</t>
  </si>
  <si>
    <t>2007-03-21</t>
  </si>
  <si>
    <t>10,03</t>
  </si>
  <si>
    <t>Petruškevičiūtė</t>
  </si>
  <si>
    <t>Eligija</t>
  </si>
  <si>
    <t>Griciūtė</t>
  </si>
  <si>
    <t>Viktorija</t>
  </si>
  <si>
    <t>2006-06-03</t>
  </si>
  <si>
    <t>Samanta</t>
  </si>
  <si>
    <t>10.13</t>
  </si>
  <si>
    <t>Izabelė</t>
  </si>
  <si>
    <t>Midverytė</t>
  </si>
  <si>
    <t>R.Salickas</t>
  </si>
  <si>
    <t>Diana</t>
  </si>
  <si>
    <t>Kasparaitytė</t>
  </si>
  <si>
    <t>Amanda</t>
  </si>
  <si>
    <t>Augustinavičiūtė</t>
  </si>
  <si>
    <t>Justė</t>
  </si>
  <si>
    <t>Kulbokaitė</t>
  </si>
  <si>
    <t>Renata</t>
  </si>
  <si>
    <t>Makanova</t>
  </si>
  <si>
    <t>2007-11-06</t>
  </si>
  <si>
    <t>10,92</t>
  </si>
  <si>
    <t>Abromikaitė</t>
  </si>
  <si>
    <t>Miglinaitė</t>
  </si>
  <si>
    <t>R.Lukoševičienė</t>
  </si>
  <si>
    <t>Navikaitė</t>
  </si>
  <si>
    <t>Tabaraitė</t>
  </si>
  <si>
    <t>Marijampolė</t>
  </si>
  <si>
    <t>14,67</t>
  </si>
  <si>
    <t>Vyšniuaskaitė</t>
  </si>
  <si>
    <t>Sirvydaitė</t>
  </si>
  <si>
    <t>Emilia</t>
  </si>
  <si>
    <t>Wasilewska</t>
  </si>
  <si>
    <t>Takas</t>
  </si>
  <si>
    <t>11,69</t>
  </si>
  <si>
    <t>E.Gustaitis</t>
  </si>
  <si>
    <t>Mėta</t>
  </si>
  <si>
    <t>D.Urbonienė</t>
  </si>
  <si>
    <t>12,51</t>
  </si>
  <si>
    <t>Jogailė</t>
  </si>
  <si>
    <t>10,17</t>
  </si>
  <si>
    <t>Urtė</t>
  </si>
  <si>
    <t>Ema</t>
  </si>
  <si>
    <t>10,46</t>
  </si>
  <si>
    <t>V.Komisaraitis</t>
  </si>
  <si>
    <t>Giedrė</t>
  </si>
  <si>
    <t>Gegužytė</t>
  </si>
  <si>
    <t>9,51</t>
  </si>
  <si>
    <t>Viltė</t>
  </si>
  <si>
    <t>Laura</t>
  </si>
  <si>
    <t>Kamilė</t>
  </si>
  <si>
    <t>9,34</t>
  </si>
  <si>
    <t>9,13</t>
  </si>
  <si>
    <t>M. Saldukaitis</t>
  </si>
  <si>
    <t>berniukai</t>
  </si>
  <si>
    <t>Nedas</t>
  </si>
  <si>
    <t>Pliskauskas</t>
  </si>
  <si>
    <t>Kristians</t>
  </si>
  <si>
    <t>Štibelis</t>
  </si>
  <si>
    <t>9,63</t>
  </si>
  <si>
    <t>9,62</t>
  </si>
  <si>
    <t>Adomas</t>
  </si>
  <si>
    <t>Ulinskas</t>
  </si>
  <si>
    <t>2009-02-16</t>
  </si>
  <si>
    <t>Karolis</t>
  </si>
  <si>
    <t>Daniels</t>
  </si>
  <si>
    <t>9,81</t>
  </si>
  <si>
    <t>Ignas</t>
  </si>
  <si>
    <t>Kuprekas</t>
  </si>
  <si>
    <t>2008-10-21</t>
  </si>
  <si>
    <t>9,66</t>
  </si>
  <si>
    <t>9,70</t>
  </si>
  <si>
    <t>Emilis</t>
  </si>
  <si>
    <t>Kuraitis</t>
  </si>
  <si>
    <t>T.Vencius</t>
  </si>
  <si>
    <t>Stanislav</t>
  </si>
  <si>
    <t>Pilipenko</t>
  </si>
  <si>
    <t>2008-07-15</t>
  </si>
  <si>
    <t>9,84</t>
  </si>
  <si>
    <t>S.Sakharius</t>
  </si>
  <si>
    <t>Aleksandr</t>
  </si>
  <si>
    <t>Luchenkov</t>
  </si>
  <si>
    <t>2008-04-19</t>
  </si>
  <si>
    <t>9,92</t>
  </si>
  <si>
    <t>Armandas</t>
  </si>
  <si>
    <t>Valaitis</t>
  </si>
  <si>
    <t>2008-04-13</t>
  </si>
  <si>
    <t>10,01</t>
  </si>
  <si>
    <t>Gytis</t>
  </si>
  <si>
    <t>Prapuolenis</t>
  </si>
  <si>
    <t>Yauheni</t>
  </si>
  <si>
    <t>Tsimoshcanka</t>
  </si>
  <si>
    <t>2008-02-24</t>
  </si>
  <si>
    <t>Smorgon</t>
  </si>
  <si>
    <t>10,13</t>
  </si>
  <si>
    <t>Pawel</t>
  </si>
  <si>
    <t>Liszewski</t>
  </si>
  <si>
    <t>Justas</t>
  </si>
  <si>
    <t>Sadauskas</t>
  </si>
  <si>
    <t>Arsenii</t>
  </si>
  <si>
    <t>Sychev</t>
  </si>
  <si>
    <t>2009-02-19</t>
  </si>
  <si>
    <t>Tautvydas</t>
  </si>
  <si>
    <t>Litvinavičius</t>
  </si>
  <si>
    <t>2008-09-26</t>
  </si>
  <si>
    <t>10,37</t>
  </si>
  <si>
    <t>Aušvydas</t>
  </si>
  <si>
    <t>Zavistauskas</t>
  </si>
  <si>
    <t>2008-04-03</t>
  </si>
  <si>
    <t>10,39</t>
  </si>
  <si>
    <t>Petras</t>
  </si>
  <si>
    <t>Liepinaitis</t>
  </si>
  <si>
    <t>2008-04-17</t>
  </si>
  <si>
    <t>Kiril</t>
  </si>
  <si>
    <t>Glebov</t>
  </si>
  <si>
    <t>2010-03-02</t>
  </si>
  <si>
    <t>10,53</t>
  </si>
  <si>
    <t>Mykolas</t>
  </si>
  <si>
    <t>Rudzevičius</t>
  </si>
  <si>
    <t>2008-12-13</t>
  </si>
  <si>
    <t>10,86</t>
  </si>
  <si>
    <t>Kristers Voldemars Lazda</t>
  </si>
  <si>
    <t>10,88</t>
  </si>
  <si>
    <t>Džiugas</t>
  </si>
  <si>
    <t>Nenorta</t>
  </si>
  <si>
    <t>2008-12-08</t>
  </si>
  <si>
    <t>11,08</t>
  </si>
  <si>
    <t>Jan</t>
  </si>
  <si>
    <t>Decewicz</t>
  </si>
  <si>
    <t>11,22</t>
  </si>
  <si>
    <t>Bartosz</t>
  </si>
  <si>
    <t>Sawicki</t>
  </si>
  <si>
    <t>11,33</t>
  </si>
  <si>
    <t>Narauskas</t>
  </si>
  <si>
    <t>2008-12-16</t>
  </si>
  <si>
    <t>11,54</t>
  </si>
  <si>
    <t>Borys</t>
  </si>
  <si>
    <t>Vėjas</t>
  </si>
  <si>
    <t>Babarskas</t>
  </si>
  <si>
    <t>2010-03-10</t>
  </si>
  <si>
    <t>Neptūnas</t>
  </si>
  <si>
    <t>Juodvalkis</t>
  </si>
  <si>
    <t>Martynas</t>
  </si>
  <si>
    <t>Krikščiūnas</t>
  </si>
  <si>
    <t>2009-05-13</t>
  </si>
  <si>
    <t>Nojus</t>
  </si>
  <si>
    <t>Gurkovas</t>
  </si>
  <si>
    <t>A.Valatkevičius</t>
  </si>
  <si>
    <t>Sergei</t>
  </si>
  <si>
    <t>Malanin</t>
  </si>
  <si>
    <t>Patryk</t>
  </si>
  <si>
    <t>Lutynski</t>
  </si>
  <si>
    <t>2006</t>
  </si>
  <si>
    <t>Airidas</t>
  </si>
  <si>
    <t>Sutkus</t>
  </si>
  <si>
    <t>Adrians</t>
  </si>
  <si>
    <t>Hildebrants</t>
  </si>
  <si>
    <t>8,80</t>
  </si>
  <si>
    <t>8,70</t>
  </si>
  <si>
    <t>Nikita</t>
  </si>
  <si>
    <t>Mateuz</t>
  </si>
  <si>
    <t>Rzodkiewicz</t>
  </si>
  <si>
    <t>8,86</t>
  </si>
  <si>
    <t>8,88</t>
  </si>
  <si>
    <t>Aurimas</t>
  </si>
  <si>
    <t>Mykolaitis</t>
  </si>
  <si>
    <t>2007-01-13</t>
  </si>
  <si>
    <t>Kristers</t>
  </si>
  <si>
    <t>Strautmanis</t>
  </si>
  <si>
    <t>9,14</t>
  </si>
  <si>
    <t>Adrijus</t>
  </si>
  <si>
    <t>Dapkus</t>
  </si>
  <si>
    <t>Jonava</t>
  </si>
  <si>
    <t>Erikas</t>
  </si>
  <si>
    <t>Jokymas</t>
  </si>
  <si>
    <t>Junevičius</t>
  </si>
  <si>
    <t>Artem</t>
  </si>
  <si>
    <t>Tumanov</t>
  </si>
  <si>
    <t>Abraitis</t>
  </si>
  <si>
    <t>Matas</t>
  </si>
  <si>
    <t>Briedis</t>
  </si>
  <si>
    <t>Edvin</t>
  </si>
  <si>
    <t>Niewulis</t>
  </si>
  <si>
    <t>Nerūnas</t>
  </si>
  <si>
    <t>Barauskas</t>
  </si>
  <si>
    <t>Tomas</t>
  </si>
  <si>
    <t>Lukoševičius</t>
  </si>
  <si>
    <t>Klaidas</t>
  </si>
  <si>
    <t>Vyšniauskas</t>
  </si>
  <si>
    <t>Tikhonov</t>
  </si>
  <si>
    <t>Egor</t>
  </si>
  <si>
    <t>Raevskii</t>
  </si>
  <si>
    <t>Dominykas</t>
  </si>
  <si>
    <t>Dimša</t>
  </si>
  <si>
    <t>2006-03-14</t>
  </si>
  <si>
    <t>Alytus</t>
  </si>
  <si>
    <t>9,86</t>
  </si>
  <si>
    <t>Andrey</t>
  </si>
  <si>
    <t>Ostapchuk</t>
  </si>
  <si>
    <t xml:space="preserve">Paulius </t>
  </si>
  <si>
    <t>Simonavičius</t>
  </si>
  <si>
    <t>Paulionis</t>
  </si>
  <si>
    <t>Jakubčionis</t>
  </si>
  <si>
    <t>Raigardas</t>
  </si>
  <si>
    <t>Marcelionis</t>
  </si>
  <si>
    <t>Aleksei</t>
  </si>
  <si>
    <t>Kozlov</t>
  </si>
  <si>
    <t>Yaroslav</t>
  </si>
  <si>
    <t>Arlauskas</t>
  </si>
  <si>
    <t>Joris</t>
  </si>
  <si>
    <t>Andriušaitis</t>
  </si>
  <si>
    <t>Kajus</t>
  </si>
  <si>
    <t>Kazlauskas</t>
  </si>
  <si>
    <t>Petraška</t>
  </si>
  <si>
    <t>2007-05-20</t>
  </si>
  <si>
    <t>DQ</t>
  </si>
  <si>
    <t>Kv.l.</t>
  </si>
  <si>
    <t>Dovydas</t>
  </si>
  <si>
    <t>Burdzilauskas</t>
  </si>
  <si>
    <t>Majus</t>
  </si>
  <si>
    <t>Lukas</t>
  </si>
  <si>
    <t>Laurynas</t>
  </si>
  <si>
    <t>Veiveris</t>
  </si>
  <si>
    <t>Augustas</t>
  </si>
  <si>
    <t>100 m</t>
  </si>
  <si>
    <t>Maja</t>
  </si>
  <si>
    <t>15,12</t>
  </si>
  <si>
    <t>15,03</t>
  </si>
  <si>
    <t>Milda</t>
  </si>
  <si>
    <t>Rugilė</t>
  </si>
  <si>
    <t>2004-2005 m.g.</t>
  </si>
  <si>
    <t>Lianda</t>
  </si>
  <si>
    <t>Žvirble</t>
  </si>
  <si>
    <t>2005-</t>
  </si>
  <si>
    <t>13,44</t>
  </si>
  <si>
    <t>0,3</t>
  </si>
  <si>
    <t>13,47</t>
  </si>
  <si>
    <t>2,8</t>
  </si>
  <si>
    <t>Julia</t>
  </si>
  <si>
    <t>Slabinska</t>
  </si>
  <si>
    <t>2004-</t>
  </si>
  <si>
    <t>13,78</t>
  </si>
  <si>
    <t>13,55</t>
  </si>
  <si>
    <t>Polozovaitė</t>
  </si>
  <si>
    <t>2004-09-07</t>
  </si>
  <si>
    <t>14,05</t>
  </si>
  <si>
    <t>14,06</t>
  </si>
  <si>
    <t>Guostė</t>
  </si>
  <si>
    <t>Kukytė</t>
  </si>
  <si>
    <t>2005-08-23</t>
  </si>
  <si>
    <t>14,33</t>
  </si>
  <si>
    <t>14,35</t>
  </si>
  <si>
    <t>Menkevičiūtė</t>
  </si>
  <si>
    <t>2005-11-29</t>
  </si>
  <si>
    <t>0,1</t>
  </si>
  <si>
    <t>14,63</t>
  </si>
  <si>
    <t>G.Janušauskas,O.Živilaitė</t>
  </si>
  <si>
    <t>Gliaudelytė</t>
  </si>
  <si>
    <t>2005-11-21</t>
  </si>
  <si>
    <t>14,75</t>
  </si>
  <si>
    <t>1,0</t>
  </si>
  <si>
    <t>14,81</t>
  </si>
  <si>
    <t>Nomeda</t>
  </si>
  <si>
    <t>Motiejaitytė</t>
  </si>
  <si>
    <t>2005-11-19</t>
  </si>
  <si>
    <t>14,94</t>
  </si>
  <si>
    <t>Bliudžiūtė</t>
  </si>
  <si>
    <t>2004-05-18</t>
  </si>
  <si>
    <t>15,05</t>
  </si>
  <si>
    <t>Paula</t>
  </si>
  <si>
    <t>Babrauskaitė</t>
  </si>
  <si>
    <t>2004-06-30</t>
  </si>
  <si>
    <t>15,07</t>
  </si>
  <si>
    <t>Savicka</t>
  </si>
  <si>
    <t>-0,6</t>
  </si>
  <si>
    <t>Visockaitė</t>
  </si>
  <si>
    <t>2005-06-17</t>
  </si>
  <si>
    <t>15,26</t>
  </si>
  <si>
    <t>Klaudija</t>
  </si>
  <si>
    <t>Maksvitytė</t>
  </si>
  <si>
    <t>2005-09-23</t>
  </si>
  <si>
    <t>15,38</t>
  </si>
  <si>
    <t>Andrė</t>
  </si>
  <si>
    <t>Pranukevičiūtė</t>
  </si>
  <si>
    <t>Livija</t>
  </si>
  <si>
    <t>Jašinskaitė</t>
  </si>
  <si>
    <t>2004-07-21</t>
  </si>
  <si>
    <t>15,64</t>
  </si>
  <si>
    <t>Gurajūtė</t>
  </si>
  <si>
    <t>2004-10-14</t>
  </si>
  <si>
    <t>15,74</t>
  </si>
  <si>
    <t>Margarita</t>
  </si>
  <si>
    <t>Rutkevich</t>
  </si>
  <si>
    <t>2005-05-20</t>
  </si>
  <si>
    <t>15,76</t>
  </si>
  <si>
    <t>Anastasia</t>
  </si>
  <si>
    <t>Lila</t>
  </si>
  <si>
    <t>2004-09-03</t>
  </si>
  <si>
    <t>15,91</t>
  </si>
  <si>
    <t>E.Ardakova</t>
  </si>
  <si>
    <t>Barazauskaitė</t>
  </si>
  <si>
    <t>2003-09-07</t>
  </si>
  <si>
    <t>16,29</t>
  </si>
  <si>
    <t>b/k</t>
  </si>
  <si>
    <t>Viktoriia</t>
  </si>
  <si>
    <t>Medvedeva</t>
  </si>
  <si>
    <t>2005-01-19</t>
  </si>
  <si>
    <t>16,30</t>
  </si>
  <si>
    <t>Vyunkova</t>
  </si>
  <si>
    <t>2005-06-03</t>
  </si>
  <si>
    <t>16,38</t>
  </si>
  <si>
    <t>Gedvilaitė</t>
  </si>
  <si>
    <t>2005-12-29</t>
  </si>
  <si>
    <t>17,07</t>
  </si>
  <si>
    <t>Daria</t>
  </si>
  <si>
    <t>Starodvorskaia</t>
  </si>
  <si>
    <t>2005-05-11</t>
  </si>
  <si>
    <t>17,34</t>
  </si>
  <si>
    <t>Simanavičiūtė</t>
  </si>
  <si>
    <t>2005-07-18</t>
  </si>
  <si>
    <t>17,44</t>
  </si>
  <si>
    <t>Adrija</t>
  </si>
  <si>
    <t>Astromskaitė</t>
  </si>
  <si>
    <t>2005-05-03</t>
  </si>
  <si>
    <t>Zuikytė</t>
  </si>
  <si>
    <t>2004-04-09</t>
  </si>
  <si>
    <t>Niewiarowska</t>
  </si>
  <si>
    <t>Vykintė</t>
  </si>
  <si>
    <t>Račkauskaitė</t>
  </si>
  <si>
    <t>2004-02-17</t>
  </si>
  <si>
    <t>R.Kiškienė</t>
  </si>
  <si>
    <t>Rainytė</t>
  </si>
  <si>
    <t>2004-05-21</t>
  </si>
  <si>
    <t>Jakutytė</t>
  </si>
  <si>
    <t>2004-04-06</t>
  </si>
  <si>
    <t>DN S</t>
  </si>
  <si>
    <t xml:space="preserve">Monika </t>
  </si>
  <si>
    <t>13,33</t>
  </si>
  <si>
    <t>12,99</t>
  </si>
  <si>
    <t>Eimantas</t>
  </si>
  <si>
    <t>Mironov</t>
  </si>
  <si>
    <t>2004-03-20</t>
  </si>
  <si>
    <t>11,87</t>
  </si>
  <si>
    <t>-0,1</t>
  </si>
  <si>
    <t>12,01</t>
  </si>
  <si>
    <t>1,9</t>
  </si>
  <si>
    <t>N.Mironova</t>
  </si>
  <si>
    <t>Piotr</t>
  </si>
  <si>
    <t>12,79</t>
  </si>
  <si>
    <t>0</t>
  </si>
  <si>
    <t>12,76</t>
  </si>
  <si>
    <t>Deivydas</t>
  </si>
  <si>
    <t>Babrauskas</t>
  </si>
  <si>
    <t>2005-06-22</t>
  </si>
  <si>
    <t>12,96</t>
  </si>
  <si>
    <t>Šarkus</t>
  </si>
  <si>
    <t>13,27</t>
  </si>
  <si>
    <t>13,28</t>
  </si>
  <si>
    <t>2005-05-18</t>
  </si>
  <si>
    <t>0,2</t>
  </si>
  <si>
    <t>13,35</t>
  </si>
  <si>
    <t>O.Živilaitė</t>
  </si>
  <si>
    <t>Sakalauskas</t>
  </si>
  <si>
    <t>2004-06-08</t>
  </si>
  <si>
    <t>13,85</t>
  </si>
  <si>
    <t>13,92</t>
  </si>
  <si>
    <t>Vilius</t>
  </si>
  <si>
    <t>Rimvydis</t>
  </si>
  <si>
    <t>2005-03-26</t>
  </si>
  <si>
    <t>13,95</t>
  </si>
  <si>
    <t>V.Kokarskaja</t>
  </si>
  <si>
    <t>Dmitrii</t>
  </si>
  <si>
    <t>Sel</t>
  </si>
  <si>
    <t>2004-12-19</t>
  </si>
  <si>
    <t>13,98</t>
  </si>
  <si>
    <t>Dievokaitis</t>
  </si>
  <si>
    <t>2004-11-14</t>
  </si>
  <si>
    <t>T.Kairys</t>
  </si>
  <si>
    <t>Iaroslav</t>
  </si>
  <si>
    <t>Podoleshchenkov</t>
  </si>
  <si>
    <t>2005-09-10</t>
  </si>
  <si>
    <t>16,17</t>
  </si>
  <si>
    <t>Domantas</t>
  </si>
  <si>
    <t>Mackevičius</t>
  </si>
  <si>
    <t>2005-04-07</t>
  </si>
  <si>
    <t>16,37</t>
  </si>
  <si>
    <t>Karužas</t>
  </si>
  <si>
    <t>18,65</t>
  </si>
  <si>
    <t>Ivan</t>
  </si>
  <si>
    <t>Shkumbatiuk</t>
  </si>
  <si>
    <t>2005-02-06</t>
  </si>
  <si>
    <t>Pulnov</t>
  </si>
  <si>
    <t>2004-04-10</t>
  </si>
  <si>
    <t>Šlapsevičius</t>
  </si>
  <si>
    <t>Kipras</t>
  </si>
  <si>
    <t>Žukauskas</t>
  </si>
  <si>
    <t>2003-04-21</t>
  </si>
  <si>
    <t>Ražinskas</t>
  </si>
  <si>
    <t>2002-02-03</t>
  </si>
  <si>
    <t>Šleinius</t>
  </si>
  <si>
    <t>2003-01-01</t>
  </si>
  <si>
    <t>Vytautas</t>
  </si>
  <si>
    <t>Juravičius</t>
  </si>
  <si>
    <t>2005-08-18</t>
  </si>
  <si>
    <t>16,52</t>
  </si>
  <si>
    <t>Palubeckas</t>
  </si>
  <si>
    <t>2004-01-03</t>
  </si>
  <si>
    <t>200 m</t>
  </si>
  <si>
    <t>Rezultatas</t>
  </si>
  <si>
    <t>300 m</t>
  </si>
  <si>
    <t>Riškevičiūtė</t>
  </si>
  <si>
    <t>Simona</t>
  </si>
  <si>
    <t>Ainis</t>
  </si>
  <si>
    <t>Grudzinskas</t>
  </si>
  <si>
    <t>400 m</t>
  </si>
  <si>
    <t>Luknė</t>
  </si>
  <si>
    <t>Gustas</t>
  </si>
  <si>
    <t>600 m</t>
  </si>
  <si>
    <t>Nr.</t>
  </si>
  <si>
    <t>Ratkelytė</t>
  </si>
  <si>
    <t>R.Akucevičiūtė</t>
  </si>
  <si>
    <t>Bruožytė</t>
  </si>
  <si>
    <t>Karilė</t>
  </si>
  <si>
    <t>Vitkauskaitė</t>
  </si>
  <si>
    <t>2012-10-11</t>
  </si>
  <si>
    <t>Agota</t>
  </si>
  <si>
    <t>Abramavičiūtė</t>
  </si>
  <si>
    <t>Pijus</t>
  </si>
  <si>
    <t>800 m</t>
  </si>
  <si>
    <t>Elzė</t>
  </si>
  <si>
    <t>1000 m</t>
  </si>
  <si>
    <t>1500 m</t>
  </si>
  <si>
    <t>Domas</t>
  </si>
  <si>
    <t>Toma</t>
  </si>
  <si>
    <t>Majauskaitė</t>
  </si>
  <si>
    <t>2015-12-20</t>
  </si>
  <si>
    <t>Adelija</t>
  </si>
  <si>
    <t>Valatkevičiūtė</t>
  </si>
  <si>
    <t>Navickaitė</t>
  </si>
  <si>
    <t>Simas</t>
  </si>
  <si>
    <t>Arijus</t>
  </si>
  <si>
    <t>Juškevičiūtė</t>
  </si>
  <si>
    <t>Daunora</t>
  </si>
  <si>
    <t>Pažėra</t>
  </si>
  <si>
    <t>Adamas</t>
  </si>
  <si>
    <t>Kubelskas</t>
  </si>
  <si>
    <t>Jurkonis</t>
  </si>
  <si>
    <t>Zablackas</t>
  </si>
  <si>
    <t>Kaja</t>
  </si>
  <si>
    <t>Belkevičiūtė</t>
  </si>
  <si>
    <t>Šventoraitytė</t>
  </si>
  <si>
    <t>Lastauskaitė</t>
  </si>
  <si>
    <t>Kurtinaitis</t>
  </si>
  <si>
    <t>Jakentaitė</t>
  </si>
  <si>
    <t>Beatričė</t>
  </si>
  <si>
    <t>Kurtinaitytė</t>
  </si>
  <si>
    <t>Vitolda</t>
  </si>
  <si>
    <t>Arbatavičius</t>
  </si>
  <si>
    <t>Verbanovaitė</t>
  </si>
  <si>
    <t>2017-01-05</t>
  </si>
  <si>
    <t>Oželis</t>
  </si>
  <si>
    <t>2015-03-18</t>
  </si>
  <si>
    <t>Gedeminas</t>
  </si>
  <si>
    <t>Tamošauskas</t>
  </si>
  <si>
    <t>2011-06-24</t>
  </si>
  <si>
    <t>R.Kiškėnienė</t>
  </si>
  <si>
    <t xml:space="preserve">Agnė </t>
  </si>
  <si>
    <t>2013-06-01</t>
  </si>
  <si>
    <t>Austė</t>
  </si>
  <si>
    <t>Vaišnoraitė</t>
  </si>
  <si>
    <t>2012-01-17</t>
  </si>
  <si>
    <t>bėgimas</t>
  </si>
  <si>
    <t>Skritulskaitė</t>
  </si>
  <si>
    <t>2025-10-03</t>
  </si>
  <si>
    <t>jaunutės</t>
  </si>
  <si>
    <t>jaunučiai</t>
  </si>
  <si>
    <t>Ąžuolas</t>
  </si>
  <si>
    <t>Stanevičius</t>
  </si>
  <si>
    <t>2017-02-20</t>
  </si>
  <si>
    <t>Tadas</t>
  </si>
  <si>
    <t>2016-07-04</t>
  </si>
  <si>
    <t>Dvareckaitė</t>
  </si>
  <si>
    <t>2013-03-31</t>
  </si>
  <si>
    <t>Arnas</t>
  </si>
  <si>
    <t>Norus</t>
  </si>
  <si>
    <t>2012-06-01</t>
  </si>
  <si>
    <t>2013-09-06</t>
  </si>
  <si>
    <t>Marija</t>
  </si>
  <si>
    <t>Bendinskaitė</t>
  </si>
  <si>
    <t>Venskutė</t>
  </si>
  <si>
    <t>Kryževičiūtė</t>
  </si>
  <si>
    <t>Mažvydas</t>
  </si>
  <si>
    <t>Mickus</t>
  </si>
  <si>
    <t>Mockus</t>
  </si>
  <si>
    <t>Striupaitytė</t>
  </si>
  <si>
    <t>Klimaitė</t>
  </si>
  <si>
    <t>Jeva</t>
  </si>
  <si>
    <t>Plačaitė</t>
  </si>
  <si>
    <t>Fausta</t>
  </si>
  <si>
    <t>Baltrušaitytė</t>
  </si>
  <si>
    <t>Vasikonytė</t>
  </si>
  <si>
    <t>Karaškaitė</t>
  </si>
  <si>
    <t>Kristupas</t>
  </si>
  <si>
    <t>Kazakevičius</t>
  </si>
  <si>
    <t>Stepas</t>
  </si>
  <si>
    <t>Labanauskas</t>
  </si>
  <si>
    <t>Jorūnė</t>
  </si>
  <si>
    <t>Jankauskaitė</t>
  </si>
  <si>
    <t>2012-09-27</t>
  </si>
  <si>
    <t>Vilkaviškio SC</t>
  </si>
  <si>
    <t>Berta</t>
  </si>
  <si>
    <t>Aleksa</t>
  </si>
  <si>
    <t>2012-08-04</t>
  </si>
  <si>
    <t>Žiemelis</t>
  </si>
  <si>
    <t>2013-03-13</t>
  </si>
  <si>
    <t xml:space="preserve">Arijus </t>
  </si>
  <si>
    <t>Skrielius</t>
  </si>
  <si>
    <t>2011-08-27</t>
  </si>
  <si>
    <t>Janušauskas</t>
  </si>
  <si>
    <t>2011-02-21</t>
  </si>
  <si>
    <t>Ina Dubickienė</t>
  </si>
  <si>
    <t>Marijampolės SC</t>
  </si>
  <si>
    <t>Stasiulaitytė</t>
  </si>
  <si>
    <t>Šereivaitė</t>
  </si>
  <si>
    <t>Agurkytė</t>
  </si>
  <si>
    <t>eil.</t>
  </si>
  <si>
    <t>Gimimo data</t>
  </si>
  <si>
    <t>B a n d y m a i</t>
  </si>
  <si>
    <t xml:space="preserve">mergaitės </t>
  </si>
  <si>
    <t>Šuolis į tolį</t>
  </si>
  <si>
    <t>Lekavičiūtė</t>
  </si>
  <si>
    <t>Elžbieta</t>
  </si>
  <si>
    <t>nuo atsisp.v.</t>
  </si>
  <si>
    <t>-</t>
  </si>
  <si>
    <t>Paskevičius</t>
  </si>
  <si>
    <t>Čėsna</t>
  </si>
  <si>
    <t>R. Bindokienė</t>
  </si>
  <si>
    <t>Osadčij</t>
  </si>
  <si>
    <t>Rokas</t>
  </si>
  <si>
    <t>Jaunučiai</t>
  </si>
  <si>
    <t>Jaunutės</t>
  </si>
  <si>
    <t>Tajus</t>
  </si>
  <si>
    <t>2026-10-02</t>
  </si>
  <si>
    <t xml:space="preserve">2013-14 m.g. </t>
  </si>
  <si>
    <t>2015 m.g. ir jaun.</t>
  </si>
  <si>
    <t>Elija</t>
  </si>
  <si>
    <t>N. Andreikevičiūtė</t>
  </si>
  <si>
    <t>E. Sinkevičius</t>
  </si>
  <si>
    <t>Arminas</t>
  </si>
  <si>
    <t>Lazarevas</t>
  </si>
  <si>
    <t>2016-03-10</t>
  </si>
  <si>
    <t>Radvilavičius</t>
  </si>
  <si>
    <t>Asakavičius</t>
  </si>
  <si>
    <t>2015-03-12</t>
  </si>
  <si>
    <t>Banevičiūtė</t>
  </si>
  <si>
    <t>2015-08-18</t>
  </si>
  <si>
    <t>2015-12-23</t>
  </si>
  <si>
    <t>Deimantas</t>
  </si>
  <si>
    <t>Plauska</t>
  </si>
  <si>
    <t>2015-01-29</t>
  </si>
  <si>
    <t>Miliauskas</t>
  </si>
  <si>
    <t>2014-09-07</t>
  </si>
  <si>
    <t>Kunčinas</t>
  </si>
  <si>
    <t>2014-04-29</t>
  </si>
  <si>
    <t>Petraškaitė</t>
  </si>
  <si>
    <t>2013-03-18</t>
  </si>
  <si>
    <t>Šeila</t>
  </si>
  <si>
    <t>Golubovskaja</t>
  </si>
  <si>
    <t>2012-03-29</t>
  </si>
  <si>
    <t>Tėja</t>
  </si>
  <si>
    <t>Diglytė</t>
  </si>
  <si>
    <t>2012-10-14</t>
  </si>
  <si>
    <t>Juras</t>
  </si>
  <si>
    <t>Jurčiukonis</t>
  </si>
  <si>
    <t>2012-06-24</t>
  </si>
  <si>
    <t>Matuzevičiūtė</t>
  </si>
  <si>
    <t>Kauno r. SC</t>
  </si>
  <si>
    <t>K.Kunickaitė</t>
  </si>
  <si>
    <t>Girlakytė</t>
  </si>
  <si>
    <t>Aidas</t>
  </si>
  <si>
    <t>Arbočius</t>
  </si>
  <si>
    <t>Abigailė</t>
  </si>
  <si>
    <t>Asačiovaitė</t>
  </si>
  <si>
    <t>Atėnė</t>
  </si>
  <si>
    <t>Krivulia</t>
  </si>
  <si>
    <t>Vaiva</t>
  </si>
  <si>
    <t>Juozas</t>
  </si>
  <si>
    <t>Mozeris</t>
  </si>
  <si>
    <t>Gabrielis</t>
  </si>
  <si>
    <t>Emilė</t>
  </si>
  <si>
    <t>Jakštaitė</t>
  </si>
  <si>
    <t>A. Starkevičius</t>
  </si>
  <si>
    <t>Gustis</t>
  </si>
  <si>
    <t>Jonelytė</t>
  </si>
  <si>
    <t>Ona</t>
  </si>
  <si>
    <t>Vadeikytė</t>
  </si>
  <si>
    <t>Dovidonytė</t>
  </si>
  <si>
    <t>Perla</t>
  </si>
  <si>
    <t>Rakauskaitė</t>
  </si>
  <si>
    <t>Mėja</t>
  </si>
  <si>
    <t>Tamošaitytė</t>
  </si>
  <si>
    <t>Barčianskas</t>
  </si>
  <si>
    <t>I. Kondratavičiūtė</t>
  </si>
  <si>
    <t>Saulė</t>
  </si>
  <si>
    <t>Kasiulevičiūtė</t>
  </si>
  <si>
    <t>Estrėja</t>
  </si>
  <si>
    <t>Orlovaitė</t>
  </si>
  <si>
    <t>Karsokaitė</t>
  </si>
  <si>
    <t>Venckūnas</t>
  </si>
  <si>
    <t>Gedvila</t>
  </si>
  <si>
    <t>Šverčiauskaitė</t>
  </si>
  <si>
    <t>Gurevičiūtė</t>
  </si>
  <si>
    <t>Papartytė</t>
  </si>
  <si>
    <t>Adelė</t>
  </si>
  <si>
    <t>Juškaitė</t>
  </si>
  <si>
    <t>Bernadeta</t>
  </si>
  <si>
    <t>Galvutytė</t>
  </si>
  <si>
    <t>Eidanas</t>
  </si>
  <si>
    <t>Šimanskis</t>
  </si>
  <si>
    <t>Launikonis</t>
  </si>
  <si>
    <t>Modesta</t>
  </si>
  <si>
    <t>Degutytė</t>
  </si>
  <si>
    <t>Kotryna</t>
  </si>
  <si>
    <t>Čiapaitė</t>
  </si>
  <si>
    <t>Bendaravičius</t>
  </si>
  <si>
    <t>Palubinskaitė</t>
  </si>
  <si>
    <t>Zalieckaitė</t>
  </si>
  <si>
    <t>Seliokaitė</t>
  </si>
  <si>
    <t>Nešukaitytė</t>
  </si>
  <si>
    <t>Milita</t>
  </si>
  <si>
    <t>Pavilionytė</t>
  </si>
  <si>
    <t>Lekavičius</t>
  </si>
  <si>
    <t>Berneckytė</t>
  </si>
  <si>
    <t>Kemeraitis</t>
  </si>
  <si>
    <t>Agneta</t>
  </si>
  <si>
    <t>Krakauskaitė</t>
  </si>
  <si>
    <t xml:space="preserve">Markas </t>
  </si>
  <si>
    <t>Alytaus SC</t>
  </si>
  <si>
    <t xml:space="preserve">Emilija </t>
  </si>
  <si>
    <t>2015-08-24</t>
  </si>
  <si>
    <t>T.Alšauskaitė</t>
  </si>
  <si>
    <t>2015-02-24</t>
  </si>
  <si>
    <t>Andrijaitis</t>
  </si>
  <si>
    <t>Bagdonaitė</t>
  </si>
  <si>
    <t>Kliauga</t>
  </si>
  <si>
    <t>2012-02-14</t>
  </si>
  <si>
    <t>L. Bružas</t>
  </si>
  <si>
    <t>Radviliškio ŠPSC</t>
  </si>
  <si>
    <t>Klaipėdos LAM</t>
  </si>
  <si>
    <t>Akstinaitė</t>
  </si>
  <si>
    <t>2012-12-28</t>
  </si>
  <si>
    <t>Tauragės SC</t>
  </si>
  <si>
    <t>S.Bajorinaitė - Masiulienė</t>
  </si>
  <si>
    <t>Urbonavičius</t>
  </si>
  <si>
    <t>Eirošius</t>
  </si>
  <si>
    <t>2012-02-26</t>
  </si>
  <si>
    <t>2012-10-06</t>
  </si>
  <si>
    <t>Beržinytė</t>
  </si>
  <si>
    <t>2012-05-07</t>
  </si>
  <si>
    <t>Barkauskas</t>
  </si>
  <si>
    <t>2013-05-30</t>
  </si>
  <si>
    <t>Lėkytė</t>
  </si>
  <si>
    <t>Elijus</t>
  </si>
  <si>
    <t>Grosas</t>
  </si>
  <si>
    <t>Urbonavičiūtė</t>
  </si>
  <si>
    <t>Kleinaitė</t>
  </si>
  <si>
    <t>Liudvikas</t>
  </si>
  <si>
    <t>Piečia</t>
  </si>
  <si>
    <t>2014-01-09</t>
  </si>
  <si>
    <t>Janutis</t>
  </si>
  <si>
    <t>2015-10-02</t>
  </si>
  <si>
    <t>Pocevičiūtė</t>
  </si>
  <si>
    <t>2013-09-12</t>
  </si>
  <si>
    <t>Katalėja</t>
  </si>
  <si>
    <t>Ščenikova</t>
  </si>
  <si>
    <t>2013-01-28</t>
  </si>
  <si>
    <t>Sintija</t>
  </si>
  <si>
    <t>Galinaitytė</t>
  </si>
  <si>
    <t>2013-03-22</t>
  </si>
  <si>
    <t>Roveršteinaitė</t>
  </si>
  <si>
    <t>2013-07-13</t>
  </si>
  <si>
    <t>2013-09-13</t>
  </si>
  <si>
    <t>2012-08-16</t>
  </si>
  <si>
    <t>Ainė</t>
  </si>
  <si>
    <t>Girdijauskaitė</t>
  </si>
  <si>
    <t>2016-08-30</t>
  </si>
  <si>
    <t>2016-11-26</t>
  </si>
  <si>
    <t>Glinskaitė</t>
  </si>
  <si>
    <t>Burauskaitė</t>
  </si>
  <si>
    <t>Meda</t>
  </si>
  <si>
    <t>Svobūnaitė</t>
  </si>
  <si>
    <t>2013-06-09</t>
  </si>
  <si>
    <t>Kruelskas</t>
  </si>
  <si>
    <t>2017-07-17</t>
  </si>
  <si>
    <t>Smitė</t>
  </si>
  <si>
    <t>Radvilė</t>
  </si>
  <si>
    <t>Lietuvninkaitė</t>
  </si>
  <si>
    <t>Auksoraitytė</t>
  </si>
  <si>
    <t>Reinertas</t>
  </si>
  <si>
    <t>Pumeris</t>
  </si>
  <si>
    <t>Žiežmariai</t>
  </si>
  <si>
    <t>A.Kavaliauskas</t>
  </si>
  <si>
    <t>Vytenis</t>
  </si>
  <si>
    <t>Nemeikštis</t>
  </si>
  <si>
    <t>Rasiukevičiūtė</t>
  </si>
  <si>
    <t>Čėsnaitė</t>
  </si>
  <si>
    <t xml:space="preserve">Amanda </t>
  </si>
  <si>
    <t>Rozentāle</t>
  </si>
  <si>
    <t>Iecavas SS "Dartija"</t>
  </si>
  <si>
    <t xml:space="preserve">Sofija </t>
  </si>
  <si>
    <t>Trofimova</t>
  </si>
  <si>
    <t xml:space="preserve">Loreta </t>
  </si>
  <si>
    <t>Egliņa</t>
  </si>
  <si>
    <t xml:space="preserve">Sanija Emīlija </t>
  </si>
  <si>
    <t>Zuikina</t>
  </si>
  <si>
    <t xml:space="preserve">Matīss </t>
  </si>
  <si>
    <t>Griška</t>
  </si>
  <si>
    <t xml:space="preserve">Stefans </t>
  </si>
  <si>
    <t>Knutze</t>
  </si>
  <si>
    <t>Jānis</t>
  </si>
  <si>
    <t>Bērtiņš</t>
  </si>
  <si>
    <t>Šuherte</t>
  </si>
  <si>
    <t>2011-</t>
  </si>
  <si>
    <t>171</t>
  </si>
  <si>
    <t>Mockevičiūtė</t>
  </si>
  <si>
    <t>170</t>
  </si>
  <si>
    <t>169</t>
  </si>
  <si>
    <t>162</t>
  </si>
  <si>
    <t>166</t>
  </si>
  <si>
    <t>167</t>
  </si>
  <si>
    <t>164</t>
  </si>
  <si>
    <t>176</t>
  </si>
  <si>
    <t>163</t>
  </si>
  <si>
    <t>177</t>
  </si>
  <si>
    <t>172</t>
  </si>
  <si>
    <t>165</t>
  </si>
  <si>
    <t>174</t>
  </si>
  <si>
    <t>175</t>
  </si>
  <si>
    <t>168</t>
  </si>
  <si>
    <t>195</t>
  </si>
  <si>
    <t>187</t>
  </si>
  <si>
    <t>Agatas</t>
  </si>
  <si>
    <t>Žilinskas</t>
  </si>
  <si>
    <t>Kėdainiai</t>
  </si>
  <si>
    <t>183</t>
  </si>
  <si>
    <t>63</t>
  </si>
  <si>
    <t>2017-02-11</t>
  </si>
  <si>
    <t xml:space="preserve">Emilis </t>
  </si>
  <si>
    <t>Dvareckas</t>
  </si>
  <si>
    <t>E.Sinkevičius</t>
  </si>
  <si>
    <t>Gustė</t>
  </si>
  <si>
    <t>Padvelskytė</t>
  </si>
  <si>
    <t>Simonas</t>
  </si>
  <si>
    <t>Alantas</t>
  </si>
  <si>
    <t>Šlekys</t>
  </si>
  <si>
    <t>V. Komisaraitis</t>
  </si>
  <si>
    <t>2016-02-29</t>
  </si>
  <si>
    <t>14,18</t>
  </si>
  <si>
    <t>14,93</t>
  </si>
  <si>
    <t>15,06</t>
  </si>
  <si>
    <t>15,15</t>
  </si>
  <si>
    <t>16,31</t>
  </si>
  <si>
    <t>17,23</t>
  </si>
  <si>
    <t>13,66</t>
  </si>
  <si>
    <t>15,43</t>
  </si>
  <si>
    <t>15,62</t>
  </si>
  <si>
    <t>15,84</t>
  </si>
  <si>
    <t>vėjas 0,0</t>
  </si>
  <si>
    <t>vejas -1,0</t>
  </si>
  <si>
    <t>vėjas -2,1</t>
  </si>
  <si>
    <t>vėjas -1,6</t>
  </si>
  <si>
    <t>1:09,36</t>
  </si>
  <si>
    <t>1:13,72</t>
  </si>
  <si>
    <t>1:15,20</t>
  </si>
  <si>
    <t>1:22,27</t>
  </si>
  <si>
    <t xml:space="preserve"> Balašaitė</t>
  </si>
  <si>
    <t>Barščiauskas</t>
  </si>
  <si>
    <t>1:02,79</t>
  </si>
  <si>
    <t>1:05,37</t>
  </si>
  <si>
    <t>1:06,24</t>
  </si>
  <si>
    <t>0:57,87</t>
  </si>
  <si>
    <t>0:58,62</t>
  </si>
  <si>
    <t>1:03,21</t>
  </si>
  <si>
    <t xml:space="preserve">Kamila </t>
  </si>
  <si>
    <t>Šniurevičiūtė</t>
  </si>
  <si>
    <t>Kauno raj</t>
  </si>
  <si>
    <t>A.Starkevičius</t>
  </si>
  <si>
    <t>9,45</t>
  </si>
  <si>
    <t>10,00</t>
  </si>
  <si>
    <t>(9961)</t>
  </si>
  <si>
    <t>10,48</t>
  </si>
  <si>
    <t>10,64</t>
  </si>
  <si>
    <t>10,16</t>
  </si>
  <si>
    <t>12,77</t>
  </si>
  <si>
    <t>9,50</t>
  </si>
  <si>
    <t>10,12</t>
  </si>
  <si>
    <t>(9981)</t>
  </si>
  <si>
    <t>9,65</t>
  </si>
  <si>
    <t>10,59</t>
  </si>
  <si>
    <t>9,88</t>
  </si>
  <si>
    <t>11,73</t>
  </si>
  <si>
    <t>10,51</t>
  </si>
  <si>
    <t>10,43</t>
  </si>
  <si>
    <t>4 bėgimas</t>
  </si>
  <si>
    <t>11,57</t>
  </si>
  <si>
    <t>11,50</t>
  </si>
  <si>
    <t>9,24</t>
  </si>
  <si>
    <t>11,32</t>
  </si>
  <si>
    <t>9,68</t>
  </si>
  <si>
    <t>11,29</t>
  </si>
  <si>
    <t>10,42</t>
  </si>
  <si>
    <t>12,39</t>
  </si>
  <si>
    <t>9,97</t>
  </si>
  <si>
    <t>9,99</t>
  </si>
  <si>
    <t>10,47</t>
  </si>
  <si>
    <t>10,06</t>
  </si>
  <si>
    <t>Aleksandras</t>
  </si>
  <si>
    <t>Uleckas</t>
  </si>
  <si>
    <t>2013</t>
  </si>
  <si>
    <t>9,07</t>
  </si>
  <si>
    <t>9,71</t>
  </si>
  <si>
    <t>10,85</t>
  </si>
  <si>
    <t>8,96</t>
  </si>
  <si>
    <t>9,57</t>
  </si>
  <si>
    <t>9,37</t>
  </si>
  <si>
    <t>9,83</t>
  </si>
  <si>
    <t>10,54</t>
  </si>
  <si>
    <t>8,84</t>
  </si>
  <si>
    <t>9,59</t>
  </si>
  <si>
    <t>9,96</t>
  </si>
  <si>
    <t>10,74</t>
  </si>
  <si>
    <t>10,70</t>
  </si>
  <si>
    <t>11,07</t>
  </si>
  <si>
    <t>8,94</t>
  </si>
  <si>
    <t>9,55</t>
  </si>
  <si>
    <t>8,66</t>
  </si>
  <si>
    <t>10,60</t>
  </si>
  <si>
    <t>10,19</t>
  </si>
  <si>
    <t>9,38</t>
  </si>
  <si>
    <t>11,60</t>
  </si>
  <si>
    <t>vėjas -0,1</t>
  </si>
  <si>
    <t>vėjas -0,6</t>
  </si>
  <si>
    <t>vejas -0,6</t>
  </si>
  <si>
    <t>vėjas -0,5</t>
  </si>
  <si>
    <t>vėjas -0,7</t>
  </si>
  <si>
    <t>vėjas -1,4</t>
  </si>
  <si>
    <t>vėjas -2,2</t>
  </si>
  <si>
    <t>vėjas -2,4</t>
  </si>
  <si>
    <t>vėjas -1,1</t>
  </si>
  <si>
    <t>vėjas -0,8</t>
  </si>
  <si>
    <t>vėjas-2,4</t>
  </si>
  <si>
    <t>vėjas-1,2</t>
  </si>
  <si>
    <t>vėjas-1,1</t>
  </si>
  <si>
    <t>vėjas-0,6</t>
  </si>
  <si>
    <t>vėjas-0,7</t>
  </si>
  <si>
    <t>vėjas-0,3</t>
  </si>
  <si>
    <t>vėjas -0,4</t>
  </si>
  <si>
    <t>53,99</t>
  </si>
  <si>
    <t>58,63</t>
  </si>
  <si>
    <t>1:04,72</t>
  </si>
  <si>
    <t>54,14</t>
  </si>
  <si>
    <t>55,91</t>
  </si>
  <si>
    <t>57,04</t>
  </si>
  <si>
    <t>51,47</t>
  </si>
  <si>
    <t>56,06</t>
  </si>
  <si>
    <t>59,55</t>
  </si>
  <si>
    <t>54,78</t>
  </si>
  <si>
    <t>1:01,04</t>
  </si>
  <si>
    <t>1:03,38</t>
  </si>
  <si>
    <t>49,84</t>
  </si>
  <si>
    <t>51,73</t>
  </si>
  <si>
    <t>53,38</t>
  </si>
  <si>
    <t>54,10</t>
  </si>
  <si>
    <t>48,91</t>
  </si>
  <si>
    <t>59,22</t>
  </si>
  <si>
    <t>1:01,20</t>
  </si>
  <si>
    <t>vieta</t>
  </si>
  <si>
    <t>49,48</t>
  </si>
  <si>
    <t>50,01</t>
  </si>
  <si>
    <t>54,31</t>
  </si>
  <si>
    <t>55,40</t>
  </si>
  <si>
    <t>48,18</t>
  </si>
  <si>
    <t>50,59</t>
  </si>
  <si>
    <t>51,69</t>
  </si>
  <si>
    <t>55,27</t>
  </si>
  <si>
    <t>50,88</t>
  </si>
  <si>
    <t>54,01</t>
  </si>
  <si>
    <t>54,11</t>
  </si>
  <si>
    <t>47,08</t>
  </si>
  <si>
    <t>47,31</t>
  </si>
  <si>
    <t>48,39</t>
  </si>
  <si>
    <t>48,13</t>
  </si>
  <si>
    <t>51,40</t>
  </si>
  <si>
    <t>1:02,67</t>
  </si>
  <si>
    <t>43,54</t>
  </si>
  <si>
    <t>53,70</t>
  </si>
  <si>
    <t>1;05,35</t>
  </si>
  <si>
    <t>2:37,31</t>
  </si>
  <si>
    <t>27,86</t>
  </si>
  <si>
    <t>28,26</t>
  </si>
  <si>
    <t>30,63</t>
  </si>
  <si>
    <t>32,03</t>
  </si>
  <si>
    <t>30,06</t>
  </si>
  <si>
    <t>31,74</t>
  </si>
  <si>
    <t>32,70</t>
  </si>
  <si>
    <t>33,41</t>
  </si>
  <si>
    <t>30,39</t>
  </si>
  <si>
    <t>31,99</t>
  </si>
  <si>
    <t>25,30</t>
  </si>
  <si>
    <t>30,19</t>
  </si>
  <si>
    <t>26,30</t>
  </si>
  <si>
    <t>28,92</t>
  </si>
  <si>
    <t>29,65</t>
  </si>
  <si>
    <t>30,16</t>
  </si>
  <si>
    <t>24,44</t>
  </si>
  <si>
    <t>26,25</t>
  </si>
  <si>
    <t>31,58</t>
  </si>
  <si>
    <t>33,38</t>
  </si>
  <si>
    <t>vėjas-0,8</t>
  </si>
  <si>
    <t>vėjas-1,8</t>
  </si>
  <si>
    <t>vėjas-2,8</t>
  </si>
  <si>
    <t>Rez.</t>
  </si>
  <si>
    <t>Davidonytė</t>
  </si>
  <si>
    <t>Starkevičius</t>
  </si>
  <si>
    <t>X</t>
  </si>
  <si>
    <t>Kamila</t>
  </si>
  <si>
    <t>Šnerevičiūtė</t>
  </si>
  <si>
    <t>3,50</t>
  </si>
  <si>
    <t>4,36</t>
  </si>
  <si>
    <t>Lietuvininkaitė</t>
  </si>
  <si>
    <t>4,08</t>
  </si>
  <si>
    <t>4,13</t>
  </si>
  <si>
    <t>3,98</t>
  </si>
  <si>
    <t>I. Dubickienė</t>
  </si>
  <si>
    <t>3,89</t>
  </si>
  <si>
    <t>4,04</t>
  </si>
  <si>
    <t>3,92</t>
  </si>
  <si>
    <t>3,75</t>
  </si>
  <si>
    <t>3,23</t>
  </si>
  <si>
    <t>3,40</t>
  </si>
  <si>
    <t>3,79</t>
  </si>
  <si>
    <t>3,65</t>
  </si>
  <si>
    <t>3,19</t>
  </si>
  <si>
    <t>3,78</t>
  </si>
  <si>
    <t>3,73</t>
  </si>
  <si>
    <t>4,50</t>
  </si>
  <si>
    <t>4,51</t>
  </si>
  <si>
    <t>4,49</t>
  </si>
  <si>
    <t>4,84</t>
  </si>
  <si>
    <t>4,39</t>
  </si>
  <si>
    <t>4,20</t>
  </si>
  <si>
    <t>4,40</t>
  </si>
  <si>
    <t>4,00</t>
  </si>
  <si>
    <t>3,69</t>
  </si>
  <si>
    <t>4,03</t>
  </si>
  <si>
    <t>3,44</t>
  </si>
  <si>
    <t>3,49</t>
  </si>
  <si>
    <t>3,87</t>
  </si>
  <si>
    <t>3,27</t>
  </si>
  <si>
    <t>3,62</t>
  </si>
  <si>
    <t>3,59</t>
  </si>
  <si>
    <t>3,53</t>
  </si>
  <si>
    <t>2,90</t>
  </si>
  <si>
    <t>2,70</t>
  </si>
  <si>
    <t>2,65</t>
  </si>
  <si>
    <t>2,61</t>
  </si>
  <si>
    <t>3,15</t>
  </si>
  <si>
    <t>2,66</t>
  </si>
  <si>
    <t>2,49</t>
  </si>
  <si>
    <t>3,14</t>
  </si>
  <si>
    <t>1,90</t>
  </si>
  <si>
    <t>5,73</t>
  </si>
  <si>
    <t>6,05</t>
  </si>
  <si>
    <t>6,07</t>
  </si>
  <si>
    <t>6,18</t>
  </si>
  <si>
    <t>6,15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</si>
</sst>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\ &quot;Lt&quot;;[Red]\-#,##0\ &quot;Lt&quot;"/>
    <numFmt numFmtId="166" formatCode="_-* #,##0.00\ &quot;Lt&quot;_-;\-* #,##0.00\ &quot;Lt&quot;_-;_-* &quot;-&quot;??\ &quot;Lt&quot;_-;_-@_-"/>
    <numFmt numFmtId="167" formatCode="_-* #,##0.00\ _L_t_-;\-* #,##0.00\ _L_t_-;_-* &quot;-&quot;??\ _L_t_-;_-@_-"/>
    <numFmt numFmtId="168" formatCode="yyyy\-mm\-dd;@"/>
    <numFmt numFmtId="169" formatCode="0.0"/>
    <numFmt numFmtId="170" formatCode="#,##0;\-#,##0;&quot;-&quot;"/>
    <numFmt numFmtId="171" formatCode="#,##0;\-#,##0;\-"/>
    <numFmt numFmtId="172" formatCode="#,##0.00;\-#,##0.00;&quot;-&quot;"/>
    <numFmt numFmtId="173" formatCode="#,##0.00;\-#,##0.00;\-"/>
    <numFmt numFmtId="174" formatCode="#,##0%;\-#,##0%;&quot;- &quot;"/>
    <numFmt numFmtId="175" formatCode="#,##0.0%;\-#,##0.0%;&quot;- &quot;"/>
    <numFmt numFmtId="176" formatCode="#,##0.00%;\-#,##0.00%;&quot;- &quot;"/>
    <numFmt numFmtId="177" formatCode="#,##0.0;\-#,##0.0;&quot;-&quot;"/>
    <numFmt numFmtId="178" formatCode="#,##0.0;\-#,##0.0;\-"/>
    <numFmt numFmtId="179" formatCode="[Red]0%;[Red]\(0%\)"/>
    <numFmt numFmtId="180" formatCode="m:ss.00"/>
    <numFmt numFmtId="181" formatCode="[$-FC27]yyyy\ &quot;m.&quot;\ mmmm\ d\ &quot;d.&quot;;@"/>
    <numFmt numFmtId="182" formatCode="[m]:ss.00"/>
    <numFmt numFmtId="183" formatCode="hh:mm;@"/>
    <numFmt numFmtId="184" formatCode="yyyy/mm/dd;@"/>
    <numFmt numFmtId="185" formatCode="0%;\(0%\)"/>
    <numFmt numFmtId="186" formatCode="0.00\ %"/>
    <numFmt numFmtId="187" formatCode="\ \ @"/>
    <numFmt numFmtId="188" formatCode="\ \ \ \ @"/>
    <numFmt numFmtId="189" formatCode="_-&quot;IRL&quot;* #,##0_-;\-&quot;IRL&quot;* #,##0_-;_-&quot;IRL&quot;* &quot;-&quot;_-;_-@_-"/>
    <numFmt numFmtId="190" formatCode="_-&quot;IRL&quot;* #,##0.00_-;\-&quot;IRL&quot;* #,##0.00_-;_-&quot;IRL&quot;* &quot;-&quot;??_-;_-@_-"/>
  </numFmts>
  <fonts count="109">
    <font>
      <sz val="10"/>
      <name val="Arial"/>
      <charset val="186"/>
    </font>
    <font>
      <sz val="11"/>
      <color indexed="8"/>
      <name val="Calibri"/>
      <family val="2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4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1"/>
      <name val="Arial"/>
      <family val="2"/>
    </font>
    <font>
      <sz val="10"/>
      <name val="Arial"/>
      <family val="2"/>
      <charset val="186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  <charset val="186"/>
    </font>
    <font>
      <sz val="8"/>
      <name val="Arial"/>
      <family val="2"/>
      <charset val="186"/>
    </font>
    <font>
      <b/>
      <sz val="12"/>
      <name val="Arial"/>
      <family val="2"/>
    </font>
    <font>
      <b/>
      <sz val="12"/>
      <name val="Times New Roman"/>
      <family val="1"/>
      <charset val="186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sz val="11"/>
      <color indexed="8"/>
      <name val="Calibri"/>
      <family val="2"/>
      <charset val="204"/>
    </font>
    <font>
      <b/>
      <sz val="11"/>
      <color indexed="56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186"/>
    </font>
    <font>
      <sz val="11"/>
      <color indexed="20"/>
      <name val="Calibri"/>
      <family val="2"/>
      <charset val="186"/>
    </font>
    <font>
      <sz val="10"/>
      <color indexed="8"/>
      <name val="Arial"/>
      <family val="2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color indexed="12"/>
      <name val="Arial"/>
      <family val="2"/>
    </font>
    <font>
      <sz val="11"/>
      <color indexed="17"/>
      <name val="Calibri"/>
      <family val="2"/>
      <charset val="186"/>
    </font>
    <font>
      <sz val="8"/>
      <name val="Arial"/>
      <family val="2"/>
    </font>
    <font>
      <u/>
      <sz val="8"/>
      <color indexed="12"/>
      <name val="Times New Roman"/>
      <family val="1"/>
      <charset val="186"/>
    </font>
    <font>
      <u/>
      <sz val="8"/>
      <color indexed="12"/>
      <name val="Times New Roman"/>
      <family val="1"/>
    </font>
    <font>
      <u/>
      <sz val="11"/>
      <color indexed="12"/>
      <name val="Calibri"/>
      <family val="2"/>
      <charset val="186"/>
    </font>
    <font>
      <sz val="11"/>
      <color indexed="62"/>
      <name val="Calibri"/>
      <family val="2"/>
      <charset val="186"/>
    </font>
    <font>
      <sz val="10"/>
      <color indexed="8"/>
      <name val="Arial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0"/>
      <color indexed="14"/>
      <name val="Arial"/>
      <family val="2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8"/>
      <name val="Arial Narrow"/>
      <family val="2"/>
      <charset val="186"/>
    </font>
    <font>
      <sz val="8"/>
      <name val="Arial Narrow"/>
      <family val="2"/>
    </font>
    <font>
      <sz val="10"/>
      <color indexed="8"/>
      <name val="Times New Roman"/>
      <family val="2"/>
      <charset val="186"/>
    </font>
    <font>
      <sz val="10"/>
      <name val="Arial"/>
      <family val="2"/>
      <charset val="204"/>
    </font>
    <font>
      <sz val="10"/>
      <name val="TimesLT"/>
    </font>
    <font>
      <sz val="10"/>
      <name val="TimesLT"/>
      <charset val="186"/>
    </font>
    <font>
      <b/>
      <sz val="18"/>
      <color indexed="56"/>
      <name val="Cambria"/>
      <family val="2"/>
      <charset val="186"/>
    </font>
    <font>
      <sz val="10"/>
      <color indexed="10"/>
      <name val="Arial"/>
      <family val="2"/>
    </font>
    <font>
      <b/>
      <sz val="11"/>
      <color indexed="8"/>
      <name val="Calibri"/>
      <family val="2"/>
      <charset val="186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186"/>
    </font>
    <font>
      <sz val="8"/>
      <name val="Arial"/>
      <family val="2"/>
    </font>
    <font>
      <sz val="7"/>
      <name val="Times New Roman"/>
      <family val="1"/>
    </font>
    <font>
      <sz val="9"/>
      <name val="Times New Roman"/>
      <family val="1"/>
      <charset val="186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6"/>
      <name val="Times New Roman"/>
      <family val="1"/>
    </font>
    <font>
      <sz val="8"/>
      <name val="Arial"/>
      <charset val="186"/>
    </font>
    <font>
      <b/>
      <sz val="10"/>
      <name val="Arial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rgb="FF00000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57">
    <xf numFmtId="0" fontId="0" fillId="0" borderId="0"/>
    <xf numFmtId="0" fontId="41" fillId="0" borderId="1" applyNumberFormat="0" applyFill="0" applyAlignment="0" applyProtection="0"/>
    <xf numFmtId="0" fontId="41" fillId="0" borderId="1" applyNumberFormat="0" applyFill="0" applyAlignment="0" applyProtection="0"/>
    <xf numFmtId="0" fontId="41" fillId="0" borderId="1" applyNumberFormat="0" applyFill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2" fillId="0" borderId="2" applyNumberFormat="0" applyFill="0" applyAlignment="0" applyProtection="0"/>
    <xf numFmtId="0" fontId="42" fillId="0" borderId="2" applyNumberFormat="0" applyFill="0" applyAlignment="0" applyProtection="0"/>
    <xf numFmtId="0" fontId="42" fillId="0" borderId="2" applyNumberFormat="0" applyFill="0" applyAlignment="0" applyProtection="0"/>
    <xf numFmtId="0" fontId="1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1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1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1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1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1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3" fillId="2" borderId="0" applyNumberFormat="0" applyBorder="0" applyAlignment="0" applyProtection="0"/>
    <xf numFmtId="0" fontId="43" fillId="3" borderId="0" applyNumberFormat="0" applyBorder="0" applyAlignment="0" applyProtection="0"/>
    <xf numFmtId="0" fontId="43" fillId="4" borderId="0" applyNumberFormat="0" applyBorder="0" applyAlignment="0" applyProtection="0"/>
    <xf numFmtId="0" fontId="43" fillId="5" borderId="0" applyNumberFormat="0" applyBorder="0" applyAlignment="0" applyProtection="0"/>
    <xf numFmtId="0" fontId="43" fillId="6" borderId="0" applyNumberFormat="0" applyBorder="0" applyAlignment="0" applyProtection="0"/>
    <xf numFmtId="0" fontId="43" fillId="7" borderId="0" applyNumberFormat="0" applyBorder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1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1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1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1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3" fillId="8" borderId="0" applyNumberFormat="0" applyBorder="0" applyAlignment="0" applyProtection="0"/>
    <xf numFmtId="0" fontId="43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5" borderId="0" applyNumberFormat="0" applyBorder="0" applyAlignment="0" applyProtection="0"/>
    <xf numFmtId="0" fontId="43" fillId="8" borderId="0" applyNumberFormat="0" applyBorder="0" applyAlignment="0" applyProtection="0"/>
    <xf numFmtId="0" fontId="43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27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27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27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27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27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27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27" fillId="17" borderId="0" applyNumberFormat="0" applyBorder="0" applyAlignment="0" applyProtection="0"/>
    <xf numFmtId="0" fontId="45" fillId="17" borderId="0" applyNumberFormat="0" applyBorder="0" applyAlignment="0" applyProtection="0"/>
    <xf numFmtId="0" fontId="45" fillId="17" borderId="0" applyNumberFormat="0" applyBorder="0" applyAlignment="0" applyProtection="0"/>
    <xf numFmtId="0" fontId="27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27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27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27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9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170" fontId="49" fillId="0" borderId="0" applyFill="0" applyBorder="0" applyAlignment="0"/>
    <xf numFmtId="171" fontId="49" fillId="0" borderId="0" applyFill="0" applyBorder="0" applyAlignment="0"/>
    <xf numFmtId="171" fontId="49" fillId="0" borderId="0" applyFill="0" applyBorder="0" applyAlignment="0"/>
    <xf numFmtId="172" fontId="49" fillId="0" borderId="0" applyFill="0" applyBorder="0" applyAlignment="0"/>
    <xf numFmtId="173" fontId="49" fillId="0" borderId="0" applyFill="0" applyBorder="0" applyAlignment="0"/>
    <xf numFmtId="173" fontId="49" fillId="0" borderId="0" applyFill="0" applyBorder="0" applyAlignment="0"/>
    <xf numFmtId="174" fontId="49" fillId="0" borderId="0" applyFill="0" applyBorder="0" applyAlignment="0"/>
    <xf numFmtId="175" fontId="49" fillId="0" borderId="0" applyFill="0" applyBorder="0" applyAlignment="0"/>
    <xf numFmtId="176" fontId="49" fillId="0" borderId="0" applyFill="0" applyBorder="0" applyAlignment="0"/>
    <xf numFmtId="170" fontId="49" fillId="0" borderId="0" applyFill="0" applyBorder="0" applyAlignment="0"/>
    <xf numFmtId="171" fontId="49" fillId="0" borderId="0" applyFill="0" applyBorder="0" applyAlignment="0"/>
    <xf numFmtId="171" fontId="49" fillId="0" borderId="0" applyFill="0" applyBorder="0" applyAlignment="0"/>
    <xf numFmtId="177" fontId="49" fillId="0" borderId="0" applyFill="0" applyBorder="0" applyAlignment="0"/>
    <xf numFmtId="178" fontId="49" fillId="0" borderId="0" applyFill="0" applyBorder="0" applyAlignment="0"/>
    <xf numFmtId="178" fontId="49" fillId="0" borderId="0" applyFill="0" applyBorder="0" applyAlignment="0"/>
    <xf numFmtId="172" fontId="49" fillId="0" borderId="0" applyFill="0" applyBorder="0" applyAlignment="0"/>
    <xf numFmtId="173" fontId="49" fillId="0" borderId="0" applyFill="0" applyBorder="0" applyAlignment="0"/>
    <xf numFmtId="173" fontId="49" fillId="0" borderId="0" applyFill="0" applyBorder="0" applyAlignment="0"/>
    <xf numFmtId="0" fontId="36" fillId="20" borderId="4" applyNumberFormat="0" applyAlignment="0" applyProtection="0"/>
    <xf numFmtId="0" fontId="50" fillId="20" borderId="4" applyNumberFormat="0" applyAlignment="0" applyProtection="0"/>
    <xf numFmtId="0" fontId="50" fillId="20" borderId="4" applyNumberFormat="0" applyAlignment="0" applyProtection="0"/>
    <xf numFmtId="0" fontId="39" fillId="21" borderId="5" applyNumberFormat="0" applyAlignment="0" applyProtection="0"/>
    <xf numFmtId="0" fontId="51" fillId="21" borderId="5" applyNumberFormat="0" applyAlignment="0" applyProtection="0"/>
    <xf numFmtId="0" fontId="51" fillId="21" borderId="5" applyNumberFormat="0" applyAlignment="0" applyProtection="0"/>
    <xf numFmtId="170" fontId="8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" fillId="0" borderId="0" applyFont="0" applyFill="0" applyBorder="0" applyAlignment="0" applyProtection="0"/>
    <xf numFmtId="14" fontId="49" fillId="0" borderId="0" applyFill="0" applyBorder="0" applyAlignment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52" fillId="0" borderId="0" applyFill="0" applyBorder="0" applyAlignment="0"/>
    <xf numFmtId="171" fontId="52" fillId="0" borderId="0" applyFill="0" applyBorder="0" applyAlignment="0"/>
    <xf numFmtId="171" fontId="52" fillId="0" borderId="0" applyFill="0" applyBorder="0" applyAlignment="0"/>
    <xf numFmtId="172" fontId="52" fillId="0" borderId="0" applyFill="0" applyBorder="0" applyAlignment="0"/>
    <xf numFmtId="173" fontId="52" fillId="0" borderId="0" applyFill="0" applyBorder="0" applyAlignment="0"/>
    <xf numFmtId="173" fontId="52" fillId="0" borderId="0" applyFill="0" applyBorder="0" applyAlignment="0"/>
    <xf numFmtId="170" fontId="52" fillId="0" borderId="0" applyFill="0" applyBorder="0" applyAlignment="0"/>
    <xf numFmtId="171" fontId="52" fillId="0" borderId="0" applyFill="0" applyBorder="0" applyAlignment="0"/>
    <xf numFmtId="171" fontId="52" fillId="0" borderId="0" applyFill="0" applyBorder="0" applyAlignment="0"/>
    <xf numFmtId="177" fontId="52" fillId="0" borderId="0" applyFill="0" applyBorder="0" applyAlignment="0"/>
    <xf numFmtId="178" fontId="52" fillId="0" borderId="0" applyFill="0" applyBorder="0" applyAlignment="0"/>
    <xf numFmtId="178" fontId="52" fillId="0" borderId="0" applyFill="0" applyBorder="0" applyAlignment="0"/>
    <xf numFmtId="172" fontId="52" fillId="0" borderId="0" applyFill="0" applyBorder="0" applyAlignment="0"/>
    <xf numFmtId="173" fontId="52" fillId="0" borderId="0" applyFill="0" applyBorder="0" applyAlignment="0"/>
    <xf numFmtId="173" fontId="52" fillId="0" borderId="0" applyFill="0" applyBorder="0" applyAlignment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4" borderId="0" applyNumberFormat="0" applyBorder="0" applyAlignment="0" applyProtection="0"/>
    <xf numFmtId="0" fontId="53" fillId="4" borderId="0" applyNumberFormat="0" applyBorder="0" applyAlignment="0" applyProtection="0"/>
    <xf numFmtId="0" fontId="53" fillId="4" borderId="0" applyNumberFormat="0" applyBorder="0" applyAlignment="0" applyProtection="0"/>
    <xf numFmtId="0" fontId="53" fillId="4" borderId="0" applyNumberFormat="0" applyBorder="0" applyAlignment="0" applyProtection="0"/>
    <xf numFmtId="0" fontId="30" fillId="4" borderId="0" applyNumberFormat="0" applyBorder="0" applyAlignment="0" applyProtection="0"/>
    <xf numFmtId="0" fontId="53" fillId="4" borderId="0" applyNumberFormat="0" applyBorder="0" applyAlignment="0" applyProtection="0"/>
    <xf numFmtId="0" fontId="53" fillId="4" borderId="0" applyNumberFormat="0" applyBorder="0" applyAlignment="0" applyProtection="0"/>
    <xf numFmtId="38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3" borderId="0" applyNumberFormat="0" applyBorder="0" applyAlignment="0" applyProtection="0"/>
    <xf numFmtId="0" fontId="22" fillId="0" borderId="6" applyNumberFormat="0" applyAlignment="0" applyProtection="0">
      <alignment horizontal="left" vertical="center"/>
    </xf>
    <xf numFmtId="0" fontId="22" fillId="0" borderId="7" applyNumberFormat="0" applyAlignment="0" applyProtection="0"/>
    <xf numFmtId="0" fontId="22" fillId="0" borderId="6" applyNumberFormat="0" applyAlignment="0" applyProtection="0">
      <alignment horizontal="left" vertical="center"/>
    </xf>
    <xf numFmtId="0" fontId="22" fillId="0" borderId="8">
      <alignment horizontal="left" vertical="center"/>
    </xf>
    <xf numFmtId="0" fontId="22" fillId="0" borderId="9">
      <alignment horizontal="left" vertical="center"/>
    </xf>
    <xf numFmtId="0" fontId="22" fillId="0" borderId="8">
      <alignment horizontal="left" vertical="center"/>
    </xf>
    <xf numFmtId="0" fontId="24" fillId="0" borderId="1" applyNumberFormat="0" applyFill="0" applyAlignment="0" applyProtection="0"/>
    <xf numFmtId="0" fontId="41" fillId="0" borderId="1" applyNumberFormat="0" applyFill="0" applyAlignment="0" applyProtection="0"/>
    <xf numFmtId="0" fontId="41" fillId="0" borderId="1" applyNumberFormat="0" applyFill="0" applyAlignment="0" applyProtection="0"/>
    <xf numFmtId="0" fontId="25" fillId="0" borderId="2" applyNumberFormat="0" applyFill="0" applyAlignment="0" applyProtection="0"/>
    <xf numFmtId="0" fontId="42" fillId="0" borderId="2" applyNumberFormat="0" applyFill="0" applyAlignment="0" applyProtection="0"/>
    <xf numFmtId="0" fontId="42" fillId="0" borderId="2" applyNumberFormat="0" applyFill="0" applyAlignment="0" applyProtection="0"/>
    <xf numFmtId="0" fontId="26" fillId="0" borderId="3" applyNumberFormat="0" applyFill="0" applyAlignment="0" applyProtection="0"/>
    <xf numFmtId="0" fontId="44" fillId="0" borderId="3" applyNumberFormat="0" applyFill="0" applyAlignment="0" applyProtection="0"/>
    <xf numFmtId="0" fontId="4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10" fontId="54" fillId="24" borderId="1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33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58" fillId="7" borderId="4" applyNumberFormat="0" applyAlignment="0" applyProtection="0"/>
    <xf numFmtId="0" fontId="33" fillId="7" borderId="4" applyNumberFormat="0" applyAlignment="0" applyProtection="0"/>
    <xf numFmtId="0" fontId="59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20" borderId="11" applyNumberFormat="0" applyAlignment="0" applyProtection="0"/>
    <xf numFmtId="0" fontId="61" fillId="20" borderId="11" applyNumberFormat="0" applyAlignment="0" applyProtection="0"/>
    <xf numFmtId="0" fontId="61" fillId="20" borderId="11" applyNumberFormat="0" applyAlignment="0" applyProtection="0"/>
    <xf numFmtId="0" fontId="61" fillId="20" borderId="11" applyNumberFormat="0" applyAlignment="0" applyProtection="0"/>
    <xf numFmtId="170" fontId="62" fillId="0" borderId="0" applyFill="0" applyBorder="0" applyAlignment="0"/>
    <xf numFmtId="171" fontId="62" fillId="0" borderId="0" applyFill="0" applyBorder="0" applyAlignment="0"/>
    <xf numFmtId="171" fontId="62" fillId="0" borderId="0" applyFill="0" applyBorder="0" applyAlignment="0"/>
    <xf numFmtId="172" fontId="62" fillId="0" borderId="0" applyFill="0" applyBorder="0" applyAlignment="0"/>
    <xf numFmtId="173" fontId="62" fillId="0" borderId="0" applyFill="0" applyBorder="0" applyAlignment="0"/>
    <xf numFmtId="173" fontId="62" fillId="0" borderId="0" applyFill="0" applyBorder="0" applyAlignment="0"/>
    <xf numFmtId="170" fontId="62" fillId="0" borderId="0" applyFill="0" applyBorder="0" applyAlignment="0"/>
    <xf numFmtId="171" fontId="62" fillId="0" borderId="0" applyFill="0" applyBorder="0" applyAlignment="0"/>
    <xf numFmtId="171" fontId="62" fillId="0" borderId="0" applyFill="0" applyBorder="0" applyAlignment="0"/>
    <xf numFmtId="177" fontId="62" fillId="0" borderId="0" applyFill="0" applyBorder="0" applyAlignment="0"/>
    <xf numFmtId="178" fontId="62" fillId="0" borderId="0" applyFill="0" applyBorder="0" applyAlignment="0"/>
    <xf numFmtId="178" fontId="62" fillId="0" borderId="0" applyFill="0" applyBorder="0" applyAlignment="0"/>
    <xf numFmtId="172" fontId="62" fillId="0" borderId="0" applyFill="0" applyBorder="0" applyAlignment="0"/>
    <xf numFmtId="173" fontId="62" fillId="0" borderId="0" applyFill="0" applyBorder="0" applyAlignment="0"/>
    <xf numFmtId="173" fontId="62" fillId="0" borderId="0" applyFill="0" applyBorder="0" applyAlignment="0"/>
    <xf numFmtId="0" fontId="38" fillId="0" borderId="12" applyNumberFormat="0" applyFill="0" applyAlignment="0" applyProtection="0"/>
    <xf numFmtId="0" fontId="63" fillId="0" borderId="12" applyNumberFormat="0" applyFill="0" applyAlignment="0" applyProtection="0"/>
    <xf numFmtId="0" fontId="63" fillId="0" borderId="12" applyNumberFormat="0" applyFill="0" applyAlignment="0" applyProtection="0"/>
    <xf numFmtId="0" fontId="34" fillId="26" borderId="0" applyNumberFormat="0" applyBorder="0" applyAlignment="0" applyProtection="0"/>
    <xf numFmtId="0" fontId="64" fillId="26" borderId="0" applyNumberFormat="0" applyBorder="0" applyAlignment="0" applyProtection="0"/>
    <xf numFmtId="0" fontId="64" fillId="26" borderId="0" applyNumberFormat="0" applyBorder="0" applyAlignment="0" applyProtection="0"/>
    <xf numFmtId="179" fontId="65" fillId="0" borderId="0"/>
    <xf numFmtId="179" fontId="66" fillId="0" borderId="0"/>
    <xf numFmtId="179" fontId="66" fillId="0" borderId="0"/>
    <xf numFmtId="179" fontId="66" fillId="0" borderId="0"/>
    <xf numFmtId="179" fontId="65" fillId="0" borderId="0"/>
    <xf numFmtId="0" fontId="2" fillId="0" borderId="0"/>
    <xf numFmtId="0" fontId="2" fillId="0" borderId="0"/>
    <xf numFmtId="21" fontId="40" fillId="0" borderId="0"/>
    <xf numFmtId="168" fontId="40" fillId="0" borderId="0"/>
    <xf numFmtId="0" fontId="2" fillId="0" borderId="0"/>
    <xf numFmtId="168" fontId="40" fillId="0" borderId="0"/>
    <xf numFmtId="168" fontId="40" fillId="0" borderId="0"/>
    <xf numFmtId="168" fontId="40" fillId="0" borderId="0"/>
    <xf numFmtId="0" fontId="2" fillId="0" borderId="0"/>
    <xf numFmtId="168" fontId="40" fillId="0" borderId="0"/>
    <xf numFmtId="0" fontId="2" fillId="0" borderId="0"/>
    <xf numFmtId="0" fontId="2" fillId="0" borderId="0"/>
    <xf numFmtId="168" fontId="40" fillId="0" borderId="0"/>
    <xf numFmtId="21" fontId="40" fillId="0" borderId="0"/>
    <xf numFmtId="21" fontId="40" fillId="0" borderId="0"/>
    <xf numFmtId="21" fontId="40" fillId="0" borderId="0"/>
    <xf numFmtId="21" fontId="40" fillId="0" borderId="0"/>
    <xf numFmtId="21" fontId="40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21" fontId="40" fillId="0" borderId="0"/>
    <xf numFmtId="21" fontId="40" fillId="0" borderId="0"/>
    <xf numFmtId="0" fontId="2" fillId="0" borderId="0"/>
    <xf numFmtId="168" fontId="40" fillId="0" borderId="0"/>
    <xf numFmtId="168" fontId="40" fillId="0" borderId="0"/>
    <xf numFmtId="21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2" fillId="0" borderId="0"/>
    <xf numFmtId="168" fontId="40" fillId="0" borderId="0"/>
    <xf numFmtId="21" fontId="40" fillId="0" borderId="0"/>
    <xf numFmtId="21" fontId="40" fillId="0" borderId="0"/>
    <xf numFmtId="21" fontId="40" fillId="0" borderId="0"/>
    <xf numFmtId="21" fontId="40" fillId="0" borderId="0"/>
    <xf numFmtId="21" fontId="40" fillId="0" borderId="0"/>
    <xf numFmtId="0" fontId="8" fillId="0" borderId="0"/>
    <xf numFmtId="0" fontId="8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21" fontId="40" fillId="0" borderId="0"/>
    <xf numFmtId="21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2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0" fontId="2" fillId="0" borderId="0"/>
    <xf numFmtId="168" fontId="40" fillId="0" borderId="0"/>
    <xf numFmtId="168" fontId="40" fillId="0" borderId="0"/>
    <xf numFmtId="0" fontId="2" fillId="0" borderId="0"/>
    <xf numFmtId="0" fontId="8" fillId="0" borderId="0"/>
    <xf numFmtId="168" fontId="40" fillId="0" borderId="0"/>
    <xf numFmtId="0" fontId="8" fillId="0" borderId="0"/>
    <xf numFmtId="0" fontId="8" fillId="0" borderId="0"/>
    <xf numFmtId="0" fontId="8" fillId="0" borderId="0"/>
    <xf numFmtId="168" fontId="40" fillId="0" borderId="0"/>
    <xf numFmtId="0" fontId="8" fillId="0" borderId="0"/>
    <xf numFmtId="168" fontId="40" fillId="0" borderId="0"/>
    <xf numFmtId="168" fontId="40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168" fontId="40" fillId="0" borderId="0"/>
    <xf numFmtId="0" fontId="2" fillId="0" borderId="0"/>
    <xf numFmtId="168" fontId="40" fillId="0" borderId="0"/>
    <xf numFmtId="168" fontId="40" fillId="0" borderId="0"/>
    <xf numFmtId="0" fontId="2" fillId="0" borderId="0"/>
    <xf numFmtId="168" fontId="40" fillId="0" borderId="0"/>
    <xf numFmtId="0" fontId="8" fillId="0" borderId="0"/>
    <xf numFmtId="0" fontId="8" fillId="0" borderId="0"/>
    <xf numFmtId="168" fontId="40" fillId="0" borderId="0"/>
    <xf numFmtId="0" fontId="2" fillId="0" borderId="0"/>
    <xf numFmtId="168" fontId="40" fillId="0" borderId="0"/>
    <xf numFmtId="0" fontId="1" fillId="0" borderId="0"/>
    <xf numFmtId="0" fontId="2" fillId="0" borderId="0"/>
    <xf numFmtId="0" fontId="8" fillId="0" borderId="0"/>
    <xf numFmtId="168" fontId="40" fillId="0" borderId="0"/>
    <xf numFmtId="0" fontId="8" fillId="0" borderId="0"/>
    <xf numFmtId="0" fontId="8" fillId="0" borderId="0"/>
    <xf numFmtId="0" fontId="8" fillId="0" borderId="0"/>
    <xf numFmtId="168" fontId="40" fillId="0" borderId="0"/>
    <xf numFmtId="0" fontId="8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168" fontId="40" fillId="0" borderId="0"/>
    <xf numFmtId="0" fontId="1" fillId="0" borderId="0"/>
    <xf numFmtId="0" fontId="1" fillId="0" borderId="0"/>
    <xf numFmtId="0" fontId="1" fillId="0" borderId="0"/>
    <xf numFmtId="168" fontId="40" fillId="0" borderId="0"/>
    <xf numFmtId="168" fontId="40" fillId="0" borderId="0"/>
    <xf numFmtId="0" fontId="2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0" fontId="2" fillId="0" borderId="0"/>
    <xf numFmtId="0" fontId="2" fillId="0" borderId="0"/>
    <xf numFmtId="168" fontId="40" fillId="0" borderId="0"/>
    <xf numFmtId="168" fontId="40" fillId="0" borderId="0"/>
    <xf numFmtId="168" fontId="40" fillId="0" borderId="0"/>
    <xf numFmtId="0" fontId="2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2" fillId="0" borderId="0"/>
    <xf numFmtId="0" fontId="2" fillId="0" borderId="0"/>
    <xf numFmtId="168" fontId="40" fillId="0" borderId="0"/>
    <xf numFmtId="0" fontId="2" fillId="0" borderId="0"/>
    <xf numFmtId="0" fontId="2" fillId="0" borderId="0"/>
    <xf numFmtId="0" fontId="2" fillId="0" borderId="0"/>
    <xf numFmtId="168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67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168" fontId="40" fillId="0" borderId="0"/>
    <xf numFmtId="168" fontId="40" fillId="0" borderId="0"/>
    <xf numFmtId="168" fontId="40" fillId="0" borderId="0"/>
    <xf numFmtId="0" fontId="2" fillId="0" borderId="0"/>
    <xf numFmtId="0" fontId="2" fillId="0" borderId="0"/>
    <xf numFmtId="0" fontId="2" fillId="0" borderId="0"/>
    <xf numFmtId="168" fontId="40" fillId="0" borderId="0"/>
    <xf numFmtId="0" fontId="8" fillId="0" borderId="0"/>
    <xf numFmtId="168" fontId="40" fillId="0" borderId="0"/>
    <xf numFmtId="168" fontId="4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168" fontId="2" fillId="0" borderId="0"/>
    <xf numFmtId="0" fontId="68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80" fontId="2" fillId="0" borderId="0"/>
    <xf numFmtId="180" fontId="2" fillId="0" borderId="0"/>
    <xf numFmtId="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68" fontId="2" fillId="0" borderId="0"/>
    <xf numFmtId="181" fontId="2" fillId="0" borderId="0"/>
    <xf numFmtId="168" fontId="40" fillId="0" borderId="0"/>
    <xf numFmtId="168" fontId="2" fillId="0" borderId="0"/>
    <xf numFmtId="168" fontId="2" fillId="0" borderId="0"/>
    <xf numFmtId="168" fontId="2" fillId="0" borderId="0"/>
    <xf numFmtId="168" fontId="40" fillId="0" borderId="0"/>
    <xf numFmtId="168" fontId="40" fillId="0" borderId="0"/>
    <xf numFmtId="168" fontId="40" fillId="0" borderId="0"/>
    <xf numFmtId="168" fontId="2" fillId="0" borderId="0"/>
    <xf numFmtId="0" fontId="8" fillId="0" borderId="0"/>
    <xf numFmtId="0" fontId="8" fillId="0" borderId="0"/>
    <xf numFmtId="168" fontId="2" fillId="0" borderId="0"/>
    <xf numFmtId="0" fontId="68" fillId="0" borderId="0"/>
    <xf numFmtId="0" fontId="68" fillId="0" borderId="0"/>
    <xf numFmtId="0" fontId="68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68" fillId="0" borderId="0"/>
    <xf numFmtId="168" fontId="40" fillId="0" borderId="0"/>
    <xf numFmtId="168" fontId="40" fillId="0" borderId="0"/>
    <xf numFmtId="175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75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81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81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81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65" fontId="40" fillId="0" borderId="0"/>
    <xf numFmtId="181" fontId="40" fillId="0" borderId="0"/>
    <xf numFmtId="181" fontId="40" fillId="0" borderId="0"/>
    <xf numFmtId="165" fontId="40" fillId="0" borderId="0"/>
    <xf numFmtId="181" fontId="40" fillId="0" borderId="0"/>
    <xf numFmtId="181" fontId="40" fillId="0" borderId="0"/>
    <xf numFmtId="179" fontId="40" fillId="0" borderId="0"/>
    <xf numFmtId="182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170" fontId="40" fillId="0" borderId="0"/>
    <xf numFmtId="41" fontId="40" fillId="0" borderId="0"/>
    <xf numFmtId="41" fontId="40" fillId="0" borderId="0"/>
    <xf numFmtId="179" fontId="40" fillId="0" borderId="0"/>
    <xf numFmtId="183" fontId="40" fillId="0" borderId="0"/>
    <xf numFmtId="183" fontId="40" fillId="0" borderId="0"/>
    <xf numFmtId="183" fontId="40" fillId="0" borderId="0"/>
    <xf numFmtId="183" fontId="40" fillId="0" borderId="0"/>
    <xf numFmtId="183" fontId="40" fillId="0" borderId="0"/>
    <xf numFmtId="183" fontId="40" fillId="0" borderId="0"/>
    <xf numFmtId="181" fontId="40" fillId="0" borderId="0"/>
    <xf numFmtId="181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68" fillId="0" borderId="0"/>
    <xf numFmtId="168" fontId="40" fillId="0" borderId="0"/>
    <xf numFmtId="168" fontId="40" fillId="0" borderId="0"/>
    <xf numFmtId="0" fontId="8" fillId="0" borderId="0"/>
    <xf numFmtId="181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0" fontId="68" fillId="0" borderId="0"/>
    <xf numFmtId="0" fontId="8" fillId="0" borderId="0"/>
    <xf numFmtId="168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0" fontId="68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81" fontId="40" fillId="0" borderId="0"/>
    <xf numFmtId="168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5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/>
    <xf numFmtId="180" fontId="2" fillId="0" borderId="0"/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68" fontId="2" fillId="0" borderId="0"/>
    <xf numFmtId="168" fontId="2" fillId="0" borderId="0"/>
    <xf numFmtId="0" fontId="2" fillId="0" borderId="0"/>
    <xf numFmtId="168" fontId="2" fillId="0" borderId="0"/>
    <xf numFmtId="168" fontId="2" fillId="0" borderId="0"/>
    <xf numFmtId="16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40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2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8" fillId="0" borderId="0"/>
    <xf numFmtId="0" fontId="8" fillId="0" borderId="0"/>
    <xf numFmtId="0" fontId="49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4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40" fillId="0" borderId="0"/>
    <xf numFmtId="0" fontId="5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0" fillId="0" borderId="0"/>
    <xf numFmtId="0" fontId="40" fillId="0" borderId="0"/>
    <xf numFmtId="168" fontId="2" fillId="0" borderId="0"/>
    <xf numFmtId="168" fontId="2" fillId="0" borderId="0"/>
    <xf numFmtId="21" fontId="2" fillId="0" borderId="0"/>
    <xf numFmtId="0" fontId="49" fillId="0" borderId="0"/>
    <xf numFmtId="168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8" fontId="2" fillId="0" borderId="0"/>
    <xf numFmtId="168" fontId="2" fillId="0" borderId="0"/>
    <xf numFmtId="21" fontId="2" fillId="0" borderId="0"/>
    <xf numFmtId="168" fontId="2" fillId="0" borderId="0"/>
    <xf numFmtId="0" fontId="40" fillId="0" borderId="0"/>
    <xf numFmtId="0" fontId="40" fillId="0" borderId="0"/>
    <xf numFmtId="0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68" fontId="2" fillId="0" borderId="0"/>
    <xf numFmtId="168" fontId="2" fillId="0" borderId="0"/>
    <xf numFmtId="0" fontId="2" fillId="0" borderId="0"/>
    <xf numFmtId="168" fontId="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68" fontId="2" fillId="0" borderId="0"/>
    <xf numFmtId="0" fontId="49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9" fillId="0" borderId="0"/>
    <xf numFmtId="0" fontId="8" fillId="0" borderId="0"/>
    <xf numFmtId="0" fontId="8" fillId="0" borderId="0"/>
    <xf numFmtId="0" fontId="98" fillId="0" borderId="0"/>
    <xf numFmtId="0" fontId="40" fillId="0" borderId="0"/>
    <xf numFmtId="0" fontId="59" fillId="0" borderId="0"/>
    <xf numFmtId="0" fontId="98" fillId="0" borderId="0"/>
    <xf numFmtId="0" fontId="40" fillId="0" borderId="0"/>
    <xf numFmtId="0" fontId="69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40" fillId="0" borderId="0"/>
    <xf numFmtId="0" fontId="40" fillId="0" borderId="0"/>
    <xf numFmtId="0" fontId="98" fillId="0" borderId="0"/>
    <xf numFmtId="0" fontId="8" fillId="0" borderId="0"/>
    <xf numFmtId="0" fontId="40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21" fontId="40" fillId="0" borderId="0"/>
    <xf numFmtId="0" fontId="2" fillId="0" borderId="0"/>
    <xf numFmtId="0" fontId="40" fillId="0" borderId="0"/>
    <xf numFmtId="169" fontId="40" fillId="0" borderId="0"/>
    <xf numFmtId="169" fontId="40" fillId="0" borderId="0"/>
    <xf numFmtId="169" fontId="40" fillId="0" borderId="0"/>
    <xf numFmtId="169" fontId="40" fillId="0" borderId="0"/>
    <xf numFmtId="169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21" fontId="40" fillId="0" borderId="0"/>
    <xf numFmtId="21" fontId="40" fillId="0" borderId="0"/>
    <xf numFmtId="21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21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21" fontId="40" fillId="0" borderId="0"/>
    <xf numFmtId="168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21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21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21" fontId="40" fillId="0" borderId="0"/>
    <xf numFmtId="168" fontId="40" fillId="0" borderId="0"/>
    <xf numFmtId="21" fontId="40" fillId="0" borderId="0"/>
    <xf numFmtId="21" fontId="40" fillId="0" borderId="0"/>
    <xf numFmtId="21" fontId="40" fillId="0" borderId="0"/>
    <xf numFmtId="21" fontId="40" fillId="0" borderId="0"/>
    <xf numFmtId="21" fontId="40" fillId="0" borderId="0"/>
    <xf numFmtId="21" fontId="40" fillId="0" borderId="0"/>
    <xf numFmtId="168" fontId="40" fillId="0" borderId="0"/>
    <xf numFmtId="0" fontId="2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40" fillId="0" borderId="0"/>
    <xf numFmtId="0" fontId="8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2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8" fillId="0" borderId="0"/>
    <xf numFmtId="0" fontId="2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40" fillId="0" borderId="0"/>
    <xf numFmtId="0" fontId="1" fillId="0" borderId="0"/>
    <xf numFmtId="0" fontId="7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2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184" fontId="40" fillId="0" borderId="0"/>
    <xf numFmtId="168" fontId="40" fillId="0" borderId="0"/>
    <xf numFmtId="0" fontId="2" fillId="0" borderId="0"/>
    <xf numFmtId="0" fontId="98" fillId="0" borderId="0"/>
    <xf numFmtId="0" fontId="40" fillId="0" borderId="0"/>
    <xf numFmtId="0" fontId="40" fillId="0" borderId="0"/>
    <xf numFmtId="0" fontId="15" fillId="0" borderId="0"/>
    <xf numFmtId="0" fontId="8" fillId="0" borderId="0"/>
    <xf numFmtId="21" fontId="40" fillId="0" borderId="0"/>
    <xf numFmtId="0" fontId="8" fillId="0" borderId="0"/>
    <xf numFmtId="0" fontId="2" fillId="0" borderId="0"/>
    <xf numFmtId="168" fontId="40" fillId="0" borderId="0"/>
    <xf numFmtId="0" fontId="40" fillId="0" borderId="0"/>
    <xf numFmtId="0" fontId="8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168" fontId="40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8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21" fontId="40" fillId="0" borderId="0"/>
    <xf numFmtId="0" fontId="8" fillId="0" borderId="0"/>
    <xf numFmtId="0" fontId="40" fillId="0" borderId="0"/>
    <xf numFmtId="21" fontId="40" fillId="0" borderId="0"/>
    <xf numFmtId="168" fontId="40" fillId="0" borderId="0"/>
    <xf numFmtId="0" fontId="2" fillId="0" borderId="0"/>
    <xf numFmtId="0" fontId="40" fillId="0" borderId="0"/>
    <xf numFmtId="168" fontId="40" fillId="0" borderId="0"/>
    <xf numFmtId="168" fontId="40" fillId="0" borderId="0"/>
    <xf numFmtId="168" fontId="40" fillId="0" borderId="0"/>
    <xf numFmtId="0" fontId="40" fillId="0" borderId="0"/>
    <xf numFmtId="168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40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21" fontId="40" fillId="0" borderId="0"/>
    <xf numFmtId="21" fontId="40" fillId="0" borderId="0"/>
    <xf numFmtId="0" fontId="40" fillId="0" borderId="0"/>
    <xf numFmtId="0" fontId="40" fillId="0" borderId="0"/>
    <xf numFmtId="0" fontId="40" fillId="0" borderId="0"/>
    <xf numFmtId="21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2" fillId="0" borderId="0"/>
    <xf numFmtId="0" fontId="2" fillId="0" borderId="0"/>
    <xf numFmtId="0" fontId="59" fillId="0" borderId="0"/>
    <xf numFmtId="0" fontId="2" fillId="27" borderId="13" applyNumberFormat="0" applyFont="0" applyAlignment="0" applyProtection="0"/>
    <xf numFmtId="0" fontId="32" fillId="20" borderId="11" applyNumberFormat="0" applyAlignment="0" applyProtection="0"/>
    <xf numFmtId="0" fontId="61" fillId="20" borderId="11" applyNumberFormat="0" applyAlignment="0" applyProtection="0"/>
    <xf numFmtId="0" fontId="61" fillId="20" borderId="1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49" fillId="0" borderId="0"/>
    <xf numFmtId="0" fontId="2" fillId="0" borderId="0"/>
    <xf numFmtId="0" fontId="8" fillId="0" borderId="0"/>
    <xf numFmtId="0" fontId="40" fillId="27" borderId="13" applyNumberFormat="0" applyFont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76" fontId="8" fillId="0" borderId="0" applyFont="0" applyFill="0" applyBorder="0" applyAlignment="0" applyProtection="0"/>
    <xf numFmtId="176" fontId="2" fillId="0" borderId="0" applyFill="0" applyBorder="0" applyAlignment="0" applyProtection="0"/>
    <xf numFmtId="176" fontId="2" fillId="0" borderId="0" applyFill="0" applyBorder="0" applyAlignment="0" applyProtection="0"/>
    <xf numFmtId="185" fontId="8" fillId="0" borderId="0" applyFont="0" applyFill="0" applyBorder="0" applyAlignment="0" applyProtection="0"/>
    <xf numFmtId="185" fontId="2" fillId="0" borderId="0" applyFill="0" applyBorder="0" applyAlignment="0" applyProtection="0"/>
    <xf numFmtId="185" fontId="2" fillId="0" borderId="0" applyFill="0" applyBorder="0" applyAlignment="0" applyProtection="0"/>
    <xf numFmtId="10" fontId="2" fillId="0" borderId="0" applyFont="0" applyFill="0" applyBorder="0" applyAlignment="0" applyProtection="0"/>
    <xf numFmtId="186" fontId="2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186" fontId="2" fillId="0" borderId="0" applyFill="0" applyBorder="0" applyAlignment="0" applyProtection="0"/>
    <xf numFmtId="170" fontId="72" fillId="0" borderId="0" applyFill="0" applyBorder="0" applyAlignment="0"/>
    <xf numFmtId="171" fontId="72" fillId="0" borderId="0" applyFill="0" applyBorder="0" applyAlignment="0"/>
    <xf numFmtId="171" fontId="72" fillId="0" borderId="0" applyFill="0" applyBorder="0" applyAlignment="0"/>
    <xf numFmtId="172" fontId="72" fillId="0" borderId="0" applyFill="0" applyBorder="0" applyAlignment="0"/>
    <xf numFmtId="173" fontId="72" fillId="0" borderId="0" applyFill="0" applyBorder="0" applyAlignment="0"/>
    <xf numFmtId="173" fontId="72" fillId="0" borderId="0" applyFill="0" applyBorder="0" applyAlignment="0"/>
    <xf numFmtId="170" fontId="72" fillId="0" borderId="0" applyFill="0" applyBorder="0" applyAlignment="0"/>
    <xf numFmtId="171" fontId="72" fillId="0" borderId="0" applyFill="0" applyBorder="0" applyAlignment="0"/>
    <xf numFmtId="171" fontId="72" fillId="0" borderId="0" applyFill="0" applyBorder="0" applyAlignment="0"/>
    <xf numFmtId="177" fontId="72" fillId="0" borderId="0" applyFill="0" applyBorder="0" applyAlignment="0"/>
    <xf numFmtId="178" fontId="72" fillId="0" borderId="0" applyFill="0" applyBorder="0" applyAlignment="0"/>
    <xf numFmtId="178" fontId="72" fillId="0" borderId="0" applyFill="0" applyBorder="0" applyAlignment="0"/>
    <xf numFmtId="172" fontId="72" fillId="0" borderId="0" applyFill="0" applyBorder="0" applyAlignment="0"/>
    <xf numFmtId="173" fontId="72" fillId="0" borderId="0" applyFill="0" applyBorder="0" applyAlignment="0"/>
    <xf numFmtId="173" fontId="72" fillId="0" borderId="0" applyFill="0" applyBorder="0" applyAlignment="0"/>
    <xf numFmtId="0" fontId="13" fillId="0" borderId="14" applyAlignment="0">
      <alignment horizontal="right"/>
    </xf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49" fontId="49" fillId="0" borderId="0" applyFill="0" applyBorder="0" applyAlignment="0"/>
    <xf numFmtId="187" fontId="49" fillId="0" borderId="0" applyFill="0" applyBorder="0" applyAlignment="0"/>
    <xf numFmtId="49" fontId="49" fillId="0" borderId="0" applyFill="0" applyBorder="0" applyAlignment="0"/>
    <xf numFmtId="49" fontId="49" fillId="0" borderId="0" applyFill="0" applyBorder="0" applyAlignment="0"/>
    <xf numFmtId="188" fontId="49" fillId="0" borderId="0" applyFill="0" applyBorder="0" applyAlignment="0"/>
    <xf numFmtId="49" fontId="49" fillId="0" borderId="0" applyFill="0" applyBorder="0" applyAlignment="0"/>
    <xf numFmtId="49" fontId="49" fillId="0" borderId="0" applyFill="0" applyBorder="0" applyAlignment="0"/>
    <xf numFmtId="0" fontId="3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73" fillId="0" borderId="15" applyNumberFormat="0" applyFill="0" applyAlignment="0" applyProtection="0"/>
    <xf numFmtId="0" fontId="73" fillId="0" borderId="15" applyNumberFormat="0" applyFill="0" applyAlignment="0" applyProtection="0"/>
    <xf numFmtId="18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9" borderId="0" applyNumberFormat="0" applyBorder="0" applyAlignment="0" applyProtection="0"/>
    <xf numFmtId="0" fontId="74" fillId="7" borderId="4" applyNumberFormat="0" applyAlignment="0" applyProtection="0"/>
    <xf numFmtId="0" fontId="75" fillId="20" borderId="11" applyNumberFormat="0" applyAlignment="0" applyProtection="0"/>
    <xf numFmtId="0" fontId="76" fillId="20" borderId="4" applyNumberFormat="0" applyAlignment="0" applyProtection="0"/>
    <xf numFmtId="0" fontId="77" fillId="0" borderId="1" applyNumberFormat="0" applyFill="0" applyAlignment="0" applyProtection="0"/>
    <xf numFmtId="0" fontId="78" fillId="0" borderId="2" applyNumberFormat="0" applyFill="0" applyAlignment="0" applyProtection="0"/>
    <xf numFmtId="0" fontId="79" fillId="0" borderId="3" applyNumberFormat="0" applyFill="0" applyAlignment="0" applyProtection="0"/>
    <xf numFmtId="0" fontId="79" fillId="0" borderId="0" applyNumberFormat="0" applyFill="0" applyBorder="0" applyAlignment="0" applyProtection="0"/>
    <xf numFmtId="0" fontId="80" fillId="0" borderId="15" applyNumberFormat="0" applyFill="0" applyAlignment="0" applyProtection="0"/>
    <xf numFmtId="0" fontId="81" fillId="21" borderId="5" applyNumberFormat="0" applyAlignment="0" applyProtection="0"/>
    <xf numFmtId="0" fontId="82" fillId="0" borderId="0" applyNumberFormat="0" applyFill="0" applyBorder="0" applyAlignment="0" applyProtection="0"/>
    <xf numFmtId="0" fontId="83" fillId="26" borderId="0" applyNumberFormat="0" applyBorder="0" applyAlignment="0" applyProtection="0"/>
    <xf numFmtId="0" fontId="84" fillId="0" borderId="0"/>
    <xf numFmtId="0" fontId="85" fillId="3" borderId="0" applyNumberFormat="0" applyBorder="0" applyAlignment="0" applyProtection="0"/>
    <xf numFmtId="0" fontId="86" fillId="0" borderId="0" applyNumberFormat="0" applyFill="0" applyBorder="0" applyAlignment="0" applyProtection="0"/>
    <xf numFmtId="0" fontId="2" fillId="27" borderId="13" applyNumberFormat="0" applyFont="0" applyAlignment="0" applyProtection="0"/>
    <xf numFmtId="0" fontId="87" fillId="0" borderId="12" applyNumberFormat="0" applyFill="0" applyAlignment="0" applyProtection="0"/>
    <xf numFmtId="0" fontId="88" fillId="0" borderId="0" applyNumberFormat="0" applyFill="0" applyBorder="0" applyAlignment="0" applyProtection="0"/>
    <xf numFmtId="0" fontId="89" fillId="4" borderId="0" applyNumberFormat="0" applyBorder="0" applyAlignment="0" applyProtection="0"/>
    <xf numFmtId="0" fontId="8" fillId="0" borderId="0"/>
    <xf numFmtId="0" fontId="8" fillId="0" borderId="0"/>
  </cellStyleXfs>
  <cellXfs count="337">
    <xf numFmtId="0" fontId="0" fillId="0" borderId="0" xfId="0"/>
    <xf numFmtId="49" fontId="4" fillId="0" borderId="0" xfId="525" applyNumberFormat="1" applyFont="1" applyAlignment="1">
      <alignment horizontal="center"/>
    </xf>
    <xf numFmtId="49" fontId="4" fillId="0" borderId="0" xfId="525" applyNumberFormat="1" applyFont="1"/>
    <xf numFmtId="49" fontId="4" fillId="0" borderId="0" xfId="525" applyNumberFormat="1" applyFont="1" applyAlignment="1">
      <alignment horizontal="left"/>
    </xf>
    <xf numFmtId="49" fontId="5" fillId="0" borderId="10" xfId="525" applyNumberFormat="1" applyFont="1" applyBorder="1" applyAlignment="1">
      <alignment horizontal="center"/>
    </xf>
    <xf numFmtId="49" fontId="5" fillId="0" borderId="16" xfId="525" applyNumberFormat="1" applyFont="1" applyBorder="1" applyAlignment="1">
      <alignment horizontal="right"/>
    </xf>
    <xf numFmtId="49" fontId="5" fillId="0" borderId="17" xfId="525" applyNumberFormat="1" applyFont="1" applyBorder="1" applyAlignment="1">
      <alignment horizontal="left"/>
    </xf>
    <xf numFmtId="49" fontId="5" fillId="0" borderId="10" xfId="525" applyNumberFormat="1" applyFont="1" applyBorder="1"/>
    <xf numFmtId="49" fontId="5" fillId="0" borderId="10" xfId="525" applyNumberFormat="1" applyFont="1" applyBorder="1" applyAlignment="1">
      <alignment horizontal="left"/>
    </xf>
    <xf numFmtId="49" fontId="5" fillId="0" borderId="0" xfId="525" applyNumberFormat="1" applyFont="1"/>
    <xf numFmtId="49" fontId="6" fillId="0" borderId="10" xfId="525" applyNumberFormat="1" applyFont="1" applyBorder="1" applyAlignment="1">
      <alignment horizontal="center"/>
    </xf>
    <xf numFmtId="49" fontId="6" fillId="0" borderId="10" xfId="0" applyNumberFormat="1" applyFont="1" applyBorder="1"/>
    <xf numFmtId="49" fontId="6" fillId="0" borderId="10" xfId="0" applyNumberFormat="1" applyFont="1" applyBorder="1" applyAlignment="1">
      <alignment horizontal="center"/>
    </xf>
    <xf numFmtId="49" fontId="6" fillId="0" borderId="0" xfId="525" applyNumberFormat="1" applyFont="1"/>
    <xf numFmtId="49" fontId="6" fillId="0" borderId="0" xfId="525" applyNumberFormat="1" applyFont="1" applyAlignment="1">
      <alignment horizontal="center"/>
    </xf>
    <xf numFmtId="49" fontId="7" fillId="0" borderId="0" xfId="1359" applyNumberFormat="1" applyFont="1" applyAlignment="1">
      <alignment horizontal="center"/>
    </xf>
    <xf numFmtId="49" fontId="7" fillId="0" borderId="0" xfId="1359" applyNumberFormat="1" applyFont="1"/>
    <xf numFmtId="49" fontId="6" fillId="0" borderId="0" xfId="525" applyNumberFormat="1" applyFont="1" applyAlignment="1">
      <alignment horizontal="left"/>
    </xf>
    <xf numFmtId="49" fontId="6" fillId="0" borderId="10" xfId="525" applyNumberFormat="1" applyFont="1" applyBorder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6" fillId="0" borderId="10" xfId="525" applyNumberFormat="1" applyFont="1" applyBorder="1" applyAlignment="1">
      <alignment horizontal="left"/>
    </xf>
    <xf numFmtId="49" fontId="11" fillId="0" borderId="10" xfId="0" applyNumberFormat="1" applyFont="1" applyBorder="1" applyAlignment="1">
      <alignment horizontal="left"/>
    </xf>
    <xf numFmtId="49" fontId="5" fillId="0" borderId="0" xfId="525" applyNumberFormat="1" applyFont="1" applyAlignment="1">
      <alignment horizontal="left"/>
    </xf>
    <xf numFmtId="49" fontId="5" fillId="0" borderId="0" xfId="525" applyNumberFormat="1" applyFont="1" applyAlignment="1">
      <alignment horizontal="center"/>
    </xf>
    <xf numFmtId="0" fontId="11" fillId="0" borderId="0" xfId="1360" applyFont="1"/>
    <xf numFmtId="0" fontId="11" fillId="0" borderId="0" xfId="1360" applyFont="1" applyAlignment="1">
      <alignment horizontal="center"/>
    </xf>
    <xf numFmtId="0" fontId="12" fillId="0" borderId="0" xfId="1360" applyFont="1"/>
    <xf numFmtId="49" fontId="6" fillId="0" borderId="10" xfId="542" applyNumberFormat="1" applyFont="1" applyBorder="1" applyAlignment="1">
      <alignment horizontal="left"/>
    </xf>
    <xf numFmtId="49" fontId="3" fillId="0" borderId="0" xfId="0" applyNumberFormat="1" applyFont="1"/>
    <xf numFmtId="49" fontId="6" fillId="0" borderId="0" xfId="525" applyNumberFormat="1" applyFont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left"/>
    </xf>
    <xf numFmtId="49" fontId="10" fillId="0" borderId="0" xfId="525" applyNumberFormat="1" applyFont="1" applyAlignment="1">
      <alignment horizontal="center"/>
    </xf>
    <xf numFmtId="49" fontId="10" fillId="0" borderId="0" xfId="525" applyNumberFormat="1" applyFont="1"/>
    <xf numFmtId="49" fontId="10" fillId="0" borderId="0" xfId="525" applyNumberFormat="1" applyFont="1" applyAlignment="1">
      <alignment horizontal="left"/>
    </xf>
    <xf numFmtId="49" fontId="6" fillId="0" borderId="10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right"/>
    </xf>
    <xf numFmtId="49" fontId="16" fillId="0" borderId="0" xfId="525" applyNumberFormat="1" applyFont="1" applyAlignment="1">
      <alignment horizontal="left"/>
    </xf>
    <xf numFmtId="49" fontId="6" fillId="0" borderId="14" xfId="525" applyNumberFormat="1" applyFont="1" applyBorder="1" applyAlignment="1">
      <alignment horizontal="left"/>
    </xf>
    <xf numFmtId="49" fontId="5" fillId="0" borderId="0" xfId="525" applyNumberFormat="1" applyFont="1" applyAlignment="1">
      <alignment horizontal="right"/>
    </xf>
    <xf numFmtId="49" fontId="16" fillId="0" borderId="0" xfId="525" applyNumberFormat="1" applyFont="1"/>
    <xf numFmtId="49" fontId="16" fillId="0" borderId="0" xfId="525" applyNumberFormat="1" applyFont="1" applyAlignment="1">
      <alignment horizontal="center"/>
    </xf>
    <xf numFmtId="49" fontId="17" fillId="0" borderId="0" xfId="525" applyNumberFormat="1" applyFont="1"/>
    <xf numFmtId="49" fontId="6" fillId="0" borderId="19" xfId="525" applyNumberFormat="1" applyFont="1" applyBorder="1" applyAlignment="1">
      <alignment horizontal="left"/>
    </xf>
    <xf numFmtId="49" fontId="11" fillId="0" borderId="0" xfId="0" applyNumberFormat="1" applyFont="1" applyAlignment="1">
      <alignment horizontal="center"/>
    </xf>
    <xf numFmtId="49" fontId="6" fillId="0" borderId="0" xfId="542" applyNumberFormat="1" applyFont="1" applyAlignment="1">
      <alignment horizontal="left"/>
    </xf>
    <xf numFmtId="49" fontId="20" fillId="0" borderId="0" xfId="525" applyNumberFormat="1" applyFont="1" applyAlignment="1">
      <alignment horizontal="center"/>
    </xf>
    <xf numFmtId="49" fontId="18" fillId="0" borderId="0" xfId="525" applyNumberFormat="1" applyFont="1"/>
    <xf numFmtId="0" fontId="0" fillId="0" borderId="10" xfId="0" applyBorder="1"/>
    <xf numFmtId="0" fontId="6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left"/>
    </xf>
    <xf numFmtId="14" fontId="6" fillId="0" borderId="10" xfId="0" applyNumberFormat="1" applyFont="1" applyBorder="1" applyAlignment="1">
      <alignment horizontal="left"/>
    </xf>
    <xf numFmtId="49" fontId="20" fillId="0" borderId="0" xfId="525" applyNumberFormat="1" applyFont="1" applyAlignment="1">
      <alignment horizontal="left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0" fillId="0" borderId="10" xfId="0" applyBorder="1" applyAlignment="1">
      <alignment horizontal="center"/>
    </xf>
    <xf numFmtId="49" fontId="6" fillId="0" borderId="10" xfId="816" applyNumberFormat="1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49" fontId="5" fillId="0" borderId="20" xfId="525" applyNumberFormat="1" applyFont="1" applyBorder="1" applyAlignment="1">
      <alignment horizontal="center"/>
    </xf>
    <xf numFmtId="49" fontId="5" fillId="0" borderId="21" xfId="525" applyNumberFormat="1" applyFont="1" applyBorder="1" applyAlignment="1">
      <alignment horizontal="left"/>
    </xf>
    <xf numFmtId="49" fontId="5" fillId="0" borderId="22" xfId="525" applyNumberFormat="1" applyFont="1" applyBorder="1" applyAlignment="1">
      <alignment horizontal="center"/>
    </xf>
    <xf numFmtId="49" fontId="5" fillId="0" borderId="23" xfId="525" applyNumberFormat="1" applyFont="1" applyBorder="1"/>
    <xf numFmtId="49" fontId="5" fillId="0" borderId="23" xfId="525" applyNumberFormat="1" applyFont="1" applyBorder="1" applyAlignment="1">
      <alignment horizontal="center"/>
    </xf>
    <xf numFmtId="49" fontId="5" fillId="0" borderId="24" xfId="525" applyNumberFormat="1" applyFont="1" applyBorder="1" applyAlignment="1">
      <alignment horizontal="left"/>
    </xf>
    <xf numFmtId="49" fontId="6" fillId="0" borderId="25" xfId="525" applyNumberFormat="1" applyFont="1" applyBorder="1" applyAlignment="1">
      <alignment horizontal="center"/>
    </xf>
    <xf numFmtId="49" fontId="6" fillId="0" borderId="26" xfId="525" applyNumberFormat="1" applyFont="1" applyBorder="1" applyAlignment="1">
      <alignment horizontal="center"/>
    </xf>
    <xf numFmtId="49" fontId="6" fillId="0" borderId="0" xfId="525" applyNumberFormat="1" applyFont="1" applyAlignment="1">
      <alignment horizontal="left" vertical="center"/>
    </xf>
    <xf numFmtId="0" fontId="2" fillId="0" borderId="0" xfId="0" applyFont="1"/>
    <xf numFmtId="0" fontId="4" fillId="0" borderId="0" xfId="0" applyFont="1"/>
    <xf numFmtId="49" fontId="4" fillId="0" borderId="10" xfId="525" applyNumberFormat="1" applyFont="1" applyBorder="1"/>
    <xf numFmtId="0" fontId="4" fillId="0" borderId="10" xfId="0" applyFont="1" applyBorder="1" applyAlignment="1">
      <alignment horizontal="left"/>
    </xf>
    <xf numFmtId="49" fontId="9" fillId="0" borderId="0" xfId="525" applyNumberFormat="1" applyFont="1"/>
    <xf numFmtId="49" fontId="9" fillId="0" borderId="0" xfId="525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4" fillId="0" borderId="10" xfId="0" applyNumberFormat="1" applyFont="1" applyBorder="1" applyAlignment="1">
      <alignment horizontal="left"/>
    </xf>
    <xf numFmtId="49" fontId="4" fillId="0" borderId="10" xfId="525" applyNumberFormat="1" applyFont="1" applyBorder="1" applyAlignment="1">
      <alignment horizontal="left"/>
    </xf>
    <xf numFmtId="2" fontId="6" fillId="0" borderId="10" xfId="0" applyNumberFormat="1" applyFont="1" applyBorder="1" applyAlignment="1">
      <alignment horizontal="left"/>
    </xf>
    <xf numFmtId="0" fontId="90" fillId="0" borderId="0" xfId="0" applyFont="1" applyAlignment="1">
      <alignment horizontal="left"/>
    </xf>
    <xf numFmtId="0" fontId="90" fillId="0" borderId="10" xfId="0" applyFont="1" applyBorder="1" applyAlignment="1">
      <alignment horizontal="left"/>
    </xf>
    <xf numFmtId="49" fontId="6" fillId="0" borderId="10" xfId="1359" applyNumberFormat="1" applyFont="1" applyBorder="1" applyAlignment="1">
      <alignment horizontal="left"/>
    </xf>
    <xf numFmtId="49" fontId="20" fillId="0" borderId="10" xfId="525" applyNumberFormat="1" applyFont="1" applyBorder="1" applyAlignment="1">
      <alignment horizontal="left"/>
    </xf>
    <xf numFmtId="14" fontId="90" fillId="0" borderId="10" xfId="0" applyNumberFormat="1" applyFont="1" applyBorder="1" applyAlignment="1">
      <alignment horizontal="left"/>
    </xf>
    <xf numFmtId="49" fontId="6" fillId="0" borderId="10" xfId="816" applyNumberFormat="1" applyFont="1" applyBorder="1"/>
    <xf numFmtId="49" fontId="20" fillId="0" borderId="0" xfId="525" applyNumberFormat="1" applyFont="1"/>
    <xf numFmtId="49" fontId="5" fillId="0" borderId="21" xfId="525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5" fillId="0" borderId="25" xfId="525" applyNumberFormat="1" applyFont="1" applyBorder="1" applyAlignment="1">
      <alignment horizontal="center"/>
    </xf>
    <xf numFmtId="49" fontId="5" fillId="0" borderId="14" xfId="525" applyNumberFormat="1" applyFont="1" applyBorder="1" applyAlignment="1">
      <alignment horizontal="left"/>
    </xf>
    <xf numFmtId="49" fontId="5" fillId="0" borderId="19" xfId="525" applyNumberFormat="1" applyFont="1" applyBorder="1" applyAlignment="1">
      <alignment horizontal="center"/>
    </xf>
    <xf numFmtId="49" fontId="5" fillId="0" borderId="27" xfId="525" applyNumberFormat="1" applyFont="1" applyBorder="1" applyAlignment="1">
      <alignment horizontal="left"/>
    </xf>
    <xf numFmtId="2" fontId="6" fillId="0" borderId="0" xfId="525" applyNumberFormat="1" applyFont="1" applyAlignment="1">
      <alignment horizontal="left"/>
    </xf>
    <xf numFmtId="0" fontId="92" fillId="0" borderId="0" xfId="0" applyFont="1" applyAlignment="1">
      <alignment horizontal="left"/>
    </xf>
    <xf numFmtId="0" fontId="13" fillId="0" borderId="0" xfId="0" applyFont="1"/>
    <xf numFmtId="49" fontId="5" fillId="0" borderId="0" xfId="0" applyNumberFormat="1" applyFont="1" applyAlignment="1">
      <alignment horizontal="left"/>
    </xf>
    <xf numFmtId="0" fontId="12" fillId="0" borderId="0" xfId="0" applyFont="1"/>
    <xf numFmtId="0" fontId="94" fillId="0" borderId="0" xfId="0" applyFont="1"/>
    <xf numFmtId="49" fontId="9" fillId="0" borderId="10" xfId="0" applyNumberFormat="1" applyFont="1" applyBorder="1" applyAlignment="1">
      <alignment horizontal="center"/>
    </xf>
    <xf numFmtId="49" fontId="4" fillId="0" borderId="10" xfId="525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 vertical="center"/>
    </xf>
    <xf numFmtId="49" fontId="5" fillId="0" borderId="18" xfId="525" applyNumberFormat="1" applyFont="1" applyBorder="1" applyAlignment="1">
      <alignment horizontal="center"/>
    </xf>
    <xf numFmtId="49" fontId="5" fillId="0" borderId="18" xfId="525" applyNumberFormat="1" applyFont="1" applyBorder="1"/>
    <xf numFmtId="49" fontId="5" fillId="0" borderId="18" xfId="525" applyNumberFormat="1" applyFont="1" applyBorder="1" applyAlignment="1">
      <alignment horizontal="left"/>
    </xf>
    <xf numFmtId="0" fontId="90" fillId="0" borderId="0" xfId="0" applyFont="1"/>
    <xf numFmtId="0" fontId="11" fillId="0" borderId="0" xfId="0" applyFont="1"/>
    <xf numFmtId="0" fontId="9" fillId="0" borderId="0" xfId="0" applyFont="1" applyAlignment="1">
      <alignment horizontal="left"/>
    </xf>
    <xf numFmtId="49" fontId="9" fillId="0" borderId="10" xfId="0" applyNumberFormat="1" applyFont="1" applyBorder="1" applyAlignment="1">
      <alignment horizontal="center" vertical="center"/>
    </xf>
    <xf numFmtId="49" fontId="9" fillId="0" borderId="10" xfId="525" applyNumberFormat="1" applyFont="1" applyBorder="1" applyAlignment="1">
      <alignment horizontal="center"/>
    </xf>
    <xf numFmtId="0" fontId="9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49" fontId="5" fillId="0" borderId="23" xfId="525" applyNumberFormat="1" applyFont="1" applyBorder="1" applyAlignment="1">
      <alignment horizontal="center" vertical="center"/>
    </xf>
    <xf numFmtId="49" fontId="5" fillId="0" borderId="0" xfId="525" applyNumberFormat="1" applyFont="1" applyAlignment="1">
      <alignment horizontal="center" vertical="center"/>
    </xf>
    <xf numFmtId="49" fontId="18" fillId="0" borderId="0" xfId="525" applyNumberFormat="1" applyFont="1" applyAlignment="1">
      <alignment horizontal="center" vertical="center"/>
    </xf>
    <xf numFmtId="49" fontId="10" fillId="0" borderId="0" xfId="525" applyNumberFormat="1" applyFont="1" applyAlignment="1">
      <alignment horizontal="center" vertical="center"/>
    </xf>
    <xf numFmtId="49" fontId="16" fillId="0" borderId="0" xfId="525" applyNumberFormat="1" applyFont="1" applyAlignment="1">
      <alignment horizontal="center" vertical="center"/>
    </xf>
    <xf numFmtId="49" fontId="6" fillId="0" borderId="10" xfId="525" applyNumberFormat="1" applyFont="1" applyBorder="1" applyAlignment="1">
      <alignment horizontal="center" vertical="center"/>
    </xf>
    <xf numFmtId="49" fontId="6" fillId="0" borderId="0" xfId="525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96" fillId="0" borderId="0" xfId="525" applyNumberFormat="1" applyFont="1" applyAlignment="1">
      <alignment horizontal="center" vertical="center"/>
    </xf>
    <xf numFmtId="49" fontId="23" fillId="0" borderId="0" xfId="525" applyNumberFormat="1" applyFont="1" applyAlignment="1">
      <alignment horizontal="center" vertical="center"/>
    </xf>
    <xf numFmtId="49" fontId="97" fillId="0" borderId="23" xfId="525" applyNumberFormat="1" applyFont="1" applyBorder="1" applyAlignment="1">
      <alignment horizontal="center" vertical="center"/>
    </xf>
    <xf numFmtId="49" fontId="20" fillId="0" borderId="10" xfId="525" applyNumberFormat="1" applyFont="1" applyBorder="1" applyAlignment="1">
      <alignment horizontal="center" vertical="center"/>
    </xf>
    <xf numFmtId="49" fontId="97" fillId="0" borderId="0" xfId="525" applyNumberFormat="1" applyFont="1" applyAlignment="1">
      <alignment horizontal="center" vertical="center"/>
    </xf>
    <xf numFmtId="49" fontId="20" fillId="0" borderId="0" xfId="525" applyNumberFormat="1" applyFont="1" applyAlignment="1">
      <alignment horizontal="center" vertical="center"/>
    </xf>
    <xf numFmtId="49" fontId="4" fillId="0" borderId="0" xfId="525" applyNumberFormat="1" applyFont="1" applyAlignment="1">
      <alignment horizontal="center" vertical="center"/>
    </xf>
    <xf numFmtId="49" fontId="5" fillId="0" borderId="10" xfId="525" applyNumberFormat="1" applyFont="1" applyBorder="1" applyAlignment="1">
      <alignment horizontal="center" vertical="center"/>
    </xf>
    <xf numFmtId="49" fontId="12" fillId="0" borderId="0" xfId="1360" applyNumberFormat="1" applyFont="1"/>
    <xf numFmtId="0" fontId="11" fillId="0" borderId="0" xfId="262" applyFont="1" applyAlignment="1">
      <alignment horizontal="left"/>
    </xf>
    <xf numFmtId="49" fontId="13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49" fontId="13" fillId="0" borderId="0" xfId="525" applyNumberFormat="1" applyFont="1" applyAlignment="1">
      <alignment horizontal="right"/>
    </xf>
    <xf numFmtId="184" fontId="18" fillId="0" borderId="0" xfId="525" applyNumberFormat="1" applyFont="1"/>
    <xf numFmtId="184" fontId="10" fillId="0" borderId="0" xfId="525" applyNumberFormat="1" applyFont="1"/>
    <xf numFmtId="184" fontId="16" fillId="0" borderId="0" xfId="525" applyNumberFormat="1" applyFont="1"/>
    <xf numFmtId="184" fontId="5" fillId="0" borderId="0" xfId="525" applyNumberFormat="1" applyFont="1"/>
    <xf numFmtId="184" fontId="5" fillId="0" borderId="23" xfId="525" applyNumberFormat="1" applyFont="1" applyBorder="1"/>
    <xf numFmtId="184" fontId="6" fillId="0" borderId="0" xfId="0" applyNumberFormat="1" applyFont="1" applyAlignment="1">
      <alignment horizontal="left"/>
    </xf>
    <xf numFmtId="184" fontId="6" fillId="0" borderId="0" xfId="525" applyNumberFormat="1" applyFont="1"/>
    <xf numFmtId="184" fontId="5" fillId="0" borderId="10" xfId="525" applyNumberFormat="1" applyFont="1" applyBorder="1"/>
    <xf numFmtId="184" fontId="6" fillId="0" borderId="0" xfId="525" applyNumberFormat="1" applyFont="1" applyAlignment="1">
      <alignment horizontal="left"/>
    </xf>
    <xf numFmtId="184" fontId="4" fillId="0" borderId="0" xfId="525" applyNumberFormat="1" applyFont="1"/>
    <xf numFmtId="184" fontId="4" fillId="0" borderId="0" xfId="525" applyNumberFormat="1" applyFont="1" applyAlignment="1">
      <alignment horizontal="left"/>
    </xf>
    <xf numFmtId="184" fontId="16" fillId="0" borderId="0" xfId="525" applyNumberFormat="1" applyFont="1" applyAlignment="1">
      <alignment horizontal="left"/>
    </xf>
    <xf numFmtId="184" fontId="5" fillId="0" borderId="0" xfId="525" applyNumberFormat="1" applyFont="1" applyAlignment="1">
      <alignment horizontal="left"/>
    </xf>
    <xf numFmtId="184" fontId="3" fillId="0" borderId="0" xfId="0" applyNumberFormat="1" applyFont="1" applyAlignment="1">
      <alignment horizontal="left"/>
    </xf>
    <xf numFmtId="184" fontId="6" fillId="0" borderId="0" xfId="0" applyNumberFormat="1" applyFont="1" applyAlignment="1">
      <alignment horizontal="right"/>
    </xf>
    <xf numFmtId="184" fontId="6" fillId="0" borderId="0" xfId="0" applyNumberFormat="1" applyFont="1"/>
    <xf numFmtId="184" fontId="17" fillId="0" borderId="0" xfId="525" applyNumberFormat="1" applyFont="1" applyAlignment="1">
      <alignment horizontal="left"/>
    </xf>
    <xf numFmtId="184" fontId="11" fillId="0" borderId="0" xfId="1360" applyNumberFormat="1" applyFont="1" applyAlignment="1">
      <alignment horizontal="center"/>
    </xf>
    <xf numFmtId="184" fontId="5" fillId="0" borderId="18" xfId="525" applyNumberFormat="1" applyFont="1" applyBorder="1"/>
    <xf numFmtId="184" fontId="3" fillId="0" borderId="0" xfId="0" applyNumberFormat="1" applyFont="1"/>
    <xf numFmtId="184" fontId="0" fillId="0" borderId="0" xfId="0" applyNumberFormat="1"/>
    <xf numFmtId="184" fontId="18" fillId="0" borderId="0" xfId="525" applyNumberFormat="1" applyFont="1" applyAlignment="1">
      <alignment horizontal="center" vertical="center"/>
    </xf>
    <xf numFmtId="184" fontId="10" fillId="0" borderId="0" xfId="525" applyNumberFormat="1" applyFont="1" applyAlignment="1">
      <alignment horizontal="center" vertical="center"/>
    </xf>
    <xf numFmtId="184" fontId="16" fillId="0" borderId="0" xfId="525" applyNumberFormat="1" applyFont="1" applyAlignment="1">
      <alignment horizontal="center" vertical="center"/>
    </xf>
    <xf numFmtId="184" fontId="6" fillId="0" borderId="0" xfId="525" applyNumberFormat="1" applyFont="1" applyAlignment="1">
      <alignment horizontal="center" vertical="center"/>
    </xf>
    <xf numFmtId="184" fontId="5" fillId="0" borderId="10" xfId="525" applyNumberFormat="1" applyFont="1" applyBorder="1" applyAlignment="1">
      <alignment horizontal="center" vertical="center"/>
    </xf>
    <xf numFmtId="184" fontId="11" fillId="0" borderId="0" xfId="0" applyNumberFormat="1" applyFont="1" applyAlignment="1">
      <alignment horizontal="center" vertical="center"/>
    </xf>
    <xf numFmtId="184" fontId="6" fillId="0" borderId="0" xfId="0" applyNumberFormat="1" applyFont="1" applyAlignment="1">
      <alignment horizontal="center" vertical="center"/>
    </xf>
    <xf numFmtId="184" fontId="11" fillId="0" borderId="0" xfId="1360" applyNumberFormat="1" applyFont="1" applyAlignment="1">
      <alignment horizontal="center" vertical="center"/>
    </xf>
    <xf numFmtId="184" fontId="5" fillId="0" borderId="0" xfId="525" applyNumberFormat="1" applyFont="1" applyAlignment="1">
      <alignment horizontal="center" vertical="center"/>
    </xf>
    <xf numFmtId="184" fontId="5" fillId="0" borderId="23" xfId="525" applyNumberFormat="1" applyFont="1" applyBorder="1" applyAlignment="1">
      <alignment horizontal="center" vertical="center"/>
    </xf>
    <xf numFmtId="49" fontId="10" fillId="0" borderId="0" xfId="525" applyNumberFormat="1" applyFont="1" applyAlignment="1">
      <alignment horizontal="left" vertical="center"/>
    </xf>
    <xf numFmtId="49" fontId="5" fillId="0" borderId="21" xfId="525" applyNumberFormat="1" applyFont="1" applyBorder="1" applyAlignment="1">
      <alignment horizontal="left" vertical="center"/>
    </xf>
    <xf numFmtId="184" fontId="5" fillId="0" borderId="0" xfId="525" applyNumberFormat="1" applyFont="1" applyAlignment="1">
      <alignment horizontal="right"/>
    </xf>
    <xf numFmtId="49" fontId="16" fillId="0" borderId="0" xfId="525" applyNumberFormat="1" applyFont="1" applyAlignment="1">
      <alignment horizontal="left" vertical="center"/>
    </xf>
    <xf numFmtId="49" fontId="13" fillId="0" borderId="10" xfId="1455" applyNumberFormat="1" applyFont="1" applyBorder="1" applyAlignment="1">
      <alignment horizontal="left"/>
    </xf>
    <xf numFmtId="49" fontId="13" fillId="0" borderId="14" xfId="1455" applyNumberFormat="1" applyFont="1" applyBorder="1" applyAlignment="1">
      <alignment horizontal="left" vertical="center"/>
    </xf>
    <xf numFmtId="49" fontId="13" fillId="0" borderId="19" xfId="1455" applyNumberFormat="1" applyFont="1" applyBorder="1" applyAlignment="1">
      <alignment horizontal="left" vertical="center"/>
    </xf>
    <xf numFmtId="49" fontId="19" fillId="0" borderId="10" xfId="1455" applyNumberFormat="1" applyFont="1" applyBorder="1" applyAlignment="1">
      <alignment horizontal="left"/>
    </xf>
    <xf numFmtId="184" fontId="13" fillId="0" borderId="10" xfId="1455" applyNumberFormat="1" applyFont="1" applyBorder="1" applyAlignment="1">
      <alignment horizontal="center"/>
    </xf>
    <xf numFmtId="49" fontId="95" fillId="0" borderId="10" xfId="1455" applyNumberFormat="1" applyFont="1" applyBorder="1" applyAlignment="1">
      <alignment horizontal="center"/>
    </xf>
    <xf numFmtId="184" fontId="5" fillId="0" borderId="10" xfId="0" applyNumberFormat="1" applyFont="1" applyBorder="1" applyAlignment="1">
      <alignment horizontal="left"/>
    </xf>
    <xf numFmtId="49" fontId="5" fillId="0" borderId="10" xfId="0" applyNumberFormat="1" applyFont="1" applyBorder="1" applyAlignment="1">
      <alignment horizontal="center" vertical="center"/>
    </xf>
    <xf numFmtId="49" fontId="97" fillId="0" borderId="10" xfId="0" applyNumberFormat="1" applyFont="1" applyBorder="1" applyAlignment="1">
      <alignment horizontal="center" vertical="center"/>
    </xf>
    <xf numFmtId="49" fontId="13" fillId="0" borderId="10" xfId="1455" applyNumberFormat="1" applyFont="1" applyBorder="1" applyAlignment="1">
      <alignment horizontal="left" vertical="center"/>
    </xf>
    <xf numFmtId="49" fontId="95" fillId="0" borderId="10" xfId="0" applyNumberFormat="1" applyFont="1" applyBorder="1" applyAlignment="1">
      <alignment horizontal="center" vertical="center"/>
    </xf>
    <xf numFmtId="168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16" fillId="0" borderId="10" xfId="525" applyNumberFormat="1" applyFont="1" applyBorder="1" applyAlignment="1">
      <alignment horizontal="center" vertical="center"/>
    </xf>
    <xf numFmtId="0" fontId="95" fillId="0" borderId="10" xfId="0" applyFont="1" applyBorder="1" applyAlignment="1">
      <alignment horizontal="center"/>
    </xf>
    <xf numFmtId="49" fontId="11" fillId="0" borderId="0" xfId="816" applyNumberFormat="1" applyFont="1"/>
    <xf numFmtId="49" fontId="11" fillId="0" borderId="0" xfId="816" applyNumberFormat="1" applyFont="1" applyAlignment="1">
      <alignment horizontal="center"/>
    </xf>
    <xf numFmtId="184" fontId="11" fillId="0" borderId="0" xfId="816" applyNumberFormat="1" applyFont="1"/>
    <xf numFmtId="49" fontId="11" fillId="0" borderId="10" xfId="816" applyNumberFormat="1" applyFont="1" applyBorder="1"/>
    <xf numFmtId="49" fontId="9" fillId="0" borderId="10" xfId="816" applyNumberFormat="1" applyFont="1" applyBorder="1" applyAlignment="1">
      <alignment horizontal="center"/>
    </xf>
    <xf numFmtId="49" fontId="11" fillId="0" borderId="14" xfId="816" applyNumberFormat="1" applyFont="1" applyBorder="1" applyAlignment="1">
      <alignment horizontal="center"/>
    </xf>
    <xf numFmtId="49" fontId="11" fillId="0" borderId="10" xfId="816" applyNumberFormat="1" applyFont="1" applyBorder="1" applyAlignment="1">
      <alignment horizontal="center"/>
    </xf>
    <xf numFmtId="49" fontId="11" fillId="0" borderId="18" xfId="816" applyNumberFormat="1" applyFont="1" applyBorder="1" applyAlignment="1">
      <alignment horizontal="center"/>
    </xf>
    <xf numFmtId="49" fontId="11" fillId="0" borderId="28" xfId="816" applyNumberFormat="1" applyFont="1" applyBorder="1" applyAlignment="1">
      <alignment horizontal="center"/>
    </xf>
    <xf numFmtId="184" fontId="11" fillId="0" borderId="18" xfId="816" applyNumberFormat="1" applyFont="1" applyBorder="1" applyAlignment="1">
      <alignment horizontal="center"/>
    </xf>
    <xf numFmtId="49" fontId="11" fillId="0" borderId="17" xfId="816" applyNumberFormat="1" applyFont="1" applyBorder="1" applyAlignment="1">
      <alignment horizontal="left"/>
    </xf>
    <xf numFmtId="49" fontId="11" fillId="0" borderId="16" xfId="816" applyNumberFormat="1" applyFont="1" applyBorder="1" applyAlignment="1">
      <alignment horizontal="right"/>
    </xf>
    <xf numFmtId="49" fontId="11" fillId="0" borderId="19" xfId="816" applyNumberFormat="1" applyFont="1" applyBorder="1" applyAlignment="1">
      <alignment horizontal="center"/>
    </xf>
    <xf numFmtId="49" fontId="17" fillId="0" borderId="8" xfId="816" applyNumberFormat="1" applyFont="1" applyBorder="1" applyAlignment="1">
      <alignment horizontal="center"/>
    </xf>
    <xf numFmtId="49" fontId="20" fillId="0" borderId="0" xfId="816" applyNumberFormat="1" applyFont="1"/>
    <xf numFmtId="49" fontId="11" fillId="0" borderId="0" xfId="816" applyNumberFormat="1" applyFont="1" applyAlignment="1">
      <alignment horizontal="right"/>
    </xf>
    <xf numFmtId="49" fontId="10" fillId="0" borderId="0" xfId="816" applyNumberFormat="1" applyFont="1" applyAlignment="1">
      <alignment horizontal="center"/>
    </xf>
    <xf numFmtId="49" fontId="10" fillId="0" borderId="0" xfId="816" applyNumberFormat="1" applyFont="1"/>
    <xf numFmtId="49" fontId="23" fillId="0" borderId="0" xfId="816" applyNumberFormat="1" applyFont="1"/>
    <xf numFmtId="49" fontId="23" fillId="0" borderId="0" xfId="525" applyNumberFormat="1" applyFont="1" applyAlignment="1">
      <alignment horizontal="left"/>
    </xf>
    <xf numFmtId="184" fontId="23" fillId="0" borderId="0" xfId="525" applyNumberFormat="1" applyFont="1"/>
    <xf numFmtId="49" fontId="23" fillId="0" borderId="0" xfId="525" applyNumberFormat="1" applyFont="1"/>
    <xf numFmtId="2" fontId="11" fillId="0" borderId="10" xfId="1456" applyNumberFormat="1" applyFont="1" applyBorder="1" applyAlignment="1">
      <alignment horizontal="center" vertical="center"/>
    </xf>
    <xf numFmtId="49" fontId="4" fillId="0" borderId="14" xfId="816" applyNumberFormat="1" applyFont="1" applyBorder="1" applyAlignment="1">
      <alignment horizontal="center"/>
    </xf>
    <xf numFmtId="2" fontId="9" fillId="0" borderId="10" xfId="816" applyNumberFormat="1" applyFont="1" applyBorder="1" applyAlignment="1">
      <alignment horizontal="center"/>
    </xf>
    <xf numFmtId="2" fontId="101" fillId="0" borderId="10" xfId="1456" applyNumberFormat="1" applyFont="1" applyBorder="1" applyAlignment="1">
      <alignment horizontal="center" vertical="center"/>
    </xf>
    <xf numFmtId="184" fontId="11" fillId="0" borderId="10" xfId="816" applyNumberFormat="1" applyFont="1" applyBorder="1" applyAlignment="1">
      <alignment horizontal="center"/>
    </xf>
    <xf numFmtId="49" fontId="11" fillId="0" borderId="0" xfId="816" applyNumberFormat="1" applyFont="1" applyAlignment="1">
      <alignment horizontal="left"/>
    </xf>
    <xf numFmtId="49" fontId="20" fillId="0" borderId="0" xfId="816" applyNumberFormat="1" applyFont="1" applyAlignment="1">
      <alignment horizontal="center"/>
    </xf>
    <xf numFmtId="2" fontId="99" fillId="28" borderId="10" xfId="263" applyNumberFormat="1" applyFont="1" applyFill="1" applyBorder="1" applyAlignment="1">
      <alignment horizontal="center" vertical="center"/>
    </xf>
    <xf numFmtId="2" fontId="100" fillId="0" borderId="10" xfId="1456" applyNumberFormat="1" applyFont="1" applyBorder="1" applyAlignment="1">
      <alignment horizontal="center" vertical="center"/>
    </xf>
    <xf numFmtId="49" fontId="11" fillId="0" borderId="18" xfId="816" applyNumberFormat="1" applyFont="1" applyBorder="1" applyAlignment="1">
      <alignment horizontal="left"/>
    </xf>
    <xf numFmtId="49" fontId="17" fillId="0" borderId="18" xfId="816" applyNumberFormat="1" applyFont="1" applyBorder="1" applyAlignment="1">
      <alignment horizontal="center"/>
    </xf>
    <xf numFmtId="49" fontId="11" fillId="0" borderId="8" xfId="816" applyNumberFormat="1" applyFont="1" applyBorder="1" applyAlignment="1">
      <alignment horizontal="center"/>
    </xf>
    <xf numFmtId="49" fontId="9" fillId="0" borderId="0" xfId="816" applyNumberFormat="1" applyFont="1"/>
    <xf numFmtId="2" fontId="100" fillId="0" borderId="10" xfId="1456" applyNumberFormat="1" applyFont="1" applyBorder="1" applyAlignment="1">
      <alignment horizontal="center"/>
    </xf>
    <xf numFmtId="49" fontId="16" fillId="0" borderId="0" xfId="816" applyNumberFormat="1" applyFont="1" applyAlignment="1">
      <alignment horizontal="center"/>
    </xf>
    <xf numFmtId="49" fontId="5" fillId="0" borderId="10" xfId="0" applyNumberFormat="1" applyFont="1" applyBorder="1" applyAlignment="1">
      <alignment horizontal="left"/>
    </xf>
    <xf numFmtId="49" fontId="93" fillId="0" borderId="10" xfId="0" applyNumberFormat="1" applyFont="1" applyBorder="1" applyAlignment="1">
      <alignment horizontal="center" vertical="center"/>
    </xf>
    <xf numFmtId="49" fontId="93" fillId="0" borderId="10" xfId="0" applyNumberFormat="1" applyFont="1" applyBorder="1" applyAlignment="1">
      <alignment horizontal="left" vertical="center"/>
    </xf>
    <xf numFmtId="184" fontId="5" fillId="0" borderId="10" xfId="0" applyNumberFormat="1" applyFont="1" applyBorder="1" applyAlignment="1">
      <alignment horizontal="left" vertical="center"/>
    </xf>
    <xf numFmtId="0" fontId="11" fillId="0" borderId="14" xfId="0" applyFont="1" applyBorder="1" applyAlignment="1">
      <alignment horizontal="right"/>
    </xf>
    <xf numFmtId="0" fontId="17" fillId="0" borderId="19" xfId="0" applyFont="1" applyBorder="1" applyAlignment="1">
      <alignment horizontal="left"/>
    </xf>
    <xf numFmtId="49" fontId="95" fillId="0" borderId="10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left"/>
    </xf>
    <xf numFmtId="0" fontId="13" fillId="0" borderId="14" xfId="0" applyFont="1" applyBorder="1" applyAlignment="1">
      <alignment horizontal="right"/>
    </xf>
    <xf numFmtId="0" fontId="95" fillId="0" borderId="19" xfId="0" applyFont="1" applyBorder="1" applyAlignment="1">
      <alignment horizontal="left"/>
    </xf>
    <xf numFmtId="0" fontId="92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97" fillId="0" borderId="19" xfId="0" applyFont="1" applyBorder="1" applyAlignment="1">
      <alignment horizontal="left"/>
    </xf>
    <xf numFmtId="49" fontId="97" fillId="0" borderId="19" xfId="0" applyNumberFormat="1" applyFont="1" applyBorder="1" applyAlignment="1">
      <alignment horizontal="left"/>
    </xf>
    <xf numFmtId="49" fontId="13" fillId="0" borderId="0" xfId="1455" applyNumberFormat="1" applyFont="1" applyAlignment="1">
      <alignment horizontal="left" vertical="center"/>
    </xf>
    <xf numFmtId="184" fontId="13" fillId="0" borderId="0" xfId="1455" applyNumberFormat="1" applyFont="1" applyAlignment="1">
      <alignment horizontal="center"/>
    </xf>
    <xf numFmtId="49" fontId="19" fillId="0" borderId="0" xfId="1455" applyNumberFormat="1" applyFont="1" applyAlignment="1">
      <alignment horizontal="left"/>
    </xf>
    <xf numFmtId="49" fontId="95" fillId="0" borderId="0" xfId="1455" applyNumberFormat="1" applyFont="1" applyAlignment="1">
      <alignment horizontal="center"/>
    </xf>
    <xf numFmtId="0" fontId="95" fillId="0" borderId="10" xfId="0" applyFont="1" applyBorder="1" applyAlignment="1">
      <alignment horizontal="center" vertical="center"/>
    </xf>
    <xf numFmtId="49" fontId="13" fillId="0" borderId="14" xfId="1455" applyNumberFormat="1" applyFont="1" applyBorder="1" applyAlignment="1">
      <alignment horizontal="right" vertical="center"/>
    </xf>
    <xf numFmtId="49" fontId="17" fillId="0" borderId="19" xfId="1455" applyNumberFormat="1" applyFont="1" applyBorder="1" applyAlignment="1">
      <alignment horizontal="left" vertical="center"/>
    </xf>
    <xf numFmtId="14" fontId="92" fillId="0" borderId="10" xfId="0" applyNumberFormat="1" applyFont="1" applyBorder="1" applyAlignment="1">
      <alignment horizontal="center"/>
    </xf>
    <xf numFmtId="49" fontId="17" fillId="0" borderId="10" xfId="525" applyNumberFormat="1" applyFont="1" applyBorder="1" applyAlignment="1">
      <alignment horizontal="center"/>
    </xf>
    <xf numFmtId="49" fontId="4" fillId="0" borderId="10" xfId="525" applyNumberFormat="1" applyFont="1" applyBorder="1" applyAlignment="1">
      <alignment horizontal="right"/>
    </xf>
    <xf numFmtId="184" fontId="6" fillId="0" borderId="10" xfId="525" applyNumberFormat="1" applyFont="1" applyBorder="1" applyAlignment="1">
      <alignment horizontal="left"/>
    </xf>
    <xf numFmtId="184" fontId="6" fillId="0" borderId="10" xfId="525" applyNumberFormat="1" applyFont="1" applyBorder="1"/>
    <xf numFmtId="49" fontId="95" fillId="0" borderId="19" xfId="1455" applyNumberFormat="1" applyFont="1" applyBorder="1" applyAlignment="1">
      <alignment horizontal="left" vertical="center"/>
    </xf>
    <xf numFmtId="184" fontId="13" fillId="0" borderId="10" xfId="1455" applyNumberFormat="1" applyFont="1" applyBorder="1" applyAlignment="1">
      <alignment horizontal="left"/>
    </xf>
    <xf numFmtId="49" fontId="17" fillId="0" borderId="10" xfId="816" applyNumberFormat="1" applyFont="1" applyBorder="1" applyAlignment="1">
      <alignment horizontal="center"/>
    </xf>
    <xf numFmtId="49" fontId="13" fillId="0" borderId="10" xfId="816" applyNumberFormat="1" applyFont="1" applyBorder="1" applyAlignment="1">
      <alignment horizontal="center"/>
    </xf>
    <xf numFmtId="49" fontId="13" fillId="0" borderId="10" xfId="816" applyNumberFormat="1" applyFont="1" applyBorder="1"/>
    <xf numFmtId="0" fontId="11" fillId="0" borderId="14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18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97" fillId="0" borderId="0" xfId="0" applyNumberFormat="1" applyFont="1" applyAlignment="1">
      <alignment horizontal="center" vertical="center"/>
    </xf>
    <xf numFmtId="49" fontId="13" fillId="0" borderId="0" xfId="1455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184" fontId="9" fillId="0" borderId="0" xfId="0" applyNumberFormat="1" applyFont="1" applyAlignment="1">
      <alignment horizontal="left"/>
    </xf>
    <xf numFmtId="49" fontId="9" fillId="0" borderId="0" xfId="525" applyNumberFormat="1" applyFont="1" applyAlignment="1">
      <alignment horizontal="center" vertical="center"/>
    </xf>
    <xf numFmtId="0" fontId="13" fillId="0" borderId="19" xfId="0" applyFont="1" applyBorder="1" applyAlignment="1">
      <alignment horizontal="left"/>
    </xf>
    <xf numFmtId="184" fontId="6" fillId="0" borderId="10" xfId="525" applyNumberFormat="1" applyFont="1" applyBorder="1" applyAlignment="1">
      <alignment horizontal="center" vertical="center"/>
    </xf>
    <xf numFmtId="49" fontId="9" fillId="0" borderId="0" xfId="525" applyNumberFormat="1" applyFont="1" applyAlignment="1">
      <alignment horizontal="left"/>
    </xf>
    <xf numFmtId="0" fontId="17" fillId="0" borderId="10" xfId="0" applyFont="1" applyBorder="1" applyAlignment="1">
      <alignment horizontal="left"/>
    </xf>
    <xf numFmtId="49" fontId="6" fillId="0" borderId="19" xfId="525" applyNumberFormat="1" applyFont="1" applyBorder="1"/>
    <xf numFmtId="49" fontId="9" fillId="0" borderId="25" xfId="525" applyNumberFormat="1" applyFont="1" applyBorder="1" applyAlignment="1">
      <alignment horizontal="center"/>
    </xf>
    <xf numFmtId="0" fontId="13" fillId="0" borderId="10" xfId="0" applyFont="1" applyBorder="1" applyAlignment="1">
      <alignment horizontal="right"/>
    </xf>
    <xf numFmtId="0" fontId="95" fillId="0" borderId="10" xfId="0" applyFont="1" applyBorder="1" applyAlignment="1">
      <alignment horizontal="left"/>
    </xf>
    <xf numFmtId="49" fontId="6" fillId="0" borderId="14" xfId="525" applyNumberFormat="1" applyFont="1" applyBorder="1"/>
    <xf numFmtId="0" fontId="11" fillId="0" borderId="10" xfId="0" applyFont="1" applyBorder="1" applyAlignment="1">
      <alignment horizontal="right"/>
    </xf>
    <xf numFmtId="49" fontId="5" fillId="0" borderId="14" xfId="525" applyNumberFormat="1" applyFont="1" applyBorder="1"/>
    <xf numFmtId="49" fontId="5" fillId="0" borderId="19" xfId="525" applyNumberFormat="1" applyFont="1" applyBorder="1"/>
    <xf numFmtId="0" fontId="0" fillId="29" borderId="10" xfId="0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105" fillId="0" borderId="10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180" fontId="0" fillId="0" borderId="10" xfId="0" applyNumberFormat="1" applyBorder="1" applyAlignment="1">
      <alignment horizontal="center"/>
    </xf>
    <xf numFmtId="180" fontId="8" fillId="0" borderId="10" xfId="0" applyNumberFormat="1" applyFont="1" applyBorder="1" applyAlignment="1">
      <alignment horizontal="center"/>
    </xf>
    <xf numFmtId="0" fontId="9" fillId="0" borderId="0" xfId="1455" applyFont="1" applyAlignment="1">
      <alignment horizontal="left"/>
    </xf>
    <xf numFmtId="0" fontId="9" fillId="0" borderId="0" xfId="1455" applyFont="1"/>
    <xf numFmtId="2" fontId="6" fillId="0" borderId="10" xfId="1455" applyNumberFormat="1" applyFont="1" applyBorder="1" applyAlignment="1">
      <alignment horizontal="center"/>
    </xf>
    <xf numFmtId="2" fontId="99" fillId="28" borderId="10" xfId="263" applyNumberFormat="1" applyFont="1" applyFill="1" applyBorder="1" applyAlignment="1">
      <alignment horizontal="center"/>
    </xf>
    <xf numFmtId="0" fontId="8" fillId="29" borderId="10" xfId="1455" applyFill="1" applyBorder="1" applyAlignment="1">
      <alignment horizontal="center"/>
    </xf>
    <xf numFmtId="0" fontId="11" fillId="0" borderId="14" xfId="1455" applyFont="1" applyBorder="1" applyAlignment="1">
      <alignment horizontal="right"/>
    </xf>
    <xf numFmtId="0" fontId="17" fillId="0" borderId="19" xfId="1455" applyFont="1" applyBorder="1" applyAlignment="1">
      <alignment horizontal="left"/>
    </xf>
    <xf numFmtId="184" fontId="5" fillId="0" borderId="10" xfId="1455" applyNumberFormat="1" applyFont="1" applyBorder="1" applyAlignment="1">
      <alignment horizontal="left" vertical="center"/>
    </xf>
    <xf numFmtId="49" fontId="5" fillId="0" borderId="10" xfId="1455" applyNumberFormat="1" applyFont="1" applyBorder="1" applyAlignment="1">
      <alignment horizontal="left"/>
    </xf>
    <xf numFmtId="49" fontId="9" fillId="0" borderId="10" xfId="1455" applyNumberFormat="1" applyFont="1" applyBorder="1" applyAlignment="1">
      <alignment horizontal="center" vertical="center"/>
    </xf>
    <xf numFmtId="2" fontId="17" fillId="0" borderId="10" xfId="1456" applyNumberFormat="1" applyFont="1" applyBorder="1" applyAlignment="1">
      <alignment horizontal="center" vertical="center"/>
    </xf>
    <xf numFmtId="2" fontId="106" fillId="28" borderId="10" xfId="263" applyNumberFormat="1" applyFont="1" applyFill="1" applyBorder="1" applyAlignment="1">
      <alignment horizontal="center" vertical="center"/>
    </xf>
    <xf numFmtId="0" fontId="11" fillId="0" borderId="0" xfId="1455" applyFont="1" applyAlignment="1">
      <alignment horizontal="center"/>
    </xf>
    <xf numFmtId="49" fontId="11" fillId="0" borderId="0" xfId="1455" applyNumberFormat="1" applyFont="1"/>
    <xf numFmtId="49" fontId="11" fillId="0" borderId="0" xfId="1455" applyNumberFormat="1" applyFont="1" applyAlignment="1">
      <alignment horizontal="center"/>
    </xf>
    <xf numFmtId="0" fontId="11" fillId="0" borderId="0" xfId="1455" applyFont="1" applyAlignment="1">
      <alignment horizontal="left"/>
    </xf>
    <xf numFmtId="0" fontId="11" fillId="0" borderId="0" xfId="1455" applyFont="1"/>
    <xf numFmtId="49" fontId="11" fillId="0" borderId="10" xfId="1455" applyNumberFormat="1" applyFont="1" applyBorder="1" applyAlignment="1">
      <alignment horizontal="center" vertical="center"/>
    </xf>
    <xf numFmtId="0" fontId="95" fillId="0" borderId="19" xfId="1455" applyFont="1" applyBorder="1" applyAlignment="1">
      <alignment horizontal="left"/>
    </xf>
    <xf numFmtId="49" fontId="9" fillId="0" borderId="10" xfId="1455" applyNumberFormat="1" applyFont="1" applyBorder="1" applyAlignment="1">
      <alignment horizontal="center"/>
    </xf>
    <xf numFmtId="49" fontId="16" fillId="0" borderId="10" xfId="1455" applyNumberFormat="1" applyFont="1" applyBorder="1" applyAlignment="1">
      <alignment horizontal="center"/>
    </xf>
    <xf numFmtId="0" fontId="13" fillId="0" borderId="14" xfId="1455" applyFont="1" applyBorder="1" applyAlignment="1">
      <alignment horizontal="right"/>
    </xf>
    <xf numFmtId="49" fontId="17" fillId="0" borderId="10" xfId="1455" applyNumberFormat="1" applyFont="1" applyBorder="1" applyAlignment="1">
      <alignment horizontal="center"/>
    </xf>
    <xf numFmtId="49" fontId="11" fillId="0" borderId="10" xfId="1455" applyNumberFormat="1" applyFont="1" applyBorder="1" applyAlignment="1">
      <alignment horizontal="center"/>
    </xf>
    <xf numFmtId="2" fontId="9" fillId="0" borderId="10" xfId="1455" applyNumberFormat="1" applyFont="1" applyBorder="1" applyAlignment="1">
      <alignment horizontal="center"/>
    </xf>
    <xf numFmtId="2" fontId="16" fillId="0" borderId="10" xfId="816" applyNumberFormat="1" applyFont="1" applyBorder="1" applyAlignment="1">
      <alignment horizontal="center"/>
    </xf>
    <xf numFmtId="49" fontId="16" fillId="0" borderId="10" xfId="816" applyNumberFormat="1" applyFont="1" applyBorder="1" applyAlignment="1">
      <alignment horizontal="center"/>
    </xf>
    <xf numFmtId="49" fontId="102" fillId="0" borderId="10" xfId="1455" applyNumberFormat="1" applyFont="1" applyBorder="1" applyAlignment="1">
      <alignment horizontal="center" vertical="center"/>
    </xf>
    <xf numFmtId="2" fontId="107" fillId="0" borderId="10" xfId="1456" applyNumberFormat="1" applyFont="1" applyBorder="1" applyAlignment="1">
      <alignment horizontal="center" vertical="center"/>
    </xf>
    <xf numFmtId="49" fontId="4" fillId="0" borderId="0" xfId="816" applyNumberFormat="1" applyFont="1" applyAlignment="1">
      <alignment horizontal="center"/>
    </xf>
    <xf numFmtId="0" fontId="11" fillId="0" borderId="0" xfId="1455" applyFont="1" applyAlignment="1">
      <alignment horizontal="right"/>
    </xf>
    <xf numFmtId="0" fontId="17" fillId="0" borderId="0" xfId="1455" applyFont="1" applyAlignment="1">
      <alignment horizontal="left"/>
    </xf>
    <xf numFmtId="184" fontId="5" fillId="0" borderId="0" xfId="1455" applyNumberFormat="1" applyFont="1" applyAlignment="1">
      <alignment horizontal="left" vertical="center"/>
    </xf>
    <xf numFmtId="49" fontId="5" fillId="0" borderId="0" xfId="1455" applyNumberFormat="1" applyFont="1" applyAlignment="1">
      <alignment horizontal="left"/>
    </xf>
    <xf numFmtId="49" fontId="9" fillId="0" borderId="0" xfId="1455" applyNumberFormat="1" applyFont="1" applyAlignment="1">
      <alignment horizontal="center"/>
    </xf>
    <xf numFmtId="0" fontId="9" fillId="0" borderId="0" xfId="1455" applyFont="1" applyAlignment="1">
      <alignment horizontal="center"/>
    </xf>
    <xf numFmtId="49" fontId="9" fillId="0" borderId="0" xfId="816" applyNumberFormat="1" applyFont="1" applyAlignment="1">
      <alignment horizontal="center"/>
    </xf>
    <xf numFmtId="2" fontId="106" fillId="28" borderId="0" xfId="263" applyNumberFormat="1" applyFont="1" applyFill="1" applyAlignment="1">
      <alignment horizontal="center" vertical="center"/>
    </xf>
    <xf numFmtId="2" fontId="9" fillId="0" borderId="0" xfId="1455" applyNumberFormat="1" applyFont="1" applyAlignment="1">
      <alignment horizontal="center"/>
    </xf>
    <xf numFmtId="49" fontId="101" fillId="0" borderId="0" xfId="816" applyNumberFormat="1" applyFont="1"/>
    <xf numFmtId="0" fontId="6" fillId="0" borderId="10" xfId="1455" applyFont="1" applyBorder="1"/>
    <xf numFmtId="0" fontId="108" fillId="0" borderId="10" xfId="1455" applyFont="1" applyBorder="1" applyAlignment="1">
      <alignment horizontal="center"/>
    </xf>
    <xf numFmtId="2" fontId="99" fillId="28" borderId="0" xfId="263" applyNumberFormat="1" applyFont="1" applyFill="1" applyAlignment="1">
      <alignment horizontal="center" vertical="center"/>
    </xf>
    <xf numFmtId="0" fontId="6" fillId="0" borderId="0" xfId="1455" applyFont="1"/>
    <xf numFmtId="49" fontId="17" fillId="0" borderId="10" xfId="1455" applyNumberFormat="1" applyFont="1" applyBorder="1" applyAlignment="1">
      <alignment horizontal="center" vertical="center"/>
    </xf>
    <xf numFmtId="49" fontId="17" fillId="0" borderId="19" xfId="816" applyNumberFormat="1" applyFont="1" applyBorder="1" applyAlignment="1">
      <alignment horizontal="left"/>
    </xf>
    <xf numFmtId="0" fontId="11" fillId="0" borderId="16" xfId="1455" applyFont="1" applyBorder="1" applyAlignment="1">
      <alignment horizontal="right"/>
    </xf>
    <xf numFmtId="0" fontId="11" fillId="0" borderId="8" xfId="1455" applyFont="1" applyBorder="1" applyAlignment="1">
      <alignment horizontal="right"/>
    </xf>
    <xf numFmtId="0" fontId="6" fillId="0" borderId="19" xfId="1455" applyFont="1" applyBorder="1"/>
    <xf numFmtId="2" fontId="107" fillId="0" borderId="10" xfId="1456" applyNumberFormat="1" applyFont="1" applyBorder="1" applyAlignment="1">
      <alignment horizontal="center"/>
    </xf>
    <xf numFmtId="49" fontId="103" fillId="0" borderId="0" xfId="1455" applyNumberFormat="1" applyFont="1" applyAlignment="1">
      <alignment horizontal="center"/>
    </xf>
    <xf numFmtId="49" fontId="93" fillId="0" borderId="10" xfId="1455" applyNumberFormat="1" applyFont="1" applyBorder="1" applyAlignment="1">
      <alignment horizontal="left" vertical="center"/>
    </xf>
  </cellXfs>
  <cellStyles count="1457">
    <cellStyle name="1 antraštė 2" xfId="1" xr:uid="{00000000-0005-0000-0000-000000000000}"/>
    <cellStyle name="1 antraštė 3" xfId="2" xr:uid="{00000000-0005-0000-0000-000001000000}"/>
    <cellStyle name="1 antraštė 4" xfId="3" xr:uid="{00000000-0005-0000-0000-000002000000}"/>
    <cellStyle name="1 antraštė 5" xfId="4" xr:uid="{00000000-0005-0000-0000-000003000000}"/>
    <cellStyle name="2 antraštė 2" xfId="5" xr:uid="{00000000-0005-0000-0000-000004000000}"/>
    <cellStyle name="2 antraštė 3" xfId="6" xr:uid="{00000000-0005-0000-0000-000005000000}"/>
    <cellStyle name="2 antraštė 4" xfId="7" xr:uid="{00000000-0005-0000-0000-000006000000}"/>
    <cellStyle name="2 antraštė 5" xfId="8" xr:uid="{00000000-0005-0000-0000-000007000000}"/>
    <cellStyle name="20% - Accent1 2" xfId="9" xr:uid="{00000000-0005-0000-0000-000008000000}"/>
    <cellStyle name="20% - Accent1 2 2" xfId="10" xr:uid="{00000000-0005-0000-0000-000009000000}"/>
    <cellStyle name="20% - Accent1 3" xfId="11" xr:uid="{00000000-0005-0000-0000-00000A000000}"/>
    <cellStyle name="20% - Accent2 2" xfId="12" xr:uid="{00000000-0005-0000-0000-00000B000000}"/>
    <cellStyle name="20% - Accent2 2 2" xfId="13" xr:uid="{00000000-0005-0000-0000-00000C000000}"/>
    <cellStyle name="20% - Accent2 3" xfId="14" xr:uid="{00000000-0005-0000-0000-00000D000000}"/>
    <cellStyle name="20% - Accent3 2" xfId="15" xr:uid="{00000000-0005-0000-0000-00000E000000}"/>
    <cellStyle name="20% - Accent3 2 2" xfId="16" xr:uid="{00000000-0005-0000-0000-00000F000000}"/>
    <cellStyle name="20% - Accent3 3" xfId="17" xr:uid="{00000000-0005-0000-0000-000010000000}"/>
    <cellStyle name="20% - Accent4 2" xfId="18" xr:uid="{00000000-0005-0000-0000-000011000000}"/>
    <cellStyle name="20% - Accent4 2 2" xfId="19" xr:uid="{00000000-0005-0000-0000-000012000000}"/>
    <cellStyle name="20% - Accent4 3" xfId="20" xr:uid="{00000000-0005-0000-0000-000013000000}"/>
    <cellStyle name="20% - Accent5 2" xfId="21" xr:uid="{00000000-0005-0000-0000-000014000000}"/>
    <cellStyle name="20% - Accent5 2 2" xfId="22" xr:uid="{00000000-0005-0000-0000-000015000000}"/>
    <cellStyle name="20% - Accent5 3" xfId="23" xr:uid="{00000000-0005-0000-0000-000016000000}"/>
    <cellStyle name="20% - Accent6 2" xfId="24" xr:uid="{00000000-0005-0000-0000-000017000000}"/>
    <cellStyle name="20% - Accent6 2 2" xfId="25" xr:uid="{00000000-0005-0000-0000-000018000000}"/>
    <cellStyle name="20% - Accent6 3" xfId="26" xr:uid="{00000000-0005-0000-0000-000019000000}"/>
    <cellStyle name="20% - Акцент1" xfId="27" xr:uid="{00000000-0005-0000-0000-00001A000000}"/>
    <cellStyle name="20% - Акцент2" xfId="28" xr:uid="{00000000-0005-0000-0000-00001B000000}"/>
    <cellStyle name="20% - Акцент3" xfId="29" xr:uid="{00000000-0005-0000-0000-00001C000000}"/>
    <cellStyle name="20% - Акцент4" xfId="30" xr:uid="{00000000-0005-0000-0000-00001D000000}"/>
    <cellStyle name="20% - Акцент5" xfId="31" xr:uid="{00000000-0005-0000-0000-00001E000000}"/>
    <cellStyle name="20% - Акцент6" xfId="32" xr:uid="{00000000-0005-0000-0000-00001F000000}"/>
    <cellStyle name="3 antraštė 2" xfId="33" xr:uid="{00000000-0005-0000-0000-000020000000}"/>
    <cellStyle name="3 antraštė 3" xfId="34" xr:uid="{00000000-0005-0000-0000-000021000000}"/>
    <cellStyle name="3 antraštė 4" xfId="35" xr:uid="{00000000-0005-0000-0000-000022000000}"/>
    <cellStyle name="3 antraštė 5" xfId="36" xr:uid="{00000000-0005-0000-0000-000023000000}"/>
    <cellStyle name="4 antraštė 2" xfId="37" xr:uid="{00000000-0005-0000-0000-000024000000}"/>
    <cellStyle name="4 antraštė 3" xfId="38" xr:uid="{00000000-0005-0000-0000-000025000000}"/>
    <cellStyle name="4 antraštė 4" xfId="39" xr:uid="{00000000-0005-0000-0000-000026000000}"/>
    <cellStyle name="4 antraštė 5" xfId="40" xr:uid="{00000000-0005-0000-0000-000027000000}"/>
    <cellStyle name="40% - Accent1 2" xfId="41" xr:uid="{00000000-0005-0000-0000-000028000000}"/>
    <cellStyle name="40% - Accent1 2 2" xfId="42" xr:uid="{00000000-0005-0000-0000-000029000000}"/>
    <cellStyle name="40% - Accent1 3" xfId="43" xr:uid="{00000000-0005-0000-0000-00002A000000}"/>
    <cellStyle name="40% - Accent2 2" xfId="44" xr:uid="{00000000-0005-0000-0000-00002B000000}"/>
    <cellStyle name="40% - Accent2 2 2" xfId="45" xr:uid="{00000000-0005-0000-0000-00002C000000}"/>
    <cellStyle name="40% - Accent2 3" xfId="46" xr:uid="{00000000-0005-0000-0000-00002D000000}"/>
    <cellStyle name="40% - Accent3 2" xfId="47" xr:uid="{00000000-0005-0000-0000-00002E000000}"/>
    <cellStyle name="40% - Accent3 2 2" xfId="48" xr:uid="{00000000-0005-0000-0000-00002F000000}"/>
    <cellStyle name="40% - Accent3 3" xfId="49" xr:uid="{00000000-0005-0000-0000-000030000000}"/>
    <cellStyle name="40% - Accent4 2" xfId="50" xr:uid="{00000000-0005-0000-0000-000031000000}"/>
    <cellStyle name="40% - Accent4 2 2" xfId="51" xr:uid="{00000000-0005-0000-0000-000032000000}"/>
    <cellStyle name="40% - Accent4 3" xfId="52" xr:uid="{00000000-0005-0000-0000-000033000000}"/>
    <cellStyle name="40% - Accent5 2" xfId="53" xr:uid="{00000000-0005-0000-0000-000034000000}"/>
    <cellStyle name="40% - Accent5 2 2" xfId="54" xr:uid="{00000000-0005-0000-0000-000035000000}"/>
    <cellStyle name="40% - Accent5 3" xfId="55" xr:uid="{00000000-0005-0000-0000-000036000000}"/>
    <cellStyle name="40% - Accent6 2" xfId="56" xr:uid="{00000000-0005-0000-0000-000037000000}"/>
    <cellStyle name="40% - Accent6 2 2" xfId="57" xr:uid="{00000000-0005-0000-0000-000038000000}"/>
    <cellStyle name="40% - Accent6 3" xfId="58" xr:uid="{00000000-0005-0000-0000-000039000000}"/>
    <cellStyle name="40% - Акцент1" xfId="59" xr:uid="{00000000-0005-0000-0000-00003A000000}"/>
    <cellStyle name="40% - Акцент2" xfId="60" xr:uid="{00000000-0005-0000-0000-00003B000000}"/>
    <cellStyle name="40% - Акцент3" xfId="61" xr:uid="{00000000-0005-0000-0000-00003C000000}"/>
    <cellStyle name="40% - Акцент4" xfId="62" xr:uid="{00000000-0005-0000-0000-00003D000000}"/>
    <cellStyle name="40% - Акцент5" xfId="63" xr:uid="{00000000-0005-0000-0000-00003E000000}"/>
    <cellStyle name="40% - Акцент6" xfId="64" xr:uid="{00000000-0005-0000-0000-00003F000000}"/>
    <cellStyle name="60% - Accent1 2" xfId="65" xr:uid="{00000000-0005-0000-0000-000040000000}"/>
    <cellStyle name="60% - Accent1 2 2" xfId="66" xr:uid="{00000000-0005-0000-0000-000041000000}"/>
    <cellStyle name="60% - Accent1 3" xfId="67" xr:uid="{00000000-0005-0000-0000-000042000000}"/>
    <cellStyle name="60% - Accent2 2" xfId="68" xr:uid="{00000000-0005-0000-0000-000043000000}"/>
    <cellStyle name="60% - Accent2 2 2" xfId="69" xr:uid="{00000000-0005-0000-0000-000044000000}"/>
    <cellStyle name="60% - Accent2 3" xfId="70" xr:uid="{00000000-0005-0000-0000-000045000000}"/>
    <cellStyle name="60% - Accent3 2" xfId="71" xr:uid="{00000000-0005-0000-0000-000046000000}"/>
    <cellStyle name="60% - Accent3 2 2" xfId="72" xr:uid="{00000000-0005-0000-0000-000047000000}"/>
    <cellStyle name="60% - Accent3 3" xfId="73" xr:uid="{00000000-0005-0000-0000-000048000000}"/>
    <cellStyle name="60% - Accent4 2" xfId="74" xr:uid="{00000000-0005-0000-0000-000049000000}"/>
    <cellStyle name="60% - Accent4 2 2" xfId="75" xr:uid="{00000000-0005-0000-0000-00004A000000}"/>
    <cellStyle name="60% - Accent4 3" xfId="76" xr:uid="{00000000-0005-0000-0000-00004B000000}"/>
    <cellStyle name="60% - Accent5 2" xfId="77" xr:uid="{00000000-0005-0000-0000-00004C000000}"/>
    <cellStyle name="60% - Accent5 2 2" xfId="78" xr:uid="{00000000-0005-0000-0000-00004D000000}"/>
    <cellStyle name="60% - Accent5 3" xfId="79" xr:uid="{00000000-0005-0000-0000-00004E000000}"/>
    <cellStyle name="60% - Accent6 2" xfId="80" xr:uid="{00000000-0005-0000-0000-00004F000000}"/>
    <cellStyle name="60% - Accent6 2 2" xfId="81" xr:uid="{00000000-0005-0000-0000-000050000000}"/>
    <cellStyle name="60% - Accent6 3" xfId="82" xr:uid="{00000000-0005-0000-0000-000051000000}"/>
    <cellStyle name="60% - Акцент1" xfId="83" xr:uid="{00000000-0005-0000-0000-000052000000}"/>
    <cellStyle name="60% - Акцент2" xfId="84" xr:uid="{00000000-0005-0000-0000-000053000000}"/>
    <cellStyle name="60% - Акцент3" xfId="85" xr:uid="{00000000-0005-0000-0000-000054000000}"/>
    <cellStyle name="60% - Акцент4" xfId="86" xr:uid="{00000000-0005-0000-0000-000055000000}"/>
    <cellStyle name="60% - Акцент5" xfId="87" xr:uid="{00000000-0005-0000-0000-000056000000}"/>
    <cellStyle name="60% - Акцент6" xfId="88" xr:uid="{00000000-0005-0000-0000-000057000000}"/>
    <cellStyle name="Accent1 2" xfId="89" xr:uid="{00000000-0005-0000-0000-000058000000}"/>
    <cellStyle name="Accent1 2 2" xfId="90" xr:uid="{00000000-0005-0000-0000-000059000000}"/>
    <cellStyle name="Accent1 3" xfId="91" xr:uid="{00000000-0005-0000-0000-00005A000000}"/>
    <cellStyle name="Accent2 2" xfId="92" xr:uid="{00000000-0005-0000-0000-00005B000000}"/>
    <cellStyle name="Accent2 2 2" xfId="93" xr:uid="{00000000-0005-0000-0000-00005C000000}"/>
    <cellStyle name="Accent2 3" xfId="94" xr:uid="{00000000-0005-0000-0000-00005D000000}"/>
    <cellStyle name="Accent3 2" xfId="95" xr:uid="{00000000-0005-0000-0000-00005E000000}"/>
    <cellStyle name="Accent3 2 2" xfId="96" xr:uid="{00000000-0005-0000-0000-00005F000000}"/>
    <cellStyle name="Accent3 3" xfId="97" xr:uid="{00000000-0005-0000-0000-000060000000}"/>
    <cellStyle name="Accent4 2" xfId="98" xr:uid="{00000000-0005-0000-0000-000061000000}"/>
    <cellStyle name="Accent4 2 2" xfId="99" xr:uid="{00000000-0005-0000-0000-000062000000}"/>
    <cellStyle name="Accent4 3" xfId="100" xr:uid="{00000000-0005-0000-0000-000063000000}"/>
    <cellStyle name="Accent5 2" xfId="101" xr:uid="{00000000-0005-0000-0000-000064000000}"/>
    <cellStyle name="Accent5 2 2" xfId="102" xr:uid="{00000000-0005-0000-0000-000065000000}"/>
    <cellStyle name="Accent5 3" xfId="103" xr:uid="{00000000-0005-0000-0000-000066000000}"/>
    <cellStyle name="Accent6 2" xfId="104" xr:uid="{00000000-0005-0000-0000-000067000000}"/>
    <cellStyle name="Accent6 2 2" xfId="105" xr:uid="{00000000-0005-0000-0000-000068000000}"/>
    <cellStyle name="Accent6 3" xfId="106" xr:uid="{00000000-0005-0000-0000-000069000000}"/>
    <cellStyle name="Aiškinamasis tekstas 2" xfId="107" xr:uid="{00000000-0005-0000-0000-00006A000000}"/>
    <cellStyle name="Aiškinamasis tekstas 3" xfId="108" xr:uid="{00000000-0005-0000-0000-00006B000000}"/>
    <cellStyle name="Aiškinamasis tekstas 4" xfId="109" xr:uid="{00000000-0005-0000-0000-00006C000000}"/>
    <cellStyle name="Aiškinamasis tekstas 5" xfId="110" xr:uid="{00000000-0005-0000-0000-00006D000000}"/>
    <cellStyle name="Bad 2" xfId="111" xr:uid="{00000000-0005-0000-0000-00006E000000}"/>
    <cellStyle name="Bad 2 2" xfId="112" xr:uid="{00000000-0005-0000-0000-00006F000000}"/>
    <cellStyle name="Bad 3" xfId="113" xr:uid="{00000000-0005-0000-0000-000070000000}"/>
    <cellStyle name="Calc Currency (0)" xfId="114" xr:uid="{00000000-0005-0000-0000-000071000000}"/>
    <cellStyle name="Calc Currency (0) 2" xfId="115" xr:uid="{00000000-0005-0000-0000-000072000000}"/>
    <cellStyle name="Calc Currency (0)_estafetes" xfId="116" xr:uid="{00000000-0005-0000-0000-000073000000}"/>
    <cellStyle name="Calc Currency (2)" xfId="117" xr:uid="{00000000-0005-0000-0000-000074000000}"/>
    <cellStyle name="Calc Currency (2) 2" xfId="118" xr:uid="{00000000-0005-0000-0000-000075000000}"/>
    <cellStyle name="Calc Currency (2)_estafetes" xfId="119" xr:uid="{00000000-0005-0000-0000-000076000000}"/>
    <cellStyle name="Calc Percent (0)" xfId="120" xr:uid="{00000000-0005-0000-0000-000077000000}"/>
    <cellStyle name="Calc Percent (1)" xfId="121" xr:uid="{00000000-0005-0000-0000-000078000000}"/>
    <cellStyle name="Calc Percent (2)" xfId="122" xr:uid="{00000000-0005-0000-0000-000079000000}"/>
    <cellStyle name="Calc Units (0)" xfId="123" xr:uid="{00000000-0005-0000-0000-00007A000000}"/>
    <cellStyle name="Calc Units (0) 2" xfId="124" xr:uid="{00000000-0005-0000-0000-00007B000000}"/>
    <cellStyle name="Calc Units (0)_estafetes" xfId="125" xr:uid="{00000000-0005-0000-0000-00007C000000}"/>
    <cellStyle name="Calc Units (1)" xfId="126" xr:uid="{00000000-0005-0000-0000-00007D000000}"/>
    <cellStyle name="Calc Units (1) 2" xfId="127" xr:uid="{00000000-0005-0000-0000-00007E000000}"/>
    <cellStyle name="Calc Units (1)_estafetes" xfId="128" xr:uid="{00000000-0005-0000-0000-00007F000000}"/>
    <cellStyle name="Calc Units (2)" xfId="129" xr:uid="{00000000-0005-0000-0000-000080000000}"/>
    <cellStyle name="Calc Units (2) 2" xfId="130" xr:uid="{00000000-0005-0000-0000-000081000000}"/>
    <cellStyle name="Calc Units (2)_estafetes" xfId="131" xr:uid="{00000000-0005-0000-0000-000082000000}"/>
    <cellStyle name="Calculation 2" xfId="132" xr:uid="{00000000-0005-0000-0000-000083000000}"/>
    <cellStyle name="Calculation 2 2" xfId="133" xr:uid="{00000000-0005-0000-0000-000084000000}"/>
    <cellStyle name="Calculation 3" xfId="134" xr:uid="{00000000-0005-0000-0000-000085000000}"/>
    <cellStyle name="Check Cell 2" xfId="135" xr:uid="{00000000-0005-0000-0000-000086000000}"/>
    <cellStyle name="Check Cell 2 2" xfId="136" xr:uid="{00000000-0005-0000-0000-000087000000}"/>
    <cellStyle name="Check Cell 3" xfId="137" xr:uid="{00000000-0005-0000-0000-000088000000}"/>
    <cellStyle name="Comma [00]" xfId="138" xr:uid="{00000000-0005-0000-0000-000089000000}"/>
    <cellStyle name="Comma [00] 2" xfId="139" xr:uid="{00000000-0005-0000-0000-00008A000000}"/>
    <cellStyle name="Comma [00]_estafetes" xfId="140" xr:uid="{00000000-0005-0000-0000-00008B000000}"/>
    <cellStyle name="Comma 10" xfId="141" xr:uid="{00000000-0005-0000-0000-00008C000000}"/>
    <cellStyle name="Comma 11" xfId="142" xr:uid="{00000000-0005-0000-0000-00008D000000}"/>
    <cellStyle name="Comma 12" xfId="143" xr:uid="{00000000-0005-0000-0000-00008E000000}"/>
    <cellStyle name="Comma 13" xfId="144" xr:uid="{00000000-0005-0000-0000-00008F000000}"/>
    <cellStyle name="Comma 14" xfId="145" xr:uid="{00000000-0005-0000-0000-000090000000}"/>
    <cellStyle name="Comma 15" xfId="146" xr:uid="{00000000-0005-0000-0000-000091000000}"/>
    <cellStyle name="Comma 16" xfId="147" xr:uid="{00000000-0005-0000-0000-000092000000}"/>
    <cellStyle name="Comma 17" xfId="148" xr:uid="{00000000-0005-0000-0000-000093000000}"/>
    <cellStyle name="Comma 18" xfId="149" xr:uid="{00000000-0005-0000-0000-000094000000}"/>
    <cellStyle name="Comma 19" xfId="150" xr:uid="{00000000-0005-0000-0000-000095000000}"/>
    <cellStyle name="Comma 2" xfId="151" xr:uid="{00000000-0005-0000-0000-000096000000}"/>
    <cellStyle name="Comma 2 2" xfId="152" xr:uid="{00000000-0005-0000-0000-000097000000}"/>
    <cellStyle name="Comma 2 3" xfId="153" xr:uid="{00000000-0005-0000-0000-000098000000}"/>
    <cellStyle name="Comma 2 4" xfId="154" xr:uid="{00000000-0005-0000-0000-000099000000}"/>
    <cellStyle name="Comma 2 5" xfId="155" xr:uid="{00000000-0005-0000-0000-00009A000000}"/>
    <cellStyle name="Comma 2_20140201LLAFTaure" xfId="156" xr:uid="{00000000-0005-0000-0000-00009B000000}"/>
    <cellStyle name="Comma 20" xfId="157" xr:uid="{00000000-0005-0000-0000-00009C000000}"/>
    <cellStyle name="Comma 21" xfId="158" xr:uid="{00000000-0005-0000-0000-00009D000000}"/>
    <cellStyle name="Comma 22" xfId="159" xr:uid="{00000000-0005-0000-0000-00009E000000}"/>
    <cellStyle name="Comma 23" xfId="160" xr:uid="{00000000-0005-0000-0000-00009F000000}"/>
    <cellStyle name="Comma 24" xfId="161" xr:uid="{00000000-0005-0000-0000-0000A0000000}"/>
    <cellStyle name="Comma 25" xfId="162" xr:uid="{00000000-0005-0000-0000-0000A1000000}"/>
    <cellStyle name="Comma 26" xfId="163" xr:uid="{00000000-0005-0000-0000-0000A2000000}"/>
    <cellStyle name="Comma 27" xfId="164" xr:uid="{00000000-0005-0000-0000-0000A3000000}"/>
    <cellStyle name="Comma 28" xfId="165" xr:uid="{00000000-0005-0000-0000-0000A4000000}"/>
    <cellStyle name="Comma 29" xfId="166" xr:uid="{00000000-0005-0000-0000-0000A5000000}"/>
    <cellStyle name="Comma 3" xfId="167" xr:uid="{00000000-0005-0000-0000-0000A6000000}"/>
    <cellStyle name="Comma 30" xfId="168" xr:uid="{00000000-0005-0000-0000-0000A7000000}"/>
    <cellStyle name="Comma 30 2" xfId="169" xr:uid="{00000000-0005-0000-0000-0000A8000000}"/>
    <cellStyle name="Comma 30 3" xfId="170" xr:uid="{00000000-0005-0000-0000-0000A9000000}"/>
    <cellStyle name="Comma 30_20140201LLAFTaure" xfId="171" xr:uid="{00000000-0005-0000-0000-0000AA000000}"/>
    <cellStyle name="Comma 31" xfId="172" xr:uid="{00000000-0005-0000-0000-0000AB000000}"/>
    <cellStyle name="Comma 32" xfId="173" xr:uid="{00000000-0005-0000-0000-0000AC000000}"/>
    <cellStyle name="Comma 33" xfId="174" xr:uid="{00000000-0005-0000-0000-0000AD000000}"/>
    <cellStyle name="Comma 34" xfId="175" xr:uid="{00000000-0005-0000-0000-0000AE000000}"/>
    <cellStyle name="Comma 35" xfId="176" xr:uid="{00000000-0005-0000-0000-0000AF000000}"/>
    <cellStyle name="Comma 36" xfId="177" xr:uid="{00000000-0005-0000-0000-0000B0000000}"/>
    <cellStyle name="Comma 37" xfId="178" xr:uid="{00000000-0005-0000-0000-0000B1000000}"/>
    <cellStyle name="Comma 38" xfId="179" xr:uid="{00000000-0005-0000-0000-0000B2000000}"/>
    <cellStyle name="Comma 39" xfId="180" xr:uid="{00000000-0005-0000-0000-0000B3000000}"/>
    <cellStyle name="Comma 4" xfId="181" xr:uid="{00000000-0005-0000-0000-0000B4000000}"/>
    <cellStyle name="Comma 40" xfId="182" xr:uid="{00000000-0005-0000-0000-0000B5000000}"/>
    <cellStyle name="Comma 41" xfId="183" xr:uid="{00000000-0005-0000-0000-0000B6000000}"/>
    <cellStyle name="Comma 42" xfId="184" xr:uid="{00000000-0005-0000-0000-0000B7000000}"/>
    <cellStyle name="Comma 5" xfId="185" xr:uid="{00000000-0005-0000-0000-0000B8000000}"/>
    <cellStyle name="Comma 6" xfId="186" xr:uid="{00000000-0005-0000-0000-0000B9000000}"/>
    <cellStyle name="Comma 7" xfId="187" xr:uid="{00000000-0005-0000-0000-0000BA000000}"/>
    <cellStyle name="Comma 8" xfId="188" xr:uid="{00000000-0005-0000-0000-0000BB000000}"/>
    <cellStyle name="Comma 9" xfId="189" xr:uid="{00000000-0005-0000-0000-0000BC000000}"/>
    <cellStyle name="Currency [00]" xfId="190" xr:uid="{00000000-0005-0000-0000-0000BD000000}"/>
    <cellStyle name="Currency [00] 2" xfId="191" xr:uid="{00000000-0005-0000-0000-0000BE000000}"/>
    <cellStyle name="Currency [00]_estafetes" xfId="192" xr:uid="{00000000-0005-0000-0000-0000BF000000}"/>
    <cellStyle name="Currency 2" xfId="193" xr:uid="{00000000-0005-0000-0000-0000C0000000}"/>
    <cellStyle name="Currency 2 2" xfId="194" xr:uid="{00000000-0005-0000-0000-0000C1000000}"/>
    <cellStyle name="Currency 2 3" xfId="195" xr:uid="{00000000-0005-0000-0000-0000C2000000}"/>
    <cellStyle name="Date Short" xfId="196" xr:uid="{00000000-0005-0000-0000-0000C3000000}"/>
    <cellStyle name="Dziesiętny [0]_PLDT" xfId="197" xr:uid="{00000000-0005-0000-0000-0000C4000000}"/>
    <cellStyle name="Dziesiętny_PLDT" xfId="198" xr:uid="{00000000-0005-0000-0000-0000C5000000}"/>
    <cellStyle name="Enter Currency (0)" xfId="199" xr:uid="{00000000-0005-0000-0000-0000C6000000}"/>
    <cellStyle name="Enter Currency (0) 2" xfId="200" xr:uid="{00000000-0005-0000-0000-0000C7000000}"/>
    <cellStyle name="Enter Currency (0)_estafetes" xfId="201" xr:uid="{00000000-0005-0000-0000-0000C8000000}"/>
    <cellStyle name="Enter Currency (2)" xfId="202" xr:uid="{00000000-0005-0000-0000-0000C9000000}"/>
    <cellStyle name="Enter Currency (2) 2" xfId="203" xr:uid="{00000000-0005-0000-0000-0000CA000000}"/>
    <cellStyle name="Enter Currency (2)_estafetes" xfId="204" xr:uid="{00000000-0005-0000-0000-0000CB000000}"/>
    <cellStyle name="Enter Units (0)" xfId="205" xr:uid="{00000000-0005-0000-0000-0000CC000000}"/>
    <cellStyle name="Enter Units (0) 2" xfId="206" xr:uid="{00000000-0005-0000-0000-0000CD000000}"/>
    <cellStyle name="Enter Units (0)_estafetes" xfId="207" xr:uid="{00000000-0005-0000-0000-0000CE000000}"/>
    <cellStyle name="Enter Units (1)" xfId="208" xr:uid="{00000000-0005-0000-0000-0000CF000000}"/>
    <cellStyle name="Enter Units (1) 2" xfId="209" xr:uid="{00000000-0005-0000-0000-0000D0000000}"/>
    <cellStyle name="Enter Units (1)_estafetes" xfId="210" xr:uid="{00000000-0005-0000-0000-0000D1000000}"/>
    <cellStyle name="Enter Units (2)" xfId="211" xr:uid="{00000000-0005-0000-0000-0000D2000000}"/>
    <cellStyle name="Enter Units (2) 2" xfId="212" xr:uid="{00000000-0005-0000-0000-0000D3000000}"/>
    <cellStyle name="Enter Units (2)_estafetes" xfId="213" xr:uid="{00000000-0005-0000-0000-0000D4000000}"/>
    <cellStyle name="Explanatory Text 2" xfId="214" xr:uid="{00000000-0005-0000-0000-0000D5000000}"/>
    <cellStyle name="Explanatory Text 2 2" xfId="215" xr:uid="{00000000-0005-0000-0000-0000D6000000}"/>
    <cellStyle name="Explanatory Text 3" xfId="216" xr:uid="{00000000-0005-0000-0000-0000D7000000}"/>
    <cellStyle name="Geras 2" xfId="217" xr:uid="{00000000-0005-0000-0000-0000D8000000}"/>
    <cellStyle name="Geras 3" xfId="218" xr:uid="{00000000-0005-0000-0000-0000D9000000}"/>
    <cellStyle name="Geras 4" xfId="219" xr:uid="{00000000-0005-0000-0000-0000DA000000}"/>
    <cellStyle name="Geras 5" xfId="220" xr:uid="{00000000-0005-0000-0000-0000DB000000}"/>
    <cellStyle name="Good 2" xfId="221" xr:uid="{00000000-0005-0000-0000-0000DC000000}"/>
    <cellStyle name="Good 2 2" xfId="222" xr:uid="{00000000-0005-0000-0000-0000DD000000}"/>
    <cellStyle name="Good 3" xfId="223" xr:uid="{00000000-0005-0000-0000-0000DE000000}"/>
    <cellStyle name="Grey" xfId="224" xr:uid="{00000000-0005-0000-0000-0000DF000000}"/>
    <cellStyle name="Grey 2" xfId="225" xr:uid="{00000000-0005-0000-0000-0000E0000000}"/>
    <cellStyle name="Grey_estafetes" xfId="226" xr:uid="{00000000-0005-0000-0000-0000E1000000}"/>
    <cellStyle name="Header1" xfId="227" xr:uid="{00000000-0005-0000-0000-0000E2000000}"/>
    <cellStyle name="Header1 2" xfId="228" xr:uid="{00000000-0005-0000-0000-0000E3000000}"/>
    <cellStyle name="Header1_100bb M" xfId="229" xr:uid="{00000000-0005-0000-0000-0000E4000000}"/>
    <cellStyle name="Header2" xfId="230" xr:uid="{00000000-0005-0000-0000-0000E5000000}"/>
    <cellStyle name="Header2 2" xfId="231" xr:uid="{00000000-0005-0000-0000-0000E6000000}"/>
    <cellStyle name="Header2_100bb M" xfId="232" xr:uid="{00000000-0005-0000-0000-0000E7000000}"/>
    <cellStyle name="Heading 1 2" xfId="233" xr:uid="{00000000-0005-0000-0000-0000E8000000}"/>
    <cellStyle name="Heading 1 2 2" xfId="234" xr:uid="{00000000-0005-0000-0000-0000E9000000}"/>
    <cellStyle name="Heading 1 3" xfId="235" xr:uid="{00000000-0005-0000-0000-0000EA000000}"/>
    <cellStyle name="Heading 2 2" xfId="236" xr:uid="{00000000-0005-0000-0000-0000EB000000}"/>
    <cellStyle name="Heading 2 2 2" xfId="237" xr:uid="{00000000-0005-0000-0000-0000EC000000}"/>
    <cellStyle name="Heading 2 3" xfId="238" xr:uid="{00000000-0005-0000-0000-0000ED000000}"/>
    <cellStyle name="Heading 3 2" xfId="239" xr:uid="{00000000-0005-0000-0000-0000EE000000}"/>
    <cellStyle name="Heading 3 2 2" xfId="240" xr:uid="{00000000-0005-0000-0000-0000EF000000}"/>
    <cellStyle name="Heading 3 3" xfId="241" xr:uid="{00000000-0005-0000-0000-0000F0000000}"/>
    <cellStyle name="Heading 4 2" xfId="242" xr:uid="{00000000-0005-0000-0000-0000F1000000}"/>
    <cellStyle name="Heading 4 2 2" xfId="243" xr:uid="{00000000-0005-0000-0000-0000F2000000}"/>
    <cellStyle name="Heading 4 3" xfId="244" xr:uid="{00000000-0005-0000-0000-0000F3000000}"/>
    <cellStyle name="Hiperłącze" xfId="245" xr:uid="{00000000-0005-0000-0000-0000F4000000}"/>
    <cellStyle name="Hiperłącze 2" xfId="246" xr:uid="{00000000-0005-0000-0000-0000F5000000}"/>
    <cellStyle name="Hiperłącze 2 2" xfId="247" xr:uid="{00000000-0005-0000-0000-0000F6000000}"/>
    <cellStyle name="Hiperłącze 3" xfId="248" xr:uid="{00000000-0005-0000-0000-0000F7000000}"/>
    <cellStyle name="Hiperłącze 4" xfId="249" xr:uid="{00000000-0005-0000-0000-0000F8000000}"/>
    <cellStyle name="Hiperłącze 5" xfId="250" xr:uid="{00000000-0005-0000-0000-0000F9000000}"/>
    <cellStyle name="Hiperłącze 6" xfId="251" xr:uid="{00000000-0005-0000-0000-0000FA000000}"/>
    <cellStyle name="Hiperłącze_7kove" xfId="252" xr:uid="{00000000-0005-0000-0000-0000FB000000}"/>
    <cellStyle name="Hipersaitas 2" xfId="253" xr:uid="{00000000-0005-0000-0000-0000FD000000}"/>
    <cellStyle name="Input [yellow]" xfId="254" xr:uid="{00000000-0005-0000-0000-0000FE000000}"/>
    <cellStyle name="Input [yellow] 2" xfId="255" xr:uid="{00000000-0005-0000-0000-0000FF000000}"/>
    <cellStyle name="Input [yellow]_estafetes" xfId="256" xr:uid="{00000000-0005-0000-0000-000000010000}"/>
    <cellStyle name="Input 2" xfId="257" xr:uid="{00000000-0005-0000-0000-000001010000}"/>
    <cellStyle name="Input 2 2" xfId="258" xr:uid="{00000000-0005-0000-0000-000002010000}"/>
    <cellStyle name="Input 3" xfId="259" xr:uid="{00000000-0005-0000-0000-000003010000}"/>
    <cellStyle name="Input 4" xfId="260" xr:uid="{00000000-0005-0000-0000-000004010000}"/>
    <cellStyle name="Input 5" xfId="261" xr:uid="{00000000-0005-0000-0000-000005010000}"/>
    <cellStyle name="Įprastas 2" xfId="262" xr:uid="{00000000-0005-0000-0000-000006010000}"/>
    <cellStyle name="Įprastas 2 2 2" xfId="263" xr:uid="{00000000-0005-0000-0000-000007010000}"/>
    <cellStyle name="Įprastas 3" xfId="264" xr:uid="{00000000-0005-0000-0000-000008010000}"/>
    <cellStyle name="Įprastas 4" xfId="265" xr:uid="{00000000-0005-0000-0000-000009010000}"/>
    <cellStyle name="Įprastas 5" xfId="266" xr:uid="{00000000-0005-0000-0000-00000A010000}"/>
    <cellStyle name="Įprastas 6" xfId="1455" xr:uid="{0169C4DF-56A9-4F38-A8B5-6923B46E38FB}"/>
    <cellStyle name="Įspėjimo tekstas 2" xfId="267" xr:uid="{00000000-0005-0000-0000-00000B010000}"/>
    <cellStyle name="Įspėjimo tekstas 3" xfId="268" xr:uid="{00000000-0005-0000-0000-00000C010000}"/>
    <cellStyle name="Įspėjimo tekstas 4" xfId="269" xr:uid="{00000000-0005-0000-0000-00000D010000}"/>
    <cellStyle name="Įspėjimo tekstas 5" xfId="270" xr:uid="{00000000-0005-0000-0000-00000E010000}"/>
    <cellStyle name="Išvestis 2" xfId="271" xr:uid="{00000000-0005-0000-0000-00000F010000}"/>
    <cellStyle name="Išvestis 3" xfId="272" xr:uid="{00000000-0005-0000-0000-000010010000}"/>
    <cellStyle name="Išvestis 4" xfId="273" xr:uid="{00000000-0005-0000-0000-000011010000}"/>
    <cellStyle name="Išvestis 5" xfId="274" xr:uid="{00000000-0005-0000-0000-000012010000}"/>
    <cellStyle name="Link Currency (0)" xfId="275" xr:uid="{00000000-0005-0000-0000-000013010000}"/>
    <cellStyle name="Link Currency (0) 2" xfId="276" xr:uid="{00000000-0005-0000-0000-000014010000}"/>
    <cellStyle name="Link Currency (0)_estafetes" xfId="277" xr:uid="{00000000-0005-0000-0000-000015010000}"/>
    <cellStyle name="Link Currency (2)" xfId="278" xr:uid="{00000000-0005-0000-0000-000016010000}"/>
    <cellStyle name="Link Currency (2) 2" xfId="279" xr:uid="{00000000-0005-0000-0000-000017010000}"/>
    <cellStyle name="Link Currency (2)_estafetes" xfId="280" xr:uid="{00000000-0005-0000-0000-000018010000}"/>
    <cellStyle name="Link Units (0)" xfId="281" xr:uid="{00000000-0005-0000-0000-000019010000}"/>
    <cellStyle name="Link Units (0) 2" xfId="282" xr:uid="{00000000-0005-0000-0000-00001A010000}"/>
    <cellStyle name="Link Units (0)_estafetes" xfId="283" xr:uid="{00000000-0005-0000-0000-00001B010000}"/>
    <cellStyle name="Link Units (1)" xfId="284" xr:uid="{00000000-0005-0000-0000-00001C010000}"/>
    <cellStyle name="Link Units (1) 2" xfId="285" xr:uid="{00000000-0005-0000-0000-00001D010000}"/>
    <cellStyle name="Link Units (1)_estafetes" xfId="286" xr:uid="{00000000-0005-0000-0000-00001E010000}"/>
    <cellStyle name="Link Units (2)" xfId="287" xr:uid="{00000000-0005-0000-0000-00001F010000}"/>
    <cellStyle name="Link Units (2) 2" xfId="288" xr:uid="{00000000-0005-0000-0000-000020010000}"/>
    <cellStyle name="Link Units (2)_estafetes" xfId="289" xr:uid="{00000000-0005-0000-0000-000021010000}"/>
    <cellStyle name="Linked Cell 2" xfId="290" xr:uid="{00000000-0005-0000-0000-000022010000}"/>
    <cellStyle name="Linked Cell 2 2" xfId="291" xr:uid="{00000000-0005-0000-0000-000023010000}"/>
    <cellStyle name="Linked Cell 3" xfId="292" xr:uid="{00000000-0005-0000-0000-000024010000}"/>
    <cellStyle name="Neutral 2" xfId="293" xr:uid="{00000000-0005-0000-0000-000025010000}"/>
    <cellStyle name="Neutral 2 2" xfId="294" xr:uid="{00000000-0005-0000-0000-000026010000}"/>
    <cellStyle name="Neutral 3" xfId="295" xr:uid="{00000000-0005-0000-0000-000027010000}"/>
    <cellStyle name="Normal" xfId="0" builtinId="0"/>
    <cellStyle name="Normal - Style1" xfId="296" xr:uid="{00000000-0005-0000-0000-000029010000}"/>
    <cellStyle name="Normal - Style1 2" xfId="297" xr:uid="{00000000-0005-0000-0000-00002A010000}"/>
    <cellStyle name="Normal - Style1 3" xfId="298" xr:uid="{00000000-0005-0000-0000-00002B010000}"/>
    <cellStyle name="Normal - Style1 4" xfId="299" xr:uid="{00000000-0005-0000-0000-00002C010000}"/>
    <cellStyle name="Normal - Style1_7kove" xfId="300" xr:uid="{00000000-0005-0000-0000-00002D010000}"/>
    <cellStyle name="Normal 10" xfId="301" xr:uid="{00000000-0005-0000-0000-00002E010000}"/>
    <cellStyle name="Normal 10 10" xfId="302" xr:uid="{00000000-0005-0000-0000-00002F010000}"/>
    <cellStyle name="Normal 10 11" xfId="303" xr:uid="{00000000-0005-0000-0000-000030010000}"/>
    <cellStyle name="Normal 10 2" xfId="304" xr:uid="{00000000-0005-0000-0000-000031010000}"/>
    <cellStyle name="Normal 10 2 2" xfId="305" xr:uid="{00000000-0005-0000-0000-000032010000}"/>
    <cellStyle name="Normal 10 2 2 2" xfId="306" xr:uid="{00000000-0005-0000-0000-000033010000}"/>
    <cellStyle name="Normal 10 2 2 3" xfId="307" xr:uid="{00000000-0005-0000-0000-000034010000}"/>
    <cellStyle name="Normal 10 2 2 4" xfId="308" xr:uid="{00000000-0005-0000-0000-000035010000}"/>
    <cellStyle name="Normal 10 2 2_4x200 V" xfId="309" xr:uid="{00000000-0005-0000-0000-000036010000}"/>
    <cellStyle name="Normal 10 2 3" xfId="310" xr:uid="{00000000-0005-0000-0000-000037010000}"/>
    <cellStyle name="Normal 10 2 4" xfId="311" xr:uid="{00000000-0005-0000-0000-000038010000}"/>
    <cellStyle name="Normal 10 2 5" xfId="312" xr:uid="{00000000-0005-0000-0000-000039010000}"/>
    <cellStyle name="Normal 10 2_4x200 M" xfId="313" xr:uid="{00000000-0005-0000-0000-00003A010000}"/>
    <cellStyle name="Normal 10 3" xfId="314" xr:uid="{00000000-0005-0000-0000-00003B010000}"/>
    <cellStyle name="Normal 10 3 2" xfId="315" xr:uid="{00000000-0005-0000-0000-00003C010000}"/>
    <cellStyle name="Normal 10 3 3" xfId="316" xr:uid="{00000000-0005-0000-0000-00003D010000}"/>
    <cellStyle name="Normal 10 3 4" xfId="317" xr:uid="{00000000-0005-0000-0000-00003E010000}"/>
    <cellStyle name="Normal 10 3_4x200 M" xfId="318" xr:uid="{00000000-0005-0000-0000-00003F010000}"/>
    <cellStyle name="Normal 10 4" xfId="319" xr:uid="{00000000-0005-0000-0000-000040010000}"/>
    <cellStyle name="Normal 10 5" xfId="320" xr:uid="{00000000-0005-0000-0000-000041010000}"/>
    <cellStyle name="Normal 10 5 2" xfId="321" xr:uid="{00000000-0005-0000-0000-000042010000}"/>
    <cellStyle name="Normal 10 5 3" xfId="322" xr:uid="{00000000-0005-0000-0000-000043010000}"/>
    <cellStyle name="Normal 10 5 4" xfId="323" xr:uid="{00000000-0005-0000-0000-000044010000}"/>
    <cellStyle name="Normal 10 5_DALYVIAI" xfId="324" xr:uid="{00000000-0005-0000-0000-000045010000}"/>
    <cellStyle name="Normal 10 6" xfId="325" xr:uid="{00000000-0005-0000-0000-000046010000}"/>
    <cellStyle name="Normal 10 7" xfId="326" xr:uid="{00000000-0005-0000-0000-000047010000}"/>
    <cellStyle name="Normal 10 8" xfId="327" xr:uid="{00000000-0005-0000-0000-000048010000}"/>
    <cellStyle name="Normal 10 9" xfId="328" xr:uid="{00000000-0005-0000-0000-000049010000}"/>
    <cellStyle name="Normal 10_4x200 V" xfId="329" xr:uid="{00000000-0005-0000-0000-00004A010000}"/>
    <cellStyle name="Normal 11" xfId="330" xr:uid="{00000000-0005-0000-0000-00004B010000}"/>
    <cellStyle name="Normal 11 10" xfId="331" xr:uid="{00000000-0005-0000-0000-00004C010000}"/>
    <cellStyle name="Normal 11 11" xfId="332" xr:uid="{00000000-0005-0000-0000-00004D010000}"/>
    <cellStyle name="Normal 11 2" xfId="333" xr:uid="{00000000-0005-0000-0000-00004E010000}"/>
    <cellStyle name="Normal 11 2 2" xfId="334" xr:uid="{00000000-0005-0000-0000-00004F010000}"/>
    <cellStyle name="Normal 11 2 3" xfId="335" xr:uid="{00000000-0005-0000-0000-000050010000}"/>
    <cellStyle name="Normal 11 2 4" xfId="336" xr:uid="{00000000-0005-0000-0000-000051010000}"/>
    <cellStyle name="Normal 11 2 5" xfId="337" xr:uid="{00000000-0005-0000-0000-000052010000}"/>
    <cellStyle name="Normal 11 2_4x200 M" xfId="338" xr:uid="{00000000-0005-0000-0000-000053010000}"/>
    <cellStyle name="Normal 11 3" xfId="339" xr:uid="{00000000-0005-0000-0000-000054010000}"/>
    <cellStyle name="Normal 11 3 2" xfId="340" xr:uid="{00000000-0005-0000-0000-000055010000}"/>
    <cellStyle name="Normal 11 3 3" xfId="341" xr:uid="{00000000-0005-0000-0000-000056010000}"/>
    <cellStyle name="Normal 11 3 4" xfId="342" xr:uid="{00000000-0005-0000-0000-000057010000}"/>
    <cellStyle name="Normal 11 3_4x200 M" xfId="343" xr:uid="{00000000-0005-0000-0000-000058010000}"/>
    <cellStyle name="Normal 11 4" xfId="344" xr:uid="{00000000-0005-0000-0000-000059010000}"/>
    <cellStyle name="Normal 11 5" xfId="345" xr:uid="{00000000-0005-0000-0000-00005A010000}"/>
    <cellStyle name="Normal 11 5 2" xfId="346" xr:uid="{00000000-0005-0000-0000-00005B010000}"/>
    <cellStyle name="Normal 11 5 3" xfId="347" xr:uid="{00000000-0005-0000-0000-00005C010000}"/>
    <cellStyle name="Normal 11 5 4" xfId="348" xr:uid="{00000000-0005-0000-0000-00005D010000}"/>
    <cellStyle name="Normal 11 5_DALYVIAI" xfId="349" xr:uid="{00000000-0005-0000-0000-00005E010000}"/>
    <cellStyle name="Normal 11 6" xfId="350" xr:uid="{00000000-0005-0000-0000-00005F010000}"/>
    <cellStyle name="Normal 11 7" xfId="351" xr:uid="{00000000-0005-0000-0000-000060010000}"/>
    <cellStyle name="Normal 11 8" xfId="352" xr:uid="{00000000-0005-0000-0000-000061010000}"/>
    <cellStyle name="Normal 11 9" xfId="353" xr:uid="{00000000-0005-0000-0000-000062010000}"/>
    <cellStyle name="Normal 11_20140201LLAFTaure" xfId="354" xr:uid="{00000000-0005-0000-0000-000063010000}"/>
    <cellStyle name="Normal 12" xfId="355" xr:uid="{00000000-0005-0000-0000-000064010000}"/>
    <cellStyle name="Normal 12 2" xfId="356" xr:uid="{00000000-0005-0000-0000-000065010000}"/>
    <cellStyle name="Normal 12 2 2" xfId="357" xr:uid="{00000000-0005-0000-0000-000066010000}"/>
    <cellStyle name="Normal 12 2 3" xfId="358" xr:uid="{00000000-0005-0000-0000-000067010000}"/>
    <cellStyle name="Normal 12 2 4" xfId="359" xr:uid="{00000000-0005-0000-0000-000068010000}"/>
    <cellStyle name="Normal 12 2 5" xfId="360" xr:uid="{00000000-0005-0000-0000-000069010000}"/>
    <cellStyle name="Normal 12 2 6" xfId="361" xr:uid="{00000000-0005-0000-0000-00006A010000}"/>
    <cellStyle name="Normal 12 2_20140201LLAFTaure" xfId="362" xr:uid="{00000000-0005-0000-0000-00006B010000}"/>
    <cellStyle name="Normal 12 3" xfId="363" xr:uid="{00000000-0005-0000-0000-00006C010000}"/>
    <cellStyle name="Normal 12 4" xfId="364" xr:uid="{00000000-0005-0000-0000-00006D010000}"/>
    <cellStyle name="Normal 12 4 2" xfId="365" xr:uid="{00000000-0005-0000-0000-00006E010000}"/>
    <cellStyle name="Normal 12 4 3" xfId="366" xr:uid="{00000000-0005-0000-0000-00006F010000}"/>
    <cellStyle name="Normal 12 4 4" xfId="367" xr:uid="{00000000-0005-0000-0000-000070010000}"/>
    <cellStyle name="Normal 12 4_DALYVIAI" xfId="368" xr:uid="{00000000-0005-0000-0000-000071010000}"/>
    <cellStyle name="Normal 12 5" xfId="369" xr:uid="{00000000-0005-0000-0000-000072010000}"/>
    <cellStyle name="Normal 12 6" xfId="370" xr:uid="{00000000-0005-0000-0000-000073010000}"/>
    <cellStyle name="Normal 12 7" xfId="371" xr:uid="{00000000-0005-0000-0000-000074010000}"/>
    <cellStyle name="Normal 12 8" xfId="372" xr:uid="{00000000-0005-0000-0000-000075010000}"/>
    <cellStyle name="Normal 12_4x200 M" xfId="373" xr:uid="{00000000-0005-0000-0000-000076010000}"/>
    <cellStyle name="Normal 13" xfId="374" xr:uid="{00000000-0005-0000-0000-000077010000}"/>
    <cellStyle name="Normal 13 2" xfId="375" xr:uid="{00000000-0005-0000-0000-000078010000}"/>
    <cellStyle name="Normal 13 2 2" xfId="376" xr:uid="{00000000-0005-0000-0000-000079010000}"/>
    <cellStyle name="Normal 13 2 2 2" xfId="377" xr:uid="{00000000-0005-0000-0000-00007A010000}"/>
    <cellStyle name="Normal 13 2 2 3" xfId="378" xr:uid="{00000000-0005-0000-0000-00007B010000}"/>
    <cellStyle name="Normal 13 2 2 4" xfId="379" xr:uid="{00000000-0005-0000-0000-00007C010000}"/>
    <cellStyle name="Normal 13 2 2_4x200 M" xfId="380" xr:uid="{00000000-0005-0000-0000-00007D010000}"/>
    <cellStyle name="Normal 13 2 3" xfId="381" xr:uid="{00000000-0005-0000-0000-00007E010000}"/>
    <cellStyle name="Normal 13 2 4" xfId="382" xr:uid="{00000000-0005-0000-0000-00007F010000}"/>
    <cellStyle name="Normal 13 2 5" xfId="383" xr:uid="{00000000-0005-0000-0000-000080010000}"/>
    <cellStyle name="Normal 13 2 6" xfId="384" xr:uid="{00000000-0005-0000-0000-000081010000}"/>
    <cellStyle name="Normal 13 2 7" xfId="385" xr:uid="{00000000-0005-0000-0000-000082010000}"/>
    <cellStyle name="Normal 13 2 8" xfId="386" xr:uid="{00000000-0005-0000-0000-000083010000}"/>
    <cellStyle name="Normal 13 2_20140201LLAFTaure" xfId="387" xr:uid="{00000000-0005-0000-0000-000084010000}"/>
    <cellStyle name="Normal 13 3" xfId="388" xr:uid="{00000000-0005-0000-0000-000085010000}"/>
    <cellStyle name="Normal 13 3 2" xfId="389" xr:uid="{00000000-0005-0000-0000-000086010000}"/>
    <cellStyle name="Normal 13 3 2 2" xfId="390" xr:uid="{00000000-0005-0000-0000-000087010000}"/>
    <cellStyle name="Normal 13 3 3" xfId="391" xr:uid="{00000000-0005-0000-0000-000088010000}"/>
    <cellStyle name="Normal 13 3 4" xfId="392" xr:uid="{00000000-0005-0000-0000-000089010000}"/>
    <cellStyle name="Normal 13 3 5" xfId="393" xr:uid="{00000000-0005-0000-0000-00008A010000}"/>
    <cellStyle name="Normal 13 3_DALYVIAI" xfId="394" xr:uid="{00000000-0005-0000-0000-00008B010000}"/>
    <cellStyle name="Normal 13 4" xfId="395" xr:uid="{00000000-0005-0000-0000-00008C010000}"/>
    <cellStyle name="Normal 13 5" xfId="396" xr:uid="{00000000-0005-0000-0000-00008D010000}"/>
    <cellStyle name="Normal 13 6" xfId="397" xr:uid="{00000000-0005-0000-0000-00008E010000}"/>
    <cellStyle name="Normal 13_100 M" xfId="398" xr:uid="{00000000-0005-0000-0000-00008F010000}"/>
    <cellStyle name="Normal 14" xfId="399" xr:uid="{00000000-0005-0000-0000-000090010000}"/>
    <cellStyle name="Normal 14 10" xfId="400" xr:uid="{00000000-0005-0000-0000-000091010000}"/>
    <cellStyle name="Normal 14 11" xfId="401" xr:uid="{00000000-0005-0000-0000-000092010000}"/>
    <cellStyle name="Normal 14 2" xfId="402" xr:uid="{00000000-0005-0000-0000-000093010000}"/>
    <cellStyle name="Normal 14 2 2" xfId="403" xr:uid="{00000000-0005-0000-0000-000094010000}"/>
    <cellStyle name="Normal 14 2 2 2" xfId="404" xr:uid="{00000000-0005-0000-0000-000095010000}"/>
    <cellStyle name="Normal 14 2 2 3" xfId="405" xr:uid="{00000000-0005-0000-0000-000096010000}"/>
    <cellStyle name="Normal 14 2 2 4" xfId="406" xr:uid="{00000000-0005-0000-0000-000097010000}"/>
    <cellStyle name="Normal 14 2 2_4x200 M" xfId="407" xr:uid="{00000000-0005-0000-0000-000098010000}"/>
    <cellStyle name="Normal 14 2 3" xfId="408" xr:uid="{00000000-0005-0000-0000-000099010000}"/>
    <cellStyle name="Normal 14 2 4" xfId="409" xr:uid="{00000000-0005-0000-0000-00009A010000}"/>
    <cellStyle name="Normal 14 2 5" xfId="410" xr:uid="{00000000-0005-0000-0000-00009B010000}"/>
    <cellStyle name="Normal 14 2_DALYVIAI" xfId="411" xr:uid="{00000000-0005-0000-0000-00009C010000}"/>
    <cellStyle name="Normal 14 3" xfId="412" xr:uid="{00000000-0005-0000-0000-00009D010000}"/>
    <cellStyle name="Normal 14 3 2" xfId="413" xr:uid="{00000000-0005-0000-0000-00009E010000}"/>
    <cellStyle name="Normal 14 3 3" xfId="414" xr:uid="{00000000-0005-0000-0000-00009F010000}"/>
    <cellStyle name="Normal 14 3 4" xfId="415" xr:uid="{00000000-0005-0000-0000-0000A0010000}"/>
    <cellStyle name="Normal 14 3_DALYVIAI" xfId="416" xr:uid="{00000000-0005-0000-0000-0000A1010000}"/>
    <cellStyle name="Normal 14 4" xfId="417" xr:uid="{00000000-0005-0000-0000-0000A2010000}"/>
    <cellStyle name="Normal 14 5" xfId="418" xr:uid="{00000000-0005-0000-0000-0000A3010000}"/>
    <cellStyle name="Normal 14 6" xfId="419" xr:uid="{00000000-0005-0000-0000-0000A4010000}"/>
    <cellStyle name="Normal 14 7" xfId="420" xr:uid="{00000000-0005-0000-0000-0000A5010000}"/>
    <cellStyle name="Normal 14 8" xfId="421" xr:uid="{00000000-0005-0000-0000-0000A6010000}"/>
    <cellStyle name="Normal 14 9" xfId="422" xr:uid="{00000000-0005-0000-0000-0000A7010000}"/>
    <cellStyle name="Normal 14_20140201LLAFTaure" xfId="423" xr:uid="{00000000-0005-0000-0000-0000A8010000}"/>
    <cellStyle name="Normal 15" xfId="424" xr:uid="{00000000-0005-0000-0000-0000A9010000}"/>
    <cellStyle name="Normal 15 10" xfId="425" xr:uid="{00000000-0005-0000-0000-0000AA010000}"/>
    <cellStyle name="Normal 15 2" xfId="426" xr:uid="{00000000-0005-0000-0000-0000AB010000}"/>
    <cellStyle name="Normal 15 2 2" xfId="427" xr:uid="{00000000-0005-0000-0000-0000AC010000}"/>
    <cellStyle name="Normal 15 2 3" xfId="428" xr:uid="{00000000-0005-0000-0000-0000AD010000}"/>
    <cellStyle name="Normal 15 2 4" xfId="429" xr:uid="{00000000-0005-0000-0000-0000AE010000}"/>
    <cellStyle name="Normal 15 2_4x200 M" xfId="430" xr:uid="{00000000-0005-0000-0000-0000AF010000}"/>
    <cellStyle name="Normal 15 3" xfId="431" xr:uid="{00000000-0005-0000-0000-0000B0010000}"/>
    <cellStyle name="Normal 15 4" xfId="432" xr:uid="{00000000-0005-0000-0000-0000B1010000}"/>
    <cellStyle name="Normal 15 4 2" xfId="433" xr:uid="{00000000-0005-0000-0000-0000B2010000}"/>
    <cellStyle name="Normal 15 4 3" xfId="434" xr:uid="{00000000-0005-0000-0000-0000B3010000}"/>
    <cellStyle name="Normal 15 4 4" xfId="435" xr:uid="{00000000-0005-0000-0000-0000B4010000}"/>
    <cellStyle name="Normal 15 4_DALYVIAI" xfId="436" xr:uid="{00000000-0005-0000-0000-0000B5010000}"/>
    <cellStyle name="Normal 15 5" xfId="437" xr:uid="{00000000-0005-0000-0000-0000B6010000}"/>
    <cellStyle name="Normal 15 6" xfId="438" xr:uid="{00000000-0005-0000-0000-0000B7010000}"/>
    <cellStyle name="Normal 15 7" xfId="439" xr:uid="{00000000-0005-0000-0000-0000B8010000}"/>
    <cellStyle name="Normal 15 8" xfId="440" xr:uid="{00000000-0005-0000-0000-0000B9010000}"/>
    <cellStyle name="Normal 15 9" xfId="441" xr:uid="{00000000-0005-0000-0000-0000BA010000}"/>
    <cellStyle name="Normal 15_20140201LLAFTaure" xfId="442" xr:uid="{00000000-0005-0000-0000-0000BB010000}"/>
    <cellStyle name="Normal 16" xfId="443" xr:uid="{00000000-0005-0000-0000-0000BC010000}"/>
    <cellStyle name="Normal 16 10" xfId="444" xr:uid="{00000000-0005-0000-0000-0000BD010000}"/>
    <cellStyle name="Normal 16 2" xfId="445" xr:uid="{00000000-0005-0000-0000-0000BE010000}"/>
    <cellStyle name="Normal 16 2 2" xfId="446" xr:uid="{00000000-0005-0000-0000-0000BF010000}"/>
    <cellStyle name="Normal 16 2 3" xfId="447" xr:uid="{00000000-0005-0000-0000-0000C0010000}"/>
    <cellStyle name="Normal 16 2 4" xfId="448" xr:uid="{00000000-0005-0000-0000-0000C1010000}"/>
    <cellStyle name="Normal 16 2_4x200 M" xfId="449" xr:uid="{00000000-0005-0000-0000-0000C2010000}"/>
    <cellStyle name="Normal 16 3" xfId="450" xr:uid="{00000000-0005-0000-0000-0000C3010000}"/>
    <cellStyle name="Normal 16 4" xfId="451" xr:uid="{00000000-0005-0000-0000-0000C4010000}"/>
    <cellStyle name="Normal 16 5" xfId="452" xr:uid="{00000000-0005-0000-0000-0000C5010000}"/>
    <cellStyle name="Normal 16 6" xfId="453" xr:uid="{00000000-0005-0000-0000-0000C6010000}"/>
    <cellStyle name="Normal 16 7" xfId="454" xr:uid="{00000000-0005-0000-0000-0000C7010000}"/>
    <cellStyle name="Normal 16 8" xfId="455" xr:uid="{00000000-0005-0000-0000-0000C8010000}"/>
    <cellStyle name="Normal 16 9" xfId="456" xr:uid="{00000000-0005-0000-0000-0000C9010000}"/>
    <cellStyle name="Normal 16_20140201LLAFTaure" xfId="457" xr:uid="{00000000-0005-0000-0000-0000CA010000}"/>
    <cellStyle name="Normal 17" xfId="458" xr:uid="{00000000-0005-0000-0000-0000CB010000}"/>
    <cellStyle name="Normal 17 10" xfId="459" xr:uid="{00000000-0005-0000-0000-0000CC010000}"/>
    <cellStyle name="Normal 17 2" xfId="460" xr:uid="{00000000-0005-0000-0000-0000CD010000}"/>
    <cellStyle name="Normal 17 2 2" xfId="461" xr:uid="{00000000-0005-0000-0000-0000CE010000}"/>
    <cellStyle name="Normal 17 2 3" xfId="462" xr:uid="{00000000-0005-0000-0000-0000CF010000}"/>
    <cellStyle name="Normal 17 2 4" xfId="463" xr:uid="{00000000-0005-0000-0000-0000D0010000}"/>
    <cellStyle name="Normal 17 2_4x200 M" xfId="464" xr:uid="{00000000-0005-0000-0000-0000D1010000}"/>
    <cellStyle name="Normal 17 3" xfId="465" xr:uid="{00000000-0005-0000-0000-0000D2010000}"/>
    <cellStyle name="Normal 17 4" xfId="466" xr:uid="{00000000-0005-0000-0000-0000D3010000}"/>
    <cellStyle name="Normal 17 4 2" xfId="467" xr:uid="{00000000-0005-0000-0000-0000D4010000}"/>
    <cellStyle name="Normal 17 4 3" xfId="468" xr:uid="{00000000-0005-0000-0000-0000D5010000}"/>
    <cellStyle name="Normal 17 4 4" xfId="469" xr:uid="{00000000-0005-0000-0000-0000D6010000}"/>
    <cellStyle name="Normal 17 4_DALYVIAI" xfId="470" xr:uid="{00000000-0005-0000-0000-0000D7010000}"/>
    <cellStyle name="Normal 17 5" xfId="471" xr:uid="{00000000-0005-0000-0000-0000D8010000}"/>
    <cellStyle name="Normal 17 6" xfId="472" xr:uid="{00000000-0005-0000-0000-0000D9010000}"/>
    <cellStyle name="Normal 17 7" xfId="473" xr:uid="{00000000-0005-0000-0000-0000DA010000}"/>
    <cellStyle name="Normal 17 8" xfId="474" xr:uid="{00000000-0005-0000-0000-0000DB010000}"/>
    <cellStyle name="Normal 17 9" xfId="475" xr:uid="{00000000-0005-0000-0000-0000DC010000}"/>
    <cellStyle name="Normal 17_20140201LLAFTaure" xfId="476" xr:uid="{00000000-0005-0000-0000-0000DD010000}"/>
    <cellStyle name="Normal 18" xfId="477" xr:uid="{00000000-0005-0000-0000-0000DE010000}"/>
    <cellStyle name="Normal 18 10" xfId="478" xr:uid="{00000000-0005-0000-0000-0000DF010000}"/>
    <cellStyle name="Normal 18 2" xfId="479" xr:uid="{00000000-0005-0000-0000-0000E0010000}"/>
    <cellStyle name="Normal 18 2 2" xfId="480" xr:uid="{00000000-0005-0000-0000-0000E1010000}"/>
    <cellStyle name="Normal 18 2 2 2" xfId="481" xr:uid="{00000000-0005-0000-0000-0000E2010000}"/>
    <cellStyle name="Normal 18 2 2 3" xfId="482" xr:uid="{00000000-0005-0000-0000-0000E3010000}"/>
    <cellStyle name="Normal 18 2 2 4" xfId="483" xr:uid="{00000000-0005-0000-0000-0000E4010000}"/>
    <cellStyle name="Normal 18 2 2_4x200 M" xfId="484" xr:uid="{00000000-0005-0000-0000-0000E5010000}"/>
    <cellStyle name="Normal 18 2 3" xfId="485" xr:uid="{00000000-0005-0000-0000-0000E6010000}"/>
    <cellStyle name="Normal 18 2 4" xfId="486" xr:uid="{00000000-0005-0000-0000-0000E7010000}"/>
    <cellStyle name="Normal 18 2 5" xfId="487" xr:uid="{00000000-0005-0000-0000-0000E8010000}"/>
    <cellStyle name="Normal 18 2_DALYVIAI" xfId="488" xr:uid="{00000000-0005-0000-0000-0000E9010000}"/>
    <cellStyle name="Normal 18 3" xfId="489" xr:uid="{00000000-0005-0000-0000-0000EA010000}"/>
    <cellStyle name="Normal 18 3 2" xfId="490" xr:uid="{00000000-0005-0000-0000-0000EB010000}"/>
    <cellStyle name="Normal 18 3 3" xfId="491" xr:uid="{00000000-0005-0000-0000-0000EC010000}"/>
    <cellStyle name="Normal 18 3 4" xfId="492" xr:uid="{00000000-0005-0000-0000-0000ED010000}"/>
    <cellStyle name="Normal 18 3_DALYVIAI" xfId="493" xr:uid="{00000000-0005-0000-0000-0000EE010000}"/>
    <cellStyle name="Normal 18 4" xfId="494" xr:uid="{00000000-0005-0000-0000-0000EF010000}"/>
    <cellStyle name="Normal 18 5" xfId="495" xr:uid="{00000000-0005-0000-0000-0000F0010000}"/>
    <cellStyle name="Normal 18 6" xfId="496" xr:uid="{00000000-0005-0000-0000-0000F1010000}"/>
    <cellStyle name="Normal 18 7" xfId="497" xr:uid="{00000000-0005-0000-0000-0000F2010000}"/>
    <cellStyle name="Normal 18 8" xfId="498" xr:uid="{00000000-0005-0000-0000-0000F3010000}"/>
    <cellStyle name="Normal 18 9" xfId="499" xr:uid="{00000000-0005-0000-0000-0000F4010000}"/>
    <cellStyle name="Normal 18_20140201LLAFTaure" xfId="500" xr:uid="{00000000-0005-0000-0000-0000F5010000}"/>
    <cellStyle name="Normal 19" xfId="501" xr:uid="{00000000-0005-0000-0000-0000F6010000}"/>
    <cellStyle name="Normal 19 10" xfId="502" xr:uid="{00000000-0005-0000-0000-0000F7010000}"/>
    <cellStyle name="Normal 19 2" xfId="503" xr:uid="{00000000-0005-0000-0000-0000F8010000}"/>
    <cellStyle name="Normal 19 2 2" xfId="504" xr:uid="{00000000-0005-0000-0000-0000F9010000}"/>
    <cellStyle name="Normal 19 2 2 2" xfId="505" xr:uid="{00000000-0005-0000-0000-0000FA010000}"/>
    <cellStyle name="Normal 19 2 2 3" xfId="506" xr:uid="{00000000-0005-0000-0000-0000FB010000}"/>
    <cellStyle name="Normal 19 2 2 4" xfId="507" xr:uid="{00000000-0005-0000-0000-0000FC010000}"/>
    <cellStyle name="Normal 19 2 2_4x200 M" xfId="508" xr:uid="{00000000-0005-0000-0000-0000FD010000}"/>
    <cellStyle name="Normal 19 2 3" xfId="509" xr:uid="{00000000-0005-0000-0000-0000FE010000}"/>
    <cellStyle name="Normal 19 2 4" xfId="510" xr:uid="{00000000-0005-0000-0000-0000FF010000}"/>
    <cellStyle name="Normal 19 2 5" xfId="511" xr:uid="{00000000-0005-0000-0000-000000020000}"/>
    <cellStyle name="Normal 19 2_DALYVIAI" xfId="512" xr:uid="{00000000-0005-0000-0000-000001020000}"/>
    <cellStyle name="Normal 19 3" xfId="513" xr:uid="{00000000-0005-0000-0000-000002020000}"/>
    <cellStyle name="Normal 19 3 2" xfId="514" xr:uid="{00000000-0005-0000-0000-000003020000}"/>
    <cellStyle name="Normal 19 3 3" xfId="515" xr:uid="{00000000-0005-0000-0000-000004020000}"/>
    <cellStyle name="Normal 19 3 4" xfId="516" xr:uid="{00000000-0005-0000-0000-000005020000}"/>
    <cellStyle name="Normal 19 3_DALYVIAI" xfId="517" xr:uid="{00000000-0005-0000-0000-000006020000}"/>
    <cellStyle name="Normal 19 4" xfId="518" xr:uid="{00000000-0005-0000-0000-000007020000}"/>
    <cellStyle name="Normal 19 5" xfId="519" xr:uid="{00000000-0005-0000-0000-000008020000}"/>
    <cellStyle name="Normal 19 6" xfId="520" xr:uid="{00000000-0005-0000-0000-000009020000}"/>
    <cellStyle name="Normal 19 7" xfId="521" xr:uid="{00000000-0005-0000-0000-00000A020000}"/>
    <cellStyle name="Normal 19 8" xfId="522" xr:uid="{00000000-0005-0000-0000-00000B020000}"/>
    <cellStyle name="Normal 19 9" xfId="523" xr:uid="{00000000-0005-0000-0000-00000C020000}"/>
    <cellStyle name="Normal 19_20140201LLAFTaure" xfId="524" xr:uid="{00000000-0005-0000-0000-00000D020000}"/>
    <cellStyle name="Normal 2" xfId="525" xr:uid="{00000000-0005-0000-0000-00000E020000}"/>
    <cellStyle name="Normal 2 10" xfId="526" xr:uid="{00000000-0005-0000-0000-00000F020000}"/>
    <cellStyle name="Normal 2 10 2" xfId="527" xr:uid="{00000000-0005-0000-0000-000010020000}"/>
    <cellStyle name="Normal 2 11" xfId="528" xr:uid="{00000000-0005-0000-0000-000011020000}"/>
    <cellStyle name="Normal 2 11 2" xfId="529" xr:uid="{00000000-0005-0000-0000-000012020000}"/>
    <cellStyle name="Normal 2 12" xfId="530" xr:uid="{00000000-0005-0000-0000-000013020000}"/>
    <cellStyle name="Normal 2 12 2" xfId="531" xr:uid="{00000000-0005-0000-0000-000014020000}"/>
    <cellStyle name="Normal 2 13" xfId="532" xr:uid="{00000000-0005-0000-0000-000015020000}"/>
    <cellStyle name="Normal 2 13 2" xfId="533" xr:uid="{00000000-0005-0000-0000-000016020000}"/>
    <cellStyle name="Normal 2 14" xfId="534" xr:uid="{00000000-0005-0000-0000-000017020000}"/>
    <cellStyle name="Normal 2 14 2" xfId="535" xr:uid="{00000000-0005-0000-0000-000018020000}"/>
    <cellStyle name="Normal 2 15" xfId="536" xr:uid="{00000000-0005-0000-0000-000019020000}"/>
    <cellStyle name="Normal 2 15 2" xfId="537" xr:uid="{00000000-0005-0000-0000-00001A020000}"/>
    <cellStyle name="Normal 2 16" xfId="538" xr:uid="{00000000-0005-0000-0000-00001B020000}"/>
    <cellStyle name="Normal 2 17" xfId="539" xr:uid="{00000000-0005-0000-0000-00001C020000}"/>
    <cellStyle name="Normal 2 18" xfId="540" xr:uid="{00000000-0005-0000-0000-00001D020000}"/>
    <cellStyle name="Normal 2 19" xfId="541" xr:uid="{00000000-0005-0000-0000-00001E020000}"/>
    <cellStyle name="Normal 2 2" xfId="542" xr:uid="{00000000-0005-0000-0000-00001F020000}"/>
    <cellStyle name="Normal 2 2 10" xfId="543" xr:uid="{00000000-0005-0000-0000-000020020000}"/>
    <cellStyle name="Normal 2 2 10 2" xfId="544" xr:uid="{00000000-0005-0000-0000-000021020000}"/>
    <cellStyle name="Normal 2 2 10 3" xfId="545" xr:uid="{00000000-0005-0000-0000-000022020000}"/>
    <cellStyle name="Normal 2 2 10 4" xfId="546" xr:uid="{00000000-0005-0000-0000-000023020000}"/>
    <cellStyle name="Normal 2 2 10_4x200 V" xfId="547" xr:uid="{00000000-0005-0000-0000-000024020000}"/>
    <cellStyle name="Normal 2 2 10_aukstis" xfId="1456" xr:uid="{742FBF8A-2F43-4305-84C0-1B539620440F}"/>
    <cellStyle name="Normal 2 2 11" xfId="548" xr:uid="{00000000-0005-0000-0000-000026020000}"/>
    <cellStyle name="Normal 2 2 12" xfId="549" xr:uid="{00000000-0005-0000-0000-000027020000}"/>
    <cellStyle name="Normal 2 2 13" xfId="550" xr:uid="{00000000-0005-0000-0000-000028020000}"/>
    <cellStyle name="Normal 2 2 13 2" xfId="551" xr:uid="{00000000-0005-0000-0000-000029020000}"/>
    <cellStyle name="Normal 2 2 14" xfId="552" xr:uid="{00000000-0005-0000-0000-00002A020000}"/>
    <cellStyle name="Normal 2 2 15" xfId="553" xr:uid="{00000000-0005-0000-0000-00002B020000}"/>
    <cellStyle name="Normal 2 2 16" xfId="554" xr:uid="{00000000-0005-0000-0000-00002C020000}"/>
    <cellStyle name="Normal 2 2 17" xfId="555" xr:uid="{00000000-0005-0000-0000-00002D020000}"/>
    <cellStyle name="Normal 2 2 18" xfId="556" xr:uid="{00000000-0005-0000-0000-00002E020000}"/>
    <cellStyle name="Normal 2 2 19" xfId="557" xr:uid="{00000000-0005-0000-0000-00002F020000}"/>
    <cellStyle name="Normal 2 2 2" xfId="558" xr:uid="{00000000-0005-0000-0000-000030020000}"/>
    <cellStyle name="Normal 2 2 2 10" xfId="559" xr:uid="{00000000-0005-0000-0000-000031020000}"/>
    <cellStyle name="Normal 2 2 2 2" xfId="560" xr:uid="{00000000-0005-0000-0000-000032020000}"/>
    <cellStyle name="Normal 2 2 2 2 2" xfId="561" xr:uid="{00000000-0005-0000-0000-000033020000}"/>
    <cellStyle name="Normal 2 2 2 2 3" xfId="562" xr:uid="{00000000-0005-0000-0000-000034020000}"/>
    <cellStyle name="Normal 2 2 2 2 4" xfId="563" xr:uid="{00000000-0005-0000-0000-000035020000}"/>
    <cellStyle name="Normal 2 2 2 2 5" xfId="564" xr:uid="{00000000-0005-0000-0000-000036020000}"/>
    <cellStyle name="Normal 2 2 2 2 5 2" xfId="565" xr:uid="{00000000-0005-0000-0000-000037020000}"/>
    <cellStyle name="Normal 2 2 2 2 5 2 2" xfId="566" xr:uid="{00000000-0005-0000-0000-000038020000}"/>
    <cellStyle name="Normal 2 2 2 2 5 3" xfId="567" xr:uid="{00000000-0005-0000-0000-000039020000}"/>
    <cellStyle name="Normal 2 2 2 2 5 3 2" xfId="568" xr:uid="{00000000-0005-0000-0000-00003A020000}"/>
    <cellStyle name="Normal 2 2 2 2 5 4" xfId="569" xr:uid="{00000000-0005-0000-0000-00003B020000}"/>
    <cellStyle name="Normal 2 2 2 2 5_4x200 V" xfId="570" xr:uid="{00000000-0005-0000-0000-00003C020000}"/>
    <cellStyle name="Normal 2 2 2 2_4x200 V" xfId="571" xr:uid="{00000000-0005-0000-0000-00003D020000}"/>
    <cellStyle name="Normal 2 2 2 3" xfId="572" xr:uid="{00000000-0005-0000-0000-00003E020000}"/>
    <cellStyle name="Normal 2 2 2 4" xfId="573" xr:uid="{00000000-0005-0000-0000-00003F020000}"/>
    <cellStyle name="Normal 2 2 2 4 2" xfId="574" xr:uid="{00000000-0005-0000-0000-000040020000}"/>
    <cellStyle name="Normal 2 2 2 4 3" xfId="575" xr:uid="{00000000-0005-0000-0000-000041020000}"/>
    <cellStyle name="Normal 2 2 2 4 4" xfId="576" xr:uid="{00000000-0005-0000-0000-000042020000}"/>
    <cellStyle name="Normal 2 2 2 4_4x200 M" xfId="577" xr:uid="{00000000-0005-0000-0000-000043020000}"/>
    <cellStyle name="Normal 2 2 2 5" xfId="578" xr:uid="{00000000-0005-0000-0000-000044020000}"/>
    <cellStyle name="Normal 2 2 2 6" xfId="579" xr:uid="{00000000-0005-0000-0000-000045020000}"/>
    <cellStyle name="Normal 2 2 2 7" xfId="580" xr:uid="{00000000-0005-0000-0000-000046020000}"/>
    <cellStyle name="Normal 2 2 2 8" xfId="581" xr:uid="{00000000-0005-0000-0000-000047020000}"/>
    <cellStyle name="Normal 2 2 2 9" xfId="582" xr:uid="{00000000-0005-0000-0000-000048020000}"/>
    <cellStyle name="Normal 2 2 2_4x200 V" xfId="583" xr:uid="{00000000-0005-0000-0000-000049020000}"/>
    <cellStyle name="Normal 2 2 20" xfId="584" xr:uid="{00000000-0005-0000-0000-00004A020000}"/>
    <cellStyle name="Normal 2 2 21" xfId="585" xr:uid="{00000000-0005-0000-0000-00004B020000}"/>
    <cellStyle name="Normal 2 2 22" xfId="586" xr:uid="{00000000-0005-0000-0000-00004C020000}"/>
    <cellStyle name="Normal 2 2 23" xfId="587" xr:uid="{00000000-0005-0000-0000-00004D020000}"/>
    <cellStyle name="Normal 2 2 24" xfId="588" xr:uid="{00000000-0005-0000-0000-00004E020000}"/>
    <cellStyle name="Normal 2 2 25" xfId="589" xr:uid="{00000000-0005-0000-0000-00004F020000}"/>
    <cellStyle name="Normal 2 2 26" xfId="590" xr:uid="{00000000-0005-0000-0000-000050020000}"/>
    <cellStyle name="Normal 2 2 27" xfId="591" xr:uid="{00000000-0005-0000-0000-000051020000}"/>
    <cellStyle name="Normal 2 2 28" xfId="592" xr:uid="{00000000-0005-0000-0000-000052020000}"/>
    <cellStyle name="Normal 2 2 29" xfId="593" xr:uid="{00000000-0005-0000-0000-000053020000}"/>
    <cellStyle name="Normal 2 2 3" xfId="594" xr:uid="{00000000-0005-0000-0000-000054020000}"/>
    <cellStyle name="Normal 2 2 3 10" xfId="595" xr:uid="{00000000-0005-0000-0000-000055020000}"/>
    <cellStyle name="Normal 2 2 3 11" xfId="596" xr:uid="{00000000-0005-0000-0000-000056020000}"/>
    <cellStyle name="Normal 2 2 3 12" xfId="597" xr:uid="{00000000-0005-0000-0000-000057020000}"/>
    <cellStyle name="Normal 2 2 3 2" xfId="598" xr:uid="{00000000-0005-0000-0000-000058020000}"/>
    <cellStyle name="Normal 2 2 3 2 10" xfId="599" xr:uid="{00000000-0005-0000-0000-000059020000}"/>
    <cellStyle name="Normal 2 2 3 2 2" xfId="600" xr:uid="{00000000-0005-0000-0000-00005A020000}"/>
    <cellStyle name="Normal 2 2 3 2 2 2" xfId="601" xr:uid="{00000000-0005-0000-0000-00005B020000}"/>
    <cellStyle name="Normal 2 2 3 2 2 2 2" xfId="602" xr:uid="{00000000-0005-0000-0000-00005C020000}"/>
    <cellStyle name="Normal 2 2 3 2 2 2 3" xfId="603" xr:uid="{00000000-0005-0000-0000-00005D020000}"/>
    <cellStyle name="Normal 2 2 3 2 2 2 4" xfId="604" xr:uid="{00000000-0005-0000-0000-00005E020000}"/>
    <cellStyle name="Normal 2 2 3 2 2 2_4x200 M" xfId="605" xr:uid="{00000000-0005-0000-0000-00005F020000}"/>
    <cellStyle name="Normal 2 2 3 2 2 3" xfId="606" xr:uid="{00000000-0005-0000-0000-000060020000}"/>
    <cellStyle name="Normal 2 2 3 2 2 3 2" xfId="607" xr:uid="{00000000-0005-0000-0000-000061020000}"/>
    <cellStyle name="Normal 2 2 3 2 2 3 3" xfId="608" xr:uid="{00000000-0005-0000-0000-000062020000}"/>
    <cellStyle name="Normal 2 2 3 2 2 3 4" xfId="609" xr:uid="{00000000-0005-0000-0000-000063020000}"/>
    <cellStyle name="Normal 2 2 3 2 2 3_4x200 M" xfId="610" xr:uid="{00000000-0005-0000-0000-000064020000}"/>
    <cellStyle name="Normal 2 2 3 2 2 4" xfId="611" xr:uid="{00000000-0005-0000-0000-000065020000}"/>
    <cellStyle name="Normal 2 2 3 2 2 4 2" xfId="612" xr:uid="{00000000-0005-0000-0000-000066020000}"/>
    <cellStyle name="Normal 2 2 3 2 2 4 3" xfId="613" xr:uid="{00000000-0005-0000-0000-000067020000}"/>
    <cellStyle name="Normal 2 2 3 2 2 4 4" xfId="614" xr:uid="{00000000-0005-0000-0000-000068020000}"/>
    <cellStyle name="Normal 2 2 3 2 2 4_4x200 M" xfId="615" xr:uid="{00000000-0005-0000-0000-000069020000}"/>
    <cellStyle name="Normal 2 2 3 2 2 5" xfId="616" xr:uid="{00000000-0005-0000-0000-00006A020000}"/>
    <cellStyle name="Normal 2 2 3 2 2 5 2" xfId="617" xr:uid="{00000000-0005-0000-0000-00006B020000}"/>
    <cellStyle name="Normal 2 2 3 2 2 5 3" xfId="618" xr:uid="{00000000-0005-0000-0000-00006C020000}"/>
    <cellStyle name="Normal 2 2 3 2 2 5 4" xfId="619" xr:uid="{00000000-0005-0000-0000-00006D020000}"/>
    <cellStyle name="Normal 2 2 3 2 2 5_4x200 M" xfId="620" xr:uid="{00000000-0005-0000-0000-00006E020000}"/>
    <cellStyle name="Normal 2 2 3 2 2 6" xfId="621" xr:uid="{00000000-0005-0000-0000-00006F020000}"/>
    <cellStyle name="Normal 2 2 3 2 2 7" xfId="622" xr:uid="{00000000-0005-0000-0000-000070020000}"/>
    <cellStyle name="Normal 2 2 3 2 2 8" xfId="623" xr:uid="{00000000-0005-0000-0000-000071020000}"/>
    <cellStyle name="Normal 2 2 3 2 2_4x200 M" xfId="624" xr:uid="{00000000-0005-0000-0000-000072020000}"/>
    <cellStyle name="Normal 2 2 3 2 3" xfId="625" xr:uid="{00000000-0005-0000-0000-000073020000}"/>
    <cellStyle name="Normal 2 2 3 2 4" xfId="626" xr:uid="{00000000-0005-0000-0000-000074020000}"/>
    <cellStyle name="Normal 2 2 3 2 5" xfId="627" xr:uid="{00000000-0005-0000-0000-000075020000}"/>
    <cellStyle name="Normal 2 2 3 2 6" xfId="628" xr:uid="{00000000-0005-0000-0000-000076020000}"/>
    <cellStyle name="Normal 2 2 3 2 7" xfId="629" xr:uid="{00000000-0005-0000-0000-000077020000}"/>
    <cellStyle name="Normal 2 2 3 2 8" xfId="630" xr:uid="{00000000-0005-0000-0000-000078020000}"/>
    <cellStyle name="Normal 2 2 3 2 9" xfId="631" xr:uid="{00000000-0005-0000-0000-000079020000}"/>
    <cellStyle name="Normal 2 2 3 2_4x200 M" xfId="632" xr:uid="{00000000-0005-0000-0000-00007A020000}"/>
    <cellStyle name="Normal 2 2 3 3" xfId="633" xr:uid="{00000000-0005-0000-0000-00007B020000}"/>
    <cellStyle name="Normal 2 2 3 3 10" xfId="634" xr:uid="{00000000-0005-0000-0000-00007C020000}"/>
    <cellStyle name="Normal 2 2 3 3 2" xfId="635" xr:uid="{00000000-0005-0000-0000-00007D020000}"/>
    <cellStyle name="Normal 2 2 3 3 2 2" xfId="636" xr:uid="{00000000-0005-0000-0000-00007E020000}"/>
    <cellStyle name="Normal 2 2 3 3 2 3" xfId="637" xr:uid="{00000000-0005-0000-0000-00007F020000}"/>
    <cellStyle name="Normal 2 2 3 3 2 4" xfId="638" xr:uid="{00000000-0005-0000-0000-000080020000}"/>
    <cellStyle name="Normal 2 2 3 3 2_4x200 M" xfId="639" xr:uid="{00000000-0005-0000-0000-000081020000}"/>
    <cellStyle name="Normal 2 2 3 3 3" xfId="640" xr:uid="{00000000-0005-0000-0000-000082020000}"/>
    <cellStyle name="Normal 2 2 3 3 3 2" xfId="641" xr:uid="{00000000-0005-0000-0000-000083020000}"/>
    <cellStyle name="Normal 2 2 3 3 3 3" xfId="642" xr:uid="{00000000-0005-0000-0000-000084020000}"/>
    <cellStyle name="Normal 2 2 3 3 3 4" xfId="643" xr:uid="{00000000-0005-0000-0000-000085020000}"/>
    <cellStyle name="Normal 2 2 3 3 3_4x200 M" xfId="644" xr:uid="{00000000-0005-0000-0000-000086020000}"/>
    <cellStyle name="Normal 2 2 3 3 4" xfId="645" xr:uid="{00000000-0005-0000-0000-000087020000}"/>
    <cellStyle name="Normal 2 2 3 3 5" xfId="646" xr:uid="{00000000-0005-0000-0000-000088020000}"/>
    <cellStyle name="Normal 2 2 3 3 6" xfId="647" xr:uid="{00000000-0005-0000-0000-000089020000}"/>
    <cellStyle name="Normal 2 2 3 3 7" xfId="648" xr:uid="{00000000-0005-0000-0000-00008A020000}"/>
    <cellStyle name="Normal 2 2 3 3 8" xfId="649" xr:uid="{00000000-0005-0000-0000-00008B020000}"/>
    <cellStyle name="Normal 2 2 3 3 9" xfId="650" xr:uid="{00000000-0005-0000-0000-00008C020000}"/>
    <cellStyle name="Normal 2 2 3 3_4x200 M" xfId="651" xr:uid="{00000000-0005-0000-0000-00008D020000}"/>
    <cellStyle name="Normal 2 2 3 4" xfId="652" xr:uid="{00000000-0005-0000-0000-00008E020000}"/>
    <cellStyle name="Normal 2 2 3 4 10" xfId="653" xr:uid="{00000000-0005-0000-0000-00008F020000}"/>
    <cellStyle name="Normal 2 2 3 4 2" xfId="654" xr:uid="{00000000-0005-0000-0000-000090020000}"/>
    <cellStyle name="Normal 2 2 3 4 2 2" xfId="655" xr:uid="{00000000-0005-0000-0000-000091020000}"/>
    <cellStyle name="Normal 2 2 3 4 2 2 2" xfId="656" xr:uid="{00000000-0005-0000-0000-000092020000}"/>
    <cellStyle name="Normal 2 2 3 4 2 2 3" xfId="657" xr:uid="{00000000-0005-0000-0000-000093020000}"/>
    <cellStyle name="Normal 2 2 3 4 2 2 4" xfId="658" xr:uid="{00000000-0005-0000-0000-000094020000}"/>
    <cellStyle name="Normal 2 2 3 4 2 2_4x200 M" xfId="659" xr:uid="{00000000-0005-0000-0000-000095020000}"/>
    <cellStyle name="Normal 2 2 3 4 2 3" xfId="660" xr:uid="{00000000-0005-0000-0000-000096020000}"/>
    <cellStyle name="Normal 2 2 3 4 2 3 2" xfId="661" xr:uid="{00000000-0005-0000-0000-000097020000}"/>
    <cellStyle name="Normal 2 2 3 4 2 3 3" xfId="662" xr:uid="{00000000-0005-0000-0000-000098020000}"/>
    <cellStyle name="Normal 2 2 3 4 2 3 4" xfId="663" xr:uid="{00000000-0005-0000-0000-000099020000}"/>
    <cellStyle name="Normal 2 2 3 4 2 3_4x200 M" xfId="664" xr:uid="{00000000-0005-0000-0000-00009A020000}"/>
    <cellStyle name="Normal 2 2 3 4 2 4" xfId="665" xr:uid="{00000000-0005-0000-0000-00009B020000}"/>
    <cellStyle name="Normal 2 2 3 4 2 5" xfId="666" xr:uid="{00000000-0005-0000-0000-00009C020000}"/>
    <cellStyle name="Normal 2 2 3 4 2 6" xfId="667" xr:uid="{00000000-0005-0000-0000-00009D020000}"/>
    <cellStyle name="Normal 2 2 3 4 2_4x200 M" xfId="668" xr:uid="{00000000-0005-0000-0000-00009E020000}"/>
    <cellStyle name="Normal 2 2 3 4 3" xfId="669" xr:uid="{00000000-0005-0000-0000-00009F020000}"/>
    <cellStyle name="Normal 2 2 3 4 4" xfId="670" xr:uid="{00000000-0005-0000-0000-0000A0020000}"/>
    <cellStyle name="Normal 2 2 3 4 5" xfId="671" xr:uid="{00000000-0005-0000-0000-0000A1020000}"/>
    <cellStyle name="Normal 2 2 3 4 6" xfId="672" xr:uid="{00000000-0005-0000-0000-0000A2020000}"/>
    <cellStyle name="Normal 2 2 3 4 7" xfId="673" xr:uid="{00000000-0005-0000-0000-0000A3020000}"/>
    <cellStyle name="Normal 2 2 3 4 8" xfId="674" xr:uid="{00000000-0005-0000-0000-0000A4020000}"/>
    <cellStyle name="Normal 2 2 3 4 9" xfId="675" xr:uid="{00000000-0005-0000-0000-0000A5020000}"/>
    <cellStyle name="Normal 2 2 3 4_4x200 M" xfId="676" xr:uid="{00000000-0005-0000-0000-0000A6020000}"/>
    <cellStyle name="Normal 2 2 3 5" xfId="677" xr:uid="{00000000-0005-0000-0000-0000A7020000}"/>
    <cellStyle name="Normal 2 2 3 5 2" xfId="678" xr:uid="{00000000-0005-0000-0000-0000A8020000}"/>
    <cellStyle name="Normal 2 2 3 5 2 2" xfId="679" xr:uid="{00000000-0005-0000-0000-0000A9020000}"/>
    <cellStyle name="Normal 2 2 3 5 2 3" xfId="680" xr:uid="{00000000-0005-0000-0000-0000AA020000}"/>
    <cellStyle name="Normal 2 2 3 5 2 4" xfId="681" xr:uid="{00000000-0005-0000-0000-0000AB020000}"/>
    <cellStyle name="Normal 2 2 3 5 2_4x200 M" xfId="682" xr:uid="{00000000-0005-0000-0000-0000AC020000}"/>
    <cellStyle name="Normal 2 2 3 5 3" xfId="683" xr:uid="{00000000-0005-0000-0000-0000AD020000}"/>
    <cellStyle name="Normal 2 2 3 5 3 2" xfId="684" xr:uid="{00000000-0005-0000-0000-0000AE020000}"/>
    <cellStyle name="Normal 2 2 3 5 3 3" xfId="685" xr:uid="{00000000-0005-0000-0000-0000AF020000}"/>
    <cellStyle name="Normal 2 2 3 5 3 4" xfId="686" xr:uid="{00000000-0005-0000-0000-0000B0020000}"/>
    <cellStyle name="Normal 2 2 3 5 3_4x200 M" xfId="687" xr:uid="{00000000-0005-0000-0000-0000B1020000}"/>
    <cellStyle name="Normal 2 2 3 5 4" xfId="688" xr:uid="{00000000-0005-0000-0000-0000B2020000}"/>
    <cellStyle name="Normal 2 2 3 5 4 2" xfId="689" xr:uid="{00000000-0005-0000-0000-0000B3020000}"/>
    <cellStyle name="Normal 2 2 3 5 4 3" xfId="690" xr:uid="{00000000-0005-0000-0000-0000B4020000}"/>
    <cellStyle name="Normal 2 2 3 5 4 4" xfId="691" xr:uid="{00000000-0005-0000-0000-0000B5020000}"/>
    <cellStyle name="Normal 2 2 3 5 4_4x200 M" xfId="692" xr:uid="{00000000-0005-0000-0000-0000B6020000}"/>
    <cellStyle name="Normal 2 2 3 5 5" xfId="693" xr:uid="{00000000-0005-0000-0000-0000B7020000}"/>
    <cellStyle name="Normal 2 2 3 5 5 2" xfId="694" xr:uid="{00000000-0005-0000-0000-0000B8020000}"/>
    <cellStyle name="Normal 2 2 3 5 5 3" xfId="695" xr:uid="{00000000-0005-0000-0000-0000B9020000}"/>
    <cellStyle name="Normal 2 2 3 5 5 4" xfId="696" xr:uid="{00000000-0005-0000-0000-0000BA020000}"/>
    <cellStyle name="Normal 2 2 3 5 5_4x200 M" xfId="697" xr:uid="{00000000-0005-0000-0000-0000BB020000}"/>
    <cellStyle name="Normal 2 2 3 5 6" xfId="698" xr:uid="{00000000-0005-0000-0000-0000BC020000}"/>
    <cellStyle name="Normal 2 2 3 5 7" xfId="699" xr:uid="{00000000-0005-0000-0000-0000BD020000}"/>
    <cellStyle name="Normal 2 2 3 5 8" xfId="700" xr:uid="{00000000-0005-0000-0000-0000BE020000}"/>
    <cellStyle name="Normal 2 2 3 5_4x200 M" xfId="701" xr:uid="{00000000-0005-0000-0000-0000BF020000}"/>
    <cellStyle name="Normal 2 2 3 6" xfId="702" xr:uid="{00000000-0005-0000-0000-0000C0020000}"/>
    <cellStyle name="Normal 2 2 3 6 10" xfId="703" xr:uid="{00000000-0005-0000-0000-0000C1020000}"/>
    <cellStyle name="Normal 2 2 3 6 11" xfId="704" xr:uid="{00000000-0005-0000-0000-0000C2020000}"/>
    <cellStyle name="Normal 2 2 3 6 12" xfId="705" xr:uid="{00000000-0005-0000-0000-0000C3020000}"/>
    <cellStyle name="Normal 2 2 3 6 13" xfId="706" xr:uid="{00000000-0005-0000-0000-0000C4020000}"/>
    <cellStyle name="Normal 2 2 3 6 2" xfId="707" xr:uid="{00000000-0005-0000-0000-0000C5020000}"/>
    <cellStyle name="Normal 2 2 3 6 2 2" xfId="708" xr:uid="{00000000-0005-0000-0000-0000C6020000}"/>
    <cellStyle name="Normal 2 2 3 6 2 2 2" xfId="709" xr:uid="{00000000-0005-0000-0000-0000C7020000}"/>
    <cellStyle name="Normal 2 2 3 6 2 2_7kove" xfId="710" xr:uid="{00000000-0005-0000-0000-0000C8020000}"/>
    <cellStyle name="Normal 2 2 3 6 2_4x200 M" xfId="711" xr:uid="{00000000-0005-0000-0000-0000C9020000}"/>
    <cellStyle name="Normal 2 2 3 6 3" xfId="712" xr:uid="{00000000-0005-0000-0000-0000CA020000}"/>
    <cellStyle name="Normal 2 2 3 6 3 2" xfId="713" xr:uid="{00000000-0005-0000-0000-0000CB020000}"/>
    <cellStyle name="Normal 2 2 3 6 3 2 10" xfId="714" xr:uid="{00000000-0005-0000-0000-0000CC020000}"/>
    <cellStyle name="Normal 2 2 3 6 3 2 11" xfId="715" xr:uid="{00000000-0005-0000-0000-0000CD020000}"/>
    <cellStyle name="Normal 2 2 3 6 3 2 2" xfId="716" xr:uid="{00000000-0005-0000-0000-0000CE020000}"/>
    <cellStyle name="Normal 2 2 3 6 3 2 3" xfId="717" xr:uid="{00000000-0005-0000-0000-0000CF020000}"/>
    <cellStyle name="Normal 2 2 3 6 3 2 4" xfId="718" xr:uid="{00000000-0005-0000-0000-0000D0020000}"/>
    <cellStyle name="Normal 2 2 3 6 3 2 5" xfId="719" xr:uid="{00000000-0005-0000-0000-0000D1020000}"/>
    <cellStyle name="Normal 2 2 3 6 3 2 6" xfId="720" xr:uid="{00000000-0005-0000-0000-0000D2020000}"/>
    <cellStyle name="Normal 2 2 3 6 3 2 7" xfId="721" xr:uid="{00000000-0005-0000-0000-0000D3020000}"/>
    <cellStyle name="Normal 2 2 3 6 3 2 8" xfId="722" xr:uid="{00000000-0005-0000-0000-0000D4020000}"/>
    <cellStyle name="Normal 2 2 3 6 3 2 9" xfId="723" xr:uid="{00000000-0005-0000-0000-0000D5020000}"/>
    <cellStyle name="Normal 2 2 3 6 3 2_Copy of rezultatai" xfId="724" xr:uid="{00000000-0005-0000-0000-0000D6020000}"/>
    <cellStyle name="Normal 2 2 3 6 3 3" xfId="725" xr:uid="{00000000-0005-0000-0000-0000D7020000}"/>
    <cellStyle name="Normal 2 2 3 6 3 4" xfId="726" xr:uid="{00000000-0005-0000-0000-0000D8020000}"/>
    <cellStyle name="Normal 2 2 3 6 3_4x200 M" xfId="727" xr:uid="{00000000-0005-0000-0000-0000D9020000}"/>
    <cellStyle name="Normal 2 2 3 6 4" xfId="728" xr:uid="{00000000-0005-0000-0000-0000DA020000}"/>
    <cellStyle name="Normal 2 2 3 6 5" xfId="729" xr:uid="{00000000-0005-0000-0000-0000DB020000}"/>
    <cellStyle name="Normal 2 2 3 6 6" xfId="730" xr:uid="{00000000-0005-0000-0000-0000DC020000}"/>
    <cellStyle name="Normal 2 2 3 6 7" xfId="731" xr:uid="{00000000-0005-0000-0000-0000DD020000}"/>
    <cellStyle name="Normal 2 2 3 6 8" xfId="732" xr:uid="{00000000-0005-0000-0000-0000DE020000}"/>
    <cellStyle name="Normal 2 2 3 6 9" xfId="733" xr:uid="{00000000-0005-0000-0000-0000DF020000}"/>
    <cellStyle name="Normal 2 2 3 6_4x200 M" xfId="734" xr:uid="{00000000-0005-0000-0000-0000E0020000}"/>
    <cellStyle name="Normal 2 2 3 7" xfId="735" xr:uid="{00000000-0005-0000-0000-0000E1020000}"/>
    <cellStyle name="Normal 2 2 3 8" xfId="736" xr:uid="{00000000-0005-0000-0000-0000E2020000}"/>
    <cellStyle name="Normal 2 2 3 9" xfId="737" xr:uid="{00000000-0005-0000-0000-0000E3020000}"/>
    <cellStyle name="Normal 2 2 3_4x200 M" xfId="738" xr:uid="{00000000-0005-0000-0000-0000E4020000}"/>
    <cellStyle name="Normal 2 2 30" xfId="739" xr:uid="{00000000-0005-0000-0000-0000E5020000}"/>
    <cellStyle name="Normal 2 2 31" xfId="740" xr:uid="{00000000-0005-0000-0000-0000E6020000}"/>
    <cellStyle name="Normal 2 2 32" xfId="741" xr:uid="{00000000-0005-0000-0000-0000E7020000}"/>
    <cellStyle name="Normal 2 2 33" xfId="742" xr:uid="{00000000-0005-0000-0000-0000E8020000}"/>
    <cellStyle name="Normal 2 2 34" xfId="743" xr:uid="{00000000-0005-0000-0000-0000E9020000}"/>
    <cellStyle name="Normal 2 2 35" xfId="744" xr:uid="{00000000-0005-0000-0000-0000EA020000}"/>
    <cellStyle name="Normal 2 2 36" xfId="745" xr:uid="{00000000-0005-0000-0000-0000EB020000}"/>
    <cellStyle name="Normal 2 2 37" xfId="746" xr:uid="{00000000-0005-0000-0000-0000EC020000}"/>
    <cellStyle name="Normal 2 2 38" xfId="747" xr:uid="{00000000-0005-0000-0000-0000ED020000}"/>
    <cellStyle name="Normal 2 2 39" xfId="748" xr:uid="{00000000-0005-0000-0000-0000EE020000}"/>
    <cellStyle name="Normal 2 2 4" xfId="749" xr:uid="{00000000-0005-0000-0000-0000EF020000}"/>
    <cellStyle name="Normal 2 2 4 2" xfId="750" xr:uid="{00000000-0005-0000-0000-0000F0020000}"/>
    <cellStyle name="Normal 2 2 4 2 2" xfId="751" xr:uid="{00000000-0005-0000-0000-0000F1020000}"/>
    <cellStyle name="Normal 2 2 4 2 3" xfId="752" xr:uid="{00000000-0005-0000-0000-0000F2020000}"/>
    <cellStyle name="Normal 2 2 4 2 4" xfId="753" xr:uid="{00000000-0005-0000-0000-0000F3020000}"/>
    <cellStyle name="Normal 2 2 4 2 5" xfId="754" xr:uid="{00000000-0005-0000-0000-0000F4020000}"/>
    <cellStyle name="Normal 2 2 4 2_4x200 M" xfId="755" xr:uid="{00000000-0005-0000-0000-0000F5020000}"/>
    <cellStyle name="Normal 2 2 4 3" xfId="756" xr:uid="{00000000-0005-0000-0000-0000F6020000}"/>
    <cellStyle name="Normal 2 2 4 4" xfId="757" xr:uid="{00000000-0005-0000-0000-0000F7020000}"/>
    <cellStyle name="Normal 2 2 4 5" xfId="758" xr:uid="{00000000-0005-0000-0000-0000F8020000}"/>
    <cellStyle name="Normal 2 2 4 6" xfId="759" xr:uid="{00000000-0005-0000-0000-0000F9020000}"/>
    <cellStyle name="Normal 2 2 4 7" xfId="760" xr:uid="{00000000-0005-0000-0000-0000FA020000}"/>
    <cellStyle name="Normal 2 2 4_4x200 M" xfId="761" xr:uid="{00000000-0005-0000-0000-0000FB020000}"/>
    <cellStyle name="Normal 2 2 5" xfId="762" xr:uid="{00000000-0005-0000-0000-0000FC020000}"/>
    <cellStyle name="Normal 2 2 5 10" xfId="763" xr:uid="{00000000-0005-0000-0000-0000FD020000}"/>
    <cellStyle name="Normal 2 2 5 2" xfId="764" xr:uid="{00000000-0005-0000-0000-0000FE020000}"/>
    <cellStyle name="Normal 2 2 5 2 2" xfId="765" xr:uid="{00000000-0005-0000-0000-0000FF020000}"/>
    <cellStyle name="Normal 2 2 5 2 2 2" xfId="766" xr:uid="{00000000-0005-0000-0000-000000030000}"/>
    <cellStyle name="Normal 2 2 5 2 2 3" xfId="767" xr:uid="{00000000-0005-0000-0000-000001030000}"/>
    <cellStyle name="Normal 2 2 5 2 2 4" xfId="768" xr:uid="{00000000-0005-0000-0000-000002030000}"/>
    <cellStyle name="Normal 2 2 5 2 2_4x200 M" xfId="769" xr:uid="{00000000-0005-0000-0000-000003030000}"/>
    <cellStyle name="Normal 2 2 5 2 3" xfId="770" xr:uid="{00000000-0005-0000-0000-000004030000}"/>
    <cellStyle name="Normal 2 2 5 2 3 2" xfId="771" xr:uid="{00000000-0005-0000-0000-000005030000}"/>
    <cellStyle name="Normal 2 2 5 2 3 3" xfId="772" xr:uid="{00000000-0005-0000-0000-000006030000}"/>
    <cellStyle name="Normal 2 2 5 2 3 4" xfId="773" xr:uid="{00000000-0005-0000-0000-000007030000}"/>
    <cellStyle name="Normal 2 2 5 2 3_4x200 M" xfId="774" xr:uid="{00000000-0005-0000-0000-000008030000}"/>
    <cellStyle name="Normal 2 2 5 2 4" xfId="775" xr:uid="{00000000-0005-0000-0000-000009030000}"/>
    <cellStyle name="Normal 2 2 5 2 5" xfId="776" xr:uid="{00000000-0005-0000-0000-00000A030000}"/>
    <cellStyle name="Normal 2 2 5 2 6" xfId="777" xr:uid="{00000000-0005-0000-0000-00000B030000}"/>
    <cellStyle name="Normal 2 2 5 2_4x200 M" xfId="778" xr:uid="{00000000-0005-0000-0000-00000C030000}"/>
    <cellStyle name="Normal 2 2 5 3" xfId="779" xr:uid="{00000000-0005-0000-0000-00000D030000}"/>
    <cellStyle name="Normal 2 2 5 4" xfId="780" xr:uid="{00000000-0005-0000-0000-00000E030000}"/>
    <cellStyle name="Normal 2 2 5 5" xfId="781" xr:uid="{00000000-0005-0000-0000-00000F030000}"/>
    <cellStyle name="Normal 2 2 5 6" xfId="782" xr:uid="{00000000-0005-0000-0000-000010030000}"/>
    <cellStyle name="Normal 2 2 5 7" xfId="783" xr:uid="{00000000-0005-0000-0000-000011030000}"/>
    <cellStyle name="Normal 2 2 5 8" xfId="784" xr:uid="{00000000-0005-0000-0000-000012030000}"/>
    <cellStyle name="Normal 2 2 5 9" xfId="785" xr:uid="{00000000-0005-0000-0000-000013030000}"/>
    <cellStyle name="Normal 2 2 5_4x200 M" xfId="786" xr:uid="{00000000-0005-0000-0000-000014030000}"/>
    <cellStyle name="Normal 2 2 6" xfId="787" xr:uid="{00000000-0005-0000-0000-000015030000}"/>
    <cellStyle name="Normal 2 2 6 2" xfId="788" xr:uid="{00000000-0005-0000-0000-000016030000}"/>
    <cellStyle name="Normal 2 2 6 3" xfId="789" xr:uid="{00000000-0005-0000-0000-000017030000}"/>
    <cellStyle name="Normal 2 2 6 4" xfId="790" xr:uid="{00000000-0005-0000-0000-000018030000}"/>
    <cellStyle name="Normal 2 2 6 5" xfId="791" xr:uid="{00000000-0005-0000-0000-000019030000}"/>
    <cellStyle name="Normal 2 2 6_4x200 M" xfId="792" xr:uid="{00000000-0005-0000-0000-00001A030000}"/>
    <cellStyle name="Normal 2 2 7" xfId="793" xr:uid="{00000000-0005-0000-0000-00001B030000}"/>
    <cellStyle name="Normal 2 2 7 2" xfId="794" xr:uid="{00000000-0005-0000-0000-00001C030000}"/>
    <cellStyle name="Normal 2 2 7 3" xfId="795" xr:uid="{00000000-0005-0000-0000-00001D030000}"/>
    <cellStyle name="Normal 2 2 7 4" xfId="796" xr:uid="{00000000-0005-0000-0000-00001E030000}"/>
    <cellStyle name="Normal 2 2 7_4x200 M" xfId="797" xr:uid="{00000000-0005-0000-0000-00001F030000}"/>
    <cellStyle name="Normal 2 2 8" xfId="798" xr:uid="{00000000-0005-0000-0000-000020030000}"/>
    <cellStyle name="Normal 2 2 8 2" xfId="799" xr:uid="{00000000-0005-0000-0000-000021030000}"/>
    <cellStyle name="Normal 2 2 8 3" xfId="800" xr:uid="{00000000-0005-0000-0000-000022030000}"/>
    <cellStyle name="Normal 2 2 8 4" xfId="801" xr:uid="{00000000-0005-0000-0000-000023030000}"/>
    <cellStyle name="Normal 2 2 8_4x200 M" xfId="802" xr:uid="{00000000-0005-0000-0000-000024030000}"/>
    <cellStyle name="Normal 2 2 9" xfId="803" xr:uid="{00000000-0005-0000-0000-000025030000}"/>
    <cellStyle name="Normal 2 2_20140201LLAFTaure" xfId="804" xr:uid="{00000000-0005-0000-0000-000026030000}"/>
    <cellStyle name="Normal 2 20" xfId="805" xr:uid="{00000000-0005-0000-0000-000027030000}"/>
    <cellStyle name="Normal 2 21" xfId="806" xr:uid="{00000000-0005-0000-0000-000028030000}"/>
    <cellStyle name="Normal 2 22" xfId="807" xr:uid="{00000000-0005-0000-0000-000029030000}"/>
    <cellStyle name="Normal 2 23" xfId="808" xr:uid="{00000000-0005-0000-0000-00002A030000}"/>
    <cellStyle name="Normal 2 24" xfId="809" xr:uid="{00000000-0005-0000-0000-00002B030000}"/>
    <cellStyle name="Normal 2 25" xfId="810" xr:uid="{00000000-0005-0000-0000-00002C030000}"/>
    <cellStyle name="Normal 2 25 2" xfId="811" xr:uid="{00000000-0005-0000-0000-00002D030000}"/>
    <cellStyle name="Normal 2 26" xfId="812" xr:uid="{00000000-0005-0000-0000-00002E030000}"/>
    <cellStyle name="Normal 2 27" xfId="813" xr:uid="{00000000-0005-0000-0000-00002F030000}"/>
    <cellStyle name="Normal 2 28" xfId="814" xr:uid="{00000000-0005-0000-0000-000030030000}"/>
    <cellStyle name="Normal 2 29" xfId="815" xr:uid="{00000000-0005-0000-0000-000031030000}"/>
    <cellStyle name="Normal 2 3" xfId="816" xr:uid="{00000000-0005-0000-0000-000032030000}"/>
    <cellStyle name="Normal 2 3 2" xfId="817" xr:uid="{00000000-0005-0000-0000-000033030000}"/>
    <cellStyle name="Normal 2 3 2 2" xfId="818" xr:uid="{00000000-0005-0000-0000-000034030000}"/>
    <cellStyle name="Normal 2 3 3" xfId="819" xr:uid="{00000000-0005-0000-0000-000035030000}"/>
    <cellStyle name="Normal 2 3_20140201LLAFTaure" xfId="820" xr:uid="{00000000-0005-0000-0000-000036030000}"/>
    <cellStyle name="Normal 2 4" xfId="821" xr:uid="{00000000-0005-0000-0000-000037030000}"/>
    <cellStyle name="Normal 2 4 10" xfId="822" xr:uid="{00000000-0005-0000-0000-000038030000}"/>
    <cellStyle name="Normal 2 4 2" xfId="823" xr:uid="{00000000-0005-0000-0000-000039030000}"/>
    <cellStyle name="Normal 2 4 2 2" xfId="824" xr:uid="{00000000-0005-0000-0000-00003A030000}"/>
    <cellStyle name="Normal 2 4 3" xfId="825" xr:uid="{00000000-0005-0000-0000-00003B030000}"/>
    <cellStyle name="Normal 2 4 3 2" xfId="826" xr:uid="{00000000-0005-0000-0000-00003C030000}"/>
    <cellStyle name="Normal 2 4 3 3" xfId="827" xr:uid="{00000000-0005-0000-0000-00003D030000}"/>
    <cellStyle name="Normal 2 4 3 4" xfId="828" xr:uid="{00000000-0005-0000-0000-00003E030000}"/>
    <cellStyle name="Normal 2 4 3_4x200 V" xfId="829" xr:uid="{00000000-0005-0000-0000-00003F030000}"/>
    <cellStyle name="Normal 2 4 4" xfId="830" xr:uid="{00000000-0005-0000-0000-000040030000}"/>
    <cellStyle name="Normal 2 4 5" xfId="831" xr:uid="{00000000-0005-0000-0000-000041030000}"/>
    <cellStyle name="Normal 2 4 6" xfId="832" xr:uid="{00000000-0005-0000-0000-000042030000}"/>
    <cellStyle name="Normal 2 4 7" xfId="833" xr:uid="{00000000-0005-0000-0000-000043030000}"/>
    <cellStyle name="Normal 2 4 8" xfId="834" xr:uid="{00000000-0005-0000-0000-000044030000}"/>
    <cellStyle name="Normal 2 4 9" xfId="835" xr:uid="{00000000-0005-0000-0000-000045030000}"/>
    <cellStyle name="Normal 2 4_20140201LLAFTaure" xfId="836" xr:uid="{00000000-0005-0000-0000-000046030000}"/>
    <cellStyle name="Normal 2 5" xfId="837" xr:uid="{00000000-0005-0000-0000-000047030000}"/>
    <cellStyle name="Normal 2 5 2" xfId="838" xr:uid="{00000000-0005-0000-0000-000048030000}"/>
    <cellStyle name="Normal 2 5_20140201LLAFTaure" xfId="839" xr:uid="{00000000-0005-0000-0000-000049030000}"/>
    <cellStyle name="Normal 2 6" xfId="840" xr:uid="{00000000-0005-0000-0000-00004A030000}"/>
    <cellStyle name="Normal 2 6 2" xfId="841" xr:uid="{00000000-0005-0000-0000-00004B030000}"/>
    <cellStyle name="Normal 2 7" xfId="842" xr:uid="{00000000-0005-0000-0000-00004C030000}"/>
    <cellStyle name="Normal 2 7 2" xfId="843" xr:uid="{00000000-0005-0000-0000-00004D030000}"/>
    <cellStyle name="Normal 2 7 3" xfId="844" xr:uid="{00000000-0005-0000-0000-00004E030000}"/>
    <cellStyle name="Normal 2 7 4" xfId="845" xr:uid="{00000000-0005-0000-0000-00004F030000}"/>
    <cellStyle name="Normal 2 7_DALYVIAI" xfId="846" xr:uid="{00000000-0005-0000-0000-000050030000}"/>
    <cellStyle name="Normal 2 8" xfId="847" xr:uid="{00000000-0005-0000-0000-000051030000}"/>
    <cellStyle name="Normal 2 9" xfId="848" xr:uid="{00000000-0005-0000-0000-000052030000}"/>
    <cellStyle name="Normal 2_06-22-23 LJcP" xfId="849" xr:uid="{00000000-0005-0000-0000-000053030000}"/>
    <cellStyle name="Normal 20" xfId="850" xr:uid="{00000000-0005-0000-0000-000054030000}"/>
    <cellStyle name="Normal 20 10" xfId="851" xr:uid="{00000000-0005-0000-0000-000055030000}"/>
    <cellStyle name="Normal 20 2" xfId="852" xr:uid="{00000000-0005-0000-0000-000056030000}"/>
    <cellStyle name="Normal 20 2 2" xfId="853" xr:uid="{00000000-0005-0000-0000-000057030000}"/>
    <cellStyle name="Normal 20 2 2 2" xfId="854" xr:uid="{00000000-0005-0000-0000-000058030000}"/>
    <cellStyle name="Normal 20 2 2 3" xfId="855" xr:uid="{00000000-0005-0000-0000-000059030000}"/>
    <cellStyle name="Normal 20 2 2 4" xfId="856" xr:uid="{00000000-0005-0000-0000-00005A030000}"/>
    <cellStyle name="Normal 20 2 2_4x200 M" xfId="857" xr:uid="{00000000-0005-0000-0000-00005B030000}"/>
    <cellStyle name="Normal 20 2 3" xfId="858" xr:uid="{00000000-0005-0000-0000-00005C030000}"/>
    <cellStyle name="Normal 20 2 4" xfId="859" xr:uid="{00000000-0005-0000-0000-00005D030000}"/>
    <cellStyle name="Normal 20 2 5" xfId="860" xr:uid="{00000000-0005-0000-0000-00005E030000}"/>
    <cellStyle name="Normal 20 2_DALYVIAI" xfId="861" xr:uid="{00000000-0005-0000-0000-00005F030000}"/>
    <cellStyle name="Normal 20 3" xfId="862" xr:uid="{00000000-0005-0000-0000-000060030000}"/>
    <cellStyle name="Normal 20 3 2" xfId="863" xr:uid="{00000000-0005-0000-0000-000061030000}"/>
    <cellStyle name="Normal 20 3 3" xfId="864" xr:uid="{00000000-0005-0000-0000-000062030000}"/>
    <cellStyle name="Normal 20 3 4" xfId="865" xr:uid="{00000000-0005-0000-0000-000063030000}"/>
    <cellStyle name="Normal 20 3_DALYVIAI" xfId="866" xr:uid="{00000000-0005-0000-0000-000064030000}"/>
    <cellStyle name="Normal 20 4" xfId="867" xr:uid="{00000000-0005-0000-0000-000065030000}"/>
    <cellStyle name="Normal 20 5" xfId="868" xr:uid="{00000000-0005-0000-0000-000066030000}"/>
    <cellStyle name="Normal 20 6" xfId="869" xr:uid="{00000000-0005-0000-0000-000067030000}"/>
    <cellStyle name="Normal 20 7" xfId="870" xr:uid="{00000000-0005-0000-0000-000068030000}"/>
    <cellStyle name="Normal 20 8" xfId="871" xr:uid="{00000000-0005-0000-0000-000069030000}"/>
    <cellStyle name="Normal 20 9" xfId="872" xr:uid="{00000000-0005-0000-0000-00006A030000}"/>
    <cellStyle name="Normal 20_20140201LLAFTaure" xfId="873" xr:uid="{00000000-0005-0000-0000-00006B030000}"/>
    <cellStyle name="Normal 21" xfId="874" xr:uid="{00000000-0005-0000-0000-00006C030000}"/>
    <cellStyle name="Normal 21 2" xfId="875" xr:uid="{00000000-0005-0000-0000-00006D030000}"/>
    <cellStyle name="Normal 21 2 2" xfId="876" xr:uid="{00000000-0005-0000-0000-00006E030000}"/>
    <cellStyle name="Normal 21 2 2 2" xfId="877" xr:uid="{00000000-0005-0000-0000-00006F030000}"/>
    <cellStyle name="Normal 21 2 2 3" xfId="878" xr:uid="{00000000-0005-0000-0000-000070030000}"/>
    <cellStyle name="Normal 21 2 2 4" xfId="879" xr:uid="{00000000-0005-0000-0000-000071030000}"/>
    <cellStyle name="Normal 21 2 2_4x200 V" xfId="880" xr:uid="{00000000-0005-0000-0000-000072030000}"/>
    <cellStyle name="Normal 21 2 3" xfId="881" xr:uid="{00000000-0005-0000-0000-000073030000}"/>
    <cellStyle name="Normal 21 2 4" xfId="882" xr:uid="{00000000-0005-0000-0000-000074030000}"/>
    <cellStyle name="Normal 21 2 5" xfId="883" xr:uid="{00000000-0005-0000-0000-000075030000}"/>
    <cellStyle name="Normal 21 2_DALYVIAI" xfId="884" xr:uid="{00000000-0005-0000-0000-000076030000}"/>
    <cellStyle name="Normal 21 3" xfId="885" xr:uid="{00000000-0005-0000-0000-000077030000}"/>
    <cellStyle name="Normal 21 3 2" xfId="886" xr:uid="{00000000-0005-0000-0000-000078030000}"/>
    <cellStyle name="Normal 21 3 3" xfId="887" xr:uid="{00000000-0005-0000-0000-000079030000}"/>
    <cellStyle name="Normal 21 3 4" xfId="888" xr:uid="{00000000-0005-0000-0000-00007A030000}"/>
    <cellStyle name="Normal 21 3_DALYVIAI" xfId="889" xr:uid="{00000000-0005-0000-0000-00007B030000}"/>
    <cellStyle name="Normal 21 4" xfId="890" xr:uid="{00000000-0005-0000-0000-00007C030000}"/>
    <cellStyle name="Normal 21 5" xfId="891" xr:uid="{00000000-0005-0000-0000-00007D030000}"/>
    <cellStyle name="Normal 21 6" xfId="892" xr:uid="{00000000-0005-0000-0000-00007E030000}"/>
    <cellStyle name="Normal 21_4x200 V" xfId="893" xr:uid="{00000000-0005-0000-0000-00007F030000}"/>
    <cellStyle name="Normal 22" xfId="894" xr:uid="{00000000-0005-0000-0000-000080030000}"/>
    <cellStyle name="Normal 22 10" xfId="895" xr:uid="{00000000-0005-0000-0000-000081030000}"/>
    <cellStyle name="Normal 22 2" xfId="896" xr:uid="{00000000-0005-0000-0000-000082030000}"/>
    <cellStyle name="Normal 22 2 2" xfId="897" xr:uid="{00000000-0005-0000-0000-000083030000}"/>
    <cellStyle name="Normal 22 2 2 2" xfId="898" xr:uid="{00000000-0005-0000-0000-000084030000}"/>
    <cellStyle name="Normal 22 2 2 3" xfId="899" xr:uid="{00000000-0005-0000-0000-000085030000}"/>
    <cellStyle name="Normal 22 2 2 4" xfId="900" xr:uid="{00000000-0005-0000-0000-000086030000}"/>
    <cellStyle name="Normal 22 2 2_4x200 M" xfId="901" xr:uid="{00000000-0005-0000-0000-000087030000}"/>
    <cellStyle name="Normal 22 2 3" xfId="902" xr:uid="{00000000-0005-0000-0000-000088030000}"/>
    <cellStyle name="Normal 22 2 4" xfId="903" xr:uid="{00000000-0005-0000-0000-000089030000}"/>
    <cellStyle name="Normal 22 2 5" xfId="904" xr:uid="{00000000-0005-0000-0000-00008A030000}"/>
    <cellStyle name="Normal 22 2_DALYVIAI" xfId="905" xr:uid="{00000000-0005-0000-0000-00008B030000}"/>
    <cellStyle name="Normal 22 3" xfId="906" xr:uid="{00000000-0005-0000-0000-00008C030000}"/>
    <cellStyle name="Normal 22 3 2" xfId="907" xr:uid="{00000000-0005-0000-0000-00008D030000}"/>
    <cellStyle name="Normal 22 3 3" xfId="908" xr:uid="{00000000-0005-0000-0000-00008E030000}"/>
    <cellStyle name="Normal 22 3 4" xfId="909" xr:uid="{00000000-0005-0000-0000-00008F030000}"/>
    <cellStyle name="Normal 22 3_DALYVIAI" xfId="910" xr:uid="{00000000-0005-0000-0000-000090030000}"/>
    <cellStyle name="Normal 22 4" xfId="911" xr:uid="{00000000-0005-0000-0000-000091030000}"/>
    <cellStyle name="Normal 22 5" xfId="912" xr:uid="{00000000-0005-0000-0000-000092030000}"/>
    <cellStyle name="Normal 22 6" xfId="913" xr:uid="{00000000-0005-0000-0000-000093030000}"/>
    <cellStyle name="Normal 22 7" xfId="914" xr:uid="{00000000-0005-0000-0000-000094030000}"/>
    <cellStyle name="Normal 22 8" xfId="915" xr:uid="{00000000-0005-0000-0000-000095030000}"/>
    <cellStyle name="Normal 22 9" xfId="916" xr:uid="{00000000-0005-0000-0000-000096030000}"/>
    <cellStyle name="Normal 22_20140201LLAFTaure" xfId="917" xr:uid="{00000000-0005-0000-0000-000097030000}"/>
    <cellStyle name="Normal 23" xfId="918" xr:uid="{00000000-0005-0000-0000-000098030000}"/>
    <cellStyle name="Normal 23 2" xfId="919" xr:uid="{00000000-0005-0000-0000-000099030000}"/>
    <cellStyle name="Normal 23 2 2" xfId="920" xr:uid="{00000000-0005-0000-0000-00009A030000}"/>
    <cellStyle name="Normal 23 3" xfId="921" xr:uid="{00000000-0005-0000-0000-00009B030000}"/>
    <cellStyle name="Normal 23 4" xfId="922" xr:uid="{00000000-0005-0000-0000-00009C030000}"/>
    <cellStyle name="Normal 23 5" xfId="923" xr:uid="{00000000-0005-0000-0000-00009D030000}"/>
    <cellStyle name="Normal 23_20140201LLAFTaure" xfId="924" xr:uid="{00000000-0005-0000-0000-00009E030000}"/>
    <cellStyle name="Normal 24" xfId="925" xr:uid="{00000000-0005-0000-0000-00009F030000}"/>
    <cellStyle name="Normal 24 2" xfId="926" xr:uid="{00000000-0005-0000-0000-0000A0030000}"/>
    <cellStyle name="Normal 24 3" xfId="927" xr:uid="{00000000-0005-0000-0000-0000A1030000}"/>
    <cellStyle name="Normal 24 4" xfId="928" xr:uid="{00000000-0005-0000-0000-0000A2030000}"/>
    <cellStyle name="Normal 24 5" xfId="929" xr:uid="{00000000-0005-0000-0000-0000A3030000}"/>
    <cellStyle name="Normal 24 6" xfId="930" xr:uid="{00000000-0005-0000-0000-0000A4030000}"/>
    <cellStyle name="Normal 24_DALYVIAI" xfId="931" xr:uid="{00000000-0005-0000-0000-0000A5030000}"/>
    <cellStyle name="Normal 25" xfId="932" xr:uid="{00000000-0005-0000-0000-0000A6030000}"/>
    <cellStyle name="Normal 25 2" xfId="933" xr:uid="{00000000-0005-0000-0000-0000A7030000}"/>
    <cellStyle name="Normal 25 3" xfId="934" xr:uid="{00000000-0005-0000-0000-0000A8030000}"/>
    <cellStyle name="Normal 25 4" xfId="935" xr:uid="{00000000-0005-0000-0000-0000A9030000}"/>
    <cellStyle name="Normal 25 5" xfId="936" xr:uid="{00000000-0005-0000-0000-0000AA030000}"/>
    <cellStyle name="Normal 25_20140201LLAFTaure" xfId="937" xr:uid="{00000000-0005-0000-0000-0000AB030000}"/>
    <cellStyle name="Normal 26" xfId="938" xr:uid="{00000000-0005-0000-0000-0000AC030000}"/>
    <cellStyle name="Normal 26 2" xfId="939" xr:uid="{00000000-0005-0000-0000-0000AD030000}"/>
    <cellStyle name="Normal 26 3" xfId="940" xr:uid="{00000000-0005-0000-0000-0000AE030000}"/>
    <cellStyle name="Normal 26 4" xfId="941" xr:uid="{00000000-0005-0000-0000-0000AF030000}"/>
    <cellStyle name="Normal 26 5" xfId="942" xr:uid="{00000000-0005-0000-0000-0000B0030000}"/>
    <cellStyle name="Normal 26 6" xfId="943" xr:uid="{00000000-0005-0000-0000-0000B1030000}"/>
    <cellStyle name="Normal 26 7" xfId="944" xr:uid="{00000000-0005-0000-0000-0000B2030000}"/>
    <cellStyle name="Normal 26_20140201LLAFTaure" xfId="945" xr:uid="{00000000-0005-0000-0000-0000B3030000}"/>
    <cellStyle name="Normal 27" xfId="946" xr:uid="{00000000-0005-0000-0000-0000B4030000}"/>
    <cellStyle name="Normal 27 2" xfId="947" xr:uid="{00000000-0005-0000-0000-0000B5030000}"/>
    <cellStyle name="Normal 28" xfId="948" xr:uid="{00000000-0005-0000-0000-0000B6030000}"/>
    <cellStyle name="Normal 29" xfId="949" xr:uid="{00000000-0005-0000-0000-0000B7030000}"/>
    <cellStyle name="Normal 3" xfId="950" xr:uid="{00000000-0005-0000-0000-0000B8030000}"/>
    <cellStyle name="Normal 3 10" xfId="951" xr:uid="{00000000-0005-0000-0000-0000B9030000}"/>
    <cellStyle name="Normal 3 11" xfId="952" xr:uid="{00000000-0005-0000-0000-0000BA030000}"/>
    <cellStyle name="Normal 3 12" xfId="953" xr:uid="{00000000-0005-0000-0000-0000BB030000}"/>
    <cellStyle name="Normal 3 12 2" xfId="954" xr:uid="{00000000-0005-0000-0000-0000BC030000}"/>
    <cellStyle name="Normal 3 12 2 2" xfId="955" xr:uid="{00000000-0005-0000-0000-0000BD030000}"/>
    <cellStyle name="Normal 3 12 3" xfId="956" xr:uid="{00000000-0005-0000-0000-0000BE030000}"/>
    <cellStyle name="Normal 3 12 4" xfId="957" xr:uid="{00000000-0005-0000-0000-0000BF030000}"/>
    <cellStyle name="Normal 3 12_DALYVIAI" xfId="958" xr:uid="{00000000-0005-0000-0000-0000C0030000}"/>
    <cellStyle name="Normal 3 13" xfId="959" xr:uid="{00000000-0005-0000-0000-0000C1030000}"/>
    <cellStyle name="Normal 3 14" xfId="960" xr:uid="{00000000-0005-0000-0000-0000C2030000}"/>
    <cellStyle name="Normal 3 15" xfId="961" xr:uid="{00000000-0005-0000-0000-0000C3030000}"/>
    <cellStyle name="Normal 3 16" xfId="962" xr:uid="{00000000-0005-0000-0000-0000C4030000}"/>
    <cellStyle name="Normal 3 17" xfId="963" xr:uid="{00000000-0005-0000-0000-0000C5030000}"/>
    <cellStyle name="Normal 3 18" xfId="964" xr:uid="{00000000-0005-0000-0000-0000C6030000}"/>
    <cellStyle name="Normal 3 19" xfId="965" xr:uid="{00000000-0005-0000-0000-0000C7030000}"/>
    <cellStyle name="Normal 3 2" xfId="966" xr:uid="{00000000-0005-0000-0000-0000C8030000}"/>
    <cellStyle name="Normal 3 2 2" xfId="967" xr:uid="{00000000-0005-0000-0000-0000C9030000}"/>
    <cellStyle name="Normal 3 2 3" xfId="968" xr:uid="{00000000-0005-0000-0000-0000CA030000}"/>
    <cellStyle name="Normal 3 2 4" xfId="969" xr:uid="{00000000-0005-0000-0000-0000CB030000}"/>
    <cellStyle name="Normal 3 20" xfId="970" xr:uid="{00000000-0005-0000-0000-0000CC030000}"/>
    <cellStyle name="Normal 3 21" xfId="971" xr:uid="{00000000-0005-0000-0000-0000CD030000}"/>
    <cellStyle name="Normal 3 22" xfId="972" xr:uid="{00000000-0005-0000-0000-0000CE030000}"/>
    <cellStyle name="Normal 3 23" xfId="973" xr:uid="{00000000-0005-0000-0000-0000CF030000}"/>
    <cellStyle name="Normal 3 24" xfId="974" xr:uid="{00000000-0005-0000-0000-0000D0030000}"/>
    <cellStyle name="Normal 3 25" xfId="975" xr:uid="{00000000-0005-0000-0000-0000D1030000}"/>
    <cellStyle name="Normal 3 26" xfId="976" xr:uid="{00000000-0005-0000-0000-0000D2030000}"/>
    <cellStyle name="Normal 3 27" xfId="977" xr:uid="{00000000-0005-0000-0000-0000D3030000}"/>
    <cellStyle name="Normal 3 28" xfId="978" xr:uid="{00000000-0005-0000-0000-0000D4030000}"/>
    <cellStyle name="Normal 3 29" xfId="979" xr:uid="{00000000-0005-0000-0000-0000D5030000}"/>
    <cellStyle name="Normal 3 3" xfId="980" xr:uid="{00000000-0005-0000-0000-0000D6030000}"/>
    <cellStyle name="Normal 3 3 2" xfId="981" xr:uid="{00000000-0005-0000-0000-0000D7030000}"/>
    <cellStyle name="Normal 3 3 3" xfId="982" xr:uid="{00000000-0005-0000-0000-0000D8030000}"/>
    <cellStyle name="Normal 3 3 4" xfId="983" xr:uid="{00000000-0005-0000-0000-0000D9030000}"/>
    <cellStyle name="Normal 3 3_4x200 V" xfId="984" xr:uid="{00000000-0005-0000-0000-0000DA030000}"/>
    <cellStyle name="Normal 3 30" xfId="985" xr:uid="{00000000-0005-0000-0000-0000DB030000}"/>
    <cellStyle name="Normal 3 31" xfId="986" xr:uid="{00000000-0005-0000-0000-0000DC030000}"/>
    <cellStyle name="Normal 3 32" xfId="987" xr:uid="{00000000-0005-0000-0000-0000DD030000}"/>
    <cellStyle name="Normal 3 33" xfId="988" xr:uid="{00000000-0005-0000-0000-0000DE030000}"/>
    <cellStyle name="Normal 3 34" xfId="989" xr:uid="{00000000-0005-0000-0000-0000DF030000}"/>
    <cellStyle name="Normal 3 35" xfId="990" xr:uid="{00000000-0005-0000-0000-0000E0030000}"/>
    <cellStyle name="Normal 3 36" xfId="991" xr:uid="{00000000-0005-0000-0000-0000E1030000}"/>
    <cellStyle name="Normal 3 37" xfId="992" xr:uid="{00000000-0005-0000-0000-0000E2030000}"/>
    <cellStyle name="Normal 3 38" xfId="993" xr:uid="{00000000-0005-0000-0000-0000E3030000}"/>
    <cellStyle name="Normal 3 39" xfId="994" xr:uid="{00000000-0005-0000-0000-0000E4030000}"/>
    <cellStyle name="Normal 3 4" xfId="995" xr:uid="{00000000-0005-0000-0000-0000E5030000}"/>
    <cellStyle name="Normal 3 4 2" xfId="996" xr:uid="{00000000-0005-0000-0000-0000E6030000}"/>
    <cellStyle name="Normal 3 4 3" xfId="997" xr:uid="{00000000-0005-0000-0000-0000E7030000}"/>
    <cellStyle name="Normal 3 4_4x200 V" xfId="998" xr:uid="{00000000-0005-0000-0000-0000E8030000}"/>
    <cellStyle name="Normal 3 40" xfId="999" xr:uid="{00000000-0005-0000-0000-0000E9030000}"/>
    <cellStyle name="Normal 3 41" xfId="1000" xr:uid="{00000000-0005-0000-0000-0000EA030000}"/>
    <cellStyle name="Normal 3 42" xfId="1001" xr:uid="{00000000-0005-0000-0000-0000EB030000}"/>
    <cellStyle name="Normal 3 43" xfId="1002" xr:uid="{00000000-0005-0000-0000-0000EC030000}"/>
    <cellStyle name="Normal 3 44" xfId="1003" xr:uid="{00000000-0005-0000-0000-0000ED030000}"/>
    <cellStyle name="Normal 3 45" xfId="1004" xr:uid="{00000000-0005-0000-0000-0000EE030000}"/>
    <cellStyle name="Normal 3 46" xfId="1005" xr:uid="{00000000-0005-0000-0000-0000EF030000}"/>
    <cellStyle name="Normal 3 47" xfId="1006" xr:uid="{00000000-0005-0000-0000-0000F0030000}"/>
    <cellStyle name="Normal 3 48" xfId="1007" xr:uid="{00000000-0005-0000-0000-0000F1030000}"/>
    <cellStyle name="Normal 3 49" xfId="1008" xr:uid="{00000000-0005-0000-0000-0000F2030000}"/>
    <cellStyle name="Normal 3 5" xfId="1009" xr:uid="{00000000-0005-0000-0000-0000F3030000}"/>
    <cellStyle name="Normal 3 5 2" xfId="1010" xr:uid="{00000000-0005-0000-0000-0000F4030000}"/>
    <cellStyle name="Normal 3 5 3" xfId="1011" xr:uid="{00000000-0005-0000-0000-0000F5030000}"/>
    <cellStyle name="Normal 3 5_4x200 V" xfId="1012" xr:uid="{00000000-0005-0000-0000-0000F6030000}"/>
    <cellStyle name="Normal 3 50" xfId="1013" xr:uid="{00000000-0005-0000-0000-0000F7030000}"/>
    <cellStyle name="Normal 3 51" xfId="1014" xr:uid="{00000000-0005-0000-0000-0000F8030000}"/>
    <cellStyle name="Normal 3 52" xfId="1015" xr:uid="{00000000-0005-0000-0000-0000F9030000}"/>
    <cellStyle name="Normal 3 53" xfId="1016" xr:uid="{00000000-0005-0000-0000-0000FA030000}"/>
    <cellStyle name="Normal 3 54" xfId="1017" xr:uid="{00000000-0005-0000-0000-0000FB030000}"/>
    <cellStyle name="Normal 3 6" xfId="1018" xr:uid="{00000000-0005-0000-0000-0000FC030000}"/>
    <cellStyle name="Normal 3 6 2" xfId="1019" xr:uid="{00000000-0005-0000-0000-0000FD030000}"/>
    <cellStyle name="Normal 3 7" xfId="1020" xr:uid="{00000000-0005-0000-0000-0000FE030000}"/>
    <cellStyle name="Normal 3 8" xfId="1021" xr:uid="{00000000-0005-0000-0000-0000FF030000}"/>
    <cellStyle name="Normal 3 8 2" xfId="1022" xr:uid="{00000000-0005-0000-0000-000000040000}"/>
    <cellStyle name="Normal 3 8_4x200 V" xfId="1023" xr:uid="{00000000-0005-0000-0000-000001040000}"/>
    <cellStyle name="Normal 3 9" xfId="1024" xr:uid="{00000000-0005-0000-0000-000002040000}"/>
    <cellStyle name="Normal 3 9 2" xfId="1025" xr:uid="{00000000-0005-0000-0000-000003040000}"/>
    <cellStyle name="Normal 3 9_4x200 V" xfId="1026" xr:uid="{00000000-0005-0000-0000-000004040000}"/>
    <cellStyle name="Normal 3_100 M" xfId="1027" xr:uid="{00000000-0005-0000-0000-000005040000}"/>
    <cellStyle name="Normal 30" xfId="1028" xr:uid="{00000000-0005-0000-0000-000006040000}"/>
    <cellStyle name="Normal 31" xfId="1029" xr:uid="{00000000-0005-0000-0000-000007040000}"/>
    <cellStyle name="Normal 32" xfId="1030" xr:uid="{00000000-0005-0000-0000-000008040000}"/>
    <cellStyle name="Normal 32 2" xfId="1031" xr:uid="{00000000-0005-0000-0000-000009040000}"/>
    <cellStyle name="Normal 32 3" xfId="1032" xr:uid="{00000000-0005-0000-0000-00000A040000}"/>
    <cellStyle name="Normal 32 4" xfId="1033" xr:uid="{00000000-0005-0000-0000-00000B040000}"/>
    <cellStyle name="Normal 32_2021-10-01P" xfId="1034" xr:uid="{00000000-0005-0000-0000-00000C040000}"/>
    <cellStyle name="Normal 33" xfId="1035" xr:uid="{00000000-0005-0000-0000-00000D040000}"/>
    <cellStyle name="Normal 33 2" xfId="1036" xr:uid="{00000000-0005-0000-0000-00000E040000}"/>
    <cellStyle name="Normal 33 3" xfId="1037" xr:uid="{00000000-0005-0000-0000-00000F040000}"/>
    <cellStyle name="Normal 34" xfId="1038" xr:uid="{00000000-0005-0000-0000-000010040000}"/>
    <cellStyle name="Normal 34 2" xfId="1039" xr:uid="{00000000-0005-0000-0000-000011040000}"/>
    <cellStyle name="Normal 34 2 2" xfId="1040" xr:uid="{00000000-0005-0000-0000-000012040000}"/>
    <cellStyle name="Normal 35" xfId="1041" xr:uid="{00000000-0005-0000-0000-000013040000}"/>
    <cellStyle name="Normal 36" xfId="1042" xr:uid="{00000000-0005-0000-0000-000014040000}"/>
    <cellStyle name="Normal 37" xfId="1043" xr:uid="{00000000-0005-0000-0000-000015040000}"/>
    <cellStyle name="Normal 37 2" xfId="1044" xr:uid="{00000000-0005-0000-0000-000016040000}"/>
    <cellStyle name="Normal 37_2021-10-01P" xfId="1045" xr:uid="{00000000-0005-0000-0000-000017040000}"/>
    <cellStyle name="Normal 38" xfId="1046" xr:uid="{00000000-0005-0000-0000-000018040000}"/>
    <cellStyle name="Normal 38 2" xfId="1047" xr:uid="{00000000-0005-0000-0000-000019040000}"/>
    <cellStyle name="Normal 38_2021-10-01P" xfId="1048" xr:uid="{00000000-0005-0000-0000-00001A040000}"/>
    <cellStyle name="Normal 39" xfId="1049" xr:uid="{00000000-0005-0000-0000-00001B040000}"/>
    <cellStyle name="Normal 4" xfId="1050" xr:uid="{00000000-0005-0000-0000-00001C040000}"/>
    <cellStyle name="Normal 4 10" xfId="1051" xr:uid="{00000000-0005-0000-0000-00001D040000}"/>
    <cellStyle name="Normal 4 11" xfId="1052" xr:uid="{00000000-0005-0000-0000-00001E040000}"/>
    <cellStyle name="Normal 4 11 2" xfId="1053" xr:uid="{00000000-0005-0000-0000-00001F040000}"/>
    <cellStyle name="Normal 4 11 3" xfId="1054" xr:uid="{00000000-0005-0000-0000-000020040000}"/>
    <cellStyle name="Normal 4 11 4" xfId="1055" xr:uid="{00000000-0005-0000-0000-000021040000}"/>
    <cellStyle name="Normal 4 11_DALYVIAI" xfId="1056" xr:uid="{00000000-0005-0000-0000-000022040000}"/>
    <cellStyle name="Normal 4 12" xfId="1057" xr:uid="{00000000-0005-0000-0000-000023040000}"/>
    <cellStyle name="Normal 4 13" xfId="1058" xr:uid="{00000000-0005-0000-0000-000024040000}"/>
    <cellStyle name="Normal 4 14" xfId="1059" xr:uid="{00000000-0005-0000-0000-000025040000}"/>
    <cellStyle name="Normal 4 15" xfId="1060" xr:uid="{00000000-0005-0000-0000-000026040000}"/>
    <cellStyle name="Normal 4 16" xfId="1061" xr:uid="{00000000-0005-0000-0000-000027040000}"/>
    <cellStyle name="Normal 4 17" xfId="1062" xr:uid="{00000000-0005-0000-0000-000028040000}"/>
    <cellStyle name="Normal 4 18" xfId="1063" xr:uid="{00000000-0005-0000-0000-000029040000}"/>
    <cellStyle name="Normal 4 19" xfId="1064" xr:uid="{00000000-0005-0000-0000-00002A040000}"/>
    <cellStyle name="Normal 4 2" xfId="1065" xr:uid="{00000000-0005-0000-0000-00002B040000}"/>
    <cellStyle name="Normal 4 2 10" xfId="1066" xr:uid="{00000000-0005-0000-0000-00002C040000}"/>
    <cellStyle name="Normal 4 2 11" xfId="1067" xr:uid="{00000000-0005-0000-0000-00002D040000}"/>
    <cellStyle name="Normal 4 2 12" xfId="1068" xr:uid="{00000000-0005-0000-0000-00002E040000}"/>
    <cellStyle name="Normal 4 2 2" xfId="1069" xr:uid="{00000000-0005-0000-0000-00002F040000}"/>
    <cellStyle name="Normal 4 2 2 2" xfId="1070" xr:uid="{00000000-0005-0000-0000-000030040000}"/>
    <cellStyle name="Normal 4 2 2 3" xfId="1071" xr:uid="{00000000-0005-0000-0000-000031040000}"/>
    <cellStyle name="Normal 4 2 2 4" xfId="1072" xr:uid="{00000000-0005-0000-0000-000032040000}"/>
    <cellStyle name="Normal 4 2 2_4x200 M" xfId="1073" xr:uid="{00000000-0005-0000-0000-000033040000}"/>
    <cellStyle name="Normal 4 2 3" xfId="1074" xr:uid="{00000000-0005-0000-0000-000034040000}"/>
    <cellStyle name="Normal 4 2 3 2" xfId="1075" xr:uid="{00000000-0005-0000-0000-000035040000}"/>
    <cellStyle name="Normal 4 2 3 3" xfId="1076" xr:uid="{00000000-0005-0000-0000-000036040000}"/>
    <cellStyle name="Normal 4 2 3 4" xfId="1077" xr:uid="{00000000-0005-0000-0000-000037040000}"/>
    <cellStyle name="Normal 4 2 3_4x200 M" xfId="1078" xr:uid="{00000000-0005-0000-0000-000038040000}"/>
    <cellStyle name="Normal 4 2 4" xfId="1079" xr:uid="{00000000-0005-0000-0000-000039040000}"/>
    <cellStyle name="Normal 4 2 5" xfId="1080" xr:uid="{00000000-0005-0000-0000-00003A040000}"/>
    <cellStyle name="Normal 4 2 6" xfId="1081" xr:uid="{00000000-0005-0000-0000-00003B040000}"/>
    <cellStyle name="Normal 4 2 7" xfId="1082" xr:uid="{00000000-0005-0000-0000-00003C040000}"/>
    <cellStyle name="Normal 4 2 8" xfId="1083" xr:uid="{00000000-0005-0000-0000-00003D040000}"/>
    <cellStyle name="Normal 4 2 9" xfId="1084" xr:uid="{00000000-0005-0000-0000-00003E040000}"/>
    <cellStyle name="Normal 4 2_20140201LLAFTaure" xfId="1085" xr:uid="{00000000-0005-0000-0000-00003F040000}"/>
    <cellStyle name="Normal 4 20" xfId="1086" xr:uid="{00000000-0005-0000-0000-000040040000}"/>
    <cellStyle name="Normal 4 21" xfId="1087" xr:uid="{00000000-0005-0000-0000-000041040000}"/>
    <cellStyle name="Normal 4 22" xfId="1088" xr:uid="{00000000-0005-0000-0000-000042040000}"/>
    <cellStyle name="Normal 4 23" xfId="1089" xr:uid="{00000000-0005-0000-0000-000043040000}"/>
    <cellStyle name="Normal 4 24" xfId="1090" xr:uid="{00000000-0005-0000-0000-000044040000}"/>
    <cellStyle name="Normal 4 25" xfId="1091" xr:uid="{00000000-0005-0000-0000-000045040000}"/>
    <cellStyle name="Normal 4 26" xfId="1092" xr:uid="{00000000-0005-0000-0000-000046040000}"/>
    <cellStyle name="Normal 4 27" xfId="1093" xr:uid="{00000000-0005-0000-0000-000047040000}"/>
    <cellStyle name="Normal 4 28" xfId="1094" xr:uid="{00000000-0005-0000-0000-000048040000}"/>
    <cellStyle name="Normal 4 29" xfId="1095" xr:uid="{00000000-0005-0000-0000-000049040000}"/>
    <cellStyle name="Normal 4 3" xfId="1096" xr:uid="{00000000-0005-0000-0000-00004A040000}"/>
    <cellStyle name="Normal 4 3 2" xfId="1097" xr:uid="{00000000-0005-0000-0000-00004B040000}"/>
    <cellStyle name="Normal 4 3 3" xfId="1098" xr:uid="{00000000-0005-0000-0000-00004C040000}"/>
    <cellStyle name="Normal 4 3 4" xfId="1099" xr:uid="{00000000-0005-0000-0000-00004D040000}"/>
    <cellStyle name="Normal 4 3 5" xfId="1100" xr:uid="{00000000-0005-0000-0000-00004E040000}"/>
    <cellStyle name="Normal 4 3_4x200 M" xfId="1101" xr:uid="{00000000-0005-0000-0000-00004F040000}"/>
    <cellStyle name="Normal 4 30" xfId="1102" xr:uid="{00000000-0005-0000-0000-000050040000}"/>
    <cellStyle name="Normal 4 31" xfId="1103" xr:uid="{00000000-0005-0000-0000-000051040000}"/>
    <cellStyle name="Normal 4 32" xfId="1104" xr:uid="{00000000-0005-0000-0000-000052040000}"/>
    <cellStyle name="Normal 4 33" xfId="1105" xr:uid="{00000000-0005-0000-0000-000053040000}"/>
    <cellStyle name="Normal 4 34" xfId="1106" xr:uid="{00000000-0005-0000-0000-000054040000}"/>
    <cellStyle name="Normal 4 35" xfId="1107" xr:uid="{00000000-0005-0000-0000-000055040000}"/>
    <cellStyle name="Normal 4 36" xfId="1108" xr:uid="{00000000-0005-0000-0000-000056040000}"/>
    <cellStyle name="Normal 4 37" xfId="1109" xr:uid="{00000000-0005-0000-0000-000057040000}"/>
    <cellStyle name="Normal 4 38" xfId="1110" xr:uid="{00000000-0005-0000-0000-000058040000}"/>
    <cellStyle name="Normal 4 39" xfId="1111" xr:uid="{00000000-0005-0000-0000-000059040000}"/>
    <cellStyle name="Normal 4 4" xfId="1112" xr:uid="{00000000-0005-0000-0000-00005A040000}"/>
    <cellStyle name="Normal 4 4 2" xfId="1113" xr:uid="{00000000-0005-0000-0000-00005B040000}"/>
    <cellStyle name="Normal 4 4 3" xfId="1114" xr:uid="{00000000-0005-0000-0000-00005C040000}"/>
    <cellStyle name="Normal 4 4 4" xfId="1115" xr:uid="{00000000-0005-0000-0000-00005D040000}"/>
    <cellStyle name="Normal 4 4 5" xfId="1116" xr:uid="{00000000-0005-0000-0000-00005E040000}"/>
    <cellStyle name="Normal 4 4_4x200 M" xfId="1117" xr:uid="{00000000-0005-0000-0000-00005F040000}"/>
    <cellStyle name="Normal 4 40" xfId="1118" xr:uid="{00000000-0005-0000-0000-000060040000}"/>
    <cellStyle name="Normal 4 41" xfId="1119" xr:uid="{00000000-0005-0000-0000-000061040000}"/>
    <cellStyle name="Normal 4 42" xfId="1120" xr:uid="{00000000-0005-0000-0000-000062040000}"/>
    <cellStyle name="Normal 4 43" xfId="1121" xr:uid="{00000000-0005-0000-0000-000063040000}"/>
    <cellStyle name="Normal 4 44" xfId="1122" xr:uid="{00000000-0005-0000-0000-000064040000}"/>
    <cellStyle name="Normal 4 45" xfId="1123" xr:uid="{00000000-0005-0000-0000-000065040000}"/>
    <cellStyle name="Normal 4 5" xfId="1124" xr:uid="{00000000-0005-0000-0000-000066040000}"/>
    <cellStyle name="Normal 4 5 2" xfId="1125" xr:uid="{00000000-0005-0000-0000-000067040000}"/>
    <cellStyle name="Normal 4 5 3" xfId="1126" xr:uid="{00000000-0005-0000-0000-000068040000}"/>
    <cellStyle name="Normal 4 5 4" xfId="1127" xr:uid="{00000000-0005-0000-0000-000069040000}"/>
    <cellStyle name="Normal 4 5 5" xfId="1128" xr:uid="{00000000-0005-0000-0000-00006A040000}"/>
    <cellStyle name="Normal 4 5_4x200 M" xfId="1129" xr:uid="{00000000-0005-0000-0000-00006B040000}"/>
    <cellStyle name="Normal 4 6" xfId="1130" xr:uid="{00000000-0005-0000-0000-00006C040000}"/>
    <cellStyle name="Normal 4 6 2" xfId="1131" xr:uid="{00000000-0005-0000-0000-00006D040000}"/>
    <cellStyle name="Normal 4 6 3" xfId="1132" xr:uid="{00000000-0005-0000-0000-00006E040000}"/>
    <cellStyle name="Normal 4 6 4" xfId="1133" xr:uid="{00000000-0005-0000-0000-00006F040000}"/>
    <cellStyle name="Normal 4 6 5" xfId="1134" xr:uid="{00000000-0005-0000-0000-000070040000}"/>
    <cellStyle name="Normal 4 6_4x200 M" xfId="1135" xr:uid="{00000000-0005-0000-0000-000071040000}"/>
    <cellStyle name="Normal 4 7" xfId="1136" xr:uid="{00000000-0005-0000-0000-000072040000}"/>
    <cellStyle name="Normal 4 7 2" xfId="1137" xr:uid="{00000000-0005-0000-0000-000073040000}"/>
    <cellStyle name="Normal 4 7 3" xfId="1138" xr:uid="{00000000-0005-0000-0000-000074040000}"/>
    <cellStyle name="Normal 4 7 4" xfId="1139" xr:uid="{00000000-0005-0000-0000-000075040000}"/>
    <cellStyle name="Normal 4 7 5" xfId="1140" xr:uid="{00000000-0005-0000-0000-000076040000}"/>
    <cellStyle name="Normal 4 7_4x200 M" xfId="1141" xr:uid="{00000000-0005-0000-0000-000077040000}"/>
    <cellStyle name="Normal 4 8" xfId="1142" xr:uid="{00000000-0005-0000-0000-000078040000}"/>
    <cellStyle name="Normal 4 8 2" xfId="1143" xr:uid="{00000000-0005-0000-0000-000079040000}"/>
    <cellStyle name="Normal 4 8 3" xfId="1144" xr:uid="{00000000-0005-0000-0000-00007A040000}"/>
    <cellStyle name="Normal 4 8 4" xfId="1145" xr:uid="{00000000-0005-0000-0000-00007B040000}"/>
    <cellStyle name="Normal 4 8 5" xfId="1146" xr:uid="{00000000-0005-0000-0000-00007C040000}"/>
    <cellStyle name="Normal 4 8_4x200 M" xfId="1147" xr:uid="{00000000-0005-0000-0000-00007D040000}"/>
    <cellStyle name="Normal 4 9" xfId="1148" xr:uid="{00000000-0005-0000-0000-00007E040000}"/>
    <cellStyle name="Normal 4 9 10" xfId="1149" xr:uid="{00000000-0005-0000-0000-00007F040000}"/>
    <cellStyle name="Normal 4 9 2" xfId="1150" xr:uid="{00000000-0005-0000-0000-000080040000}"/>
    <cellStyle name="Normal 4 9 2 2" xfId="1151" xr:uid="{00000000-0005-0000-0000-000081040000}"/>
    <cellStyle name="Normal 4 9 2 3" xfId="1152" xr:uid="{00000000-0005-0000-0000-000082040000}"/>
    <cellStyle name="Normal 4 9 2 4" xfId="1153" xr:uid="{00000000-0005-0000-0000-000083040000}"/>
    <cellStyle name="Normal 4 9 2_4x200 M" xfId="1154" xr:uid="{00000000-0005-0000-0000-000084040000}"/>
    <cellStyle name="Normal 4 9 3" xfId="1155" xr:uid="{00000000-0005-0000-0000-000085040000}"/>
    <cellStyle name="Normal 4 9 3 2" xfId="1156" xr:uid="{00000000-0005-0000-0000-000086040000}"/>
    <cellStyle name="Normal 4 9 3 3" xfId="1157" xr:uid="{00000000-0005-0000-0000-000087040000}"/>
    <cellStyle name="Normal 4 9 3 4" xfId="1158" xr:uid="{00000000-0005-0000-0000-000088040000}"/>
    <cellStyle name="Normal 4 9 3_4x200 M" xfId="1159" xr:uid="{00000000-0005-0000-0000-000089040000}"/>
    <cellStyle name="Normal 4 9 4" xfId="1160" xr:uid="{00000000-0005-0000-0000-00008A040000}"/>
    <cellStyle name="Normal 4 9 4 2" xfId="1161" xr:uid="{00000000-0005-0000-0000-00008B040000}"/>
    <cellStyle name="Normal 4 9 4 3" xfId="1162" xr:uid="{00000000-0005-0000-0000-00008C040000}"/>
    <cellStyle name="Normal 4 9 4 4" xfId="1163" xr:uid="{00000000-0005-0000-0000-00008D040000}"/>
    <cellStyle name="Normal 4 9 4_4x200 M" xfId="1164" xr:uid="{00000000-0005-0000-0000-00008E040000}"/>
    <cellStyle name="Normal 4 9 5" xfId="1165" xr:uid="{00000000-0005-0000-0000-00008F040000}"/>
    <cellStyle name="Normal 4 9 5 2" xfId="1166" xr:uid="{00000000-0005-0000-0000-000090040000}"/>
    <cellStyle name="Normal 4 9 5 3" xfId="1167" xr:uid="{00000000-0005-0000-0000-000091040000}"/>
    <cellStyle name="Normal 4 9 5 4" xfId="1168" xr:uid="{00000000-0005-0000-0000-000092040000}"/>
    <cellStyle name="Normal 4 9 5_4x200 M" xfId="1169" xr:uid="{00000000-0005-0000-0000-000093040000}"/>
    <cellStyle name="Normal 4 9 6" xfId="1170" xr:uid="{00000000-0005-0000-0000-000094040000}"/>
    <cellStyle name="Normal 4 9 6 2" xfId="1171" xr:uid="{00000000-0005-0000-0000-000095040000}"/>
    <cellStyle name="Normal 4 9 6 3" xfId="1172" xr:uid="{00000000-0005-0000-0000-000096040000}"/>
    <cellStyle name="Normal 4 9 6 4" xfId="1173" xr:uid="{00000000-0005-0000-0000-000097040000}"/>
    <cellStyle name="Normal 4 9 6_4x200 M" xfId="1174" xr:uid="{00000000-0005-0000-0000-000098040000}"/>
    <cellStyle name="Normal 4 9 7" xfId="1175" xr:uid="{00000000-0005-0000-0000-000099040000}"/>
    <cellStyle name="Normal 4 9 8" xfId="1176" xr:uid="{00000000-0005-0000-0000-00009A040000}"/>
    <cellStyle name="Normal 4 9 9" xfId="1177" xr:uid="{00000000-0005-0000-0000-00009B040000}"/>
    <cellStyle name="Normal 4 9_4x200 M" xfId="1178" xr:uid="{00000000-0005-0000-0000-00009C040000}"/>
    <cellStyle name="Normal 4_20140201LLAFTaure" xfId="1179" xr:uid="{00000000-0005-0000-0000-00009D040000}"/>
    <cellStyle name="Normal 40" xfId="1180" xr:uid="{00000000-0005-0000-0000-00009E040000}"/>
    <cellStyle name="Normal 41" xfId="1181" xr:uid="{00000000-0005-0000-0000-00009F040000}"/>
    <cellStyle name="Normal 42" xfId="1182" xr:uid="{00000000-0005-0000-0000-0000A0040000}"/>
    <cellStyle name="Normal 43" xfId="1183" xr:uid="{00000000-0005-0000-0000-0000A1040000}"/>
    <cellStyle name="Normal 44" xfId="1184" xr:uid="{00000000-0005-0000-0000-0000A2040000}"/>
    <cellStyle name="Normal 45" xfId="1185" xr:uid="{00000000-0005-0000-0000-0000A3040000}"/>
    <cellStyle name="Normal 46" xfId="1186" xr:uid="{00000000-0005-0000-0000-0000A4040000}"/>
    <cellStyle name="Normal 46 2" xfId="1187" xr:uid="{00000000-0005-0000-0000-0000A5040000}"/>
    <cellStyle name="Normal 47" xfId="1188" xr:uid="{00000000-0005-0000-0000-0000A6040000}"/>
    <cellStyle name="Normal 48" xfId="1189" xr:uid="{00000000-0005-0000-0000-0000A7040000}"/>
    <cellStyle name="Normal 49" xfId="1190" xr:uid="{00000000-0005-0000-0000-0000A8040000}"/>
    <cellStyle name="Normal 5" xfId="1191" xr:uid="{00000000-0005-0000-0000-0000A9040000}"/>
    <cellStyle name="Normal 5 10" xfId="1192" xr:uid="{00000000-0005-0000-0000-0000AA040000}"/>
    <cellStyle name="Normal 5 2" xfId="1193" xr:uid="{00000000-0005-0000-0000-0000AB040000}"/>
    <cellStyle name="Normal 5 2 10" xfId="1194" xr:uid="{00000000-0005-0000-0000-0000AC040000}"/>
    <cellStyle name="Normal 5 2 2" xfId="1195" xr:uid="{00000000-0005-0000-0000-0000AD040000}"/>
    <cellStyle name="Normal 5 2 2 2" xfId="1196" xr:uid="{00000000-0005-0000-0000-0000AE040000}"/>
    <cellStyle name="Normal 5 2 2 3" xfId="1197" xr:uid="{00000000-0005-0000-0000-0000AF040000}"/>
    <cellStyle name="Normal 5 2 2 4" xfId="1198" xr:uid="{00000000-0005-0000-0000-0000B0040000}"/>
    <cellStyle name="Normal 5 2 2_4x200 M" xfId="1199" xr:uid="{00000000-0005-0000-0000-0000B1040000}"/>
    <cellStyle name="Normal 5 2 3" xfId="1200" xr:uid="{00000000-0005-0000-0000-0000B2040000}"/>
    <cellStyle name="Normal 5 2 4" xfId="1201" xr:uid="{00000000-0005-0000-0000-0000B3040000}"/>
    <cellStyle name="Normal 5 2 5" xfId="1202" xr:uid="{00000000-0005-0000-0000-0000B4040000}"/>
    <cellStyle name="Normal 5 2 6" xfId="1203" xr:uid="{00000000-0005-0000-0000-0000B5040000}"/>
    <cellStyle name="Normal 5 2 7" xfId="1204" xr:uid="{00000000-0005-0000-0000-0000B6040000}"/>
    <cellStyle name="Normal 5 2 8" xfId="1205" xr:uid="{00000000-0005-0000-0000-0000B7040000}"/>
    <cellStyle name="Normal 5 2 9" xfId="1206" xr:uid="{00000000-0005-0000-0000-0000B8040000}"/>
    <cellStyle name="Normal 5 2_DALYVIAI" xfId="1207" xr:uid="{00000000-0005-0000-0000-0000B9040000}"/>
    <cellStyle name="Normal 5 3" xfId="1208" xr:uid="{00000000-0005-0000-0000-0000BA040000}"/>
    <cellStyle name="Normal 5 3 2" xfId="1209" xr:uid="{00000000-0005-0000-0000-0000BB040000}"/>
    <cellStyle name="Normal 5 3 3" xfId="1210" xr:uid="{00000000-0005-0000-0000-0000BC040000}"/>
    <cellStyle name="Normal 5 3 4" xfId="1211" xr:uid="{00000000-0005-0000-0000-0000BD040000}"/>
    <cellStyle name="Normal 5 3_DALYVIAI" xfId="1212" xr:uid="{00000000-0005-0000-0000-0000BE040000}"/>
    <cellStyle name="Normal 5 4" xfId="1213" xr:uid="{00000000-0005-0000-0000-0000BF040000}"/>
    <cellStyle name="Normal 5 5" xfId="1214" xr:uid="{00000000-0005-0000-0000-0000C0040000}"/>
    <cellStyle name="Normal 5 6" xfId="1215" xr:uid="{00000000-0005-0000-0000-0000C1040000}"/>
    <cellStyle name="Normal 5 7" xfId="1216" xr:uid="{00000000-0005-0000-0000-0000C2040000}"/>
    <cellStyle name="Normal 5 8" xfId="1217" xr:uid="{00000000-0005-0000-0000-0000C3040000}"/>
    <cellStyle name="Normal 5 9" xfId="1218" xr:uid="{00000000-0005-0000-0000-0000C4040000}"/>
    <cellStyle name="Normal 5_20140201LLAFTaure" xfId="1219" xr:uid="{00000000-0005-0000-0000-0000C5040000}"/>
    <cellStyle name="Normal 50" xfId="1220" xr:uid="{00000000-0005-0000-0000-0000C6040000}"/>
    <cellStyle name="Normal 51" xfId="1221" xr:uid="{00000000-0005-0000-0000-0000C7040000}"/>
    <cellStyle name="Normal 52" xfId="1222" xr:uid="{00000000-0005-0000-0000-0000C8040000}"/>
    <cellStyle name="Normal 53" xfId="1223" xr:uid="{00000000-0005-0000-0000-0000C9040000}"/>
    <cellStyle name="Normal 54" xfId="1224" xr:uid="{00000000-0005-0000-0000-0000CA040000}"/>
    <cellStyle name="Normal 55" xfId="1225" xr:uid="{00000000-0005-0000-0000-0000CB040000}"/>
    <cellStyle name="Normal 56" xfId="1226" xr:uid="{00000000-0005-0000-0000-0000CC040000}"/>
    <cellStyle name="Normal 57" xfId="1227" xr:uid="{00000000-0005-0000-0000-0000CD040000}"/>
    <cellStyle name="Normal 58" xfId="1228" xr:uid="{00000000-0005-0000-0000-0000CE040000}"/>
    <cellStyle name="Normal 59" xfId="1229" xr:uid="{00000000-0005-0000-0000-0000CF040000}"/>
    <cellStyle name="Normal 6" xfId="1230" xr:uid="{00000000-0005-0000-0000-0000D0040000}"/>
    <cellStyle name="Normal 6 10" xfId="1231" xr:uid="{00000000-0005-0000-0000-0000D1040000}"/>
    <cellStyle name="Normal 6 11" xfId="1232" xr:uid="{00000000-0005-0000-0000-0000D2040000}"/>
    <cellStyle name="Normal 6 12" xfId="1233" xr:uid="{00000000-0005-0000-0000-0000D3040000}"/>
    <cellStyle name="Normal 6 2" xfId="1234" xr:uid="{00000000-0005-0000-0000-0000D4040000}"/>
    <cellStyle name="Normal 6 2 2" xfId="1235" xr:uid="{00000000-0005-0000-0000-0000D5040000}"/>
    <cellStyle name="Normal 6 2 3" xfId="1236" xr:uid="{00000000-0005-0000-0000-0000D6040000}"/>
    <cellStyle name="Normal 6 2 4" xfId="1237" xr:uid="{00000000-0005-0000-0000-0000D7040000}"/>
    <cellStyle name="Normal 6 2 5" xfId="1238" xr:uid="{00000000-0005-0000-0000-0000D8040000}"/>
    <cellStyle name="Normal 6 2_4x200 M" xfId="1239" xr:uid="{00000000-0005-0000-0000-0000D9040000}"/>
    <cellStyle name="Normal 6 3" xfId="1240" xr:uid="{00000000-0005-0000-0000-0000DA040000}"/>
    <cellStyle name="Normal 6 3 2" xfId="1241" xr:uid="{00000000-0005-0000-0000-0000DB040000}"/>
    <cellStyle name="Normal 6 3 3" xfId="1242" xr:uid="{00000000-0005-0000-0000-0000DC040000}"/>
    <cellStyle name="Normal 6 3 4" xfId="1243" xr:uid="{00000000-0005-0000-0000-0000DD040000}"/>
    <cellStyle name="Normal 6 3_4x200 M" xfId="1244" xr:uid="{00000000-0005-0000-0000-0000DE040000}"/>
    <cellStyle name="Normal 6 4" xfId="1245" xr:uid="{00000000-0005-0000-0000-0000DF040000}"/>
    <cellStyle name="Normal 6 4 2" xfId="1246" xr:uid="{00000000-0005-0000-0000-0000E0040000}"/>
    <cellStyle name="Normal 6 4 3" xfId="1247" xr:uid="{00000000-0005-0000-0000-0000E1040000}"/>
    <cellStyle name="Normal 6 4 4" xfId="1248" xr:uid="{00000000-0005-0000-0000-0000E2040000}"/>
    <cellStyle name="Normal 6 4_4x200 M" xfId="1249" xr:uid="{00000000-0005-0000-0000-0000E3040000}"/>
    <cellStyle name="Normal 6 5" xfId="1250" xr:uid="{00000000-0005-0000-0000-0000E4040000}"/>
    <cellStyle name="Normal 6 6" xfId="1251" xr:uid="{00000000-0005-0000-0000-0000E5040000}"/>
    <cellStyle name="Normal 6 6 2" xfId="1252" xr:uid="{00000000-0005-0000-0000-0000E6040000}"/>
    <cellStyle name="Normal 6 6 3" xfId="1253" xr:uid="{00000000-0005-0000-0000-0000E7040000}"/>
    <cellStyle name="Normal 6 6 4" xfId="1254" xr:uid="{00000000-0005-0000-0000-0000E8040000}"/>
    <cellStyle name="Normal 6 6_DALYVIAI" xfId="1255" xr:uid="{00000000-0005-0000-0000-0000E9040000}"/>
    <cellStyle name="Normal 6 7" xfId="1256" xr:uid="{00000000-0005-0000-0000-0000EA040000}"/>
    <cellStyle name="Normal 6 8" xfId="1257" xr:uid="{00000000-0005-0000-0000-0000EB040000}"/>
    <cellStyle name="Normal 6 9" xfId="1258" xr:uid="{00000000-0005-0000-0000-0000EC040000}"/>
    <cellStyle name="Normal 6_4x200 M" xfId="1259" xr:uid="{00000000-0005-0000-0000-0000ED040000}"/>
    <cellStyle name="Normal 60" xfId="1260" xr:uid="{00000000-0005-0000-0000-0000EE040000}"/>
    <cellStyle name="Normal 61" xfId="1261" xr:uid="{00000000-0005-0000-0000-0000EF040000}"/>
    <cellStyle name="Normal 61 2" xfId="1262" xr:uid="{00000000-0005-0000-0000-0000F0040000}"/>
    <cellStyle name="Normal 61_2021-10-01P" xfId="1263" xr:uid="{00000000-0005-0000-0000-0000F1040000}"/>
    <cellStyle name="Normal 62" xfId="1264" xr:uid="{00000000-0005-0000-0000-0000F2040000}"/>
    <cellStyle name="Normal 7" xfId="1265" xr:uid="{00000000-0005-0000-0000-0000F3040000}"/>
    <cellStyle name="Normal 7 10" xfId="1266" xr:uid="{00000000-0005-0000-0000-0000F4040000}"/>
    <cellStyle name="Normal 7 11" xfId="1267" xr:uid="{00000000-0005-0000-0000-0000F5040000}"/>
    <cellStyle name="Normal 7 12" xfId="1268" xr:uid="{00000000-0005-0000-0000-0000F6040000}"/>
    <cellStyle name="Normal 7 2" xfId="1269" xr:uid="{00000000-0005-0000-0000-0000F7040000}"/>
    <cellStyle name="Normal 7 2 10" xfId="1270" xr:uid="{00000000-0005-0000-0000-0000F8040000}"/>
    <cellStyle name="Normal 7 2 2" xfId="1271" xr:uid="{00000000-0005-0000-0000-0000F9040000}"/>
    <cellStyle name="Normal 7 2 2 2" xfId="1272" xr:uid="{00000000-0005-0000-0000-0000FA040000}"/>
    <cellStyle name="Normal 7 2 2 3" xfId="1273" xr:uid="{00000000-0005-0000-0000-0000FB040000}"/>
    <cellStyle name="Normal 7 2 2 4" xfId="1274" xr:uid="{00000000-0005-0000-0000-0000FC040000}"/>
    <cellStyle name="Normal 7 2 2_DALYVIAI" xfId="1275" xr:uid="{00000000-0005-0000-0000-0000FD040000}"/>
    <cellStyle name="Normal 7 2 3" xfId="1276" xr:uid="{00000000-0005-0000-0000-0000FE040000}"/>
    <cellStyle name="Normal 7 2 4" xfId="1277" xr:uid="{00000000-0005-0000-0000-0000FF040000}"/>
    <cellStyle name="Normal 7 2 5" xfId="1278" xr:uid="{00000000-0005-0000-0000-000000050000}"/>
    <cellStyle name="Normal 7 2 6" xfId="1279" xr:uid="{00000000-0005-0000-0000-000001050000}"/>
    <cellStyle name="Normal 7 2 7" xfId="1280" xr:uid="{00000000-0005-0000-0000-000002050000}"/>
    <cellStyle name="Normal 7 2 8" xfId="1281" xr:uid="{00000000-0005-0000-0000-000003050000}"/>
    <cellStyle name="Normal 7 2 9" xfId="1282" xr:uid="{00000000-0005-0000-0000-000004050000}"/>
    <cellStyle name="Normal 7 2_4x200 M" xfId="1283" xr:uid="{00000000-0005-0000-0000-000005050000}"/>
    <cellStyle name="Normal 7 3" xfId="1284" xr:uid="{00000000-0005-0000-0000-000006050000}"/>
    <cellStyle name="Normal 7 4" xfId="1285" xr:uid="{00000000-0005-0000-0000-000007050000}"/>
    <cellStyle name="Normal 7 5" xfId="1286" xr:uid="{00000000-0005-0000-0000-000008050000}"/>
    <cellStyle name="Normal 7 6" xfId="1287" xr:uid="{00000000-0005-0000-0000-000009050000}"/>
    <cellStyle name="Normal 7 7" xfId="1288" xr:uid="{00000000-0005-0000-0000-00000A050000}"/>
    <cellStyle name="Normal 7 8" xfId="1289" xr:uid="{00000000-0005-0000-0000-00000B050000}"/>
    <cellStyle name="Normal 7 9" xfId="1290" xr:uid="{00000000-0005-0000-0000-00000C050000}"/>
    <cellStyle name="Normal 7_20140201LLAFTaure" xfId="1291" xr:uid="{00000000-0005-0000-0000-00000D050000}"/>
    <cellStyle name="Normal 8" xfId="1292" xr:uid="{00000000-0005-0000-0000-00000E050000}"/>
    <cellStyle name="Normal 8 10" xfId="1293" xr:uid="{00000000-0005-0000-0000-00000F050000}"/>
    <cellStyle name="Normal 8 2" xfId="1294" xr:uid="{00000000-0005-0000-0000-000010050000}"/>
    <cellStyle name="Normal 8 2 10" xfId="1295" xr:uid="{00000000-0005-0000-0000-000011050000}"/>
    <cellStyle name="Normal 8 2 2" xfId="1296" xr:uid="{00000000-0005-0000-0000-000012050000}"/>
    <cellStyle name="Normal 8 2 2 2" xfId="1297" xr:uid="{00000000-0005-0000-0000-000013050000}"/>
    <cellStyle name="Normal 8 2 2 3" xfId="1298" xr:uid="{00000000-0005-0000-0000-000014050000}"/>
    <cellStyle name="Normal 8 2 2 4" xfId="1299" xr:uid="{00000000-0005-0000-0000-000015050000}"/>
    <cellStyle name="Normal 8 2 2_4x200 M" xfId="1300" xr:uid="{00000000-0005-0000-0000-000016050000}"/>
    <cellStyle name="Normal 8 2 3" xfId="1301" xr:uid="{00000000-0005-0000-0000-000017050000}"/>
    <cellStyle name="Normal 8 2 4" xfId="1302" xr:uid="{00000000-0005-0000-0000-000018050000}"/>
    <cellStyle name="Normal 8 2 5" xfId="1303" xr:uid="{00000000-0005-0000-0000-000019050000}"/>
    <cellStyle name="Normal 8 2 6" xfId="1304" xr:uid="{00000000-0005-0000-0000-00001A050000}"/>
    <cellStyle name="Normal 8 2 7" xfId="1305" xr:uid="{00000000-0005-0000-0000-00001B050000}"/>
    <cellStyle name="Normal 8 2 8" xfId="1306" xr:uid="{00000000-0005-0000-0000-00001C050000}"/>
    <cellStyle name="Normal 8 2 9" xfId="1307" xr:uid="{00000000-0005-0000-0000-00001D050000}"/>
    <cellStyle name="Normal 8 2_4x200 M" xfId="1308" xr:uid="{00000000-0005-0000-0000-00001E050000}"/>
    <cellStyle name="Normal 8 3" xfId="1309" xr:uid="{00000000-0005-0000-0000-00001F050000}"/>
    <cellStyle name="Normal 8 4" xfId="1310" xr:uid="{00000000-0005-0000-0000-000020050000}"/>
    <cellStyle name="Normal 8 4 2" xfId="1311" xr:uid="{00000000-0005-0000-0000-000021050000}"/>
    <cellStyle name="Normal 8 4 3" xfId="1312" xr:uid="{00000000-0005-0000-0000-000022050000}"/>
    <cellStyle name="Normal 8 4 4" xfId="1313" xr:uid="{00000000-0005-0000-0000-000023050000}"/>
    <cellStyle name="Normal 8 4_DALYVIAI" xfId="1314" xr:uid="{00000000-0005-0000-0000-000024050000}"/>
    <cellStyle name="Normal 8 5" xfId="1315" xr:uid="{00000000-0005-0000-0000-000025050000}"/>
    <cellStyle name="Normal 8 6" xfId="1316" xr:uid="{00000000-0005-0000-0000-000026050000}"/>
    <cellStyle name="Normal 8 7" xfId="1317" xr:uid="{00000000-0005-0000-0000-000027050000}"/>
    <cellStyle name="Normal 8 8" xfId="1318" xr:uid="{00000000-0005-0000-0000-000028050000}"/>
    <cellStyle name="Normal 8 9" xfId="1319" xr:uid="{00000000-0005-0000-0000-000029050000}"/>
    <cellStyle name="Normal 8_20140201LLAFTaure" xfId="1320" xr:uid="{00000000-0005-0000-0000-00002A050000}"/>
    <cellStyle name="Normal 9" xfId="1321" xr:uid="{00000000-0005-0000-0000-00002B050000}"/>
    <cellStyle name="Normal 9 10" xfId="1322" xr:uid="{00000000-0005-0000-0000-00002C050000}"/>
    <cellStyle name="Normal 9 11" xfId="1323" xr:uid="{00000000-0005-0000-0000-00002D050000}"/>
    <cellStyle name="Normal 9 2" xfId="1324" xr:uid="{00000000-0005-0000-0000-00002E050000}"/>
    <cellStyle name="Normal 9 2 2" xfId="1325" xr:uid="{00000000-0005-0000-0000-00002F050000}"/>
    <cellStyle name="Normal 9 2 3" xfId="1326" xr:uid="{00000000-0005-0000-0000-000030050000}"/>
    <cellStyle name="Normal 9 2 4" xfId="1327" xr:uid="{00000000-0005-0000-0000-000031050000}"/>
    <cellStyle name="Normal 9 2 5" xfId="1328" xr:uid="{00000000-0005-0000-0000-000032050000}"/>
    <cellStyle name="Normal 9 2_4x200 M" xfId="1329" xr:uid="{00000000-0005-0000-0000-000033050000}"/>
    <cellStyle name="Normal 9 3" xfId="1330" xr:uid="{00000000-0005-0000-0000-000034050000}"/>
    <cellStyle name="Normal 9 3 2" xfId="1331" xr:uid="{00000000-0005-0000-0000-000035050000}"/>
    <cellStyle name="Normal 9 3 2 2" xfId="1332" xr:uid="{00000000-0005-0000-0000-000036050000}"/>
    <cellStyle name="Normal 9 3 2 3" xfId="1333" xr:uid="{00000000-0005-0000-0000-000037050000}"/>
    <cellStyle name="Normal 9 3 2 4" xfId="1334" xr:uid="{00000000-0005-0000-0000-000038050000}"/>
    <cellStyle name="Normal 9 3 2_4x200 M" xfId="1335" xr:uid="{00000000-0005-0000-0000-000039050000}"/>
    <cellStyle name="Normal 9 3 3" xfId="1336" xr:uid="{00000000-0005-0000-0000-00003A050000}"/>
    <cellStyle name="Normal 9 3 4" xfId="1337" xr:uid="{00000000-0005-0000-0000-00003B050000}"/>
    <cellStyle name="Normal 9 3 5" xfId="1338" xr:uid="{00000000-0005-0000-0000-00003C050000}"/>
    <cellStyle name="Normal 9 3_4x200 M" xfId="1339" xr:uid="{00000000-0005-0000-0000-00003D050000}"/>
    <cellStyle name="Normal 9 4" xfId="1340" xr:uid="{00000000-0005-0000-0000-00003E050000}"/>
    <cellStyle name="Normal 9 4 2" xfId="1341" xr:uid="{00000000-0005-0000-0000-00003F050000}"/>
    <cellStyle name="Normal 9 4 3" xfId="1342" xr:uid="{00000000-0005-0000-0000-000040050000}"/>
    <cellStyle name="Normal 9 4 4" xfId="1343" xr:uid="{00000000-0005-0000-0000-000041050000}"/>
    <cellStyle name="Normal 9 4_4x200 M" xfId="1344" xr:uid="{00000000-0005-0000-0000-000042050000}"/>
    <cellStyle name="Normal 9 5" xfId="1345" xr:uid="{00000000-0005-0000-0000-000043050000}"/>
    <cellStyle name="Normal 9 5 2" xfId="1346" xr:uid="{00000000-0005-0000-0000-000044050000}"/>
    <cellStyle name="Normal 9 5 3" xfId="1347" xr:uid="{00000000-0005-0000-0000-000045050000}"/>
    <cellStyle name="Normal 9 5 4" xfId="1348" xr:uid="{00000000-0005-0000-0000-000046050000}"/>
    <cellStyle name="Normal 9 5_4x200 M" xfId="1349" xr:uid="{00000000-0005-0000-0000-000047050000}"/>
    <cellStyle name="Normal 9 6" xfId="1350" xr:uid="{00000000-0005-0000-0000-000048050000}"/>
    <cellStyle name="Normal 9 7" xfId="1351" xr:uid="{00000000-0005-0000-0000-000049050000}"/>
    <cellStyle name="Normal 9 7 2" xfId="1352" xr:uid="{00000000-0005-0000-0000-00004A050000}"/>
    <cellStyle name="Normal 9 7 3" xfId="1353" xr:uid="{00000000-0005-0000-0000-00004B050000}"/>
    <cellStyle name="Normal 9 7 4" xfId="1354" xr:uid="{00000000-0005-0000-0000-00004C050000}"/>
    <cellStyle name="Normal 9 7_DALYVIAI" xfId="1355" xr:uid="{00000000-0005-0000-0000-00004D050000}"/>
    <cellStyle name="Normal 9 8" xfId="1356" xr:uid="{00000000-0005-0000-0000-00004E050000}"/>
    <cellStyle name="Normal 9 9" xfId="1357" xr:uid="{00000000-0005-0000-0000-00004F050000}"/>
    <cellStyle name="Normal 9_4x200 M" xfId="1358" xr:uid="{00000000-0005-0000-0000-000050050000}"/>
    <cellStyle name="Normal_05-06 startiniai" xfId="1359" xr:uid="{00000000-0005-0000-0000-000051050000}"/>
    <cellStyle name="Normal_05-19-20 VVP VJcZ 2" xfId="1360" xr:uid="{00000000-0005-0000-0000-000052050000}"/>
    <cellStyle name="Normale_Foglio1" xfId="1361" xr:uid="{00000000-0005-0000-0000-000053050000}"/>
    <cellStyle name="Note 2" xfId="1362" xr:uid="{00000000-0005-0000-0000-000054050000}"/>
    <cellStyle name="Output 2" xfId="1363" xr:uid="{00000000-0005-0000-0000-000055050000}"/>
    <cellStyle name="Output 2 2" xfId="1364" xr:uid="{00000000-0005-0000-0000-000056050000}"/>
    <cellStyle name="Output 3" xfId="1365" xr:uid="{00000000-0005-0000-0000-000057050000}"/>
    <cellStyle name="Paprastas 2" xfId="1366" xr:uid="{00000000-0005-0000-0000-000058050000}"/>
    <cellStyle name="Paprastas 2 2" xfId="1367" xr:uid="{00000000-0005-0000-0000-000059050000}"/>
    <cellStyle name="Paprastas 2 3" xfId="1368" xr:uid="{00000000-0005-0000-0000-00005A050000}"/>
    <cellStyle name="Paprastas 2 4" xfId="1369" xr:uid="{00000000-0005-0000-0000-00005B050000}"/>
    <cellStyle name="Paprastas 3" xfId="1370" xr:uid="{00000000-0005-0000-0000-00005C050000}"/>
    <cellStyle name="Paprastas 3 2" xfId="1371" xr:uid="{00000000-0005-0000-0000-00005D050000}"/>
    <cellStyle name="Paprastas 3_20140201LLAFTaure" xfId="1372" xr:uid="{00000000-0005-0000-0000-00005E050000}"/>
    <cellStyle name="Paprastas 5" xfId="1373" xr:uid="{00000000-0005-0000-0000-00005F050000}"/>
    <cellStyle name="Paprastas_100 V" xfId="1374" xr:uid="{00000000-0005-0000-0000-000060050000}"/>
    <cellStyle name="Pastaba 2" xfId="1375" xr:uid="{00000000-0005-0000-0000-000062050000}"/>
    <cellStyle name="Pavadinimas 2" xfId="1376" xr:uid="{00000000-0005-0000-0000-000063050000}"/>
    <cellStyle name="Pavadinimas 3" xfId="1377" xr:uid="{00000000-0005-0000-0000-000064050000}"/>
    <cellStyle name="Pavadinimas 4" xfId="1378" xr:uid="{00000000-0005-0000-0000-000065050000}"/>
    <cellStyle name="Pavadinimas 5" xfId="1379" xr:uid="{00000000-0005-0000-0000-000066050000}"/>
    <cellStyle name="Percent [0]" xfId="1380" xr:uid="{00000000-0005-0000-0000-000067050000}"/>
    <cellStyle name="Percent [0] 2" xfId="1381" xr:uid="{00000000-0005-0000-0000-000068050000}"/>
    <cellStyle name="Percent [0]_estafetes" xfId="1382" xr:uid="{00000000-0005-0000-0000-000069050000}"/>
    <cellStyle name="Percent [00]" xfId="1383" xr:uid="{00000000-0005-0000-0000-00006A050000}"/>
    <cellStyle name="Percent [00] 2" xfId="1384" xr:uid="{00000000-0005-0000-0000-00006B050000}"/>
    <cellStyle name="Percent [00]_estafetes" xfId="1385" xr:uid="{00000000-0005-0000-0000-00006C050000}"/>
    <cellStyle name="Percent [2]" xfId="1386" xr:uid="{00000000-0005-0000-0000-00006D050000}"/>
    <cellStyle name="Percent [2] 2" xfId="1387" xr:uid="{00000000-0005-0000-0000-00006E050000}"/>
    <cellStyle name="Percent [2] 2 2" xfId="1388" xr:uid="{00000000-0005-0000-0000-00006F050000}"/>
    <cellStyle name="Percent [2] 3" xfId="1389" xr:uid="{00000000-0005-0000-0000-000070050000}"/>
    <cellStyle name="Percent [2] 4" xfId="1390" xr:uid="{00000000-0005-0000-0000-000071050000}"/>
    <cellStyle name="Percent [2] 5" xfId="1391" xr:uid="{00000000-0005-0000-0000-000072050000}"/>
    <cellStyle name="Percent [2]_estafetes" xfId="1392" xr:uid="{00000000-0005-0000-0000-000073050000}"/>
    <cellStyle name="PrePop Currency (0)" xfId="1393" xr:uid="{00000000-0005-0000-0000-000074050000}"/>
    <cellStyle name="PrePop Currency (0) 2" xfId="1394" xr:uid="{00000000-0005-0000-0000-000075050000}"/>
    <cellStyle name="PrePop Currency (0)_estafetes" xfId="1395" xr:uid="{00000000-0005-0000-0000-000076050000}"/>
    <cellStyle name="PrePop Currency (2)" xfId="1396" xr:uid="{00000000-0005-0000-0000-000077050000}"/>
    <cellStyle name="PrePop Currency (2) 2" xfId="1397" xr:uid="{00000000-0005-0000-0000-000078050000}"/>
    <cellStyle name="PrePop Currency (2)_estafetes" xfId="1398" xr:uid="{00000000-0005-0000-0000-000079050000}"/>
    <cellStyle name="PrePop Units (0)" xfId="1399" xr:uid="{00000000-0005-0000-0000-00007A050000}"/>
    <cellStyle name="PrePop Units (0) 2" xfId="1400" xr:uid="{00000000-0005-0000-0000-00007B050000}"/>
    <cellStyle name="PrePop Units (0)_estafetes" xfId="1401" xr:uid="{00000000-0005-0000-0000-00007C050000}"/>
    <cellStyle name="PrePop Units (1)" xfId="1402" xr:uid="{00000000-0005-0000-0000-00007D050000}"/>
    <cellStyle name="PrePop Units (1) 2" xfId="1403" xr:uid="{00000000-0005-0000-0000-00007E050000}"/>
    <cellStyle name="PrePop Units (1)_estafetes" xfId="1404" xr:uid="{00000000-0005-0000-0000-00007F050000}"/>
    <cellStyle name="PrePop Units (2)" xfId="1405" xr:uid="{00000000-0005-0000-0000-000080050000}"/>
    <cellStyle name="PrePop Units (2) 2" xfId="1406" xr:uid="{00000000-0005-0000-0000-000081050000}"/>
    <cellStyle name="PrePop Units (2)_estafetes" xfId="1407" xr:uid="{00000000-0005-0000-0000-000082050000}"/>
    <cellStyle name="Style 111111" xfId="1408" xr:uid="{00000000-0005-0000-0000-000083050000}"/>
    <cellStyle name="Suma 2" xfId="1409" xr:uid="{00000000-0005-0000-0000-000084050000}"/>
    <cellStyle name="Suma 3" xfId="1410" xr:uid="{00000000-0005-0000-0000-000085050000}"/>
    <cellStyle name="Suma 4" xfId="1411" xr:uid="{00000000-0005-0000-0000-000086050000}"/>
    <cellStyle name="Suma 5" xfId="1412" xr:uid="{00000000-0005-0000-0000-000087050000}"/>
    <cellStyle name="Text Indent A" xfId="1413" xr:uid="{00000000-0005-0000-0000-000088050000}"/>
    <cellStyle name="Text Indent B" xfId="1414" xr:uid="{00000000-0005-0000-0000-000089050000}"/>
    <cellStyle name="Text Indent B 2" xfId="1415" xr:uid="{00000000-0005-0000-0000-00008A050000}"/>
    <cellStyle name="Text Indent B_estafetes" xfId="1416" xr:uid="{00000000-0005-0000-0000-00008B050000}"/>
    <cellStyle name="Text Indent C" xfId="1417" xr:uid="{00000000-0005-0000-0000-00008C050000}"/>
    <cellStyle name="Text Indent C 2" xfId="1418" xr:uid="{00000000-0005-0000-0000-00008D050000}"/>
    <cellStyle name="Text Indent C_estafetes" xfId="1419" xr:uid="{00000000-0005-0000-0000-00008E050000}"/>
    <cellStyle name="Title 2" xfId="1420" xr:uid="{00000000-0005-0000-0000-00008F050000}"/>
    <cellStyle name="Title 2 2" xfId="1421" xr:uid="{00000000-0005-0000-0000-000090050000}"/>
    <cellStyle name="Title 3" xfId="1422" xr:uid="{00000000-0005-0000-0000-000091050000}"/>
    <cellStyle name="Total 2" xfId="1423" xr:uid="{00000000-0005-0000-0000-000092050000}"/>
    <cellStyle name="Total 2 2" xfId="1424" xr:uid="{00000000-0005-0000-0000-000093050000}"/>
    <cellStyle name="Total 3" xfId="1425" xr:uid="{00000000-0005-0000-0000-000094050000}"/>
    <cellStyle name="Walutowy [0]_PLDT" xfId="1426" xr:uid="{00000000-0005-0000-0000-000095050000}"/>
    <cellStyle name="Walutowy_PLDT" xfId="1427" xr:uid="{00000000-0005-0000-0000-000096050000}"/>
    <cellStyle name="Warning Text 2" xfId="1428" xr:uid="{00000000-0005-0000-0000-000097050000}"/>
    <cellStyle name="Warning Text 2 2" xfId="1429" xr:uid="{00000000-0005-0000-0000-000098050000}"/>
    <cellStyle name="Warning Text 3" xfId="1430" xr:uid="{00000000-0005-0000-0000-000099050000}"/>
    <cellStyle name="Акцент1" xfId="1431" xr:uid="{00000000-0005-0000-0000-00009A050000}"/>
    <cellStyle name="Акцент2" xfId="1432" xr:uid="{00000000-0005-0000-0000-00009B050000}"/>
    <cellStyle name="Акцент3" xfId="1433" xr:uid="{00000000-0005-0000-0000-00009C050000}"/>
    <cellStyle name="Акцент4" xfId="1434" xr:uid="{00000000-0005-0000-0000-00009D050000}"/>
    <cellStyle name="Акцент5" xfId="1435" xr:uid="{00000000-0005-0000-0000-00009E050000}"/>
    <cellStyle name="Акцент6" xfId="1436" xr:uid="{00000000-0005-0000-0000-00009F050000}"/>
    <cellStyle name="Ввод " xfId="1437" xr:uid="{00000000-0005-0000-0000-0000A0050000}"/>
    <cellStyle name="Вывод" xfId="1438" xr:uid="{00000000-0005-0000-0000-0000A1050000}"/>
    <cellStyle name="Вычисление" xfId="1439" xr:uid="{00000000-0005-0000-0000-0000A2050000}"/>
    <cellStyle name="Заголовок 1" xfId="1440" xr:uid="{00000000-0005-0000-0000-0000A3050000}"/>
    <cellStyle name="Заголовок 2" xfId="1441" xr:uid="{00000000-0005-0000-0000-0000A4050000}"/>
    <cellStyle name="Заголовок 3" xfId="1442" xr:uid="{00000000-0005-0000-0000-0000A5050000}"/>
    <cellStyle name="Заголовок 4" xfId="1443" xr:uid="{00000000-0005-0000-0000-0000A6050000}"/>
    <cellStyle name="Итог" xfId="1444" xr:uid="{00000000-0005-0000-0000-0000A7050000}"/>
    <cellStyle name="Контрольная ячейка" xfId="1445" xr:uid="{00000000-0005-0000-0000-0000A8050000}"/>
    <cellStyle name="Название" xfId="1446" xr:uid="{00000000-0005-0000-0000-0000A9050000}"/>
    <cellStyle name="Нейтральный" xfId="1447" xr:uid="{00000000-0005-0000-0000-0000AA050000}"/>
    <cellStyle name="Обычный_Итоговый спартакиады 1991-92 г" xfId="1448" xr:uid="{00000000-0005-0000-0000-0000AB050000}"/>
    <cellStyle name="Плохой" xfId="1449" xr:uid="{00000000-0005-0000-0000-0000AC050000}"/>
    <cellStyle name="Пояснение" xfId="1450" xr:uid="{00000000-0005-0000-0000-0000AD050000}"/>
    <cellStyle name="Примечание" xfId="1451" xr:uid="{00000000-0005-0000-0000-0000AE050000}"/>
    <cellStyle name="Связанная ячейка" xfId="1452" xr:uid="{00000000-0005-0000-0000-0000AF050000}"/>
    <cellStyle name="Текст предупреждения" xfId="1453" xr:uid="{00000000-0005-0000-0000-0000B0050000}"/>
    <cellStyle name="Хороший" xfId="1454" xr:uid="{00000000-0005-0000-0000-0000B1050000}"/>
  </cellStyles>
  <dxfs count="0"/>
  <tableStyles count="0" defaultTableStyle="TableStyleMedium9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</sheetPr>
  <dimension ref="A1:V54"/>
  <sheetViews>
    <sheetView topLeftCell="A7" workbookViewId="0">
      <selection activeCell="A7" sqref="A7:IV13"/>
    </sheetView>
  </sheetViews>
  <sheetFormatPr defaultRowHeight="13.8"/>
  <cols>
    <col min="1" max="1" width="7.5546875" style="14" customWidth="1"/>
    <col min="2" max="2" width="12.5546875" style="14" customWidth="1"/>
    <col min="3" max="3" width="14.6640625" style="13" customWidth="1"/>
    <col min="4" max="4" width="12.5546875" style="13" customWidth="1"/>
    <col min="5" max="5" width="14.109375" style="13" customWidth="1"/>
    <col min="6" max="6" width="9.44140625" style="13" customWidth="1"/>
    <col min="7" max="7" width="9.5546875" style="14" customWidth="1"/>
    <col min="8" max="8" width="26.44140625" style="17" customWidth="1"/>
    <col min="9" max="9" width="11.6640625" customWidth="1"/>
    <col min="10" max="10" width="11.5546875" bestFit="1" customWidth="1"/>
    <col min="11" max="11" width="25.44140625" customWidth="1"/>
    <col min="13" max="13" width="11.33203125" customWidth="1"/>
    <col min="14" max="14" width="25.6640625" customWidth="1"/>
  </cols>
  <sheetData>
    <row r="1" spans="1:22" s="35" customFormat="1" ht="18">
      <c r="A1" s="34"/>
      <c r="B1" s="43" t="s">
        <v>0</v>
      </c>
      <c r="C1" s="50"/>
      <c r="D1" s="50"/>
      <c r="E1" s="50"/>
      <c r="F1" s="50"/>
      <c r="G1" s="34"/>
      <c r="H1" s="34"/>
    </row>
    <row r="2" spans="1:22" s="35" customFormat="1" ht="15" customHeight="1">
      <c r="A2" s="34"/>
      <c r="G2" s="34"/>
      <c r="H2" s="34"/>
    </row>
    <row r="3" spans="1:22" s="35" customFormat="1" ht="17.25" customHeight="1">
      <c r="A3" s="34"/>
      <c r="E3" s="40"/>
      <c r="F3" s="36"/>
      <c r="G3" s="40"/>
      <c r="H3" s="40" t="s">
        <v>1</v>
      </c>
    </row>
    <row r="4" spans="1:22" s="35" customFormat="1" ht="14.25" customHeight="1">
      <c r="A4" s="34"/>
      <c r="B4" s="36"/>
      <c r="G4" s="34"/>
      <c r="H4" s="34"/>
    </row>
    <row r="5" spans="1:22" s="35" customFormat="1" ht="18">
      <c r="A5" s="34"/>
      <c r="B5" s="43" t="s">
        <v>2</v>
      </c>
      <c r="C5" s="43" t="s">
        <v>3</v>
      </c>
      <c r="D5" s="43"/>
      <c r="E5" s="43" t="s">
        <v>4</v>
      </c>
      <c r="F5" s="43"/>
      <c r="G5" s="44"/>
      <c r="H5" s="34"/>
    </row>
    <row r="6" spans="1:22" s="35" customFormat="1" ht="12.75" customHeight="1" thickBot="1">
      <c r="A6" s="34"/>
      <c r="B6" s="34"/>
      <c r="D6" s="9"/>
      <c r="G6" s="34"/>
      <c r="H6" s="36"/>
    </row>
    <row r="7" spans="1:22" s="2" customFormat="1" ht="19.5" customHeight="1">
      <c r="A7" s="62" t="s">
        <v>5</v>
      </c>
      <c r="B7" s="63" t="s">
        <v>6</v>
      </c>
      <c r="C7" s="64" t="s">
        <v>7</v>
      </c>
      <c r="D7" s="65" t="s">
        <v>8</v>
      </c>
      <c r="E7" s="65" t="s">
        <v>9</v>
      </c>
      <c r="F7" s="66" t="s">
        <v>10</v>
      </c>
      <c r="G7" s="66" t="s">
        <v>11</v>
      </c>
      <c r="H7" s="67" t="s">
        <v>12</v>
      </c>
    </row>
    <row r="8" spans="1:22" s="13" customFormat="1" ht="16.5" customHeight="1">
      <c r="A8" s="68" t="s">
        <v>13</v>
      </c>
      <c r="B8" s="22" t="s">
        <v>14</v>
      </c>
      <c r="C8" s="22" t="s">
        <v>15</v>
      </c>
      <c r="D8" s="55">
        <v>39475</v>
      </c>
      <c r="E8" s="22" t="s">
        <v>16</v>
      </c>
      <c r="F8" s="54">
        <v>9.2799999999999994</v>
      </c>
      <c r="G8" s="54">
        <v>9.31</v>
      </c>
      <c r="H8" s="54" t="s">
        <v>17</v>
      </c>
      <c r="I8"/>
      <c r="J8"/>
      <c r="K8"/>
      <c r="L8" s="78"/>
      <c r="M8"/>
      <c r="N8"/>
      <c r="O8" s="57"/>
      <c r="P8"/>
      <c r="Q8"/>
      <c r="R8"/>
      <c r="S8"/>
      <c r="T8"/>
      <c r="U8"/>
      <c r="V8"/>
    </row>
    <row r="9" spans="1:22" s="9" customFormat="1" ht="18" customHeight="1">
      <c r="A9" s="68" t="s">
        <v>18</v>
      </c>
      <c r="B9" s="22" t="s">
        <v>19</v>
      </c>
      <c r="C9" s="22" t="s">
        <v>20</v>
      </c>
      <c r="D9" s="22" t="s">
        <v>21</v>
      </c>
      <c r="E9" s="22" t="s">
        <v>22</v>
      </c>
      <c r="F9" s="22" t="s">
        <v>23</v>
      </c>
      <c r="G9" s="22" t="s">
        <v>24</v>
      </c>
      <c r="H9" s="22" t="s">
        <v>25</v>
      </c>
      <c r="I9"/>
      <c r="J9"/>
      <c r="K9"/>
      <c r="L9" s="78"/>
      <c r="M9"/>
      <c r="N9"/>
      <c r="O9" s="57"/>
      <c r="P9"/>
      <c r="Q9"/>
      <c r="R9"/>
      <c r="S9"/>
      <c r="T9"/>
      <c r="U9"/>
      <c r="V9"/>
    </row>
    <row r="10" spans="1:22" s="13" customFormat="1" ht="18" customHeight="1">
      <c r="A10" s="68" t="s">
        <v>26</v>
      </c>
      <c r="B10" s="80" t="s">
        <v>27</v>
      </c>
      <c r="C10" s="80" t="s">
        <v>28</v>
      </c>
      <c r="D10" s="79">
        <v>39617</v>
      </c>
      <c r="E10" s="80" t="s">
        <v>16</v>
      </c>
      <c r="F10" s="74">
        <v>9.5399999999999991</v>
      </c>
      <c r="G10" s="74">
        <v>9.49</v>
      </c>
      <c r="H10" s="74" t="s">
        <v>29</v>
      </c>
      <c r="I10"/>
      <c r="J10"/>
      <c r="K10"/>
      <c r="L10"/>
      <c r="M10"/>
      <c r="N10"/>
      <c r="O10" s="57"/>
      <c r="P10"/>
      <c r="Q10"/>
      <c r="R10"/>
      <c r="S10"/>
      <c r="T10"/>
      <c r="U10"/>
      <c r="V10"/>
    </row>
    <row r="11" spans="1:22" s="13" customFormat="1" ht="18" customHeight="1">
      <c r="A11" s="68" t="s">
        <v>30</v>
      </c>
      <c r="B11" s="22" t="s">
        <v>31</v>
      </c>
      <c r="C11" s="22" t="s">
        <v>32</v>
      </c>
      <c r="D11" s="55">
        <v>39476</v>
      </c>
      <c r="E11" s="22" t="s">
        <v>33</v>
      </c>
      <c r="F11" s="54">
        <v>9.32</v>
      </c>
      <c r="G11" s="54">
        <v>9.5</v>
      </c>
      <c r="H11" s="54" t="s">
        <v>34</v>
      </c>
      <c r="I11"/>
      <c r="J11"/>
      <c r="K11"/>
      <c r="L11" s="78"/>
      <c r="M11"/>
      <c r="N11"/>
      <c r="O11" s="57"/>
      <c r="P11"/>
      <c r="Q11"/>
      <c r="R11"/>
      <c r="S11"/>
      <c r="T11"/>
      <c r="U11"/>
      <c r="V11"/>
    </row>
    <row r="12" spans="1:22" s="13" customFormat="1" ht="18" customHeight="1">
      <c r="A12" s="68" t="s">
        <v>35</v>
      </c>
      <c r="B12" s="22" t="s">
        <v>36</v>
      </c>
      <c r="C12" s="22" t="s">
        <v>37</v>
      </c>
      <c r="D12" s="55">
        <v>39576</v>
      </c>
      <c r="E12" s="22" t="s">
        <v>16</v>
      </c>
      <c r="F12" s="54">
        <v>9.56</v>
      </c>
      <c r="G12" s="54">
        <v>9.59</v>
      </c>
      <c r="H12" s="54" t="s">
        <v>25</v>
      </c>
      <c r="I12"/>
      <c r="J12"/>
      <c r="K12"/>
      <c r="L12" s="78"/>
      <c r="M12"/>
      <c r="N12"/>
      <c r="O12" s="57"/>
      <c r="P12"/>
      <c r="Q12"/>
      <c r="R12"/>
      <c r="S12"/>
      <c r="T12"/>
      <c r="U12"/>
      <c r="V12"/>
    </row>
    <row r="13" spans="1:22" s="13" customFormat="1" ht="18" customHeight="1">
      <c r="A13" s="68" t="s">
        <v>38</v>
      </c>
      <c r="B13" s="22" t="s">
        <v>39</v>
      </c>
      <c r="C13" s="22" t="s">
        <v>40</v>
      </c>
      <c r="D13" s="22" t="s">
        <v>41</v>
      </c>
      <c r="E13" s="22" t="s">
        <v>42</v>
      </c>
      <c r="F13" s="22" t="s">
        <v>43</v>
      </c>
      <c r="G13" s="22" t="s">
        <v>44</v>
      </c>
      <c r="H13" s="22" t="s">
        <v>45</v>
      </c>
      <c r="I13"/>
      <c r="J13"/>
      <c r="K13"/>
      <c r="L13"/>
      <c r="M13"/>
      <c r="N13"/>
      <c r="O13" s="57"/>
      <c r="P13"/>
      <c r="Q13"/>
      <c r="R13"/>
      <c r="S13"/>
      <c r="T13"/>
      <c r="U13"/>
      <c r="V13"/>
    </row>
    <row r="14" spans="1:22" ht="18.75" customHeight="1">
      <c r="A14" s="68" t="s">
        <v>46</v>
      </c>
      <c r="B14" s="54" t="s">
        <v>47</v>
      </c>
      <c r="C14" s="54" t="s">
        <v>48</v>
      </c>
      <c r="D14" s="54" t="s">
        <v>41</v>
      </c>
      <c r="E14" s="54" t="s">
        <v>49</v>
      </c>
      <c r="F14" s="22" t="s">
        <v>50</v>
      </c>
      <c r="G14" s="22"/>
      <c r="H14" s="22"/>
      <c r="O14" s="57"/>
    </row>
    <row r="15" spans="1:22" s="2" customFormat="1" ht="19.5" customHeight="1">
      <c r="A15" s="68" t="s">
        <v>51</v>
      </c>
      <c r="B15" s="22" t="s">
        <v>52</v>
      </c>
      <c r="C15" s="22" t="s">
        <v>53</v>
      </c>
      <c r="D15" s="55">
        <v>39948</v>
      </c>
      <c r="E15" s="22" t="s">
        <v>16</v>
      </c>
      <c r="F15" s="54">
        <v>9.9600000000000009</v>
      </c>
      <c r="G15" s="54"/>
      <c r="H15" s="54" t="s">
        <v>17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s="13" customFormat="1" ht="18.75" customHeight="1">
      <c r="A16" s="68" t="s">
        <v>54</v>
      </c>
      <c r="B16" s="22" t="s">
        <v>55</v>
      </c>
      <c r="C16" s="22" t="s">
        <v>56</v>
      </c>
      <c r="D16" s="22" t="s">
        <v>41</v>
      </c>
      <c r="E16" s="22" t="s">
        <v>49</v>
      </c>
      <c r="F16" s="22" t="s">
        <v>57</v>
      </c>
      <c r="G16" s="22"/>
      <c r="H16" s="22"/>
      <c r="I16"/>
      <c r="J16"/>
      <c r="K16"/>
      <c r="L16" s="17"/>
      <c r="M16"/>
      <c r="N16"/>
      <c r="O16"/>
      <c r="P16"/>
      <c r="Q16"/>
      <c r="R16"/>
      <c r="S16"/>
      <c r="T16"/>
      <c r="U16"/>
      <c r="V16"/>
    </row>
    <row r="17" spans="1:22" s="9" customFormat="1" ht="18.75" customHeight="1">
      <c r="A17" s="68" t="s">
        <v>58</v>
      </c>
      <c r="B17" s="54" t="s">
        <v>59</v>
      </c>
      <c r="C17" s="54" t="s">
        <v>60</v>
      </c>
      <c r="D17" s="22" t="s">
        <v>61</v>
      </c>
      <c r="E17" s="60" t="s">
        <v>33</v>
      </c>
      <c r="F17" s="22" t="s">
        <v>62</v>
      </c>
      <c r="G17" s="22"/>
      <c r="H17" s="22" t="s">
        <v>63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s="13" customFormat="1" ht="18" customHeight="1">
      <c r="A18" s="68" t="s">
        <v>64</v>
      </c>
      <c r="B18" s="22" t="s">
        <v>65</v>
      </c>
      <c r="C18" s="22" t="s">
        <v>66</v>
      </c>
      <c r="D18" s="22" t="s">
        <v>41</v>
      </c>
      <c r="E18" s="22" t="s">
        <v>49</v>
      </c>
      <c r="F18" s="54">
        <v>10.17</v>
      </c>
      <c r="G18" s="54"/>
      <c r="H18" s="54"/>
      <c r="I18"/>
      <c r="J18"/>
      <c r="K18"/>
      <c r="L18" s="78"/>
      <c r="M18"/>
      <c r="N18"/>
      <c r="O18" s="57"/>
      <c r="P18"/>
      <c r="Q18"/>
      <c r="R18"/>
      <c r="S18"/>
      <c r="T18"/>
      <c r="U18"/>
      <c r="V18"/>
    </row>
    <row r="19" spans="1:22" s="13" customFormat="1" ht="18" customHeight="1">
      <c r="A19" s="68" t="s">
        <v>67</v>
      </c>
      <c r="B19" s="22" t="s">
        <v>65</v>
      </c>
      <c r="C19" s="22" t="s">
        <v>68</v>
      </c>
      <c r="D19" s="22" t="s">
        <v>69</v>
      </c>
      <c r="E19" s="22" t="s">
        <v>49</v>
      </c>
      <c r="F19" s="22" t="s">
        <v>70</v>
      </c>
      <c r="G19" s="22"/>
      <c r="H19" s="22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s="13" customFormat="1" ht="17.25" customHeight="1">
      <c r="A20" s="68" t="s">
        <v>71</v>
      </c>
      <c r="B20" s="22" t="s">
        <v>72</v>
      </c>
      <c r="C20" s="22" t="s">
        <v>73</v>
      </c>
      <c r="D20" s="55">
        <v>39935</v>
      </c>
      <c r="E20" s="22" t="s">
        <v>74</v>
      </c>
      <c r="F20" s="54">
        <v>10.26</v>
      </c>
      <c r="G20" s="54"/>
      <c r="H20" s="54" t="s">
        <v>75</v>
      </c>
      <c r="I20" s="17"/>
      <c r="J20" s="17"/>
      <c r="K20" s="17"/>
    </row>
    <row r="21" spans="1:22" s="13" customFormat="1" ht="16.5" customHeight="1">
      <c r="A21" s="68" t="s">
        <v>76</v>
      </c>
      <c r="B21" s="74" t="s">
        <v>39</v>
      </c>
      <c r="C21" s="74" t="s">
        <v>77</v>
      </c>
      <c r="D21" s="79" t="s">
        <v>41</v>
      </c>
      <c r="E21" s="74" t="s">
        <v>49</v>
      </c>
      <c r="F21" s="80" t="s">
        <v>78</v>
      </c>
      <c r="G21" s="80"/>
      <c r="H21" s="80"/>
      <c r="I21"/>
      <c r="J21"/>
      <c r="K21"/>
      <c r="L21"/>
      <c r="M21"/>
      <c r="N21"/>
      <c r="O21" s="57"/>
      <c r="P21"/>
      <c r="Q21"/>
      <c r="R21"/>
      <c r="S21"/>
      <c r="T21"/>
      <c r="U21"/>
      <c r="V21"/>
    </row>
    <row r="22" spans="1:22" s="13" customFormat="1" ht="15.75" customHeight="1">
      <c r="A22" s="68" t="s">
        <v>79</v>
      </c>
      <c r="B22" s="54" t="s">
        <v>80</v>
      </c>
      <c r="C22" s="54" t="s">
        <v>81</v>
      </c>
      <c r="D22" s="55">
        <v>39472</v>
      </c>
      <c r="E22" s="54" t="s">
        <v>82</v>
      </c>
      <c r="F22" s="54">
        <v>10.34</v>
      </c>
      <c r="G22" s="54"/>
      <c r="H22" s="54" t="s">
        <v>83</v>
      </c>
      <c r="I22"/>
      <c r="J22"/>
      <c r="K22"/>
      <c r="L22" s="78"/>
      <c r="M22"/>
      <c r="N22"/>
      <c r="O22" s="57"/>
      <c r="P22"/>
      <c r="Q22"/>
      <c r="R22"/>
      <c r="S22"/>
      <c r="T22"/>
      <c r="U22"/>
      <c r="V22"/>
    </row>
    <row r="23" spans="1:22" ht="17.25" customHeight="1">
      <c r="A23" s="68" t="s">
        <v>84</v>
      </c>
      <c r="B23" s="22" t="s">
        <v>85</v>
      </c>
      <c r="C23" s="22" t="s">
        <v>86</v>
      </c>
      <c r="D23" s="22" t="s">
        <v>69</v>
      </c>
      <c r="E23" s="22" t="s">
        <v>42</v>
      </c>
      <c r="F23" s="22" t="s">
        <v>87</v>
      </c>
      <c r="G23" s="22"/>
      <c r="H23" s="22" t="s">
        <v>88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5">
      <c r="A24" s="68" t="s">
        <v>89</v>
      </c>
      <c r="B24" s="10" t="s">
        <v>90</v>
      </c>
      <c r="C24" s="18" t="s">
        <v>91</v>
      </c>
      <c r="D24" s="18" t="s">
        <v>92</v>
      </c>
      <c r="E24" s="18" t="s">
        <v>93</v>
      </c>
      <c r="F24" s="18" t="s">
        <v>94</v>
      </c>
      <c r="G24" s="10"/>
      <c r="H24" s="22" t="s">
        <v>95</v>
      </c>
      <c r="L24" s="78"/>
      <c r="O24" s="57"/>
    </row>
    <row r="25" spans="1:22" ht="15" customHeight="1">
      <c r="A25" s="68" t="s">
        <v>96</v>
      </c>
      <c r="B25" s="22" t="s">
        <v>97</v>
      </c>
      <c r="C25" s="22" t="s">
        <v>98</v>
      </c>
      <c r="D25" s="55">
        <v>39984</v>
      </c>
      <c r="E25" s="22" t="s">
        <v>16</v>
      </c>
      <c r="F25" s="54">
        <v>10.37</v>
      </c>
      <c r="G25" s="54"/>
      <c r="H25" s="54" t="s">
        <v>17</v>
      </c>
    </row>
    <row r="26" spans="1:22" ht="14.25" customHeight="1">
      <c r="A26" s="68" t="s">
        <v>99</v>
      </c>
      <c r="B26" s="22" t="s">
        <v>100</v>
      </c>
      <c r="C26" s="22" t="s">
        <v>101</v>
      </c>
      <c r="D26" s="22" t="s">
        <v>102</v>
      </c>
      <c r="E26" s="22" t="s">
        <v>103</v>
      </c>
      <c r="F26" s="22" t="s">
        <v>104</v>
      </c>
      <c r="G26" s="22"/>
      <c r="H26" s="22" t="s">
        <v>105</v>
      </c>
      <c r="I26" s="3"/>
      <c r="J26" s="3"/>
      <c r="K26" s="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6.5" customHeight="1">
      <c r="A27" s="68" t="s">
        <v>106</v>
      </c>
      <c r="B27" s="22" t="s">
        <v>107</v>
      </c>
      <c r="C27" s="22" t="s">
        <v>108</v>
      </c>
      <c r="D27" s="22" t="s">
        <v>69</v>
      </c>
      <c r="E27" s="22" t="s">
        <v>49</v>
      </c>
      <c r="F27" s="22" t="s">
        <v>109</v>
      </c>
      <c r="G27" s="22"/>
      <c r="H27" s="22"/>
    </row>
    <row r="28" spans="1:22">
      <c r="A28" s="68" t="s">
        <v>110</v>
      </c>
      <c r="B28" s="22" t="s">
        <v>111</v>
      </c>
      <c r="C28" s="22" t="s">
        <v>112</v>
      </c>
      <c r="D28" s="22" t="s">
        <v>113</v>
      </c>
      <c r="E28" s="22" t="s">
        <v>49</v>
      </c>
      <c r="F28" s="22" t="s">
        <v>114</v>
      </c>
      <c r="G28" s="22"/>
      <c r="H28" s="2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ht="15">
      <c r="A29" s="68" t="s">
        <v>115</v>
      </c>
      <c r="B29" s="22" t="s">
        <v>116</v>
      </c>
      <c r="C29" s="22" t="s">
        <v>117</v>
      </c>
      <c r="D29" s="55">
        <v>39743</v>
      </c>
      <c r="E29" s="22" t="s">
        <v>118</v>
      </c>
      <c r="F29" s="54">
        <v>10.88</v>
      </c>
      <c r="G29" s="54"/>
      <c r="H29" s="54" t="s">
        <v>119</v>
      </c>
      <c r="L29" s="78"/>
      <c r="O29" s="57"/>
    </row>
    <row r="30" spans="1:22">
      <c r="A30" s="68" t="s">
        <v>120</v>
      </c>
      <c r="B30" s="22" t="s">
        <v>121</v>
      </c>
      <c r="C30" s="22" t="s">
        <v>122</v>
      </c>
      <c r="D30" s="22" t="s">
        <v>123</v>
      </c>
      <c r="E30" s="22" t="s">
        <v>103</v>
      </c>
      <c r="F30" s="22" t="s">
        <v>124</v>
      </c>
      <c r="G30" s="22"/>
      <c r="H30" s="22" t="s">
        <v>105</v>
      </c>
    </row>
    <row r="31" spans="1:22" ht="15">
      <c r="A31" s="68" t="s">
        <v>125</v>
      </c>
      <c r="B31" s="22" t="s">
        <v>126</v>
      </c>
      <c r="C31" s="22" t="s">
        <v>127</v>
      </c>
      <c r="D31" s="55">
        <v>39629</v>
      </c>
      <c r="E31" s="22" t="s">
        <v>33</v>
      </c>
      <c r="F31" s="54">
        <v>10.97</v>
      </c>
      <c r="G31" s="54"/>
      <c r="H31" s="54" t="s">
        <v>128</v>
      </c>
      <c r="L31" s="78"/>
      <c r="O31" s="57"/>
    </row>
    <row r="32" spans="1:22" ht="15.6">
      <c r="A32" s="68" t="s">
        <v>129</v>
      </c>
      <c r="B32" s="22" t="s">
        <v>130</v>
      </c>
      <c r="C32" s="22" t="s">
        <v>131</v>
      </c>
      <c r="D32" s="55">
        <v>39893</v>
      </c>
      <c r="E32" s="22" t="s">
        <v>132</v>
      </c>
      <c r="F32" s="54">
        <v>10.99</v>
      </c>
      <c r="G32" s="54"/>
      <c r="H32" s="54" t="s">
        <v>133</v>
      </c>
      <c r="I32" s="3"/>
      <c r="J32" s="3"/>
      <c r="K32" s="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 ht="15">
      <c r="A33" s="68" t="s">
        <v>134</v>
      </c>
      <c r="B33" s="22" t="s">
        <v>135</v>
      </c>
      <c r="C33" s="22" t="s">
        <v>136</v>
      </c>
      <c r="D33" s="55">
        <v>39620</v>
      </c>
      <c r="E33" s="22" t="s">
        <v>33</v>
      </c>
      <c r="F33" s="54">
        <v>11.01</v>
      </c>
      <c r="G33" s="54"/>
      <c r="H33" s="54" t="s">
        <v>128</v>
      </c>
      <c r="L33" s="78"/>
      <c r="O33" s="57"/>
    </row>
    <row r="34" spans="1:22">
      <c r="A34" s="68" t="s">
        <v>137</v>
      </c>
      <c r="B34" s="22" t="s">
        <v>100</v>
      </c>
      <c r="C34" s="22" t="s">
        <v>138</v>
      </c>
      <c r="D34" s="22" t="s">
        <v>139</v>
      </c>
      <c r="E34" s="22" t="s">
        <v>33</v>
      </c>
      <c r="F34" s="22" t="s">
        <v>140</v>
      </c>
      <c r="G34" s="22"/>
      <c r="H34" s="22" t="s">
        <v>141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1:22">
      <c r="A35" s="68" t="s">
        <v>142</v>
      </c>
      <c r="B35" s="22" t="s">
        <v>143</v>
      </c>
      <c r="C35" s="22" t="s">
        <v>144</v>
      </c>
      <c r="D35" s="55">
        <v>40075</v>
      </c>
      <c r="E35" s="22" t="s">
        <v>118</v>
      </c>
      <c r="F35" s="54">
        <v>11.12</v>
      </c>
      <c r="G35" s="54"/>
      <c r="H35" s="54" t="s">
        <v>145</v>
      </c>
    </row>
    <row r="36" spans="1:22">
      <c r="A36" s="68" t="s">
        <v>146</v>
      </c>
      <c r="B36" s="22" t="s">
        <v>116</v>
      </c>
      <c r="C36" s="18" t="s">
        <v>147</v>
      </c>
      <c r="D36" s="18" t="s">
        <v>148</v>
      </c>
      <c r="E36" s="18" t="s">
        <v>132</v>
      </c>
      <c r="F36" s="18" t="s">
        <v>149</v>
      </c>
      <c r="G36" s="10"/>
      <c r="H36" s="22" t="s">
        <v>150</v>
      </c>
      <c r="O36" s="57"/>
    </row>
    <row r="37" spans="1:22" ht="15">
      <c r="A37" s="68" t="s">
        <v>151</v>
      </c>
      <c r="B37" s="22" t="s">
        <v>152</v>
      </c>
      <c r="C37" s="22" t="s">
        <v>153</v>
      </c>
      <c r="D37" s="55">
        <v>39520</v>
      </c>
      <c r="E37" s="22" t="s">
        <v>33</v>
      </c>
      <c r="F37" s="54">
        <v>11.36</v>
      </c>
      <c r="G37" s="54"/>
      <c r="H37" s="54" t="s">
        <v>128</v>
      </c>
      <c r="L37" s="78"/>
    </row>
    <row r="38" spans="1:22" ht="15.6">
      <c r="A38" s="68" t="s">
        <v>154</v>
      </c>
      <c r="B38" s="22" t="s">
        <v>155</v>
      </c>
      <c r="C38" s="22" t="s">
        <v>156</v>
      </c>
      <c r="D38" s="22" t="s">
        <v>157</v>
      </c>
      <c r="E38" s="22" t="s">
        <v>118</v>
      </c>
      <c r="F38" s="22" t="s">
        <v>158</v>
      </c>
      <c r="G38" s="54"/>
      <c r="H38" s="22" t="s">
        <v>145</v>
      </c>
      <c r="I38" s="3"/>
      <c r="J38" s="3"/>
      <c r="K38" s="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:22">
      <c r="A39" s="68" t="s">
        <v>159</v>
      </c>
      <c r="B39" s="22" t="s">
        <v>143</v>
      </c>
      <c r="C39" s="22" t="s">
        <v>160</v>
      </c>
      <c r="D39" s="22" t="s">
        <v>161</v>
      </c>
      <c r="E39" s="22" t="s">
        <v>103</v>
      </c>
      <c r="F39" s="12" t="s">
        <v>162</v>
      </c>
      <c r="G39" s="12"/>
      <c r="H39" s="37" t="s">
        <v>163</v>
      </c>
    </row>
    <row r="40" spans="1:22" ht="15.6">
      <c r="A40" s="68" t="s">
        <v>164</v>
      </c>
      <c r="B40" s="80" t="s">
        <v>90</v>
      </c>
      <c r="C40" s="80" t="s">
        <v>165</v>
      </c>
      <c r="D40" s="79">
        <v>39528</v>
      </c>
      <c r="E40" s="80" t="s">
        <v>33</v>
      </c>
      <c r="F40" s="74">
        <v>11.54</v>
      </c>
      <c r="G40" s="74"/>
      <c r="H40" s="74" t="s">
        <v>128</v>
      </c>
      <c r="O40" s="57"/>
    </row>
    <row r="41" spans="1:22">
      <c r="A41" s="68" t="s">
        <v>166</v>
      </c>
      <c r="B41" s="22" t="s">
        <v>167</v>
      </c>
      <c r="C41" s="22" t="s">
        <v>168</v>
      </c>
      <c r="D41" s="55">
        <v>40369</v>
      </c>
      <c r="E41" s="22" t="s">
        <v>169</v>
      </c>
      <c r="F41" s="54">
        <v>11.79</v>
      </c>
      <c r="G41" s="54"/>
      <c r="H41" s="54" t="s">
        <v>170</v>
      </c>
      <c r="I41" s="13"/>
      <c r="J41" s="13"/>
      <c r="K41" s="13"/>
      <c r="L41" s="17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2" ht="15.6">
      <c r="A42" s="68" t="s">
        <v>171</v>
      </c>
      <c r="B42" s="22" t="s">
        <v>121</v>
      </c>
      <c r="C42" s="22" t="s">
        <v>172</v>
      </c>
      <c r="D42" s="55">
        <v>40209</v>
      </c>
      <c r="E42" s="22" t="s">
        <v>173</v>
      </c>
      <c r="F42" s="54">
        <v>11.87</v>
      </c>
      <c r="G42" s="54"/>
      <c r="H42" s="54" t="s">
        <v>174</v>
      </c>
      <c r="I42" s="2"/>
      <c r="J42" s="2"/>
      <c r="K42" s="2"/>
      <c r="L42" s="17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>
      <c r="A43" s="68" t="s">
        <v>175</v>
      </c>
      <c r="B43" s="22" t="s">
        <v>176</v>
      </c>
      <c r="C43" s="22" t="s">
        <v>177</v>
      </c>
      <c r="D43" s="22" t="s">
        <v>178</v>
      </c>
      <c r="E43" s="22" t="s">
        <v>103</v>
      </c>
      <c r="F43" s="22" t="s">
        <v>179</v>
      </c>
      <c r="G43" s="22"/>
      <c r="H43" s="22" t="s">
        <v>105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>
      <c r="A44" s="68" t="s">
        <v>180</v>
      </c>
      <c r="B44" s="22" t="s">
        <v>14</v>
      </c>
      <c r="C44" s="22" t="s">
        <v>181</v>
      </c>
      <c r="D44" s="55">
        <v>40085</v>
      </c>
      <c r="E44" s="22" t="s">
        <v>33</v>
      </c>
      <c r="F44" s="54">
        <v>12.13</v>
      </c>
      <c r="G44" s="54"/>
      <c r="H44" s="54" t="s">
        <v>128</v>
      </c>
    </row>
    <row r="45" spans="1:22">
      <c r="A45" s="68" t="s">
        <v>182</v>
      </c>
      <c r="B45" s="22" t="s">
        <v>183</v>
      </c>
      <c r="C45" s="22" t="s">
        <v>184</v>
      </c>
      <c r="D45" s="22" t="s">
        <v>185</v>
      </c>
      <c r="E45" s="22" t="s">
        <v>186</v>
      </c>
      <c r="F45" s="22" t="s">
        <v>187</v>
      </c>
      <c r="G45" s="22"/>
      <c r="H45" s="22" t="s">
        <v>188</v>
      </c>
      <c r="I45" s="13"/>
      <c r="J45" s="13"/>
      <c r="K45" s="13"/>
      <c r="L45" s="17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>
      <c r="A46" s="68" t="s">
        <v>189</v>
      </c>
      <c r="B46" s="54" t="s">
        <v>143</v>
      </c>
      <c r="C46" s="54" t="s">
        <v>190</v>
      </c>
      <c r="D46" s="55">
        <v>39882</v>
      </c>
      <c r="E46" s="54" t="s">
        <v>103</v>
      </c>
      <c r="F46" s="54">
        <v>12.28</v>
      </c>
      <c r="G46" s="54"/>
      <c r="H46" s="54" t="s">
        <v>105</v>
      </c>
    </row>
    <row r="47" spans="1:22" ht="15.6">
      <c r="A47" s="68" t="s">
        <v>191</v>
      </c>
      <c r="B47" s="22" t="s">
        <v>192</v>
      </c>
      <c r="C47" s="22" t="s">
        <v>193</v>
      </c>
      <c r="D47" s="55">
        <v>40146</v>
      </c>
      <c r="E47" s="22" t="s">
        <v>33</v>
      </c>
      <c r="F47" s="54">
        <v>12.38</v>
      </c>
      <c r="G47" s="54"/>
      <c r="H47" s="54" t="s">
        <v>128</v>
      </c>
      <c r="I47" s="3"/>
      <c r="J47" s="3"/>
      <c r="K47" s="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>
      <c r="A48" s="68" t="s">
        <v>194</v>
      </c>
      <c r="B48" s="22" t="s">
        <v>195</v>
      </c>
      <c r="C48" s="22" t="s">
        <v>196</v>
      </c>
      <c r="D48" s="55">
        <v>40792</v>
      </c>
      <c r="E48" s="22" t="s">
        <v>173</v>
      </c>
      <c r="F48" s="54">
        <v>12.42</v>
      </c>
      <c r="G48" s="54"/>
      <c r="H48" s="54" t="s">
        <v>174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spans="1:22">
      <c r="A49" s="68" t="s">
        <v>197</v>
      </c>
      <c r="B49" s="22" t="s">
        <v>198</v>
      </c>
      <c r="C49" s="22" t="s">
        <v>199</v>
      </c>
      <c r="D49" s="55">
        <v>39675</v>
      </c>
      <c r="E49" s="22" t="s">
        <v>33</v>
      </c>
      <c r="F49" s="54">
        <v>12.49</v>
      </c>
      <c r="G49" s="54"/>
      <c r="H49" s="54" t="s">
        <v>128</v>
      </c>
    </row>
    <row r="50" spans="1:22" ht="15" customHeight="1">
      <c r="A50" s="68" t="s">
        <v>200</v>
      </c>
      <c r="B50" s="22" t="s">
        <v>201</v>
      </c>
      <c r="C50" s="22" t="s">
        <v>184</v>
      </c>
      <c r="D50" s="22" t="s">
        <v>202</v>
      </c>
      <c r="E50" s="22" t="s">
        <v>186</v>
      </c>
      <c r="F50" s="22" t="s">
        <v>203</v>
      </c>
      <c r="G50" s="22"/>
      <c r="H50" s="22" t="s">
        <v>188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spans="1:22" ht="15.6">
      <c r="A51" s="68" t="s">
        <v>204</v>
      </c>
      <c r="B51" s="80" t="s">
        <v>205</v>
      </c>
      <c r="C51" s="80" t="s">
        <v>206</v>
      </c>
      <c r="D51" s="79">
        <v>39550</v>
      </c>
      <c r="E51" s="80" t="s">
        <v>33</v>
      </c>
      <c r="F51" s="74">
        <v>14.58</v>
      </c>
      <c r="G51" s="74"/>
      <c r="H51" s="74" t="s">
        <v>128</v>
      </c>
      <c r="O51" s="57"/>
      <c r="P51" s="52"/>
    </row>
    <row r="52" spans="1:22">
      <c r="A52" s="68" t="s">
        <v>207</v>
      </c>
      <c r="B52" s="22" t="s">
        <v>47</v>
      </c>
      <c r="C52" s="22" t="s">
        <v>48</v>
      </c>
      <c r="D52" s="22" t="s">
        <v>41</v>
      </c>
      <c r="E52" s="22" t="s">
        <v>49</v>
      </c>
      <c r="F52" s="22"/>
      <c r="G52" s="22"/>
      <c r="H52" s="22"/>
      <c r="O52" s="57"/>
    </row>
    <row r="53" spans="1:22" ht="15">
      <c r="A53" s="68" t="s">
        <v>208</v>
      </c>
      <c r="B53" s="22" t="s">
        <v>209</v>
      </c>
      <c r="C53" s="22" t="s">
        <v>210</v>
      </c>
      <c r="D53" s="22" t="s">
        <v>211</v>
      </c>
      <c r="E53" s="22" t="s">
        <v>212</v>
      </c>
      <c r="F53" s="22"/>
      <c r="G53" s="22"/>
      <c r="H53" s="22" t="s">
        <v>95</v>
      </c>
      <c r="L53" s="78"/>
      <c r="O53" s="57"/>
    </row>
    <row r="54" spans="1:22" ht="20.25" customHeight="1">
      <c r="A54" s="68" t="s">
        <v>213</v>
      </c>
      <c r="B54" s="57"/>
      <c r="C54" s="57"/>
      <c r="D54" s="58"/>
      <c r="E54" s="57"/>
      <c r="F54" s="17"/>
      <c r="G54" s="57"/>
      <c r="H54" s="32"/>
      <c r="L54" s="78"/>
    </row>
  </sheetData>
  <phoneticPr fontId="91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1:N56"/>
  <sheetViews>
    <sheetView workbookViewId="0">
      <selection activeCell="A8" sqref="A8:IV13"/>
    </sheetView>
  </sheetViews>
  <sheetFormatPr defaultRowHeight="13.8"/>
  <cols>
    <col min="1" max="1" width="7.5546875" style="14" customWidth="1"/>
    <col min="2" max="2" width="12.5546875" style="14" customWidth="1"/>
    <col min="3" max="3" width="14.6640625" style="13" customWidth="1"/>
    <col min="4" max="4" width="12.5546875" style="13" customWidth="1"/>
    <col min="5" max="5" width="14.109375" style="13" customWidth="1"/>
    <col min="6" max="6" width="9.44140625" style="13" customWidth="1"/>
    <col min="7" max="7" width="9.5546875" style="14" customWidth="1"/>
    <col min="8" max="8" width="26.44140625" style="17" customWidth="1"/>
    <col min="9" max="9" width="11.6640625" customWidth="1"/>
    <col min="10" max="10" width="11.5546875" bestFit="1" customWidth="1"/>
    <col min="11" max="11" width="25.44140625" customWidth="1"/>
    <col min="13" max="13" width="11.33203125" customWidth="1"/>
    <col min="14" max="14" width="25.6640625" customWidth="1"/>
  </cols>
  <sheetData>
    <row r="1" spans="1:12" s="35" customFormat="1" ht="18">
      <c r="A1" s="34"/>
      <c r="B1" s="43" t="s">
        <v>0</v>
      </c>
      <c r="C1" s="50"/>
      <c r="D1" s="50"/>
      <c r="E1" s="50"/>
      <c r="F1" s="50"/>
      <c r="G1" s="34"/>
      <c r="H1" s="34"/>
    </row>
    <row r="2" spans="1:12" s="35" customFormat="1" ht="15" customHeight="1">
      <c r="A2" s="34"/>
      <c r="G2" s="34"/>
      <c r="H2" s="34"/>
    </row>
    <row r="3" spans="1:12" s="35" customFormat="1" ht="17.25" customHeight="1">
      <c r="A3" s="34"/>
      <c r="E3" s="40"/>
      <c r="F3" s="36"/>
      <c r="G3" s="40"/>
      <c r="H3" s="40" t="s">
        <v>1</v>
      </c>
    </row>
    <row r="4" spans="1:12" ht="15">
      <c r="A4" s="25"/>
      <c r="B4" s="57"/>
      <c r="C4" s="57"/>
      <c r="D4" s="58"/>
      <c r="E4" s="57"/>
      <c r="F4" s="17"/>
      <c r="G4" s="57"/>
      <c r="H4" s="32"/>
      <c r="L4" s="78"/>
    </row>
    <row r="5" spans="1:12" ht="15">
      <c r="B5" s="56" t="s">
        <v>2</v>
      </c>
      <c r="C5" s="17"/>
      <c r="D5" s="56" t="s">
        <v>214</v>
      </c>
      <c r="E5" s="17"/>
      <c r="F5" s="57"/>
      <c r="G5"/>
      <c r="L5" s="78"/>
    </row>
    <row r="6" spans="1:12" ht="15">
      <c r="B6"/>
      <c r="C6"/>
      <c r="D6" s="9"/>
      <c r="E6"/>
      <c r="F6"/>
      <c r="G6"/>
      <c r="H6"/>
      <c r="L6" s="78"/>
    </row>
    <row r="7" spans="1:12" ht="15.6">
      <c r="A7" s="22" t="s">
        <v>5</v>
      </c>
      <c r="B7" s="22" t="s">
        <v>6</v>
      </c>
      <c r="C7" s="22" t="s">
        <v>7</v>
      </c>
      <c r="D7" s="22" t="s">
        <v>8</v>
      </c>
      <c r="E7" s="22" t="s">
        <v>9</v>
      </c>
      <c r="F7" s="22" t="s">
        <v>10</v>
      </c>
      <c r="G7" s="22" t="s">
        <v>11</v>
      </c>
      <c r="H7" s="22" t="s">
        <v>12</v>
      </c>
      <c r="I7" s="77"/>
      <c r="J7" s="77"/>
      <c r="K7" s="77"/>
      <c r="L7" s="78"/>
    </row>
    <row r="8" spans="1:12" ht="15">
      <c r="A8" s="10" t="s">
        <v>13</v>
      </c>
      <c r="B8" s="54" t="s">
        <v>215</v>
      </c>
      <c r="C8" s="54" t="s">
        <v>216</v>
      </c>
      <c r="D8" s="55">
        <v>39085</v>
      </c>
      <c r="E8" s="54" t="s">
        <v>16</v>
      </c>
      <c r="F8" s="54">
        <v>8.41</v>
      </c>
      <c r="G8" s="54">
        <v>8.3699999999999992</v>
      </c>
      <c r="H8" s="54" t="s">
        <v>25</v>
      </c>
      <c r="L8" s="78"/>
    </row>
    <row r="9" spans="1:12" ht="15">
      <c r="A9" s="10" t="s">
        <v>18</v>
      </c>
      <c r="B9" s="22" t="s">
        <v>217</v>
      </c>
      <c r="C9" s="22" t="s">
        <v>218</v>
      </c>
      <c r="D9" s="22" t="s">
        <v>219</v>
      </c>
      <c r="E9" s="22" t="s">
        <v>42</v>
      </c>
      <c r="F9" s="54">
        <v>8.81</v>
      </c>
      <c r="G9" s="54">
        <v>8.85</v>
      </c>
      <c r="H9" s="54" t="s">
        <v>88</v>
      </c>
      <c r="L9" s="78"/>
    </row>
    <row r="10" spans="1:12" ht="15">
      <c r="A10" s="10" t="s">
        <v>26</v>
      </c>
      <c r="B10" s="54" t="s">
        <v>220</v>
      </c>
      <c r="C10" s="54" t="s">
        <v>221</v>
      </c>
      <c r="D10" s="55">
        <v>38967</v>
      </c>
      <c r="E10" s="54" t="s">
        <v>16</v>
      </c>
      <c r="F10" s="81">
        <v>8.9</v>
      </c>
      <c r="G10" s="54">
        <v>8.99</v>
      </c>
      <c r="H10" s="54" t="s">
        <v>17</v>
      </c>
      <c r="L10" s="78"/>
    </row>
    <row r="11" spans="1:12" ht="15">
      <c r="A11" s="10" t="s">
        <v>30</v>
      </c>
      <c r="B11" s="22" t="s">
        <v>222</v>
      </c>
      <c r="C11" s="22" t="s">
        <v>223</v>
      </c>
      <c r="D11" s="22" t="s">
        <v>219</v>
      </c>
      <c r="E11" s="22" t="s">
        <v>42</v>
      </c>
      <c r="F11" s="54">
        <v>8.94</v>
      </c>
      <c r="G11" s="54">
        <v>9.0299999999999994</v>
      </c>
      <c r="H11" s="54" t="s">
        <v>224</v>
      </c>
      <c r="L11" s="78"/>
    </row>
    <row r="12" spans="1:12" ht="15">
      <c r="A12" s="10" t="s">
        <v>35</v>
      </c>
      <c r="B12" s="22" t="s">
        <v>225</v>
      </c>
      <c r="C12" s="22" t="s">
        <v>226</v>
      </c>
      <c r="D12" s="55">
        <v>38720</v>
      </c>
      <c r="E12" s="22" t="s">
        <v>33</v>
      </c>
      <c r="F12" s="22" t="s">
        <v>227</v>
      </c>
      <c r="G12" s="22" t="s">
        <v>228</v>
      </c>
      <c r="H12" s="22" t="s">
        <v>128</v>
      </c>
      <c r="L12" s="78"/>
    </row>
    <row r="13" spans="1:12" ht="15.6">
      <c r="A13" s="10" t="s">
        <v>38</v>
      </c>
      <c r="B13" s="54" t="s">
        <v>229</v>
      </c>
      <c r="C13" s="54"/>
      <c r="D13" s="54" t="s">
        <v>219</v>
      </c>
      <c r="E13" s="54" t="s">
        <v>42</v>
      </c>
      <c r="F13" s="54">
        <v>8.7799999999999994</v>
      </c>
      <c r="G13" s="54" t="s">
        <v>230</v>
      </c>
      <c r="H13" s="54" t="s">
        <v>231</v>
      </c>
      <c r="I13" s="77"/>
      <c r="J13" s="77"/>
      <c r="K13" s="77"/>
      <c r="L13" s="78"/>
    </row>
    <row r="14" spans="1:12" ht="15">
      <c r="A14" s="10" t="s">
        <v>46</v>
      </c>
      <c r="B14" s="54" t="s">
        <v>232</v>
      </c>
      <c r="C14" s="54" t="s">
        <v>233</v>
      </c>
      <c r="D14" s="55">
        <v>38733</v>
      </c>
      <c r="E14" s="54" t="s">
        <v>16</v>
      </c>
      <c r="F14" s="54">
        <v>9</v>
      </c>
      <c r="G14" s="54"/>
      <c r="H14" s="54" t="s">
        <v>17</v>
      </c>
      <c r="L14" s="78"/>
    </row>
    <row r="15" spans="1:12" ht="15">
      <c r="A15" s="10" t="s">
        <v>51</v>
      </c>
      <c r="B15" s="54" t="s">
        <v>234</v>
      </c>
      <c r="C15" s="54" t="s">
        <v>235</v>
      </c>
      <c r="D15" s="54" t="s">
        <v>236</v>
      </c>
      <c r="E15" s="54" t="s">
        <v>237</v>
      </c>
      <c r="F15" s="54">
        <v>9.27</v>
      </c>
      <c r="G15" s="54"/>
      <c r="H15" s="54" t="s">
        <v>238</v>
      </c>
      <c r="L15" s="78"/>
    </row>
    <row r="16" spans="1:12" ht="15">
      <c r="A16" s="10" t="s">
        <v>54</v>
      </c>
      <c r="B16" s="22" t="s">
        <v>239</v>
      </c>
      <c r="C16" s="22" t="s">
        <v>240</v>
      </c>
      <c r="D16" s="55">
        <v>38868</v>
      </c>
      <c r="E16" s="22" t="s">
        <v>74</v>
      </c>
      <c r="F16" s="54">
        <v>9.32</v>
      </c>
      <c r="G16" s="54"/>
      <c r="H16" s="54" t="s">
        <v>75</v>
      </c>
      <c r="L16" s="78"/>
    </row>
    <row r="17" spans="1:14">
      <c r="A17" s="10" t="s">
        <v>58</v>
      </c>
      <c r="B17" s="54" t="s">
        <v>241</v>
      </c>
      <c r="C17" s="54" t="s">
        <v>242</v>
      </c>
      <c r="D17" s="54" t="s">
        <v>219</v>
      </c>
      <c r="E17" s="54" t="s">
        <v>237</v>
      </c>
      <c r="F17" s="54">
        <v>9.3800000000000008</v>
      </c>
      <c r="G17" s="54"/>
      <c r="H17" s="54" t="s">
        <v>238</v>
      </c>
    </row>
    <row r="18" spans="1:14">
      <c r="A18" s="10" t="s">
        <v>64</v>
      </c>
      <c r="B18" s="54" t="s">
        <v>243</v>
      </c>
      <c r="C18" s="54" t="s">
        <v>244</v>
      </c>
      <c r="D18" s="55">
        <v>38834</v>
      </c>
      <c r="E18" s="22" t="s">
        <v>186</v>
      </c>
      <c r="F18" s="22" t="s">
        <v>24</v>
      </c>
      <c r="G18" s="22"/>
      <c r="H18" s="22" t="s">
        <v>188</v>
      </c>
    </row>
    <row r="19" spans="1:14">
      <c r="A19" s="10" t="s">
        <v>67</v>
      </c>
      <c r="B19" s="60" t="s">
        <v>245</v>
      </c>
      <c r="C19" s="60" t="s">
        <v>246</v>
      </c>
      <c r="D19" s="60" t="s">
        <v>236</v>
      </c>
      <c r="E19" s="60" t="s">
        <v>49</v>
      </c>
      <c r="F19" s="54">
        <v>9.42</v>
      </c>
      <c r="G19" s="54"/>
      <c r="H19" s="54"/>
    </row>
    <row r="20" spans="1:14">
      <c r="A20" s="10" t="s">
        <v>71</v>
      </c>
      <c r="B20" s="22" t="s">
        <v>247</v>
      </c>
      <c r="C20" s="84" t="s">
        <v>248</v>
      </c>
      <c r="D20" s="84" t="s">
        <v>249</v>
      </c>
      <c r="E20" s="84" t="s">
        <v>16</v>
      </c>
      <c r="F20" s="84" t="s">
        <v>250</v>
      </c>
      <c r="G20" s="84"/>
      <c r="H20" s="22" t="s">
        <v>251</v>
      </c>
    </row>
    <row r="21" spans="1:14">
      <c r="A21" s="10" t="s">
        <v>76</v>
      </c>
      <c r="B21" s="22" t="s">
        <v>252</v>
      </c>
      <c r="C21" s="22" t="s">
        <v>253</v>
      </c>
      <c r="D21" s="22" t="s">
        <v>254</v>
      </c>
      <c r="E21" s="22" t="s">
        <v>16</v>
      </c>
      <c r="F21" s="22" t="s">
        <v>255</v>
      </c>
      <c r="G21" s="22"/>
      <c r="H21" s="22" t="s">
        <v>251</v>
      </c>
    </row>
    <row r="22" spans="1:14">
      <c r="A22" s="10" t="s">
        <v>79</v>
      </c>
      <c r="B22" s="54" t="s">
        <v>256</v>
      </c>
      <c r="C22" s="54" t="s">
        <v>257</v>
      </c>
      <c r="D22" s="55">
        <v>38786</v>
      </c>
      <c r="E22" s="54" t="s">
        <v>16</v>
      </c>
      <c r="F22" s="54">
        <v>9.52</v>
      </c>
      <c r="G22" s="54"/>
      <c r="H22" s="54" t="s">
        <v>251</v>
      </c>
    </row>
    <row r="23" spans="1:14">
      <c r="A23" s="10" t="s">
        <v>84</v>
      </c>
      <c r="B23" s="54" t="s">
        <v>258</v>
      </c>
      <c r="C23" s="54" t="s">
        <v>259</v>
      </c>
      <c r="D23" s="54">
        <v>2007</v>
      </c>
      <c r="E23" s="54" t="s">
        <v>49</v>
      </c>
      <c r="F23" s="54">
        <v>9.52</v>
      </c>
      <c r="G23" s="54"/>
      <c r="H23" s="54"/>
    </row>
    <row r="24" spans="1:14">
      <c r="A24" s="10" t="s">
        <v>89</v>
      </c>
      <c r="B24" s="54" t="s">
        <v>39</v>
      </c>
      <c r="C24" s="54" t="s">
        <v>260</v>
      </c>
      <c r="D24" s="55" t="s">
        <v>236</v>
      </c>
      <c r="E24" s="54" t="s">
        <v>42</v>
      </c>
      <c r="F24" s="54">
        <v>9.56</v>
      </c>
      <c r="G24" s="54"/>
      <c r="H24" s="54" t="s">
        <v>88</v>
      </c>
    </row>
    <row r="25" spans="1:14">
      <c r="A25" s="10" t="s">
        <v>96</v>
      </c>
      <c r="B25" s="54" t="s">
        <v>261</v>
      </c>
      <c r="C25" s="54" t="s">
        <v>262</v>
      </c>
      <c r="D25" s="54" t="s">
        <v>219</v>
      </c>
      <c r="E25" s="54" t="s">
        <v>49</v>
      </c>
      <c r="F25" s="54" t="s">
        <v>263</v>
      </c>
      <c r="G25" s="54"/>
      <c r="H25" s="54"/>
    </row>
    <row r="26" spans="1:14">
      <c r="A26" s="10" t="s">
        <v>99</v>
      </c>
      <c r="B26" s="54" t="s">
        <v>264</v>
      </c>
      <c r="C26" s="54" t="s">
        <v>265</v>
      </c>
      <c r="D26" s="55">
        <v>38768</v>
      </c>
      <c r="E26" s="54" t="s">
        <v>103</v>
      </c>
      <c r="F26" s="54">
        <v>9.66</v>
      </c>
      <c r="G26" s="54"/>
      <c r="H26" s="54" t="s">
        <v>105</v>
      </c>
    </row>
    <row r="27" spans="1:14">
      <c r="A27" s="10" t="s">
        <v>106</v>
      </c>
      <c r="B27" s="22" t="s">
        <v>266</v>
      </c>
      <c r="C27" s="22" t="s">
        <v>267</v>
      </c>
      <c r="D27" s="55">
        <v>39430</v>
      </c>
      <c r="E27" s="54" t="s">
        <v>33</v>
      </c>
      <c r="F27" s="54">
        <v>9.69</v>
      </c>
      <c r="G27" s="55"/>
      <c r="H27" s="54" t="s">
        <v>128</v>
      </c>
    </row>
    <row r="28" spans="1:14">
      <c r="A28" s="10" t="s">
        <v>110</v>
      </c>
      <c r="B28" s="54" t="s">
        <v>239</v>
      </c>
      <c r="C28" s="54" t="s">
        <v>268</v>
      </c>
      <c r="D28" s="55">
        <v>38903</v>
      </c>
      <c r="E28" s="54" t="s">
        <v>103</v>
      </c>
      <c r="F28" s="54">
        <v>9.69</v>
      </c>
      <c r="G28" s="54"/>
      <c r="H28" s="54" t="s">
        <v>105</v>
      </c>
      <c r="N28" s="57"/>
    </row>
    <row r="29" spans="1:14">
      <c r="A29" s="10" t="s">
        <v>115</v>
      </c>
      <c r="B29" s="22" t="s">
        <v>269</v>
      </c>
      <c r="C29" s="22" t="s">
        <v>270</v>
      </c>
      <c r="D29" s="55">
        <v>39142</v>
      </c>
      <c r="E29" s="22" t="s">
        <v>74</v>
      </c>
      <c r="F29" s="83" t="s">
        <v>271</v>
      </c>
      <c r="G29" s="83"/>
      <c r="H29" s="54" t="s">
        <v>75</v>
      </c>
    </row>
    <row r="30" spans="1:14">
      <c r="A30" s="10" t="s">
        <v>120</v>
      </c>
      <c r="B30" s="22" t="s">
        <v>272</v>
      </c>
      <c r="C30" s="22" t="s">
        <v>273</v>
      </c>
      <c r="D30" s="55">
        <v>38796</v>
      </c>
      <c r="E30" s="22" t="s">
        <v>33</v>
      </c>
      <c r="F30" s="83">
        <v>9.74</v>
      </c>
      <c r="G30" s="83"/>
      <c r="H30" s="54" t="s">
        <v>128</v>
      </c>
    </row>
    <row r="31" spans="1:14" ht="15.75" customHeight="1">
      <c r="A31" s="10" t="s">
        <v>125</v>
      </c>
      <c r="B31" s="22" t="s">
        <v>274</v>
      </c>
      <c r="C31" s="22" t="s">
        <v>275</v>
      </c>
      <c r="D31" s="22" t="s">
        <v>276</v>
      </c>
      <c r="E31" s="22" t="s">
        <v>33</v>
      </c>
      <c r="F31" s="54">
        <v>9.75</v>
      </c>
      <c r="G31" s="54"/>
      <c r="H31" s="54" t="s">
        <v>277</v>
      </c>
    </row>
    <row r="32" spans="1:14">
      <c r="A32" s="10" t="s">
        <v>129</v>
      </c>
      <c r="B32" s="37" t="s">
        <v>278</v>
      </c>
      <c r="C32" s="37" t="s">
        <v>279</v>
      </c>
      <c r="D32" s="37" t="s">
        <v>280</v>
      </c>
      <c r="E32" s="37" t="s">
        <v>33</v>
      </c>
      <c r="F32" s="54">
        <v>9.77</v>
      </c>
      <c r="G32" s="54"/>
      <c r="H32" s="54" t="s">
        <v>277</v>
      </c>
    </row>
    <row r="33" spans="1:8">
      <c r="A33" s="10" t="s">
        <v>134</v>
      </c>
      <c r="B33" s="54" t="s">
        <v>281</v>
      </c>
      <c r="C33" s="54" t="s">
        <v>282</v>
      </c>
      <c r="D33" s="54" t="s">
        <v>236</v>
      </c>
      <c r="E33" s="54" t="s">
        <v>42</v>
      </c>
      <c r="F33" s="54">
        <v>9.82</v>
      </c>
      <c r="G33" s="54"/>
      <c r="H33" s="54" t="s">
        <v>45</v>
      </c>
    </row>
    <row r="34" spans="1:8">
      <c r="A34" s="10" t="s">
        <v>137</v>
      </c>
      <c r="B34" s="22" t="s">
        <v>198</v>
      </c>
      <c r="C34" s="22" t="s">
        <v>210</v>
      </c>
      <c r="D34" s="55">
        <v>38995</v>
      </c>
      <c r="E34" s="22" t="s">
        <v>33</v>
      </c>
      <c r="F34" s="54">
        <v>9.84</v>
      </c>
      <c r="G34" s="54"/>
      <c r="H34" s="54" t="s">
        <v>277</v>
      </c>
    </row>
    <row r="35" spans="1:8">
      <c r="A35" s="10" t="s">
        <v>142</v>
      </c>
      <c r="B35" s="54" t="s">
        <v>234</v>
      </c>
      <c r="C35" s="54" t="s">
        <v>283</v>
      </c>
      <c r="D35" s="54" t="s">
        <v>236</v>
      </c>
      <c r="E35" s="54" t="s">
        <v>42</v>
      </c>
      <c r="F35" s="54">
        <v>9.86</v>
      </c>
      <c r="G35" s="54"/>
      <c r="H35" s="54" t="s">
        <v>224</v>
      </c>
    </row>
    <row r="36" spans="1:8">
      <c r="A36" s="10" t="s">
        <v>146</v>
      </c>
      <c r="B36" s="22" t="s">
        <v>284</v>
      </c>
      <c r="C36" s="22" t="s">
        <v>285</v>
      </c>
      <c r="D36" s="55">
        <v>39061</v>
      </c>
      <c r="E36" s="22" t="s">
        <v>33</v>
      </c>
      <c r="F36" s="54">
        <v>9.8699999999999992</v>
      </c>
      <c r="G36" s="54"/>
      <c r="H36" s="54" t="s">
        <v>277</v>
      </c>
    </row>
    <row r="37" spans="1:8">
      <c r="A37" s="10" t="s">
        <v>151</v>
      </c>
      <c r="B37" s="22" t="s">
        <v>264</v>
      </c>
      <c r="C37" s="22" t="s">
        <v>286</v>
      </c>
      <c r="D37" s="55">
        <v>38868</v>
      </c>
      <c r="E37" s="22" t="s">
        <v>287</v>
      </c>
      <c r="F37" s="54">
        <v>9.92</v>
      </c>
      <c r="G37" s="54"/>
      <c r="H37" s="54" t="s">
        <v>75</v>
      </c>
    </row>
    <row r="38" spans="1:8">
      <c r="A38" s="10" t="s">
        <v>154</v>
      </c>
      <c r="B38" s="22" t="s">
        <v>288</v>
      </c>
      <c r="C38" s="22" t="s">
        <v>289</v>
      </c>
      <c r="D38" s="55">
        <v>39245</v>
      </c>
      <c r="E38" s="22" t="s">
        <v>33</v>
      </c>
      <c r="F38" s="54">
        <v>9.9700000000000006</v>
      </c>
      <c r="G38" s="54"/>
      <c r="H38" s="54" t="s">
        <v>128</v>
      </c>
    </row>
    <row r="39" spans="1:8">
      <c r="A39" s="10" t="s">
        <v>159</v>
      </c>
      <c r="B39" s="22" t="s">
        <v>269</v>
      </c>
      <c r="C39" s="22" t="s">
        <v>290</v>
      </c>
      <c r="D39" s="22" t="s">
        <v>291</v>
      </c>
      <c r="E39" s="22" t="s">
        <v>118</v>
      </c>
      <c r="F39" s="22" t="s">
        <v>44</v>
      </c>
      <c r="G39" s="54"/>
      <c r="H39" s="22" t="s">
        <v>119</v>
      </c>
    </row>
    <row r="40" spans="1:8">
      <c r="A40" s="10" t="s">
        <v>164</v>
      </c>
      <c r="B40" s="22" t="s">
        <v>292</v>
      </c>
      <c r="C40" s="22" t="s">
        <v>293</v>
      </c>
      <c r="D40" s="22" t="s">
        <v>294</v>
      </c>
      <c r="E40" s="22" t="s">
        <v>186</v>
      </c>
      <c r="F40" s="22" t="s">
        <v>295</v>
      </c>
      <c r="G40" s="22"/>
      <c r="H40" s="22" t="s">
        <v>188</v>
      </c>
    </row>
    <row r="41" spans="1:8" ht="15.75" customHeight="1">
      <c r="A41" s="10" t="s">
        <v>166</v>
      </c>
      <c r="B41" s="74" t="s">
        <v>135</v>
      </c>
      <c r="C41" s="74" t="s">
        <v>296</v>
      </c>
      <c r="D41" s="79">
        <v>38773</v>
      </c>
      <c r="E41" s="74" t="s">
        <v>103</v>
      </c>
      <c r="F41" s="74">
        <v>10.1</v>
      </c>
      <c r="G41" s="74"/>
      <c r="H41" s="74" t="s">
        <v>105</v>
      </c>
    </row>
    <row r="42" spans="1:8">
      <c r="A42" s="10" t="s">
        <v>171</v>
      </c>
      <c r="B42" s="22" t="s">
        <v>297</v>
      </c>
      <c r="C42" s="22" t="s">
        <v>298</v>
      </c>
      <c r="D42" s="55">
        <v>38965</v>
      </c>
      <c r="E42" s="22" t="s">
        <v>169</v>
      </c>
      <c r="F42" s="54">
        <v>10.11</v>
      </c>
      <c r="G42" s="54"/>
      <c r="H42" s="54" t="s">
        <v>170</v>
      </c>
    </row>
    <row r="43" spans="1:8">
      <c r="A43" s="10" t="s">
        <v>175</v>
      </c>
      <c r="B43" s="22" t="s">
        <v>299</v>
      </c>
      <c r="C43" s="18" t="s">
        <v>296</v>
      </c>
      <c r="D43" s="18" t="s">
        <v>300</v>
      </c>
      <c r="E43" s="54" t="s">
        <v>33</v>
      </c>
      <c r="F43" s="54">
        <v>10.130000000000001</v>
      </c>
      <c r="G43" s="55"/>
      <c r="H43" s="54" t="s">
        <v>128</v>
      </c>
    </row>
    <row r="44" spans="1:8">
      <c r="A44" s="10" t="s">
        <v>175</v>
      </c>
      <c r="B44" s="22" t="s">
        <v>301</v>
      </c>
      <c r="C44" s="22" t="s">
        <v>210</v>
      </c>
      <c r="D44" s="55">
        <v>38995</v>
      </c>
      <c r="E44" s="22" t="s">
        <v>33</v>
      </c>
      <c r="F44" s="54" t="s">
        <v>302</v>
      </c>
      <c r="G44" s="54"/>
      <c r="H44" s="54" t="s">
        <v>277</v>
      </c>
    </row>
    <row r="45" spans="1:8">
      <c r="A45" s="10" t="s">
        <v>182</v>
      </c>
      <c r="B45" s="54" t="s">
        <v>303</v>
      </c>
      <c r="C45" s="54" t="s">
        <v>304</v>
      </c>
      <c r="D45" s="55">
        <v>39230</v>
      </c>
      <c r="E45" s="54" t="s">
        <v>103</v>
      </c>
      <c r="F45" s="54">
        <v>10.16</v>
      </c>
      <c r="G45" s="54"/>
      <c r="H45" s="54" t="s">
        <v>305</v>
      </c>
    </row>
    <row r="46" spans="1:8">
      <c r="A46" s="10" t="s">
        <v>189</v>
      </c>
      <c r="B46" s="22" t="s">
        <v>306</v>
      </c>
      <c r="C46" s="22" t="s">
        <v>307</v>
      </c>
      <c r="D46" s="86">
        <v>39189</v>
      </c>
      <c r="E46" s="22" t="s">
        <v>33</v>
      </c>
      <c r="F46" s="83">
        <v>10.56</v>
      </c>
      <c r="G46" s="83"/>
      <c r="H46" s="54" t="s">
        <v>277</v>
      </c>
    </row>
    <row r="47" spans="1:8">
      <c r="A47" s="10" t="s">
        <v>191</v>
      </c>
      <c r="B47" s="54" t="s">
        <v>308</v>
      </c>
      <c r="C47" s="54" t="s">
        <v>309</v>
      </c>
      <c r="D47" s="55">
        <v>39275</v>
      </c>
      <c r="E47" s="54" t="s">
        <v>33</v>
      </c>
      <c r="F47" s="54">
        <v>10.6</v>
      </c>
      <c r="G47" s="54"/>
      <c r="H47" s="54" t="s">
        <v>128</v>
      </c>
    </row>
    <row r="48" spans="1:8">
      <c r="A48" s="10" t="s">
        <v>194</v>
      </c>
      <c r="B48" s="22" t="s">
        <v>310</v>
      </c>
      <c r="C48" s="22" t="s">
        <v>311</v>
      </c>
      <c r="D48" s="55">
        <v>39322</v>
      </c>
      <c r="E48" s="22" t="s">
        <v>33</v>
      </c>
      <c r="F48" s="54">
        <v>10.87</v>
      </c>
      <c r="G48" s="54"/>
      <c r="H48" s="54" t="s">
        <v>128</v>
      </c>
    </row>
    <row r="49" spans="1:8">
      <c r="A49" s="10" t="s">
        <v>197</v>
      </c>
      <c r="B49" s="22" t="s">
        <v>312</v>
      </c>
      <c r="C49" s="22" t="s">
        <v>313</v>
      </c>
      <c r="D49" s="22" t="s">
        <v>314</v>
      </c>
      <c r="E49" s="22" t="s">
        <v>16</v>
      </c>
      <c r="F49" s="85" t="s">
        <v>315</v>
      </c>
      <c r="G49" s="22"/>
      <c r="H49" s="54" t="s">
        <v>29</v>
      </c>
    </row>
    <row r="50" spans="1:8">
      <c r="A50" s="10" t="s">
        <v>200</v>
      </c>
      <c r="B50" s="22" t="s">
        <v>284</v>
      </c>
      <c r="C50" s="22" t="s">
        <v>316</v>
      </c>
      <c r="D50" s="55">
        <v>39282</v>
      </c>
      <c r="E50" s="54" t="s">
        <v>33</v>
      </c>
      <c r="F50" s="54">
        <v>11.54</v>
      </c>
      <c r="G50" s="54"/>
      <c r="H50" s="54" t="s">
        <v>128</v>
      </c>
    </row>
    <row r="51" spans="1:8">
      <c r="A51" s="10" t="s">
        <v>204</v>
      </c>
      <c r="B51" s="22" t="s">
        <v>192</v>
      </c>
      <c r="C51" s="22" t="s">
        <v>317</v>
      </c>
      <c r="D51" s="55">
        <v>39426</v>
      </c>
      <c r="E51" s="54" t="s">
        <v>33</v>
      </c>
      <c r="F51" s="54">
        <v>11.55</v>
      </c>
      <c r="G51" s="54"/>
      <c r="H51" s="54" t="s">
        <v>318</v>
      </c>
    </row>
    <row r="52" spans="1:8">
      <c r="A52" s="10" t="s">
        <v>207</v>
      </c>
      <c r="B52" s="54" t="s">
        <v>31</v>
      </c>
      <c r="C52" s="54" t="s">
        <v>319</v>
      </c>
      <c r="D52" s="55">
        <v>39328</v>
      </c>
      <c r="E52" s="54" t="s">
        <v>33</v>
      </c>
      <c r="F52" s="54">
        <v>13.46</v>
      </c>
      <c r="G52" s="54"/>
      <c r="H52" s="54" t="s">
        <v>128</v>
      </c>
    </row>
    <row r="53" spans="1:8">
      <c r="A53" s="10" t="s">
        <v>208</v>
      </c>
      <c r="B53" s="10"/>
      <c r="C53" s="18" t="s">
        <v>320</v>
      </c>
      <c r="D53" s="18"/>
      <c r="E53" s="18" t="s">
        <v>321</v>
      </c>
      <c r="F53" s="18" t="s">
        <v>322</v>
      </c>
      <c r="G53" s="10"/>
      <c r="H53" s="22" t="s">
        <v>128</v>
      </c>
    </row>
    <row r="54" spans="1:8">
      <c r="A54" s="10" t="s">
        <v>18</v>
      </c>
      <c r="B54" s="54" t="s">
        <v>284</v>
      </c>
      <c r="C54" s="54" t="s">
        <v>323</v>
      </c>
      <c r="D54" s="55">
        <v>39297</v>
      </c>
      <c r="E54" s="54" t="s">
        <v>103</v>
      </c>
      <c r="F54" s="54" t="s">
        <v>230</v>
      </c>
      <c r="G54" s="54"/>
      <c r="H54" s="54" t="s">
        <v>305</v>
      </c>
    </row>
    <row r="55" spans="1:8">
      <c r="A55" s="10" t="s">
        <v>38</v>
      </c>
      <c r="B55" s="54" t="s">
        <v>135</v>
      </c>
      <c r="C55" s="54" t="s">
        <v>324</v>
      </c>
      <c r="D55" s="55">
        <v>39160</v>
      </c>
      <c r="E55" s="54" t="s">
        <v>103</v>
      </c>
      <c r="F55" s="54" t="s">
        <v>230</v>
      </c>
      <c r="G55" s="54"/>
      <c r="H55" s="54" t="s">
        <v>305</v>
      </c>
    </row>
    <row r="56" spans="1:8">
      <c r="A56" s="10" t="s">
        <v>13</v>
      </c>
      <c r="B56" s="23" t="s">
        <v>325</v>
      </c>
      <c r="C56" s="23" t="s">
        <v>326</v>
      </c>
      <c r="D56" s="23" t="s">
        <v>219</v>
      </c>
      <c r="E56" s="23" t="s">
        <v>49</v>
      </c>
      <c r="F56" s="83" t="s">
        <v>230</v>
      </c>
      <c r="G56" s="83"/>
      <c r="H56" s="83"/>
    </row>
  </sheetData>
  <phoneticPr fontId="91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8D29A-4F1D-48F9-B582-C34F3E9B044A}">
  <sheetPr>
    <tabColor rgb="FFFF0000"/>
  </sheetPr>
  <dimension ref="A1:V35"/>
  <sheetViews>
    <sheetView workbookViewId="0">
      <selection activeCell="C6" sqref="C6:D6"/>
    </sheetView>
  </sheetViews>
  <sheetFormatPr defaultRowHeight="13.8"/>
  <cols>
    <col min="1" max="1" width="6.33203125" style="14" customWidth="1"/>
    <col min="2" max="2" width="10.109375" style="14" customWidth="1"/>
    <col min="3" max="3" width="13.5546875" style="13" bestFit="1" customWidth="1"/>
    <col min="4" max="4" width="11.44140625" style="144" bestFit="1" customWidth="1"/>
    <col min="5" max="5" width="17.33203125" style="13" bestFit="1" customWidth="1"/>
    <col min="6" max="6" width="9.88671875" style="122" bestFit="1" customWidth="1"/>
    <col min="7" max="7" width="7.109375" style="130" bestFit="1" customWidth="1"/>
    <col min="8" max="8" width="26.77734375" style="17" customWidth="1"/>
    <col min="9" max="9" width="6.77734375" bestFit="1" customWidth="1"/>
    <col min="10" max="10" width="11.5546875" bestFit="1" customWidth="1"/>
    <col min="11" max="11" width="25.44140625" customWidth="1"/>
    <col min="13" max="13" width="14.5546875" customWidth="1"/>
    <col min="14" max="14" width="13.109375" customWidth="1"/>
    <col min="15" max="15" width="15.6640625" customWidth="1"/>
    <col min="18" max="18" width="14.5546875" customWidth="1"/>
  </cols>
  <sheetData>
    <row r="1" spans="1:22" s="35" customFormat="1" ht="18">
      <c r="A1" s="34"/>
      <c r="B1" s="43" t="s">
        <v>0</v>
      </c>
      <c r="C1" s="50"/>
      <c r="D1" s="138"/>
      <c r="E1" s="50"/>
      <c r="F1" s="118"/>
      <c r="G1" s="125"/>
      <c r="H1" s="34"/>
    </row>
    <row r="2" spans="1:22" s="35" customFormat="1" ht="15" customHeight="1">
      <c r="A2" s="34"/>
      <c r="D2" s="139"/>
      <c r="F2" s="119"/>
      <c r="G2" s="125"/>
      <c r="H2" s="34"/>
    </row>
    <row r="3" spans="1:22" s="35" customFormat="1" ht="17.25" customHeight="1">
      <c r="A3" s="34"/>
      <c r="D3" s="139"/>
      <c r="E3" s="40"/>
      <c r="F3" s="119"/>
      <c r="G3" s="126"/>
      <c r="H3" s="3" t="s">
        <v>767</v>
      </c>
    </row>
    <row r="4" spans="1:22" s="35" customFormat="1" ht="14.25" customHeight="1">
      <c r="A4" s="34"/>
      <c r="B4" s="36"/>
      <c r="D4" s="139"/>
      <c r="F4" s="119"/>
      <c r="G4" s="125"/>
      <c r="H4" s="34"/>
    </row>
    <row r="5" spans="1:22" s="35" customFormat="1" ht="18">
      <c r="A5" s="34"/>
      <c r="B5" s="43" t="s">
        <v>2</v>
      </c>
      <c r="C5" s="43" t="s">
        <v>3</v>
      </c>
      <c r="D5" s="140"/>
      <c r="E5" s="43" t="s">
        <v>838</v>
      </c>
      <c r="F5" s="120"/>
      <c r="G5" s="126"/>
      <c r="H5" s="34"/>
    </row>
    <row r="6" spans="1:22" s="35" customFormat="1" ht="21" customHeight="1" thickBot="1">
      <c r="A6" s="34"/>
      <c r="B6" s="34"/>
      <c r="C6" s="137"/>
      <c r="D6" s="141"/>
      <c r="F6" s="119"/>
      <c r="G6" s="125"/>
      <c r="H6" s="36" t="s">
        <v>1147</v>
      </c>
    </row>
    <row r="7" spans="1:22" s="2" customFormat="1" ht="19.5" customHeight="1">
      <c r="A7" s="62" t="s">
        <v>5</v>
      </c>
      <c r="B7" s="63" t="s">
        <v>6</v>
      </c>
      <c r="C7" s="64" t="s">
        <v>7</v>
      </c>
      <c r="D7" s="142" t="s">
        <v>8</v>
      </c>
      <c r="E7" s="65" t="s">
        <v>9</v>
      </c>
      <c r="F7" s="116" t="s">
        <v>10</v>
      </c>
      <c r="G7" s="127" t="s">
        <v>11</v>
      </c>
      <c r="H7" s="67" t="s">
        <v>12</v>
      </c>
      <c r="I7" s="142" t="s">
        <v>510</v>
      </c>
    </row>
    <row r="8" spans="1:22" s="9" customFormat="1" ht="18" customHeight="1">
      <c r="A8" s="68" t="s">
        <v>13</v>
      </c>
      <c r="B8" s="174" t="s">
        <v>932</v>
      </c>
      <c r="C8" s="175" t="s">
        <v>817</v>
      </c>
      <c r="D8" s="179" t="s">
        <v>933</v>
      </c>
      <c r="E8" s="136" t="s">
        <v>941</v>
      </c>
      <c r="F8" s="180" t="s">
        <v>1088</v>
      </c>
      <c r="G8" s="281">
        <v>9.4499999999999993</v>
      </c>
      <c r="H8" s="136" t="s">
        <v>934</v>
      </c>
      <c r="I8" s="279" t="str">
        <f>IF(ISBLANK(G8),"",IF(G8&lt;=7.7,"KSM",IF(G8&lt;=8,"I A",IF(G8&lt;=8.44,"II A",IF(G8&lt;=9.04,"III A",IF(G8&lt;=9.64,"I JA",IF(G8&lt;=10.04,"II JA",IF(G8&lt;=10.34,"III JA"))))))))</f>
        <v>I JA</v>
      </c>
      <c r="K8" s="2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s="9" customFormat="1" ht="18" customHeight="1">
      <c r="A9" s="68" t="s">
        <v>18</v>
      </c>
      <c r="B9" s="174" t="s">
        <v>218</v>
      </c>
      <c r="C9" s="175" t="s">
        <v>795</v>
      </c>
      <c r="D9" s="179">
        <v>42190</v>
      </c>
      <c r="E9" s="136" t="s">
        <v>815</v>
      </c>
      <c r="F9" s="180" t="s">
        <v>1081</v>
      </c>
      <c r="G9" s="281">
        <v>9.5500000000000007</v>
      </c>
      <c r="H9" s="136" t="s">
        <v>338</v>
      </c>
      <c r="I9" s="279" t="str">
        <f t="shared" ref="I9:I13" si="0">IF(ISBLANK(G9),"",IF(G9&lt;=7.7,"KSM",IF(G9&lt;=8,"I A",IF(G9&lt;=8.44,"II A",IF(G9&lt;=9.04,"III A",IF(G9&lt;=9.64,"I JA",IF(G9&lt;=10.04,"II JA",IF(G9&lt;=10.34,"III JA"))))))))</f>
        <v>I JA</v>
      </c>
    </row>
    <row r="10" spans="1:22" s="13" customFormat="1" ht="18" customHeight="1">
      <c r="A10" s="68" t="s">
        <v>26</v>
      </c>
      <c r="B10" s="174" t="s">
        <v>264</v>
      </c>
      <c r="C10" s="175" t="s">
        <v>921</v>
      </c>
      <c r="D10" s="179">
        <v>42012</v>
      </c>
      <c r="E10" s="136" t="s">
        <v>815</v>
      </c>
      <c r="F10" s="180" t="s">
        <v>1091</v>
      </c>
      <c r="G10" s="281">
        <v>9.57</v>
      </c>
      <c r="H10" s="136" t="s">
        <v>63</v>
      </c>
      <c r="I10" s="279" t="str">
        <f t="shared" si="0"/>
        <v>I JA</v>
      </c>
    </row>
    <row r="11" spans="1:22" s="13" customFormat="1" ht="18" customHeight="1">
      <c r="A11" s="68" t="s">
        <v>30</v>
      </c>
      <c r="B11" s="174" t="s">
        <v>730</v>
      </c>
      <c r="C11" s="175" t="s">
        <v>731</v>
      </c>
      <c r="D11" s="179" t="s">
        <v>850</v>
      </c>
      <c r="E11" s="136" t="s">
        <v>931</v>
      </c>
      <c r="F11" s="180" t="s">
        <v>354</v>
      </c>
      <c r="G11" s="281">
        <v>9.58</v>
      </c>
      <c r="H11" s="136" t="s">
        <v>841</v>
      </c>
      <c r="I11" s="279" t="str">
        <f t="shared" si="0"/>
        <v>I JA</v>
      </c>
    </row>
    <row r="12" spans="1:22" s="13" customFormat="1" ht="18" customHeight="1">
      <c r="A12" s="68" t="s">
        <v>35</v>
      </c>
      <c r="B12" s="174" t="s">
        <v>335</v>
      </c>
      <c r="C12" s="175" t="s">
        <v>904</v>
      </c>
      <c r="D12" s="179">
        <v>42290</v>
      </c>
      <c r="E12" s="136" t="s">
        <v>815</v>
      </c>
      <c r="F12" s="180" t="s">
        <v>1093</v>
      </c>
      <c r="G12" s="281">
        <v>9.9700000000000006</v>
      </c>
      <c r="H12" s="136" t="s">
        <v>830</v>
      </c>
      <c r="I12" s="279" t="str">
        <f t="shared" si="0"/>
        <v>II JA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s="2" customFormat="1" ht="19.5" customHeight="1" thickBot="1">
      <c r="A13" s="10" t="s">
        <v>38</v>
      </c>
      <c r="B13" s="174" t="s">
        <v>875</v>
      </c>
      <c r="C13" s="175" t="s">
        <v>876</v>
      </c>
      <c r="D13" s="179">
        <v>42589</v>
      </c>
      <c r="E13" s="136" t="s">
        <v>870</v>
      </c>
      <c r="F13" s="180" t="s">
        <v>1082</v>
      </c>
      <c r="G13" s="281">
        <v>10.130000000000001</v>
      </c>
      <c r="H13" s="136" t="s">
        <v>871</v>
      </c>
      <c r="I13" s="279" t="str">
        <f t="shared" si="0"/>
        <v>III JA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s="2" customFormat="1" ht="19.5" customHeight="1">
      <c r="A14" s="62" t="s">
        <v>5</v>
      </c>
      <c r="B14" s="63" t="s">
        <v>6</v>
      </c>
      <c r="C14" s="64" t="s">
        <v>7</v>
      </c>
      <c r="D14" s="142" t="s">
        <v>8</v>
      </c>
      <c r="E14" s="65" t="s">
        <v>9</v>
      </c>
      <c r="F14" s="280" t="s">
        <v>10</v>
      </c>
      <c r="G14" s="127" t="s">
        <v>11</v>
      </c>
      <c r="H14" s="67" t="s">
        <v>12</v>
      </c>
      <c r="I14" s="9"/>
    </row>
    <row r="15" spans="1:22" s="13" customFormat="1" ht="18" customHeight="1">
      <c r="A15" s="68" t="s">
        <v>46</v>
      </c>
      <c r="B15" s="174" t="s">
        <v>727</v>
      </c>
      <c r="C15" s="175" t="s">
        <v>728</v>
      </c>
      <c r="D15" s="179" t="s">
        <v>729</v>
      </c>
      <c r="E15" s="136" t="s">
        <v>931</v>
      </c>
      <c r="F15" s="280">
        <v>10</v>
      </c>
      <c r="G15" s="181"/>
      <c r="H15" s="136" t="s">
        <v>840</v>
      </c>
      <c r="I15" s="279" t="str">
        <f>IF(ISBLANK(F15),"",IF(F15&lt;=7.7,"KSM",IF(F15&lt;=8,"I A",IF(F15&lt;=8.44,"II A",IF(F15&lt;=9.04,"III A",IF(F15&lt;=9.64,"I JA",IF(F15&lt;=10.04,"II JA",IF(F15&lt;=10.34,"III JA"))))))))</f>
        <v>II JA</v>
      </c>
    </row>
    <row r="16" spans="1:22" s="2" customFormat="1" ht="19.5" customHeight="1">
      <c r="A16" s="10" t="s">
        <v>51</v>
      </c>
      <c r="B16" s="174" t="s">
        <v>790</v>
      </c>
      <c r="C16" s="175" t="s">
        <v>906</v>
      </c>
      <c r="D16" s="179">
        <v>42777</v>
      </c>
      <c r="E16" s="136" t="s">
        <v>815</v>
      </c>
      <c r="F16" s="280">
        <v>10.029999999999999</v>
      </c>
      <c r="G16" s="181"/>
      <c r="H16" s="136" t="s">
        <v>830</v>
      </c>
      <c r="I16" s="279" t="str">
        <f t="shared" ref="I16:I19" si="1">IF(ISBLANK(F16),"",IF(F16&lt;=7.7,"KSM",IF(F16&lt;=8,"I A",IF(F16&lt;=8.44,"II A",IF(F16&lt;=9.04,"III A",IF(F16&lt;=9.64,"I JA",IF(F16&lt;=10.04,"II JA",IF(F16&lt;=10.34,"III JA"))))))))</f>
        <v>II JA</v>
      </c>
    </row>
    <row r="17" spans="1:22" s="13" customFormat="1" ht="18.75" customHeight="1">
      <c r="A17" s="10" t="s">
        <v>54</v>
      </c>
      <c r="B17" s="174" t="s">
        <v>333</v>
      </c>
      <c r="C17" s="175" t="s">
        <v>747</v>
      </c>
      <c r="D17" s="179">
        <v>42117</v>
      </c>
      <c r="E17" s="136" t="s">
        <v>815</v>
      </c>
      <c r="F17" s="280">
        <v>10.119999999999999</v>
      </c>
      <c r="G17" s="181"/>
      <c r="H17" s="136" t="s">
        <v>830</v>
      </c>
      <c r="I17" s="279" t="str">
        <f t="shared" si="1"/>
        <v>III JA</v>
      </c>
      <c r="K17" s="2"/>
      <c r="T17" s="97"/>
    </row>
    <row r="18" spans="1:22" s="9" customFormat="1" ht="18.75" customHeight="1">
      <c r="A18" s="10" t="s">
        <v>58</v>
      </c>
      <c r="B18" s="174" t="s">
        <v>879</v>
      </c>
      <c r="C18" s="175" t="s">
        <v>869</v>
      </c>
      <c r="D18" s="179">
        <v>42310</v>
      </c>
      <c r="E18" s="136" t="s">
        <v>870</v>
      </c>
      <c r="F18" s="280">
        <v>10.16</v>
      </c>
      <c r="G18" s="181"/>
      <c r="H18" s="136" t="s">
        <v>871</v>
      </c>
      <c r="I18" s="279" t="str">
        <f t="shared" si="1"/>
        <v>III JA</v>
      </c>
      <c r="J18" s="13"/>
      <c r="K18" s="2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s="13" customFormat="1" ht="18" customHeight="1">
      <c r="A19" s="10" t="s">
        <v>64</v>
      </c>
      <c r="B19" s="174" t="s">
        <v>59</v>
      </c>
      <c r="C19" s="175" t="s">
        <v>732</v>
      </c>
      <c r="D19" s="179">
        <v>42364</v>
      </c>
      <c r="E19" s="136" t="s">
        <v>994</v>
      </c>
      <c r="F19" s="280">
        <v>10.27</v>
      </c>
      <c r="G19" s="181"/>
      <c r="H19" s="136" t="s">
        <v>995</v>
      </c>
      <c r="I19" s="279" t="str">
        <f t="shared" si="1"/>
        <v>III JA</v>
      </c>
      <c r="J19"/>
      <c r="K19" s="2"/>
      <c r="L19"/>
      <c r="M19"/>
      <c r="N19"/>
      <c r="O19"/>
      <c r="P19"/>
      <c r="Q19"/>
      <c r="R19"/>
      <c r="S19"/>
      <c r="T19"/>
      <c r="U19"/>
      <c r="V19"/>
    </row>
    <row r="20" spans="1:22" s="13" customFormat="1" ht="18" customHeight="1">
      <c r="A20" s="10" t="s">
        <v>67</v>
      </c>
      <c r="B20" s="174" t="s">
        <v>336</v>
      </c>
      <c r="C20" s="175" t="s">
        <v>890</v>
      </c>
      <c r="D20" s="179">
        <v>42166</v>
      </c>
      <c r="E20" s="136" t="s">
        <v>870</v>
      </c>
      <c r="F20" s="280">
        <v>10.35</v>
      </c>
      <c r="G20" s="181"/>
      <c r="H20" s="136" t="s">
        <v>885</v>
      </c>
      <c r="I20" s="27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s="9" customFormat="1" ht="18" customHeight="1">
      <c r="A21" s="68" t="s">
        <v>71</v>
      </c>
      <c r="B21" s="174" t="s">
        <v>1077</v>
      </c>
      <c r="C21" s="175" t="s">
        <v>1078</v>
      </c>
      <c r="D21" s="179">
        <v>42912</v>
      </c>
      <c r="E21" s="136" t="s">
        <v>1079</v>
      </c>
      <c r="F21" s="280">
        <v>10.43</v>
      </c>
      <c r="G21" s="181"/>
      <c r="H21" s="136" t="s">
        <v>1080</v>
      </c>
      <c r="I21" s="279"/>
      <c r="J21"/>
      <c r="K21" s="2"/>
      <c r="L21"/>
      <c r="M21"/>
      <c r="N21"/>
      <c r="O21"/>
      <c r="P21"/>
      <c r="Q21"/>
      <c r="R21"/>
      <c r="S21"/>
      <c r="T21"/>
      <c r="U21"/>
      <c r="V21"/>
    </row>
    <row r="22" spans="1:22" s="13" customFormat="1" ht="16.5" customHeight="1">
      <c r="A22" s="10" t="s">
        <v>76</v>
      </c>
      <c r="B22" s="174" t="s">
        <v>615</v>
      </c>
      <c r="C22" s="175" t="s">
        <v>920</v>
      </c>
      <c r="D22" s="179">
        <v>42047</v>
      </c>
      <c r="E22" s="136" t="s">
        <v>815</v>
      </c>
      <c r="F22" s="280">
        <v>10.48</v>
      </c>
      <c r="G22" s="181"/>
      <c r="H22" s="136" t="s">
        <v>830</v>
      </c>
      <c r="I22" s="27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s="13" customFormat="1" ht="15.75" customHeight="1">
      <c r="A23" s="10" t="s">
        <v>79</v>
      </c>
      <c r="B23" s="174" t="s">
        <v>342</v>
      </c>
      <c r="C23" s="175" t="s">
        <v>848</v>
      </c>
      <c r="D23" s="179" t="s">
        <v>849</v>
      </c>
      <c r="E23" s="136" t="s">
        <v>931</v>
      </c>
      <c r="F23" s="280">
        <v>10.51</v>
      </c>
      <c r="G23" s="181"/>
      <c r="H23" s="136" t="s">
        <v>841</v>
      </c>
      <c r="I23" s="279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17.25" customHeight="1">
      <c r="A24" s="10" t="s">
        <v>84</v>
      </c>
      <c r="B24" s="174" t="s">
        <v>977</v>
      </c>
      <c r="C24" s="175" t="s">
        <v>978</v>
      </c>
      <c r="D24" s="179" t="s">
        <v>979</v>
      </c>
      <c r="E24" s="136" t="s">
        <v>803</v>
      </c>
      <c r="F24" s="280">
        <v>10.59</v>
      </c>
      <c r="G24" s="181"/>
      <c r="H24" s="136" t="s">
        <v>759</v>
      </c>
      <c r="I24" s="279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>
      <c r="A25" s="10" t="s">
        <v>89</v>
      </c>
      <c r="B25" s="174" t="s">
        <v>883</v>
      </c>
      <c r="C25" s="175" t="s">
        <v>884</v>
      </c>
      <c r="D25" s="179">
        <v>42579</v>
      </c>
      <c r="E25" s="136" t="s">
        <v>870</v>
      </c>
      <c r="F25" s="280">
        <v>10.64</v>
      </c>
      <c r="G25" s="181"/>
      <c r="H25" s="136" t="s">
        <v>871</v>
      </c>
      <c r="I25" s="279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5" customHeight="1">
      <c r="A26" s="10" t="s">
        <v>96</v>
      </c>
      <c r="B26" s="174" t="s">
        <v>792</v>
      </c>
      <c r="C26" s="175" t="s">
        <v>791</v>
      </c>
      <c r="D26" s="179">
        <v>42305</v>
      </c>
      <c r="E26" s="136" t="s">
        <v>815</v>
      </c>
      <c r="F26" s="280">
        <v>11.73</v>
      </c>
      <c r="G26" s="181"/>
      <c r="H26" s="136" t="s">
        <v>329</v>
      </c>
      <c r="I26" s="279"/>
    </row>
    <row r="27" spans="1:22" ht="15" customHeight="1">
      <c r="A27" s="10" t="s">
        <v>99</v>
      </c>
      <c r="B27" s="174" t="s">
        <v>299</v>
      </c>
      <c r="C27" s="175" t="s">
        <v>905</v>
      </c>
      <c r="D27" s="179">
        <v>42377</v>
      </c>
      <c r="E27" s="136" t="s">
        <v>815</v>
      </c>
      <c r="F27" s="280">
        <v>12.77</v>
      </c>
      <c r="G27" s="181"/>
      <c r="H27" s="136" t="s">
        <v>830</v>
      </c>
      <c r="I27" s="27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15" customHeight="1">
      <c r="B28" s="240"/>
      <c r="C28" s="240"/>
      <c r="D28" s="259"/>
      <c r="E28" s="260"/>
      <c r="F28" s="261"/>
      <c r="G28" s="262"/>
      <c r="H28" s="260"/>
    </row>
    <row r="29" spans="1:22" ht="15" customHeight="1">
      <c r="C29" s="137"/>
      <c r="D29" s="141"/>
    </row>
    <row r="30" spans="1:22" s="9" customFormat="1" ht="18" customHeight="1">
      <c r="A30" s="14"/>
      <c r="B30" s="240"/>
      <c r="C30" s="240"/>
      <c r="D30" s="259"/>
      <c r="E30" s="260"/>
      <c r="F30" s="261"/>
      <c r="G30" s="262"/>
      <c r="H30" s="260"/>
    </row>
    <row r="31" spans="1:22" ht="16.5" customHeight="1"/>
    <row r="33" spans="9:11">
      <c r="I33" s="13"/>
      <c r="J33" s="13"/>
      <c r="K33" s="13"/>
    </row>
    <row r="35" spans="9:11" ht="15.6">
      <c r="I35" s="2"/>
      <c r="J35" s="2"/>
      <c r="K35" s="2"/>
    </row>
  </sheetData>
  <sortState xmlns:xlrd2="http://schemas.microsoft.com/office/spreadsheetml/2017/richdata2" ref="A8:H13">
    <sortCondition ref="G8:G13"/>
  </sortState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0000"/>
  </sheetPr>
  <dimension ref="A1:T37"/>
  <sheetViews>
    <sheetView workbookViewId="0">
      <selection activeCell="F13" sqref="F13"/>
    </sheetView>
  </sheetViews>
  <sheetFormatPr defaultRowHeight="13.8"/>
  <cols>
    <col min="1" max="1" width="6.33203125" style="14" customWidth="1"/>
    <col min="2" max="2" width="10.109375" style="14" customWidth="1"/>
    <col min="3" max="3" width="13.5546875" style="13" bestFit="1" customWidth="1"/>
    <col min="4" max="4" width="11.44140625" style="144" bestFit="1" customWidth="1"/>
    <col min="5" max="5" width="17.33203125" style="13" bestFit="1" customWidth="1"/>
    <col min="6" max="6" width="9.88671875" style="122" bestFit="1" customWidth="1"/>
    <col min="7" max="7" width="7.109375" style="130" bestFit="1" customWidth="1"/>
    <col min="8" max="8" width="26.77734375" style="17" customWidth="1"/>
    <col min="9" max="9" width="11.6640625" customWidth="1"/>
    <col min="10" max="10" width="11.5546875" bestFit="1" customWidth="1"/>
    <col min="11" max="11" width="25.44140625" customWidth="1"/>
    <col min="13" max="13" width="14.5546875" customWidth="1"/>
    <col min="14" max="14" width="13.109375" customWidth="1"/>
    <col min="15" max="15" width="15.6640625" customWidth="1"/>
    <col min="18" max="18" width="14.5546875" customWidth="1"/>
  </cols>
  <sheetData>
    <row r="1" spans="1:9" s="35" customFormat="1" ht="18">
      <c r="A1" s="34"/>
      <c r="B1" s="43" t="s">
        <v>0</v>
      </c>
      <c r="C1" s="50"/>
      <c r="D1" s="138"/>
      <c r="E1" s="50"/>
      <c r="F1" s="118"/>
      <c r="G1" s="125"/>
      <c r="H1" s="34"/>
    </row>
    <row r="2" spans="1:9" s="35" customFormat="1" ht="15" customHeight="1">
      <c r="A2" s="34"/>
      <c r="D2" s="139"/>
      <c r="F2" s="119"/>
      <c r="G2" s="125"/>
      <c r="H2" s="34"/>
    </row>
    <row r="3" spans="1:9" s="35" customFormat="1" ht="17.25" customHeight="1">
      <c r="A3" s="34"/>
      <c r="D3" s="139"/>
      <c r="E3" s="40"/>
      <c r="F3" s="119"/>
      <c r="G3" s="126"/>
      <c r="H3" s="3" t="s">
        <v>767</v>
      </c>
    </row>
    <row r="4" spans="1:9" s="35" customFormat="1" ht="14.25" customHeight="1">
      <c r="A4" s="34"/>
      <c r="B4" s="36"/>
      <c r="D4" s="139"/>
      <c r="F4" s="119"/>
      <c r="G4" s="125"/>
      <c r="H4" s="34"/>
    </row>
    <row r="5" spans="1:9" s="35" customFormat="1" ht="18">
      <c r="A5" s="34"/>
      <c r="B5" s="43" t="s">
        <v>2</v>
      </c>
      <c r="C5" s="43" t="s">
        <v>3</v>
      </c>
      <c r="D5" s="140"/>
      <c r="E5" s="43" t="s">
        <v>838</v>
      </c>
      <c r="F5" s="120"/>
      <c r="G5" s="126"/>
      <c r="H5" s="34"/>
    </row>
    <row r="6" spans="1:9" s="35" customFormat="1" ht="21" customHeight="1" thickBot="1">
      <c r="A6" s="34"/>
      <c r="B6" s="34"/>
      <c r="C6" s="137" t="s">
        <v>13</v>
      </c>
      <c r="D6" s="141" t="s">
        <v>765</v>
      </c>
      <c r="F6" s="119"/>
      <c r="G6" s="125"/>
      <c r="H6" s="36" t="s">
        <v>1135</v>
      </c>
    </row>
    <row r="7" spans="1:9" s="2" customFormat="1" ht="19.5" customHeight="1">
      <c r="A7" s="62" t="s">
        <v>327</v>
      </c>
      <c r="B7" s="63" t="s">
        <v>6</v>
      </c>
      <c r="C7" s="64" t="s">
        <v>7</v>
      </c>
      <c r="D7" s="142" t="s">
        <v>8</v>
      </c>
      <c r="E7" s="65" t="s">
        <v>9</v>
      </c>
      <c r="F7" s="116" t="s">
        <v>10</v>
      </c>
      <c r="G7" s="127" t="s">
        <v>11</v>
      </c>
      <c r="H7" s="67" t="s">
        <v>12</v>
      </c>
    </row>
    <row r="8" spans="1:9" s="9" customFormat="1" ht="18" customHeight="1">
      <c r="A8" s="68" t="s">
        <v>13</v>
      </c>
      <c r="B8" s="174" t="s">
        <v>730</v>
      </c>
      <c r="C8" s="175" t="s">
        <v>731</v>
      </c>
      <c r="D8" s="179" t="s">
        <v>850</v>
      </c>
      <c r="E8" s="136" t="s">
        <v>931</v>
      </c>
      <c r="F8" s="180" t="s">
        <v>354</v>
      </c>
      <c r="G8" s="181"/>
      <c r="H8" s="136" t="s">
        <v>841</v>
      </c>
    </row>
    <row r="9" spans="1:9" s="9" customFormat="1" ht="18" customHeight="1">
      <c r="A9" s="68" t="s">
        <v>18</v>
      </c>
      <c r="B9" s="174" t="s">
        <v>615</v>
      </c>
      <c r="C9" s="175" t="s">
        <v>920</v>
      </c>
      <c r="D9" s="179">
        <v>42047</v>
      </c>
      <c r="E9" s="136" t="s">
        <v>815</v>
      </c>
      <c r="F9" s="180" t="s">
        <v>1084</v>
      </c>
      <c r="G9" s="181"/>
      <c r="H9" s="136" t="s">
        <v>830</v>
      </c>
    </row>
    <row r="10" spans="1:9" s="13" customFormat="1" ht="18" customHeight="1">
      <c r="A10" s="68" t="s">
        <v>26</v>
      </c>
      <c r="B10" s="174" t="s">
        <v>883</v>
      </c>
      <c r="C10" s="175" t="s">
        <v>884</v>
      </c>
      <c r="D10" s="179">
        <v>42579</v>
      </c>
      <c r="E10" s="136" t="s">
        <v>870</v>
      </c>
      <c r="F10" s="180" t="s">
        <v>1085</v>
      </c>
      <c r="G10" s="181"/>
      <c r="H10" s="136" t="s">
        <v>871</v>
      </c>
    </row>
    <row r="11" spans="1:9" s="13" customFormat="1" ht="18" customHeight="1">
      <c r="A11" s="68" t="s">
        <v>30</v>
      </c>
      <c r="B11" s="174" t="s">
        <v>727</v>
      </c>
      <c r="C11" s="175" t="s">
        <v>728</v>
      </c>
      <c r="D11" s="179" t="s">
        <v>729</v>
      </c>
      <c r="E11" s="136" t="s">
        <v>931</v>
      </c>
      <c r="F11" s="180" t="s">
        <v>1082</v>
      </c>
      <c r="G11" s="181"/>
      <c r="H11" s="136" t="s">
        <v>840</v>
      </c>
      <c r="I11" s="13" t="s">
        <v>1090</v>
      </c>
    </row>
    <row r="12" spans="1:9" s="13" customFormat="1" ht="18" customHeight="1">
      <c r="A12" s="68" t="s">
        <v>35</v>
      </c>
      <c r="B12" s="174" t="s">
        <v>218</v>
      </c>
      <c r="C12" s="175" t="s">
        <v>795</v>
      </c>
      <c r="D12" s="179">
        <v>42190</v>
      </c>
      <c r="E12" s="136" t="s">
        <v>815</v>
      </c>
      <c r="F12" s="180" t="s">
        <v>1081</v>
      </c>
      <c r="G12" s="181"/>
      <c r="H12" s="136" t="s">
        <v>338</v>
      </c>
    </row>
    <row r="13" spans="1:9" s="13" customFormat="1" ht="18" customHeight="1">
      <c r="A13" s="68" t="s">
        <v>38</v>
      </c>
      <c r="B13" s="174" t="s">
        <v>875</v>
      </c>
      <c r="C13" s="175" t="s">
        <v>876</v>
      </c>
      <c r="D13" s="179">
        <v>42589</v>
      </c>
      <c r="E13" s="136" t="s">
        <v>870</v>
      </c>
      <c r="F13" s="180" t="s">
        <v>1082</v>
      </c>
      <c r="G13" s="181"/>
      <c r="H13" s="136" t="s">
        <v>871</v>
      </c>
      <c r="I13" s="13" t="s">
        <v>1083</v>
      </c>
    </row>
    <row r="14" spans="1:9" s="13" customFormat="1" ht="18" customHeight="1">
      <c r="A14" s="25"/>
      <c r="B14" s="24"/>
      <c r="C14" s="137" t="s">
        <v>18</v>
      </c>
      <c r="D14" s="141" t="s">
        <v>765</v>
      </c>
      <c r="E14" s="9"/>
      <c r="F14" s="117"/>
      <c r="G14" s="129"/>
      <c r="H14" s="24" t="s">
        <v>1136</v>
      </c>
    </row>
    <row r="15" spans="1:9" s="2" customFormat="1" ht="19.5" customHeight="1">
      <c r="A15" s="10" t="s">
        <v>13</v>
      </c>
      <c r="B15" s="174" t="s">
        <v>336</v>
      </c>
      <c r="C15" s="175" t="s">
        <v>890</v>
      </c>
      <c r="D15" s="179">
        <v>42166</v>
      </c>
      <c r="E15" s="136" t="s">
        <v>870</v>
      </c>
      <c r="F15" s="180" t="s">
        <v>87</v>
      </c>
      <c r="G15" s="181"/>
      <c r="H15" s="136" t="s">
        <v>885</v>
      </c>
    </row>
    <row r="16" spans="1:9" s="2" customFormat="1" ht="19.5" customHeight="1">
      <c r="A16" s="10" t="s">
        <v>18</v>
      </c>
      <c r="B16" s="174" t="s">
        <v>790</v>
      </c>
      <c r="C16" s="175" t="s">
        <v>906</v>
      </c>
      <c r="D16" s="179">
        <v>42777</v>
      </c>
      <c r="E16" s="136" t="s">
        <v>815</v>
      </c>
      <c r="F16" s="180" t="s">
        <v>295</v>
      </c>
      <c r="G16" s="181"/>
      <c r="H16" s="136" t="s">
        <v>830</v>
      </c>
    </row>
    <row r="17" spans="1:20" s="13" customFormat="1" ht="18.75" customHeight="1">
      <c r="A17" s="10" t="s">
        <v>26</v>
      </c>
      <c r="B17" s="174" t="s">
        <v>879</v>
      </c>
      <c r="C17" s="175" t="s">
        <v>869</v>
      </c>
      <c r="D17" s="179">
        <v>42310</v>
      </c>
      <c r="E17" s="136" t="s">
        <v>870</v>
      </c>
      <c r="F17" s="180" t="s">
        <v>1086</v>
      </c>
      <c r="G17" s="181"/>
      <c r="H17" s="136" t="s">
        <v>871</v>
      </c>
    </row>
    <row r="18" spans="1:20" s="9" customFormat="1" ht="18.75" customHeight="1">
      <c r="A18" s="10" t="s">
        <v>30</v>
      </c>
      <c r="B18" s="174" t="s">
        <v>299</v>
      </c>
      <c r="C18" s="175" t="s">
        <v>905</v>
      </c>
      <c r="D18" s="179">
        <v>42377</v>
      </c>
      <c r="E18" s="136" t="s">
        <v>815</v>
      </c>
      <c r="F18" s="180" t="s">
        <v>1087</v>
      </c>
      <c r="G18" s="181"/>
      <c r="H18" s="136" t="s">
        <v>830</v>
      </c>
    </row>
    <row r="19" spans="1:20" s="13" customFormat="1" ht="18" customHeight="1">
      <c r="A19" s="10" t="s">
        <v>35</v>
      </c>
      <c r="B19" s="174" t="s">
        <v>932</v>
      </c>
      <c r="C19" s="175" t="s">
        <v>817</v>
      </c>
      <c r="D19" s="179" t="s">
        <v>933</v>
      </c>
      <c r="E19" s="136" t="s">
        <v>941</v>
      </c>
      <c r="F19" s="180" t="s">
        <v>1088</v>
      </c>
      <c r="G19" s="181"/>
      <c r="H19" s="136" t="s">
        <v>934</v>
      </c>
    </row>
    <row r="20" spans="1:20" s="13" customFormat="1" ht="18" customHeight="1">
      <c r="A20" s="10" t="s">
        <v>38</v>
      </c>
      <c r="B20" s="174" t="s">
        <v>333</v>
      </c>
      <c r="C20" s="175" t="s">
        <v>747</v>
      </c>
      <c r="D20" s="179">
        <v>42117</v>
      </c>
      <c r="E20" s="136" t="s">
        <v>815</v>
      </c>
      <c r="F20" s="180" t="s">
        <v>1089</v>
      </c>
      <c r="G20" s="181"/>
      <c r="H20" s="136" t="s">
        <v>830</v>
      </c>
      <c r="T20" s="97"/>
    </row>
    <row r="21" spans="1:20" s="13" customFormat="1" ht="18" customHeight="1">
      <c r="C21" s="137" t="s">
        <v>26</v>
      </c>
      <c r="D21" s="141" t="s">
        <v>765</v>
      </c>
      <c r="F21" s="122"/>
      <c r="G21" s="130"/>
      <c r="H21" s="13" t="s">
        <v>1137</v>
      </c>
      <c r="T21" s="97"/>
    </row>
    <row r="22" spans="1:20" s="9" customFormat="1" ht="18" customHeight="1">
      <c r="A22" s="68" t="s">
        <v>13</v>
      </c>
      <c r="B22" s="174" t="s">
        <v>264</v>
      </c>
      <c r="C22" s="175" t="s">
        <v>921</v>
      </c>
      <c r="D22" s="179">
        <v>42012</v>
      </c>
      <c r="E22" s="136" t="s">
        <v>815</v>
      </c>
      <c r="F22" s="180" t="s">
        <v>1091</v>
      </c>
      <c r="G22" s="181"/>
      <c r="H22" s="136" t="s">
        <v>63</v>
      </c>
    </row>
    <row r="23" spans="1:20" s="13" customFormat="1" ht="16.5" customHeight="1">
      <c r="A23" s="10" t="s">
        <v>18</v>
      </c>
      <c r="B23" s="174" t="s">
        <v>977</v>
      </c>
      <c r="C23" s="175" t="s">
        <v>978</v>
      </c>
      <c r="D23" s="179" t="s">
        <v>979</v>
      </c>
      <c r="E23" s="136" t="s">
        <v>803</v>
      </c>
      <c r="F23" s="180" t="s">
        <v>1092</v>
      </c>
      <c r="G23" s="181"/>
      <c r="H23" s="136" t="s">
        <v>759</v>
      </c>
    </row>
    <row r="24" spans="1:20" s="13" customFormat="1" ht="15.75" customHeight="1">
      <c r="A24" s="10" t="s">
        <v>26</v>
      </c>
      <c r="B24" s="174" t="s">
        <v>335</v>
      </c>
      <c r="C24" s="175" t="s">
        <v>904</v>
      </c>
      <c r="D24" s="179">
        <v>42290</v>
      </c>
      <c r="E24" s="136" t="s">
        <v>815</v>
      </c>
      <c r="F24" s="180" t="s">
        <v>1093</v>
      </c>
      <c r="G24" s="181"/>
      <c r="H24" s="136" t="s">
        <v>830</v>
      </c>
    </row>
    <row r="25" spans="1:20" ht="17.25" customHeight="1">
      <c r="A25" s="10" t="s">
        <v>30</v>
      </c>
      <c r="B25" s="174" t="s">
        <v>59</v>
      </c>
      <c r="C25" s="175" t="s">
        <v>732</v>
      </c>
      <c r="D25" s="179">
        <v>42364</v>
      </c>
      <c r="E25" s="136" t="s">
        <v>994</v>
      </c>
      <c r="F25" s="180" t="s">
        <v>78</v>
      </c>
      <c r="G25" s="181"/>
      <c r="H25" s="136" t="s">
        <v>995</v>
      </c>
    </row>
    <row r="26" spans="1:20">
      <c r="A26" s="10" t="s">
        <v>35</v>
      </c>
      <c r="B26" s="174" t="s">
        <v>792</v>
      </c>
      <c r="C26" s="175" t="s">
        <v>791</v>
      </c>
      <c r="D26" s="179">
        <v>42305</v>
      </c>
      <c r="E26" s="136" t="s">
        <v>815</v>
      </c>
      <c r="F26" s="180" t="s">
        <v>1094</v>
      </c>
      <c r="G26" s="181"/>
      <c r="H26" s="136" t="s">
        <v>329</v>
      </c>
    </row>
    <row r="27" spans="1:20" ht="15" customHeight="1">
      <c r="A27" s="10" t="s">
        <v>38</v>
      </c>
      <c r="B27" s="174" t="s">
        <v>342</v>
      </c>
      <c r="C27" s="175" t="s">
        <v>848</v>
      </c>
      <c r="D27" s="179" t="s">
        <v>849</v>
      </c>
      <c r="E27" s="136" t="s">
        <v>931</v>
      </c>
      <c r="F27" s="180" t="s">
        <v>1095</v>
      </c>
      <c r="G27" s="181"/>
      <c r="H27" s="136" t="s">
        <v>841</v>
      </c>
    </row>
    <row r="28" spans="1:20" ht="15" customHeight="1">
      <c r="B28" s="240"/>
      <c r="C28" s="240"/>
      <c r="D28" s="259" t="s">
        <v>1097</v>
      </c>
      <c r="E28" s="260"/>
      <c r="F28" s="261"/>
      <c r="G28" s="262"/>
      <c r="H28" s="260" t="s">
        <v>1138</v>
      </c>
    </row>
    <row r="29" spans="1:20" ht="15" customHeight="1">
      <c r="A29" s="10" t="s">
        <v>26</v>
      </c>
      <c r="B29" s="174" t="s">
        <v>1077</v>
      </c>
      <c r="C29" s="175" t="s">
        <v>1078</v>
      </c>
      <c r="D29" s="179">
        <v>42912</v>
      </c>
      <c r="E29" s="136" t="s">
        <v>1079</v>
      </c>
      <c r="F29" s="180" t="s">
        <v>1096</v>
      </c>
      <c r="G29" s="181"/>
      <c r="H29" s="136" t="s">
        <v>1080</v>
      </c>
    </row>
    <row r="30" spans="1:20" ht="15" customHeight="1">
      <c r="B30" s="240"/>
      <c r="C30" s="240"/>
      <c r="D30" s="259"/>
      <c r="E30" s="260"/>
      <c r="F30" s="261"/>
      <c r="G30" s="262"/>
      <c r="H30" s="260"/>
    </row>
    <row r="31" spans="1:20" ht="15" customHeight="1">
      <c r="C31" s="137"/>
      <c r="D31" s="141"/>
    </row>
    <row r="32" spans="1:20" s="9" customFormat="1" ht="18" customHeight="1">
      <c r="A32" s="14"/>
      <c r="B32" s="240"/>
      <c r="C32" s="240"/>
      <c r="D32" s="259"/>
      <c r="E32" s="260"/>
      <c r="F32" s="261"/>
      <c r="G32" s="262"/>
      <c r="H32" s="260"/>
    </row>
    <row r="33" spans="9:11" ht="16.5" customHeight="1"/>
    <row r="35" spans="9:11">
      <c r="I35" s="13"/>
      <c r="J35" s="13"/>
      <c r="K35" s="13"/>
    </row>
    <row r="37" spans="9:11" ht="15.6">
      <c r="I37" s="2"/>
      <c r="J37" s="2"/>
      <c r="K37" s="2"/>
    </row>
  </sheetData>
  <phoneticPr fontId="0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rgb="FF0070C0"/>
  </sheetPr>
  <dimension ref="A1:V47"/>
  <sheetViews>
    <sheetView workbookViewId="0">
      <selection activeCell="A7" sqref="A7:IV12"/>
    </sheetView>
  </sheetViews>
  <sheetFormatPr defaultRowHeight="13.8"/>
  <cols>
    <col min="1" max="1" width="5.6640625" style="14" customWidth="1"/>
    <col min="2" max="2" width="12.33203125" style="14" customWidth="1"/>
    <col min="3" max="3" width="15.44140625" style="13" customWidth="1"/>
    <col min="4" max="4" width="13.5546875" style="13" customWidth="1"/>
    <col min="5" max="5" width="14" style="13" customWidth="1"/>
    <col min="6" max="6" width="10.6640625" style="14" customWidth="1"/>
    <col min="7" max="7" width="11.109375" style="14" customWidth="1"/>
    <col min="8" max="8" width="27" style="17" bestFit="1" customWidth="1"/>
    <col min="14" max="14" width="12.109375" customWidth="1"/>
    <col min="15" max="15" width="12.5546875" customWidth="1"/>
    <col min="16" max="16" width="14.109375" customWidth="1"/>
    <col min="17" max="17" width="15.33203125" customWidth="1"/>
    <col min="19" max="19" width="10.5546875" customWidth="1"/>
    <col min="20" max="20" width="25" customWidth="1"/>
    <col min="21" max="21" width="26.88671875" customWidth="1"/>
  </cols>
  <sheetData>
    <row r="1" spans="1:22" s="35" customFormat="1" ht="18">
      <c r="A1" s="34"/>
      <c r="B1" s="43" t="s">
        <v>0</v>
      </c>
      <c r="C1" s="50"/>
      <c r="D1" s="50"/>
      <c r="E1" s="50"/>
      <c r="F1" s="50"/>
      <c r="G1" s="34"/>
      <c r="H1" s="34"/>
      <c r="I1" s="34"/>
    </row>
    <row r="2" spans="1:22" s="35" customFormat="1" ht="18" customHeight="1">
      <c r="A2" s="34"/>
      <c r="E2" s="40"/>
      <c r="F2" s="36"/>
      <c r="G2" s="40"/>
      <c r="H2" s="40" t="s">
        <v>1</v>
      </c>
      <c r="I2" s="34"/>
    </row>
    <row r="3" spans="1:22" s="35" customFormat="1" ht="17.25" customHeight="1">
      <c r="A3" s="34"/>
      <c r="B3" s="36"/>
      <c r="G3" s="34"/>
      <c r="H3" s="34"/>
      <c r="J3" s="34"/>
    </row>
    <row r="4" spans="1:22" s="35" customFormat="1" ht="14.25" customHeight="1">
      <c r="A4" s="34"/>
      <c r="B4" s="43" t="s">
        <v>2</v>
      </c>
      <c r="C4" s="43" t="s">
        <v>348</v>
      </c>
      <c r="D4" s="43"/>
      <c r="E4" s="43" t="s">
        <v>4</v>
      </c>
      <c r="F4" s="43"/>
      <c r="G4" s="44"/>
      <c r="H4" s="34"/>
      <c r="J4" s="34"/>
    </row>
    <row r="5" spans="1:22" s="35" customFormat="1" ht="14.25" customHeight="1" thickBot="1">
      <c r="A5" s="34"/>
      <c r="B5" s="34"/>
      <c r="D5" s="9"/>
      <c r="G5" s="34"/>
      <c r="H5" s="36"/>
      <c r="I5" s="34"/>
      <c r="J5" s="34"/>
    </row>
    <row r="6" spans="1:22" s="2" customFormat="1" ht="18" customHeight="1">
      <c r="A6" s="62" t="s">
        <v>5</v>
      </c>
      <c r="B6" s="63" t="s">
        <v>6</v>
      </c>
      <c r="C6" s="64" t="s">
        <v>7</v>
      </c>
      <c r="D6" s="65" t="s">
        <v>8</v>
      </c>
      <c r="E6" s="65" t="s">
        <v>9</v>
      </c>
      <c r="F6" s="66" t="s">
        <v>10</v>
      </c>
      <c r="G6" s="66" t="s">
        <v>11</v>
      </c>
      <c r="H6" s="67" t="s">
        <v>12</v>
      </c>
    </row>
    <row r="7" spans="1:22" s="2" customFormat="1" ht="15.75" customHeight="1">
      <c r="A7" s="68" t="s">
        <v>13</v>
      </c>
      <c r="B7" s="22" t="s">
        <v>349</v>
      </c>
      <c r="C7" s="22" t="s">
        <v>350</v>
      </c>
      <c r="D7" s="55">
        <v>39888</v>
      </c>
      <c r="E7" s="22" t="s">
        <v>132</v>
      </c>
      <c r="F7" s="61">
        <v>9.6999999999999993</v>
      </c>
      <c r="G7" s="61">
        <v>9.9</v>
      </c>
      <c r="H7" s="22" t="s">
        <v>150</v>
      </c>
      <c r="I7" s="13"/>
      <c r="J7" s="13"/>
      <c r="K7" s="13"/>
      <c r="L7" s="13"/>
      <c r="M7" s="13"/>
      <c r="N7" s="13"/>
      <c r="O7" s="13"/>
      <c r="P7" s="13"/>
      <c r="Q7" s="13"/>
      <c r="R7" s="17"/>
      <c r="S7" s="17"/>
      <c r="T7" s="17"/>
      <c r="U7" s="13"/>
      <c r="V7" s="13"/>
    </row>
    <row r="8" spans="1:22" s="13" customFormat="1" ht="15.75" customHeight="1">
      <c r="A8" s="68" t="s">
        <v>18</v>
      </c>
      <c r="B8" s="22" t="s">
        <v>351</v>
      </c>
      <c r="C8" s="22" t="s">
        <v>352</v>
      </c>
      <c r="D8" s="22" t="s">
        <v>41</v>
      </c>
      <c r="E8" s="22" t="s">
        <v>237</v>
      </c>
      <c r="F8" s="10" t="s">
        <v>353</v>
      </c>
      <c r="G8" s="10" t="s">
        <v>354</v>
      </c>
      <c r="H8" s="22" t="s">
        <v>238</v>
      </c>
    </row>
    <row r="9" spans="1:22" s="9" customFormat="1" ht="18" customHeight="1">
      <c r="A9" s="68" t="s">
        <v>26</v>
      </c>
      <c r="B9" s="22" t="s">
        <v>355</v>
      </c>
      <c r="C9" s="22" t="s">
        <v>356</v>
      </c>
      <c r="D9" s="22" t="s">
        <v>357</v>
      </c>
      <c r="E9" s="22" t="s">
        <v>74</v>
      </c>
      <c r="F9" s="10" t="s">
        <v>341</v>
      </c>
      <c r="G9" s="10" t="s">
        <v>255</v>
      </c>
      <c r="H9" s="22" t="s">
        <v>75</v>
      </c>
      <c r="I9" s="13"/>
      <c r="J9" s="13"/>
      <c r="K9" s="13"/>
      <c r="L9" s="13"/>
      <c r="M9" s="13"/>
      <c r="N9" s="13"/>
      <c r="O9" s="13"/>
      <c r="P9" s="13"/>
      <c r="Q9" s="13"/>
      <c r="R9" s="17"/>
      <c r="S9" s="17"/>
      <c r="T9" s="17"/>
      <c r="U9" s="13"/>
      <c r="V9" s="13"/>
    </row>
    <row r="10" spans="1:22" s="13" customFormat="1" ht="18" customHeight="1">
      <c r="A10" s="68" t="s">
        <v>30</v>
      </c>
      <c r="B10" s="10" t="s">
        <v>358</v>
      </c>
      <c r="C10" s="18" t="s">
        <v>359</v>
      </c>
      <c r="D10" s="18"/>
      <c r="E10" s="18" t="s">
        <v>237</v>
      </c>
      <c r="F10" s="10" t="s">
        <v>354</v>
      </c>
      <c r="G10" s="10" t="s">
        <v>360</v>
      </c>
      <c r="H10" s="22"/>
    </row>
    <row r="11" spans="1:22" s="13" customFormat="1" ht="18" customHeight="1">
      <c r="A11" s="68" t="s">
        <v>35</v>
      </c>
      <c r="B11" s="22" t="s">
        <v>361</v>
      </c>
      <c r="C11" s="22" t="s">
        <v>362</v>
      </c>
      <c r="D11" s="22" t="s">
        <v>363</v>
      </c>
      <c r="E11" s="22" t="s">
        <v>33</v>
      </c>
      <c r="F11" s="10" t="s">
        <v>364</v>
      </c>
      <c r="G11" s="10" t="s">
        <v>365</v>
      </c>
      <c r="H11" s="22" t="s">
        <v>277</v>
      </c>
    </row>
    <row r="12" spans="1:22" s="13" customFormat="1">
      <c r="A12" s="68" t="s">
        <v>38</v>
      </c>
      <c r="B12" s="22" t="s">
        <v>366</v>
      </c>
      <c r="C12" s="22" t="s">
        <v>367</v>
      </c>
      <c r="D12" s="55">
        <v>39682</v>
      </c>
      <c r="E12" s="22" t="s">
        <v>74</v>
      </c>
      <c r="F12" s="61">
        <v>9.66</v>
      </c>
      <c r="G12" s="61">
        <v>9.6300000000000008</v>
      </c>
      <c r="H12" s="22" t="s">
        <v>368</v>
      </c>
    </row>
    <row r="13" spans="1:22" s="13" customFormat="1" ht="18" customHeight="1">
      <c r="A13" s="68" t="s">
        <v>46</v>
      </c>
      <c r="B13" s="22" t="s">
        <v>369</v>
      </c>
      <c r="C13" s="22" t="s">
        <v>370</v>
      </c>
      <c r="D13" s="22" t="s">
        <v>371</v>
      </c>
      <c r="E13" s="22" t="s">
        <v>16</v>
      </c>
      <c r="F13" s="10" t="s">
        <v>372</v>
      </c>
      <c r="G13" s="10"/>
      <c r="H13" s="22" t="s">
        <v>373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s="13" customFormat="1" ht="18" customHeight="1">
      <c r="A14" s="68" t="s">
        <v>51</v>
      </c>
      <c r="B14" s="22" t="s">
        <v>374</v>
      </c>
      <c r="C14" s="22" t="s">
        <v>375</v>
      </c>
      <c r="D14" s="22" t="s">
        <v>376</v>
      </c>
      <c r="E14" s="22" t="s">
        <v>16</v>
      </c>
      <c r="F14" s="10" t="s">
        <v>377</v>
      </c>
      <c r="G14" s="10"/>
      <c r="H14" s="22" t="s">
        <v>17</v>
      </c>
    </row>
    <row r="15" spans="1:22" s="13" customFormat="1" ht="18.75" customHeight="1">
      <c r="A15" s="68" t="s">
        <v>54</v>
      </c>
      <c r="B15" s="17" t="s">
        <v>378</v>
      </c>
      <c r="C15" s="17" t="s">
        <v>379</v>
      </c>
      <c r="D15" s="17" t="s">
        <v>380</v>
      </c>
      <c r="E15" s="17" t="s">
        <v>74</v>
      </c>
      <c r="F15" s="10" t="s">
        <v>381</v>
      </c>
      <c r="G15" s="10"/>
      <c r="H15" s="22" t="s">
        <v>368</v>
      </c>
    </row>
    <row r="16" spans="1:22" ht="16.5" customHeight="1">
      <c r="A16" s="68" t="s">
        <v>58</v>
      </c>
      <c r="B16" s="22" t="s">
        <v>382</v>
      </c>
      <c r="C16" s="22" t="s">
        <v>383</v>
      </c>
      <c r="D16" s="55">
        <v>39827</v>
      </c>
      <c r="E16" s="22" t="s">
        <v>74</v>
      </c>
      <c r="F16" s="61">
        <v>10.050000000000001</v>
      </c>
      <c r="G16" s="61"/>
      <c r="H16" s="22" t="s">
        <v>368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s="2" customFormat="1" ht="17.25" customHeight="1">
      <c r="A17" s="68" t="s">
        <v>64</v>
      </c>
      <c r="B17" s="37" t="s">
        <v>384</v>
      </c>
      <c r="C17" s="37" t="s">
        <v>385</v>
      </c>
      <c r="D17" s="37" t="s">
        <v>386</v>
      </c>
      <c r="E17" s="11" t="s">
        <v>387</v>
      </c>
      <c r="F17" s="10" t="s">
        <v>388</v>
      </c>
      <c r="G17" s="10"/>
      <c r="H17" s="2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s="13" customFormat="1" ht="17.25" customHeight="1">
      <c r="A18" s="68" t="s">
        <v>67</v>
      </c>
      <c r="B18" s="60" t="s">
        <v>389</v>
      </c>
      <c r="C18" s="60" t="s">
        <v>390</v>
      </c>
      <c r="D18" s="60" t="s">
        <v>69</v>
      </c>
      <c r="E18" s="60" t="s">
        <v>49</v>
      </c>
      <c r="F18" s="10" t="s">
        <v>334</v>
      </c>
      <c r="G18" s="10"/>
      <c r="H18" s="18"/>
      <c r="I18" s="9"/>
      <c r="J18" s="9"/>
      <c r="K18" s="9"/>
      <c r="L18" s="9"/>
      <c r="M18" s="9"/>
      <c r="N18" s="9"/>
      <c r="O18" s="9"/>
      <c r="P18" s="9"/>
      <c r="R18" s="9"/>
      <c r="S18" s="9"/>
      <c r="T18" s="9"/>
      <c r="U18" s="9"/>
      <c r="V18" s="9"/>
    </row>
    <row r="19" spans="1:22" s="9" customFormat="1" ht="18" customHeight="1">
      <c r="A19" s="68" t="s">
        <v>71</v>
      </c>
      <c r="B19" s="22" t="s">
        <v>391</v>
      </c>
      <c r="C19" s="22" t="s">
        <v>392</v>
      </c>
      <c r="D19" s="55">
        <v>39878</v>
      </c>
      <c r="E19" s="22" t="s">
        <v>33</v>
      </c>
      <c r="F19" s="61">
        <v>10.210000000000001</v>
      </c>
      <c r="G19" s="61"/>
      <c r="H19" s="22" t="s">
        <v>329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2" s="13" customFormat="1" ht="18" customHeight="1">
      <c r="A20" s="68" t="s">
        <v>76</v>
      </c>
      <c r="B20" s="22" t="s">
        <v>393</v>
      </c>
      <c r="C20" s="22" t="s">
        <v>394</v>
      </c>
      <c r="D20" s="22" t="s">
        <v>395</v>
      </c>
      <c r="E20" s="22" t="s">
        <v>16</v>
      </c>
      <c r="F20" s="10" t="s">
        <v>87</v>
      </c>
      <c r="G20" s="10"/>
      <c r="H20" s="22" t="s">
        <v>17</v>
      </c>
    </row>
    <row r="21" spans="1:22" s="13" customFormat="1" ht="18" customHeight="1">
      <c r="A21" s="68" t="s">
        <v>79</v>
      </c>
      <c r="B21" s="22" t="s">
        <v>396</v>
      </c>
      <c r="C21" s="22" t="s">
        <v>397</v>
      </c>
      <c r="D21" s="22" t="s">
        <v>398</v>
      </c>
      <c r="E21" s="22" t="s">
        <v>118</v>
      </c>
      <c r="F21" s="10" t="s">
        <v>399</v>
      </c>
      <c r="G21" s="10"/>
      <c r="H21" s="22" t="s">
        <v>145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s="13" customFormat="1" ht="18" customHeight="1">
      <c r="A22" s="68" t="s">
        <v>84</v>
      </c>
      <c r="B22" s="22" t="s">
        <v>400</v>
      </c>
      <c r="C22" s="22" t="s">
        <v>401</v>
      </c>
      <c r="D22" s="22" t="s">
        <v>402</v>
      </c>
      <c r="E22" s="22" t="s">
        <v>103</v>
      </c>
      <c r="F22" s="10" t="s">
        <v>403</v>
      </c>
      <c r="G22" s="10"/>
      <c r="H22" s="22" t="s">
        <v>105</v>
      </c>
    </row>
    <row r="23" spans="1:22" s="13" customFormat="1" ht="18" customHeight="1">
      <c r="A23" s="68" t="s">
        <v>89</v>
      </c>
      <c r="B23" s="22" t="s">
        <v>404</v>
      </c>
      <c r="C23" s="22" t="s">
        <v>405</v>
      </c>
      <c r="D23" s="22" t="s">
        <v>406</v>
      </c>
      <c r="E23" s="22" t="s">
        <v>74</v>
      </c>
      <c r="F23" s="10" t="s">
        <v>337</v>
      </c>
      <c r="G23" s="10"/>
      <c r="H23" s="22" t="s">
        <v>368</v>
      </c>
      <c r="I23" s="2"/>
      <c r="J23" s="2"/>
      <c r="K23" s="2"/>
      <c r="L23" s="2"/>
      <c r="M23" s="2"/>
      <c r="N23"/>
      <c r="O23"/>
      <c r="P23"/>
      <c r="Q23"/>
      <c r="R23"/>
      <c r="S23"/>
      <c r="T23"/>
      <c r="U23"/>
      <c r="V23" s="2"/>
    </row>
    <row r="24" spans="1:22" s="13" customFormat="1" ht="18" customHeight="1">
      <c r="A24" s="68" t="s">
        <v>96</v>
      </c>
      <c r="B24" s="41" t="s">
        <v>407</v>
      </c>
      <c r="C24" s="46" t="s">
        <v>408</v>
      </c>
      <c r="D24" s="46" t="s">
        <v>409</v>
      </c>
      <c r="E24" s="22" t="s">
        <v>16</v>
      </c>
      <c r="F24" s="10" t="s">
        <v>410</v>
      </c>
      <c r="G24" s="10"/>
      <c r="H24" s="22" t="s">
        <v>17</v>
      </c>
      <c r="R24" s="17"/>
      <c r="S24" s="17"/>
      <c r="T24" s="17"/>
    </row>
    <row r="25" spans="1:22" s="13" customFormat="1" ht="18" customHeight="1">
      <c r="A25" s="68" t="s">
        <v>99</v>
      </c>
      <c r="B25" s="22" t="s">
        <v>411</v>
      </c>
      <c r="C25" s="22" t="s">
        <v>412</v>
      </c>
      <c r="D25" s="22" t="s">
        <v>413</v>
      </c>
      <c r="E25" s="22" t="s">
        <v>33</v>
      </c>
      <c r="F25" s="10" t="s">
        <v>414</v>
      </c>
      <c r="G25" s="10"/>
      <c r="H25" s="22" t="s">
        <v>277</v>
      </c>
      <c r="K25"/>
      <c r="N25"/>
      <c r="O25"/>
      <c r="P25"/>
      <c r="Q25"/>
      <c r="R25"/>
      <c r="S25"/>
      <c r="T25"/>
      <c r="U25"/>
    </row>
    <row r="26" spans="1:22" ht="15" customHeight="1">
      <c r="A26" s="68" t="s">
        <v>106</v>
      </c>
      <c r="B26" s="22" t="s">
        <v>415</v>
      </c>
      <c r="C26" s="22"/>
      <c r="D26" s="22" t="s">
        <v>69</v>
      </c>
      <c r="E26" s="22" t="s">
        <v>237</v>
      </c>
      <c r="F26" s="10" t="s">
        <v>416</v>
      </c>
      <c r="G26" s="10"/>
      <c r="H26" s="22" t="s">
        <v>238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" customHeight="1">
      <c r="A27" s="68" t="s">
        <v>110</v>
      </c>
      <c r="B27" s="18" t="s">
        <v>417</v>
      </c>
      <c r="C27" s="18" t="s">
        <v>418</v>
      </c>
      <c r="D27" s="18" t="s">
        <v>419</v>
      </c>
      <c r="E27" s="18" t="s">
        <v>118</v>
      </c>
      <c r="F27" s="10" t="s">
        <v>420</v>
      </c>
      <c r="G27" s="10"/>
      <c r="H27" s="18"/>
      <c r="I27" s="13"/>
      <c r="J27" s="13"/>
      <c r="K27" s="13"/>
      <c r="L27" s="13"/>
      <c r="M27" s="13"/>
      <c r="N27" s="13"/>
      <c r="O27" s="13"/>
      <c r="P27" s="13"/>
      <c r="Q27" s="13"/>
      <c r="R27" s="17"/>
      <c r="S27" s="17"/>
      <c r="T27" s="17"/>
      <c r="U27" s="13"/>
      <c r="V27" s="13"/>
    </row>
    <row r="28" spans="1:22">
      <c r="A28" s="68" t="s">
        <v>115</v>
      </c>
      <c r="B28" s="22" t="s">
        <v>421</v>
      </c>
      <c r="C28" s="22" t="s">
        <v>422</v>
      </c>
      <c r="D28" s="22" t="s">
        <v>69</v>
      </c>
      <c r="E28" s="22" t="s">
        <v>49</v>
      </c>
      <c r="F28" s="10" t="s">
        <v>423</v>
      </c>
      <c r="G28" s="10"/>
      <c r="H28" s="18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>
      <c r="A29" s="68" t="s">
        <v>120</v>
      </c>
      <c r="B29" s="22" t="s">
        <v>424</v>
      </c>
      <c r="C29" s="22" t="s">
        <v>425</v>
      </c>
      <c r="D29" s="22" t="s">
        <v>41</v>
      </c>
      <c r="E29" s="22" t="s">
        <v>49</v>
      </c>
      <c r="F29" s="10" t="s">
        <v>426</v>
      </c>
      <c r="G29" s="10"/>
      <c r="H29" s="2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 s="13" customFormat="1" ht="15.75" customHeight="1">
      <c r="A30" s="68" t="s">
        <v>125</v>
      </c>
      <c r="B30" s="22" t="s">
        <v>361</v>
      </c>
      <c r="C30" s="22" t="s">
        <v>427</v>
      </c>
      <c r="D30" s="22" t="s">
        <v>428</v>
      </c>
      <c r="E30" s="22" t="s">
        <v>33</v>
      </c>
      <c r="F30" s="10" t="s">
        <v>429</v>
      </c>
      <c r="G30" s="10"/>
      <c r="H30" s="22" t="s">
        <v>331</v>
      </c>
      <c r="I30" s="9"/>
    </row>
    <row r="31" spans="1:22" s="13" customFormat="1" ht="18" customHeight="1">
      <c r="A31" s="10" t="s">
        <v>13</v>
      </c>
      <c r="B31" s="22" t="s">
        <v>430</v>
      </c>
      <c r="C31" s="22" t="s">
        <v>422</v>
      </c>
      <c r="D31" s="22" t="s">
        <v>69</v>
      </c>
      <c r="E31" s="22" t="s">
        <v>49</v>
      </c>
      <c r="F31" s="10" t="s">
        <v>328</v>
      </c>
      <c r="G31" s="10"/>
      <c r="H31" s="18"/>
    </row>
    <row r="32" spans="1:22" s="13" customFormat="1" ht="18" customHeight="1">
      <c r="A32" s="10" t="s">
        <v>13</v>
      </c>
      <c r="B32" s="22" t="s">
        <v>431</v>
      </c>
      <c r="C32" s="22" t="s">
        <v>432</v>
      </c>
      <c r="D32" s="22" t="s">
        <v>433</v>
      </c>
      <c r="E32" s="22" t="s">
        <v>33</v>
      </c>
      <c r="F32" s="10" t="s">
        <v>230</v>
      </c>
      <c r="G32" s="10"/>
      <c r="H32" s="22" t="s">
        <v>277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s="13" customFormat="1" ht="18" customHeight="1">
      <c r="A33" s="10" t="s">
        <v>30</v>
      </c>
      <c r="B33" s="22" t="s">
        <v>434</v>
      </c>
      <c r="C33" s="22" t="s">
        <v>435</v>
      </c>
      <c r="D33" s="22" t="s">
        <v>185</v>
      </c>
      <c r="E33" s="22" t="s">
        <v>33</v>
      </c>
      <c r="F33" s="10" t="s">
        <v>230</v>
      </c>
      <c r="G33" s="10"/>
      <c r="H33" s="22" t="s">
        <v>277</v>
      </c>
    </row>
    <row r="34" spans="1:22" s="13" customFormat="1" ht="18" customHeight="1">
      <c r="A34" s="10" t="s">
        <v>30</v>
      </c>
      <c r="B34" s="22" t="s">
        <v>436</v>
      </c>
      <c r="C34" s="22" t="s">
        <v>437</v>
      </c>
      <c r="D34" s="22" t="s">
        <v>438</v>
      </c>
      <c r="E34" s="22" t="s">
        <v>33</v>
      </c>
      <c r="F34" s="10" t="s">
        <v>230</v>
      </c>
      <c r="G34" s="10"/>
      <c r="H34" s="22" t="s">
        <v>277</v>
      </c>
      <c r="I34"/>
      <c r="J34"/>
      <c r="K34"/>
      <c r="L34"/>
      <c r="M34"/>
      <c r="N34"/>
      <c r="O34"/>
      <c r="P34"/>
      <c r="Q34"/>
      <c r="R34" s="57"/>
      <c r="S34" s="57"/>
      <c r="T34" s="57"/>
      <c r="U34"/>
      <c r="V34"/>
    </row>
    <row r="35" spans="1:22" s="13" customFormat="1" ht="17.25" customHeight="1">
      <c r="A35" s="10" t="s">
        <v>18</v>
      </c>
      <c r="B35" s="22" t="s">
        <v>439</v>
      </c>
      <c r="C35" s="22" t="s">
        <v>440</v>
      </c>
      <c r="D35" s="22" t="s">
        <v>69</v>
      </c>
      <c r="E35" s="22" t="s">
        <v>132</v>
      </c>
      <c r="F35" s="61" t="s">
        <v>230</v>
      </c>
      <c r="G35" s="61"/>
      <c r="H35" s="22" t="s">
        <v>441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ht="19.5" customHeight="1"/>
    <row r="37" spans="1:22" ht="17.25" customHeight="1">
      <c r="B37" s="13"/>
      <c r="D37" s="17"/>
      <c r="F37" s="17"/>
      <c r="G37" s="13"/>
      <c r="H37" s="13"/>
      <c r="I37" s="9"/>
      <c r="J37" s="9"/>
      <c r="K37" s="9"/>
      <c r="L37" s="9"/>
      <c r="M37" s="9"/>
      <c r="N37" s="57"/>
      <c r="O37" s="57"/>
      <c r="P37" s="57"/>
      <c r="Q37" s="57"/>
      <c r="R37" s="57"/>
      <c r="S37" s="57"/>
      <c r="T37" s="57"/>
      <c r="U37" s="9"/>
    </row>
    <row r="38" spans="1:22">
      <c r="B38" s="33"/>
      <c r="C38" s="33"/>
      <c r="D38" s="33"/>
      <c r="E38" s="33"/>
      <c r="F38" s="17"/>
      <c r="G38" s="17"/>
    </row>
    <row r="42" spans="1:22">
      <c r="R42" s="17"/>
      <c r="S42" s="17"/>
      <c r="T42" s="17"/>
    </row>
    <row r="43" spans="1:22">
      <c r="R43" s="17"/>
      <c r="S43" s="17"/>
      <c r="T43" s="17"/>
    </row>
    <row r="44" spans="1:22">
      <c r="I44" s="71"/>
      <c r="R44" s="17"/>
      <c r="S44" s="17"/>
      <c r="T44" s="17"/>
    </row>
    <row r="45" spans="1:22">
      <c r="R45" s="17"/>
      <c r="S45" s="17"/>
      <c r="T45" s="17"/>
    </row>
    <row r="46" spans="1:22" ht="15.75" customHeight="1"/>
    <row r="47" spans="1:22" ht="13.5" customHeight="1">
      <c r="R47" s="17"/>
      <c r="S47" s="17"/>
      <c r="T47" s="17"/>
    </row>
  </sheetData>
  <phoneticPr fontId="91" type="noConversion"/>
  <pageMargins left="0.55118110236220474" right="0.15748031496062992" top="0.59055118110236227" bottom="0.19685039370078741" header="0.51181102362204722" footer="0.51181102362204722"/>
  <pageSetup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tabColor rgb="FF0070C0"/>
  </sheetPr>
  <dimension ref="A1:V40"/>
  <sheetViews>
    <sheetView workbookViewId="0">
      <selection activeCell="A7" sqref="A7:IV13"/>
    </sheetView>
  </sheetViews>
  <sheetFormatPr defaultRowHeight="13.8"/>
  <cols>
    <col min="1" max="1" width="5.6640625" style="14" customWidth="1"/>
    <col min="2" max="2" width="12.33203125" style="14" customWidth="1"/>
    <col min="3" max="3" width="15.44140625" style="13" customWidth="1"/>
    <col min="4" max="4" width="13.5546875" style="13" customWidth="1"/>
    <col min="5" max="5" width="14" style="13" customWidth="1"/>
    <col min="6" max="6" width="10.6640625" style="14" customWidth="1"/>
    <col min="7" max="7" width="11.109375" style="14" customWidth="1"/>
    <col min="8" max="8" width="27" style="17" bestFit="1" customWidth="1"/>
    <col min="14" max="14" width="12.109375" customWidth="1"/>
    <col min="15" max="15" width="12.5546875" customWidth="1"/>
    <col min="16" max="16" width="14.109375" customWidth="1"/>
    <col min="17" max="17" width="15.33203125" customWidth="1"/>
    <col min="19" max="19" width="10.5546875" customWidth="1"/>
    <col min="20" max="20" width="25" customWidth="1"/>
    <col min="21" max="21" width="26.88671875" customWidth="1"/>
  </cols>
  <sheetData>
    <row r="1" spans="1:13" s="35" customFormat="1" ht="18">
      <c r="A1" s="34"/>
      <c r="B1" s="43" t="s">
        <v>0</v>
      </c>
      <c r="C1" s="50"/>
      <c r="D1" s="50"/>
      <c r="E1" s="50"/>
      <c r="F1" s="50"/>
      <c r="G1" s="34"/>
      <c r="H1" s="34"/>
      <c r="I1" s="34"/>
    </row>
    <row r="2" spans="1:13" s="35" customFormat="1" ht="18" customHeight="1">
      <c r="A2" s="34"/>
      <c r="E2" s="40"/>
      <c r="F2" s="36"/>
      <c r="G2" s="40"/>
      <c r="H2" s="40" t="s">
        <v>1</v>
      </c>
      <c r="I2" s="34"/>
    </row>
    <row r="3" spans="1:13" s="35" customFormat="1" ht="17.25" customHeight="1">
      <c r="A3" s="34"/>
      <c r="B3" s="36"/>
      <c r="G3" s="34"/>
      <c r="H3" s="34"/>
      <c r="J3" s="34"/>
    </row>
    <row r="4" spans="1:13">
      <c r="B4" s="88" t="s">
        <v>2</v>
      </c>
      <c r="C4" s="88"/>
      <c r="D4" s="88" t="s">
        <v>214</v>
      </c>
      <c r="F4" s="17"/>
      <c r="G4" s="13"/>
      <c r="H4" s="13"/>
    </row>
    <row r="5" spans="1:13">
      <c r="B5" s="57"/>
      <c r="C5" s="57"/>
      <c r="D5" s="58"/>
      <c r="E5" s="57"/>
      <c r="F5" s="17"/>
      <c r="G5" s="17"/>
    </row>
    <row r="6" spans="1:13" ht="14.4" thickBot="1">
      <c r="B6" s="13"/>
      <c r="D6" s="9"/>
      <c r="F6" s="70"/>
      <c r="G6" s="13"/>
      <c r="H6" s="13"/>
    </row>
    <row r="7" spans="1:13" ht="13.2">
      <c r="A7" s="62" t="s">
        <v>5</v>
      </c>
      <c r="B7" s="63" t="s">
        <v>6</v>
      </c>
      <c r="C7" s="64" t="s">
        <v>7</v>
      </c>
      <c r="D7" s="65" t="s">
        <v>8</v>
      </c>
      <c r="E7" s="65" t="s">
        <v>9</v>
      </c>
      <c r="F7" s="66" t="s">
        <v>10</v>
      </c>
      <c r="G7" s="66" t="s">
        <v>11</v>
      </c>
      <c r="H7" s="67" t="s">
        <v>12</v>
      </c>
    </row>
    <row r="8" spans="1:13">
      <c r="A8" s="10" t="s">
        <v>13</v>
      </c>
      <c r="B8" s="54" t="s">
        <v>442</v>
      </c>
      <c r="C8" s="54" t="s">
        <v>443</v>
      </c>
      <c r="D8" s="55">
        <v>38892</v>
      </c>
      <c r="E8" s="54" t="s">
        <v>16</v>
      </c>
      <c r="F8" s="61">
        <v>8.58</v>
      </c>
      <c r="G8" s="61">
        <v>8.33</v>
      </c>
      <c r="H8" s="54" t="s">
        <v>29</v>
      </c>
      <c r="I8" s="13"/>
      <c r="J8" s="13"/>
      <c r="K8" s="13"/>
      <c r="L8" s="13"/>
      <c r="M8" s="13"/>
    </row>
    <row r="9" spans="1:13">
      <c r="A9" s="10" t="s">
        <v>18</v>
      </c>
      <c r="B9" s="22" t="s">
        <v>444</v>
      </c>
      <c r="C9" s="22" t="s">
        <v>445</v>
      </c>
      <c r="D9" s="22" t="s">
        <v>446</v>
      </c>
      <c r="E9" s="22" t="s">
        <v>49</v>
      </c>
      <c r="F9" s="59">
        <v>8.5299999999999994</v>
      </c>
      <c r="G9" s="59">
        <v>8.3800000000000008</v>
      </c>
      <c r="H9" s="51"/>
      <c r="I9" s="13"/>
      <c r="J9" s="13"/>
      <c r="K9" s="13"/>
      <c r="L9" s="13"/>
      <c r="M9" s="13"/>
    </row>
    <row r="10" spans="1:13">
      <c r="A10" s="10" t="s">
        <v>26</v>
      </c>
      <c r="B10" s="54" t="s">
        <v>447</v>
      </c>
      <c r="C10" s="54" t="s">
        <v>448</v>
      </c>
      <c r="D10" s="55">
        <v>38856</v>
      </c>
      <c r="E10" s="54" t="s">
        <v>82</v>
      </c>
      <c r="F10" s="61">
        <v>8.67</v>
      </c>
      <c r="G10" s="61">
        <v>8.4600000000000009</v>
      </c>
      <c r="H10" s="54" t="s">
        <v>83</v>
      </c>
    </row>
    <row r="11" spans="1:13">
      <c r="A11" s="10" t="s">
        <v>30</v>
      </c>
      <c r="B11" s="22" t="s">
        <v>449</v>
      </c>
      <c r="C11" s="22" t="s">
        <v>450</v>
      </c>
      <c r="D11" s="22" t="s">
        <v>219</v>
      </c>
      <c r="E11" s="22" t="s">
        <v>42</v>
      </c>
      <c r="F11" s="10" t="s">
        <v>451</v>
      </c>
      <c r="G11" s="10" t="s">
        <v>452</v>
      </c>
      <c r="H11" s="22" t="s">
        <v>45</v>
      </c>
    </row>
    <row r="12" spans="1:13">
      <c r="A12" s="10" t="s">
        <v>35</v>
      </c>
      <c r="B12" s="54" t="s">
        <v>453</v>
      </c>
      <c r="C12" s="54" t="s">
        <v>408</v>
      </c>
      <c r="D12" s="55">
        <v>38973</v>
      </c>
      <c r="E12" s="54" t="s">
        <v>16</v>
      </c>
      <c r="F12" s="61">
        <v>8.85</v>
      </c>
      <c r="G12" s="61">
        <v>8.85</v>
      </c>
      <c r="H12" s="54" t="s">
        <v>17</v>
      </c>
      <c r="I12" s="13"/>
      <c r="J12" s="13"/>
      <c r="K12" s="13"/>
      <c r="L12" s="13"/>
      <c r="M12" s="13"/>
    </row>
    <row r="13" spans="1:13">
      <c r="A13" s="10" t="s">
        <v>38</v>
      </c>
      <c r="B13" s="22" t="s">
        <v>454</v>
      </c>
      <c r="C13" s="22" t="s">
        <v>455</v>
      </c>
      <c r="D13" s="22" t="s">
        <v>219</v>
      </c>
      <c r="E13" s="22" t="s">
        <v>49</v>
      </c>
      <c r="F13" s="10" t="s">
        <v>456</v>
      </c>
      <c r="G13" s="10" t="s">
        <v>457</v>
      </c>
      <c r="H13" s="22"/>
      <c r="I13" s="13"/>
      <c r="J13" s="13"/>
      <c r="K13" s="13"/>
      <c r="L13" s="13"/>
      <c r="M13" s="13"/>
    </row>
    <row r="14" spans="1:13">
      <c r="A14" s="10" t="s">
        <v>46</v>
      </c>
      <c r="B14" s="22" t="s">
        <v>458</v>
      </c>
      <c r="C14" s="22" t="s">
        <v>459</v>
      </c>
      <c r="D14" s="22" t="s">
        <v>460</v>
      </c>
      <c r="E14" s="22" t="s">
        <v>33</v>
      </c>
      <c r="F14" s="10" t="s">
        <v>346</v>
      </c>
      <c r="G14" s="10"/>
      <c r="H14" s="22" t="s">
        <v>128</v>
      </c>
    </row>
    <row r="15" spans="1:13">
      <c r="A15" s="10" t="s">
        <v>51</v>
      </c>
      <c r="B15" s="22" t="s">
        <v>461</v>
      </c>
      <c r="C15" s="22" t="s">
        <v>462</v>
      </c>
      <c r="D15" s="22" t="s">
        <v>236</v>
      </c>
      <c r="E15" s="22" t="s">
        <v>237</v>
      </c>
      <c r="F15" s="10" t="s">
        <v>463</v>
      </c>
      <c r="G15" s="10"/>
      <c r="H15" s="22" t="s">
        <v>238</v>
      </c>
    </row>
    <row r="16" spans="1:13">
      <c r="A16" s="10" t="s">
        <v>54</v>
      </c>
      <c r="B16" s="54" t="s">
        <v>464</v>
      </c>
      <c r="C16" s="54" t="s">
        <v>465</v>
      </c>
      <c r="D16" s="55">
        <v>39245</v>
      </c>
      <c r="E16" s="54" t="s">
        <v>466</v>
      </c>
      <c r="F16" s="61">
        <v>9.18</v>
      </c>
      <c r="G16" s="61"/>
      <c r="H16" s="54" t="s">
        <v>119</v>
      </c>
      <c r="J16" s="13"/>
      <c r="K16" s="13"/>
      <c r="L16" s="13"/>
      <c r="M16" s="13"/>
    </row>
    <row r="17" spans="1:22">
      <c r="A17" s="10" t="s">
        <v>58</v>
      </c>
      <c r="B17" s="22" t="s">
        <v>467</v>
      </c>
      <c r="C17" s="54" t="s">
        <v>468</v>
      </c>
      <c r="D17" s="55">
        <v>38901</v>
      </c>
      <c r="E17" s="54" t="s">
        <v>33</v>
      </c>
      <c r="F17" s="61">
        <v>9.19</v>
      </c>
      <c r="G17" s="61"/>
      <c r="H17" s="54" t="s">
        <v>331</v>
      </c>
      <c r="I17" s="13"/>
      <c r="J17" s="13"/>
      <c r="K17" s="13"/>
      <c r="L17" s="13"/>
      <c r="M17" s="13"/>
    </row>
    <row r="18" spans="1:22">
      <c r="A18" s="10" t="s">
        <v>64</v>
      </c>
      <c r="B18" s="22" t="s">
        <v>391</v>
      </c>
      <c r="C18" s="22" t="s">
        <v>469</v>
      </c>
      <c r="D18" s="55">
        <v>38819</v>
      </c>
      <c r="E18" s="22" t="s">
        <v>33</v>
      </c>
      <c r="F18" s="61">
        <v>9.19</v>
      </c>
      <c r="G18" s="61"/>
      <c r="H18" s="54" t="s">
        <v>141</v>
      </c>
      <c r="I18" s="13"/>
      <c r="J18" s="13"/>
      <c r="K18" s="13"/>
      <c r="L18" s="13"/>
      <c r="M18" s="13"/>
      <c r="U18" s="13"/>
    </row>
    <row r="19" spans="1:22">
      <c r="A19" s="10" t="s">
        <v>67</v>
      </c>
      <c r="B19" s="54" t="s">
        <v>470</v>
      </c>
      <c r="C19" s="54" t="s">
        <v>471</v>
      </c>
      <c r="D19" s="55">
        <v>39238</v>
      </c>
      <c r="E19" s="54" t="s">
        <v>16</v>
      </c>
      <c r="F19" s="61">
        <v>9.1999999999999993</v>
      </c>
      <c r="G19" s="61"/>
      <c r="H19" s="54" t="s">
        <v>29</v>
      </c>
    </row>
    <row r="20" spans="1:22">
      <c r="A20" s="10" t="s">
        <v>71</v>
      </c>
      <c r="B20" s="22" t="s">
        <v>382</v>
      </c>
      <c r="C20" s="54" t="s">
        <v>472</v>
      </c>
      <c r="D20" s="55">
        <v>38980</v>
      </c>
      <c r="E20" s="54" t="s">
        <v>74</v>
      </c>
      <c r="F20" s="61">
        <v>9.26</v>
      </c>
      <c r="G20" s="61"/>
      <c r="H20" s="54" t="s">
        <v>368</v>
      </c>
    </row>
    <row r="21" spans="1:22">
      <c r="A21" s="10" t="s">
        <v>76</v>
      </c>
      <c r="B21" s="54" t="s">
        <v>473</v>
      </c>
      <c r="C21" s="54" t="s">
        <v>474</v>
      </c>
      <c r="D21" s="55">
        <v>38827</v>
      </c>
      <c r="E21" s="54" t="s">
        <v>82</v>
      </c>
      <c r="F21" s="61">
        <v>9.33</v>
      </c>
      <c r="G21" s="61"/>
      <c r="H21" s="54" t="s">
        <v>83</v>
      </c>
      <c r="N21" s="57"/>
      <c r="O21" s="57"/>
      <c r="P21" s="57"/>
      <c r="Q21" s="57"/>
      <c r="R21" s="57"/>
      <c r="S21" s="57"/>
      <c r="T21" s="57"/>
    </row>
    <row r="22" spans="1:22">
      <c r="A22" s="10" t="s">
        <v>79</v>
      </c>
      <c r="B22" s="60" t="s">
        <v>475</v>
      </c>
      <c r="C22" s="60" t="s">
        <v>476</v>
      </c>
      <c r="D22" s="60" t="s">
        <v>219</v>
      </c>
      <c r="E22" s="60" t="s">
        <v>49</v>
      </c>
      <c r="F22" s="10" t="s">
        <v>345</v>
      </c>
      <c r="G22" s="10"/>
      <c r="H22" s="22"/>
      <c r="N22" s="52"/>
    </row>
    <row r="23" spans="1:22">
      <c r="A23" s="10" t="s">
        <v>84</v>
      </c>
      <c r="B23" s="22" t="s">
        <v>477</v>
      </c>
      <c r="C23" s="54" t="s">
        <v>478</v>
      </c>
      <c r="D23" s="55">
        <v>39156</v>
      </c>
      <c r="E23" s="54" t="s">
        <v>33</v>
      </c>
      <c r="F23" s="61">
        <v>9.35</v>
      </c>
      <c r="G23" s="61"/>
      <c r="H23" s="54" t="s">
        <v>331</v>
      </c>
      <c r="V23" s="13"/>
    </row>
    <row r="24" spans="1:22">
      <c r="A24" s="10" t="s">
        <v>89</v>
      </c>
      <c r="B24" s="22" t="s">
        <v>479</v>
      </c>
      <c r="C24" s="54" t="s">
        <v>480</v>
      </c>
      <c r="D24" s="55">
        <v>38853</v>
      </c>
      <c r="E24" s="54" t="s">
        <v>33</v>
      </c>
      <c r="F24" s="61">
        <v>9.57</v>
      </c>
      <c r="G24" s="61"/>
      <c r="H24" s="54" t="s">
        <v>277</v>
      </c>
      <c r="V24" s="13"/>
    </row>
    <row r="25" spans="1:22">
      <c r="A25" s="10" t="s">
        <v>96</v>
      </c>
      <c r="B25" s="54" t="s">
        <v>481</v>
      </c>
      <c r="C25" s="54" t="s">
        <v>482</v>
      </c>
      <c r="D25" s="55">
        <v>39094</v>
      </c>
      <c r="E25" s="54" t="s">
        <v>33</v>
      </c>
      <c r="F25" s="61">
        <v>9.66</v>
      </c>
      <c r="G25" s="61"/>
      <c r="H25" s="54" t="s">
        <v>338</v>
      </c>
      <c r="V25" s="13"/>
    </row>
    <row r="26" spans="1:22">
      <c r="A26" s="10" t="s">
        <v>99</v>
      </c>
      <c r="B26" s="54" t="s">
        <v>453</v>
      </c>
      <c r="C26" s="54" t="s">
        <v>483</v>
      </c>
      <c r="D26" s="55">
        <v>39380</v>
      </c>
      <c r="E26" s="54" t="s">
        <v>16</v>
      </c>
      <c r="F26" s="61">
        <v>9.77</v>
      </c>
      <c r="G26" s="61"/>
      <c r="H26" s="54" t="s">
        <v>17</v>
      </c>
      <c r="V26" s="13"/>
    </row>
    <row r="27" spans="1:22">
      <c r="A27" s="10" t="s">
        <v>106</v>
      </c>
      <c r="B27" s="54" t="s">
        <v>484</v>
      </c>
      <c r="C27" s="54" t="s">
        <v>485</v>
      </c>
      <c r="D27" s="55">
        <v>39383</v>
      </c>
      <c r="E27" s="54" t="s">
        <v>16</v>
      </c>
      <c r="F27" s="61">
        <v>9.7899999999999991</v>
      </c>
      <c r="G27" s="61"/>
      <c r="H27" s="54" t="s">
        <v>25</v>
      </c>
    </row>
    <row r="28" spans="1:22">
      <c r="A28" s="10" t="s">
        <v>110</v>
      </c>
      <c r="B28" s="10" t="s">
        <v>486</v>
      </c>
      <c r="C28" s="18" t="s">
        <v>487</v>
      </c>
      <c r="D28" s="18" t="s">
        <v>488</v>
      </c>
      <c r="E28" s="18" t="s">
        <v>489</v>
      </c>
      <c r="F28" s="10" t="s">
        <v>490</v>
      </c>
      <c r="G28" s="10"/>
      <c r="H28" s="22" t="s">
        <v>105</v>
      </c>
    </row>
    <row r="29" spans="1:22">
      <c r="A29" s="10" t="s">
        <v>115</v>
      </c>
      <c r="B29" s="54" t="s">
        <v>491</v>
      </c>
      <c r="C29" s="54" t="s">
        <v>492</v>
      </c>
      <c r="D29" s="55">
        <v>39314</v>
      </c>
      <c r="E29" s="54" t="s">
        <v>16</v>
      </c>
      <c r="F29" s="61">
        <v>9.9600000000000009</v>
      </c>
      <c r="G29" s="61"/>
      <c r="H29" s="54" t="s">
        <v>17</v>
      </c>
    </row>
    <row r="30" spans="1:22">
      <c r="A30" s="10" t="s">
        <v>120</v>
      </c>
      <c r="B30" s="22" t="s">
        <v>493</v>
      </c>
      <c r="C30" s="54" t="s">
        <v>494</v>
      </c>
      <c r="D30" s="55">
        <v>39316</v>
      </c>
      <c r="E30" s="54" t="s">
        <v>132</v>
      </c>
      <c r="F30" s="61">
        <v>10</v>
      </c>
      <c r="G30" s="61"/>
      <c r="H30" s="54" t="s">
        <v>133</v>
      </c>
    </row>
    <row r="31" spans="1:22">
      <c r="A31" s="10" t="s">
        <v>125</v>
      </c>
      <c r="B31" s="54" t="s">
        <v>473</v>
      </c>
      <c r="C31" s="54" t="s">
        <v>495</v>
      </c>
      <c r="D31" s="55">
        <v>39409</v>
      </c>
      <c r="E31" s="54" t="s">
        <v>33</v>
      </c>
      <c r="F31" s="61">
        <v>10.18</v>
      </c>
      <c r="G31" s="61"/>
      <c r="H31" s="54" t="s">
        <v>338</v>
      </c>
    </row>
    <row r="32" spans="1:22">
      <c r="A32" s="10" t="s">
        <v>129</v>
      </c>
      <c r="B32" s="22" t="s">
        <v>396</v>
      </c>
      <c r="C32" s="54" t="s">
        <v>496</v>
      </c>
      <c r="D32" s="55">
        <v>39397</v>
      </c>
      <c r="E32" s="54" t="s">
        <v>132</v>
      </c>
      <c r="F32" s="61">
        <v>10.24</v>
      </c>
      <c r="G32" s="61"/>
      <c r="H32" s="54" t="s">
        <v>133</v>
      </c>
    </row>
    <row r="33" spans="1:18">
      <c r="A33" s="10" t="s">
        <v>134</v>
      </c>
      <c r="B33" s="22" t="s">
        <v>497</v>
      </c>
      <c r="C33" s="54" t="s">
        <v>498</v>
      </c>
      <c r="D33" s="55">
        <v>38806</v>
      </c>
      <c r="E33" s="54" t="s">
        <v>33</v>
      </c>
      <c r="F33" s="61">
        <v>10.24</v>
      </c>
      <c r="G33" s="61"/>
      <c r="H33" s="54" t="s">
        <v>277</v>
      </c>
      <c r="P33" s="14"/>
      <c r="Q33" s="49"/>
    </row>
    <row r="34" spans="1:18">
      <c r="A34" s="10" t="s">
        <v>137</v>
      </c>
      <c r="B34" s="54" t="s">
        <v>499</v>
      </c>
      <c r="C34" s="54" t="s">
        <v>500</v>
      </c>
      <c r="D34" s="55">
        <v>39365</v>
      </c>
      <c r="E34" s="54" t="s">
        <v>16</v>
      </c>
      <c r="F34" s="61">
        <v>11.23</v>
      </c>
      <c r="G34" s="61"/>
      <c r="H34" s="54" t="s">
        <v>17</v>
      </c>
    </row>
    <row r="35" spans="1:18">
      <c r="A35" s="10" t="s">
        <v>142</v>
      </c>
      <c r="B35" s="54" t="s">
        <v>501</v>
      </c>
      <c r="C35" s="54" t="s">
        <v>502</v>
      </c>
      <c r="D35" s="55">
        <v>39422</v>
      </c>
      <c r="E35" s="54" t="s">
        <v>16</v>
      </c>
      <c r="F35" s="61">
        <v>11.57</v>
      </c>
      <c r="G35" s="61"/>
      <c r="H35" s="54" t="s">
        <v>17</v>
      </c>
    </row>
    <row r="36" spans="1:18">
      <c r="A36" s="10" t="s">
        <v>13</v>
      </c>
      <c r="B36" s="22" t="s">
        <v>503</v>
      </c>
      <c r="C36" s="54" t="s">
        <v>504</v>
      </c>
      <c r="D36" s="55">
        <v>39385</v>
      </c>
      <c r="E36" s="54" t="s">
        <v>33</v>
      </c>
      <c r="F36" s="61" t="s">
        <v>230</v>
      </c>
      <c r="G36" s="61"/>
      <c r="H36" s="54" t="s">
        <v>277</v>
      </c>
      <c r="L36" s="14"/>
      <c r="M36" s="13"/>
      <c r="N36" s="13"/>
      <c r="O36" s="13"/>
      <c r="P36" s="14"/>
      <c r="Q36" s="14"/>
      <c r="R36" s="17"/>
    </row>
    <row r="37" spans="1:18">
      <c r="A37" s="10" t="s">
        <v>13</v>
      </c>
      <c r="B37" s="54" t="s">
        <v>505</v>
      </c>
      <c r="C37" s="54" t="s">
        <v>506</v>
      </c>
      <c r="D37" s="55">
        <v>38736</v>
      </c>
      <c r="E37" s="54" t="s">
        <v>74</v>
      </c>
      <c r="F37" s="61" t="s">
        <v>230</v>
      </c>
      <c r="G37" s="61"/>
      <c r="H37" s="54" t="s">
        <v>368</v>
      </c>
    </row>
    <row r="38" spans="1:18">
      <c r="A38" s="10" t="s">
        <v>18</v>
      </c>
      <c r="B38" s="29" t="s">
        <v>486</v>
      </c>
      <c r="C38" s="29" t="s">
        <v>507</v>
      </c>
      <c r="D38" s="29" t="s">
        <v>508</v>
      </c>
      <c r="E38" s="29" t="s">
        <v>103</v>
      </c>
      <c r="F38" s="10" t="s">
        <v>509</v>
      </c>
      <c r="G38" s="10"/>
      <c r="H38" s="18" t="s">
        <v>305</v>
      </c>
    </row>
    <row r="39" spans="1:18">
      <c r="F39" s="13"/>
    </row>
    <row r="40" spans="1:18" ht="16.5" customHeight="1">
      <c r="A40" s="25"/>
      <c r="B40" s="24"/>
      <c r="C40" s="25"/>
      <c r="D40" s="9"/>
      <c r="E40" s="9"/>
      <c r="F40" s="25"/>
      <c r="G40" s="25"/>
      <c r="H40" s="24"/>
    </row>
  </sheetData>
  <phoneticPr fontId="91" type="noConversion"/>
  <pageMargins left="0.55118110236220474" right="0.15748031496062992" top="0.59055118110236227" bottom="0.19685039370078741" header="0.51181102362204722" footer="0.51181102362204722"/>
  <pageSetup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60BD4-98AB-4957-9075-FC8DB9FEC426}">
  <sheetPr>
    <tabColor rgb="FFFF0000"/>
  </sheetPr>
  <dimension ref="A1:T32"/>
  <sheetViews>
    <sheetView workbookViewId="0">
      <selection activeCell="C6" sqref="C6:D6"/>
    </sheetView>
  </sheetViews>
  <sheetFormatPr defaultRowHeight="13.8"/>
  <cols>
    <col min="1" max="1" width="6.33203125" style="14" customWidth="1"/>
    <col min="2" max="2" width="8.6640625" style="14" customWidth="1"/>
    <col min="3" max="3" width="14.109375" style="13" bestFit="1" customWidth="1"/>
    <col min="4" max="4" width="11.44140625" style="144" bestFit="1" customWidth="1"/>
    <col min="5" max="5" width="15.21875" style="13" customWidth="1"/>
    <col min="6" max="6" width="9.44140625" style="122" customWidth="1"/>
    <col min="7" max="7" width="7.109375" style="130" bestFit="1" customWidth="1"/>
    <col min="8" max="8" width="25.88671875" style="17" bestFit="1" customWidth="1"/>
    <col min="9" max="9" width="4.88671875" bestFit="1" customWidth="1"/>
    <col min="10" max="10" width="11.5546875" bestFit="1" customWidth="1"/>
    <col min="11" max="11" width="25.44140625" customWidth="1"/>
    <col min="13" max="13" width="14.5546875" customWidth="1"/>
    <col min="14" max="14" width="13.109375" customWidth="1"/>
    <col min="15" max="15" width="15.6640625" customWidth="1"/>
    <col min="18" max="18" width="14.5546875" customWidth="1"/>
  </cols>
  <sheetData>
    <row r="1" spans="1:20" s="35" customFormat="1" ht="18">
      <c r="A1" s="34"/>
      <c r="B1" s="43" t="s">
        <v>0</v>
      </c>
      <c r="C1" s="50"/>
      <c r="D1" s="138"/>
      <c r="E1" s="50"/>
      <c r="F1" s="118"/>
      <c r="G1" s="125"/>
      <c r="H1" s="34"/>
    </row>
    <row r="2" spans="1:20" s="35" customFormat="1" ht="15" customHeight="1">
      <c r="A2" s="34"/>
      <c r="D2" s="139"/>
      <c r="F2" s="119"/>
      <c r="G2" s="125"/>
      <c r="H2" s="34"/>
    </row>
    <row r="3" spans="1:20" s="35" customFormat="1" ht="17.25" customHeight="1">
      <c r="A3" s="34"/>
      <c r="D3" s="139"/>
      <c r="E3" s="40"/>
      <c r="F3" s="119"/>
      <c r="G3" s="126"/>
      <c r="H3" s="3" t="s">
        <v>836</v>
      </c>
    </row>
    <row r="4" spans="1:20" s="35" customFormat="1" ht="14.25" customHeight="1">
      <c r="A4" s="34"/>
      <c r="B4" s="36"/>
      <c r="D4" s="139"/>
      <c r="F4" s="119"/>
      <c r="G4" s="125"/>
      <c r="H4" s="34"/>
    </row>
    <row r="5" spans="1:20" s="35" customFormat="1" ht="18">
      <c r="A5" s="34"/>
      <c r="B5" s="43" t="s">
        <v>2</v>
      </c>
      <c r="C5" s="43" t="s">
        <v>3</v>
      </c>
      <c r="D5" s="140"/>
      <c r="E5" s="43" t="s">
        <v>837</v>
      </c>
      <c r="F5" s="120"/>
      <c r="G5" s="126"/>
      <c r="H5" s="34"/>
    </row>
    <row r="6" spans="1:20" s="35" customFormat="1" ht="21" customHeight="1" thickBot="1">
      <c r="A6" s="34"/>
      <c r="B6" s="34"/>
      <c r="C6" s="137"/>
      <c r="D6" s="141"/>
      <c r="F6" s="119"/>
      <c r="G6" s="125"/>
      <c r="H6" s="36" t="s">
        <v>1148</v>
      </c>
    </row>
    <row r="7" spans="1:20" s="2" customFormat="1" ht="19.5" customHeight="1">
      <c r="A7" s="62" t="s">
        <v>5</v>
      </c>
      <c r="B7" s="63" t="s">
        <v>6</v>
      </c>
      <c r="C7" s="64" t="s">
        <v>7</v>
      </c>
      <c r="D7" s="142" t="s">
        <v>8</v>
      </c>
      <c r="E7" s="65" t="s">
        <v>9</v>
      </c>
      <c r="F7" s="116" t="s">
        <v>10</v>
      </c>
      <c r="G7" s="127" t="s">
        <v>11</v>
      </c>
      <c r="H7" s="67" t="s">
        <v>12</v>
      </c>
      <c r="I7" s="142" t="s">
        <v>510</v>
      </c>
    </row>
    <row r="8" spans="1:20" s="9" customFormat="1" ht="18" customHeight="1">
      <c r="A8" s="68" t="s">
        <v>13</v>
      </c>
      <c r="B8" s="174" t="s">
        <v>709</v>
      </c>
      <c r="C8" s="175" t="s">
        <v>793</v>
      </c>
      <c r="D8" s="179">
        <v>41397</v>
      </c>
      <c r="E8" s="136" t="s">
        <v>815</v>
      </c>
      <c r="F8" s="180" t="s">
        <v>1129</v>
      </c>
      <c r="G8" s="281">
        <v>8.56</v>
      </c>
      <c r="H8" s="136" t="s">
        <v>63</v>
      </c>
      <c r="I8" s="279" t="str">
        <f>IF(ISBLANK(G8),"",IF(G8&lt;=7.7,"KSM",IF(G8&lt;=8,"I A",IF(G8&lt;=8.44,"II A",IF(G8&lt;=9.04,"III A",IF(G8&lt;=9.64,"I JA",IF(G8&lt;=10.04,"II JA",IF(G8&lt;=10.34,"III JA"))))))))</f>
        <v>III A</v>
      </c>
      <c r="J8"/>
      <c r="K8"/>
      <c r="L8"/>
      <c r="M8"/>
      <c r="N8"/>
      <c r="O8"/>
      <c r="P8"/>
      <c r="Q8"/>
      <c r="R8"/>
      <c r="S8"/>
      <c r="T8"/>
    </row>
    <row r="9" spans="1:20" s="9" customFormat="1" ht="18" customHeight="1">
      <c r="A9" s="68" t="s">
        <v>18</v>
      </c>
      <c r="B9" s="174" t="s">
        <v>330</v>
      </c>
      <c r="C9" s="175" t="s">
        <v>782</v>
      </c>
      <c r="D9" s="179">
        <v>41509</v>
      </c>
      <c r="E9" s="136" t="s">
        <v>870</v>
      </c>
      <c r="F9" s="180" t="s">
        <v>1127</v>
      </c>
      <c r="G9" s="281">
        <v>8.8800000000000008</v>
      </c>
      <c r="H9" s="136" t="s">
        <v>885</v>
      </c>
      <c r="I9" s="279" t="str">
        <f t="shared" ref="I9:I13" si="0">IF(ISBLANK(G9),"",IF(G9&lt;=7.7,"KSM",IF(G9&lt;=8,"I A",IF(G9&lt;=8.44,"II A",IF(G9&lt;=9.04,"III A",IF(G9&lt;=9.64,"I JA",IF(G9&lt;=10.04,"II JA",IF(G9&lt;=10.34,"III JA"))))))))</f>
        <v>III A</v>
      </c>
    </row>
    <row r="10" spans="1:20" s="13" customFormat="1" ht="18" customHeight="1">
      <c r="A10" s="68" t="s">
        <v>26</v>
      </c>
      <c r="B10" s="174" t="s">
        <v>709</v>
      </c>
      <c r="C10" s="175" t="s">
        <v>955</v>
      </c>
      <c r="D10" s="179">
        <v>41325</v>
      </c>
      <c r="E10" s="136" t="s">
        <v>945</v>
      </c>
      <c r="F10" s="180" t="s">
        <v>23</v>
      </c>
      <c r="G10" s="281">
        <v>9.34</v>
      </c>
      <c r="H10" s="136" t="s">
        <v>946</v>
      </c>
      <c r="I10" s="279" t="str">
        <f t="shared" si="0"/>
        <v>I JA</v>
      </c>
    </row>
    <row r="11" spans="1:20" s="13" customFormat="1" ht="18" customHeight="1">
      <c r="A11" s="68" t="s">
        <v>30</v>
      </c>
      <c r="B11" s="174" t="s">
        <v>1003</v>
      </c>
      <c r="C11" s="175" t="s">
        <v>1004</v>
      </c>
      <c r="D11" s="179">
        <v>41490</v>
      </c>
      <c r="E11" s="136" t="s">
        <v>1002</v>
      </c>
      <c r="F11" s="180" t="s">
        <v>1132</v>
      </c>
      <c r="G11" s="281">
        <v>9.4</v>
      </c>
      <c r="H11" s="136" t="s">
        <v>238</v>
      </c>
      <c r="I11" s="279" t="str">
        <f t="shared" si="0"/>
        <v>I JA</v>
      </c>
      <c r="L11"/>
      <c r="M11"/>
      <c r="N11"/>
      <c r="O11"/>
      <c r="P11"/>
      <c r="Q11"/>
      <c r="R11"/>
      <c r="S11"/>
      <c r="T11"/>
    </row>
    <row r="12" spans="1:20" s="13" customFormat="1" ht="18" customHeight="1">
      <c r="A12" s="68" t="s">
        <v>35</v>
      </c>
      <c r="B12" s="174" t="s">
        <v>1007</v>
      </c>
      <c r="C12" s="175" t="s">
        <v>1008</v>
      </c>
      <c r="D12" s="179">
        <v>41810</v>
      </c>
      <c r="E12" s="136" t="s">
        <v>1002</v>
      </c>
      <c r="F12" s="180" t="s">
        <v>1118</v>
      </c>
      <c r="G12" s="281">
        <v>9.48</v>
      </c>
      <c r="H12" s="136" t="s">
        <v>238</v>
      </c>
      <c r="I12" s="279" t="str">
        <f t="shared" si="0"/>
        <v>I JA</v>
      </c>
      <c r="J12"/>
      <c r="K12"/>
      <c r="L12"/>
      <c r="M12"/>
      <c r="N12"/>
      <c r="O12"/>
      <c r="P12"/>
      <c r="Q12"/>
      <c r="R12"/>
      <c r="S12"/>
      <c r="T12"/>
    </row>
    <row r="13" spans="1:20" ht="18.75" customHeight="1" thickBot="1">
      <c r="A13" s="10" t="s">
        <v>38</v>
      </c>
      <c r="B13" s="174" t="s">
        <v>705</v>
      </c>
      <c r="C13" s="175" t="s">
        <v>999</v>
      </c>
      <c r="D13" s="179">
        <v>41630</v>
      </c>
      <c r="E13" s="136" t="s">
        <v>994</v>
      </c>
      <c r="F13" s="180" t="s">
        <v>255</v>
      </c>
      <c r="G13" s="281">
        <v>9.7200000000000006</v>
      </c>
      <c r="H13" s="136" t="s">
        <v>995</v>
      </c>
      <c r="I13" s="279" t="str">
        <f t="shared" si="0"/>
        <v>II JA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s="2" customFormat="1" ht="19.5" customHeight="1">
      <c r="A14" s="62" t="s">
        <v>327</v>
      </c>
      <c r="B14" s="63" t="s">
        <v>6</v>
      </c>
      <c r="C14" s="64" t="s">
        <v>7</v>
      </c>
      <c r="D14" s="142" t="s">
        <v>8</v>
      </c>
      <c r="E14" s="65" t="s">
        <v>9</v>
      </c>
      <c r="F14" s="116" t="s">
        <v>10</v>
      </c>
      <c r="G14" s="127" t="s">
        <v>11</v>
      </c>
      <c r="H14" s="67" t="s">
        <v>12</v>
      </c>
    </row>
    <row r="15" spans="1:20" s="2" customFormat="1" ht="19.5" customHeight="1">
      <c r="A15" s="10" t="s">
        <v>46</v>
      </c>
      <c r="B15" s="234" t="s">
        <v>342</v>
      </c>
      <c r="C15" s="267" t="s">
        <v>958</v>
      </c>
      <c r="D15" s="228">
        <v>41397</v>
      </c>
      <c r="E15" s="233" t="s">
        <v>945</v>
      </c>
      <c r="F15" s="282">
        <v>9.49</v>
      </c>
      <c r="G15" s="10"/>
      <c r="H15" s="22" t="s">
        <v>946</v>
      </c>
      <c r="I15" s="279" t="str">
        <f t="shared" ref="I15:I21" si="1">IF(ISBLANK(F15),"",IF(F15&lt;=7.7,"KSM",IF(F15&lt;=8,"I A",IF(F15&lt;=8.44,"II A",IF(F15&lt;=9.04,"III A",IF(F15&lt;=9.64,"I JA",IF(F15&lt;=10.04,"II JA",IF(F15&lt;=10.34,"III JA"))))))))</f>
        <v>I JA</v>
      </c>
      <c r="J15"/>
      <c r="K15"/>
      <c r="L15"/>
      <c r="M15"/>
      <c r="N15"/>
      <c r="O15"/>
      <c r="P15"/>
      <c r="Q15"/>
      <c r="R15"/>
      <c r="S15"/>
      <c r="T15"/>
    </row>
    <row r="16" spans="1:20" s="13" customFormat="1" ht="18.75" customHeight="1">
      <c r="A16" s="10" t="s">
        <v>51</v>
      </c>
      <c r="B16" s="174" t="s">
        <v>1005</v>
      </c>
      <c r="C16" s="175" t="s">
        <v>1006</v>
      </c>
      <c r="D16" s="179">
        <v>41598</v>
      </c>
      <c r="E16" s="136" t="s">
        <v>1002</v>
      </c>
      <c r="F16" s="282">
        <v>9.5500000000000007</v>
      </c>
      <c r="G16" s="181"/>
      <c r="H16" s="136" t="s">
        <v>238</v>
      </c>
      <c r="I16" s="279" t="str">
        <f t="shared" si="1"/>
        <v>I JA</v>
      </c>
    </row>
    <row r="17" spans="1:20" s="9" customFormat="1" ht="18.75" customHeight="1">
      <c r="A17" s="10" t="s">
        <v>54</v>
      </c>
      <c r="B17" s="174" t="s">
        <v>723</v>
      </c>
      <c r="C17" s="175" t="s">
        <v>735</v>
      </c>
      <c r="D17" s="179">
        <v>41818</v>
      </c>
      <c r="E17" s="136" t="s">
        <v>870</v>
      </c>
      <c r="F17" s="282">
        <v>9.66</v>
      </c>
      <c r="G17" s="181"/>
      <c r="H17" s="136" t="s">
        <v>885</v>
      </c>
      <c r="I17" s="279" t="str">
        <f t="shared" si="1"/>
        <v>II JA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s="13" customFormat="1" ht="18" customHeight="1">
      <c r="A18" s="10" t="s">
        <v>58</v>
      </c>
      <c r="B18" s="174" t="s">
        <v>891</v>
      </c>
      <c r="C18" s="175" t="s">
        <v>892</v>
      </c>
      <c r="D18" s="179">
        <v>41495</v>
      </c>
      <c r="E18" s="136" t="s">
        <v>870</v>
      </c>
      <c r="F18" s="282">
        <v>9.8800000000000008</v>
      </c>
      <c r="G18" s="181"/>
      <c r="H18" s="136" t="s">
        <v>885</v>
      </c>
      <c r="I18" s="279" t="str">
        <f t="shared" si="1"/>
        <v>II JA</v>
      </c>
      <c r="J18"/>
      <c r="K18"/>
      <c r="L18"/>
      <c r="M18"/>
      <c r="N18"/>
      <c r="O18"/>
      <c r="P18"/>
      <c r="Q18"/>
      <c r="R18"/>
      <c r="S18"/>
      <c r="T18"/>
    </row>
    <row r="19" spans="1:20" s="13" customFormat="1" ht="18" customHeight="1">
      <c r="A19" s="10" t="s">
        <v>64</v>
      </c>
      <c r="B19" s="174" t="s">
        <v>923</v>
      </c>
      <c r="C19" s="175" t="s">
        <v>924</v>
      </c>
      <c r="D19" s="179">
        <v>41513</v>
      </c>
      <c r="E19" s="136" t="s">
        <v>815</v>
      </c>
      <c r="F19" s="282">
        <v>9.99</v>
      </c>
      <c r="G19" s="181"/>
      <c r="H19" s="136" t="s">
        <v>63</v>
      </c>
      <c r="I19" s="279" t="str">
        <f t="shared" si="1"/>
        <v>II JA</v>
      </c>
    </row>
    <row r="20" spans="1:20" ht="16.5" customHeight="1">
      <c r="A20" s="10" t="s">
        <v>67</v>
      </c>
      <c r="B20" s="257" t="s">
        <v>218</v>
      </c>
      <c r="C20" s="258" t="s">
        <v>818</v>
      </c>
      <c r="D20" s="228">
        <v>41478</v>
      </c>
      <c r="E20" s="225" t="s">
        <v>815</v>
      </c>
      <c r="F20" s="282">
        <v>10.16</v>
      </c>
      <c r="G20" s="10"/>
      <c r="H20" s="22" t="s">
        <v>329</v>
      </c>
      <c r="I20" s="279" t="str">
        <f t="shared" si="1"/>
        <v>III JA</v>
      </c>
      <c r="J20" s="2"/>
      <c r="K20" s="2"/>
    </row>
    <row r="21" spans="1:20" s="13" customFormat="1" ht="16.5" customHeight="1">
      <c r="A21" s="10" t="s">
        <v>71</v>
      </c>
      <c r="B21" s="174" t="s">
        <v>914</v>
      </c>
      <c r="C21" s="175" t="s">
        <v>915</v>
      </c>
      <c r="D21" s="179">
        <v>41528</v>
      </c>
      <c r="E21" s="136" t="s">
        <v>815</v>
      </c>
      <c r="F21" s="282">
        <v>10.19</v>
      </c>
      <c r="G21" s="181"/>
      <c r="H21" s="136" t="s">
        <v>830</v>
      </c>
      <c r="I21" s="279" t="str">
        <f t="shared" si="1"/>
        <v>III JA</v>
      </c>
      <c r="J21"/>
      <c r="K21"/>
      <c r="L21"/>
      <c r="M21"/>
      <c r="N21"/>
      <c r="O21"/>
      <c r="P21"/>
      <c r="Q21"/>
      <c r="R21"/>
      <c r="S21"/>
      <c r="T21"/>
    </row>
    <row r="22" spans="1:20" s="13" customFormat="1" ht="15.75" customHeight="1">
      <c r="A22" s="10" t="s">
        <v>76</v>
      </c>
      <c r="B22" s="174" t="s">
        <v>192</v>
      </c>
      <c r="C22" s="175" t="s">
        <v>998</v>
      </c>
      <c r="D22" s="179">
        <v>41435</v>
      </c>
      <c r="E22" s="136" t="s">
        <v>994</v>
      </c>
      <c r="F22" s="282">
        <v>10.36</v>
      </c>
      <c r="G22" s="181"/>
      <c r="H22" s="136" t="s">
        <v>995</v>
      </c>
      <c r="I22" s="279"/>
    </row>
    <row r="23" spans="1:20" ht="17.25" customHeight="1">
      <c r="A23" s="10" t="s">
        <v>79</v>
      </c>
      <c r="B23" s="174" t="s">
        <v>336</v>
      </c>
      <c r="C23" s="175" t="s">
        <v>919</v>
      </c>
      <c r="D23" s="179">
        <v>41805</v>
      </c>
      <c r="E23" s="136" t="s">
        <v>815</v>
      </c>
      <c r="F23" s="282" t="s">
        <v>1130</v>
      </c>
      <c r="G23" s="181"/>
      <c r="H23" s="136" t="s">
        <v>830</v>
      </c>
      <c r="I23" s="279"/>
    </row>
    <row r="24" spans="1:20">
      <c r="A24" s="10" t="s">
        <v>84</v>
      </c>
      <c r="B24" s="174" t="s">
        <v>907</v>
      </c>
      <c r="C24" s="175" t="s">
        <v>908</v>
      </c>
      <c r="D24" s="179">
        <v>41941</v>
      </c>
      <c r="E24" s="136" t="s">
        <v>815</v>
      </c>
      <c r="F24" s="282" t="s">
        <v>1125</v>
      </c>
      <c r="G24" s="181"/>
      <c r="H24" s="136" t="s">
        <v>830</v>
      </c>
      <c r="I24" s="27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" customHeight="1">
      <c r="A25" s="10" t="s">
        <v>89</v>
      </c>
      <c r="B25" s="174" t="s">
        <v>909</v>
      </c>
      <c r="C25" s="175" t="s">
        <v>910</v>
      </c>
      <c r="D25" s="179">
        <v>41807</v>
      </c>
      <c r="E25" s="136" t="s">
        <v>815</v>
      </c>
      <c r="F25" s="282" t="s">
        <v>1126</v>
      </c>
      <c r="G25" s="181"/>
      <c r="H25" s="136" t="s">
        <v>830</v>
      </c>
      <c r="I25" s="279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6.5" customHeight="1">
      <c r="A26" s="10" t="s">
        <v>96</v>
      </c>
      <c r="B26" s="174" t="s">
        <v>335</v>
      </c>
      <c r="C26" s="175" t="s">
        <v>858</v>
      </c>
      <c r="D26" s="179" t="s">
        <v>859</v>
      </c>
      <c r="E26" s="136" t="s">
        <v>931</v>
      </c>
      <c r="F26" s="282" t="s">
        <v>1133</v>
      </c>
      <c r="G26" s="181"/>
      <c r="H26" s="136" t="s">
        <v>841</v>
      </c>
      <c r="I26" s="279"/>
    </row>
    <row r="27" spans="1:20" ht="16.5" customHeight="1">
      <c r="A27" s="10"/>
      <c r="B27" s="174" t="s">
        <v>192</v>
      </c>
      <c r="C27" s="175" t="s">
        <v>887</v>
      </c>
      <c r="D27" s="179">
        <v>41829</v>
      </c>
      <c r="E27" s="136" t="s">
        <v>870</v>
      </c>
      <c r="F27" s="180" t="s">
        <v>230</v>
      </c>
      <c r="G27" s="181"/>
      <c r="H27" s="136" t="s">
        <v>885</v>
      </c>
      <c r="I27" s="279"/>
    </row>
    <row r="28" spans="1:20" ht="15.6">
      <c r="A28" s="10"/>
      <c r="B28" s="174" t="s">
        <v>336</v>
      </c>
      <c r="C28" s="175" t="s">
        <v>919</v>
      </c>
      <c r="D28" s="179">
        <v>41805</v>
      </c>
      <c r="E28" s="136" t="s">
        <v>815</v>
      </c>
      <c r="F28" s="180" t="s">
        <v>230</v>
      </c>
      <c r="G28" s="181"/>
      <c r="H28" s="136" t="s">
        <v>830</v>
      </c>
      <c r="I28" s="27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0"/>
      <c r="B29" s="174" t="s">
        <v>310</v>
      </c>
      <c r="C29" s="175" t="s">
        <v>922</v>
      </c>
      <c r="D29" s="179">
        <v>41308</v>
      </c>
      <c r="E29" s="136" t="s">
        <v>815</v>
      </c>
      <c r="F29" s="180" t="s">
        <v>230</v>
      </c>
      <c r="G29" s="181"/>
      <c r="H29" s="136" t="s">
        <v>63</v>
      </c>
      <c r="I29" s="279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97"/>
    </row>
    <row r="30" spans="1:20">
      <c r="A30" s="10"/>
      <c r="B30" s="174" t="s">
        <v>989</v>
      </c>
      <c r="C30" s="175" t="s">
        <v>990</v>
      </c>
      <c r="D30" s="179" t="s">
        <v>966</v>
      </c>
      <c r="E30" s="136" t="s">
        <v>803</v>
      </c>
      <c r="F30" s="180" t="s">
        <v>230</v>
      </c>
      <c r="G30" s="181"/>
      <c r="H30" s="136" t="s">
        <v>814</v>
      </c>
      <c r="I30" s="279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>
      <c r="A31" s="10"/>
      <c r="B31" s="174" t="s">
        <v>893</v>
      </c>
      <c r="C31" s="175" t="s">
        <v>894</v>
      </c>
      <c r="D31" s="179">
        <v>41684</v>
      </c>
      <c r="E31" s="136" t="s">
        <v>870</v>
      </c>
      <c r="F31" s="180" t="s">
        <v>230</v>
      </c>
      <c r="G31" s="181"/>
      <c r="H31" s="136" t="s">
        <v>885</v>
      </c>
      <c r="I31" s="279"/>
    </row>
    <row r="32" spans="1:20">
      <c r="J32" s="57"/>
    </row>
  </sheetData>
  <sortState xmlns:xlrd2="http://schemas.microsoft.com/office/spreadsheetml/2017/richdata2" ref="A8:T13">
    <sortCondition ref="G8:G13"/>
  </sortState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rgb="FFFF0000"/>
  </sheetPr>
  <dimension ref="A1:T35"/>
  <sheetViews>
    <sheetView topLeftCell="A6" workbookViewId="0">
      <selection activeCell="H28" sqref="H28"/>
    </sheetView>
  </sheetViews>
  <sheetFormatPr defaultRowHeight="13.8"/>
  <cols>
    <col min="1" max="1" width="6.33203125" style="14" customWidth="1"/>
    <col min="2" max="2" width="8.6640625" style="14" customWidth="1"/>
    <col min="3" max="3" width="14.109375" style="13" bestFit="1" customWidth="1"/>
    <col min="4" max="4" width="11.44140625" style="144" bestFit="1" customWidth="1"/>
    <col min="5" max="5" width="15.21875" style="13" customWidth="1"/>
    <col min="6" max="6" width="9.44140625" style="122" customWidth="1"/>
    <col min="7" max="7" width="7.109375" style="130" bestFit="1" customWidth="1"/>
    <col min="8" max="8" width="25.88671875" style="17" bestFit="1" customWidth="1"/>
    <col min="9" max="9" width="11.6640625" customWidth="1"/>
    <col min="10" max="10" width="11.5546875" bestFit="1" customWidth="1"/>
    <col min="11" max="11" width="25.44140625" customWidth="1"/>
    <col min="13" max="13" width="14.5546875" customWidth="1"/>
    <col min="14" max="14" width="13.109375" customWidth="1"/>
    <col min="15" max="15" width="15.6640625" customWidth="1"/>
    <col min="18" max="18" width="14.5546875" customWidth="1"/>
  </cols>
  <sheetData>
    <row r="1" spans="1:9" s="35" customFormat="1" ht="18">
      <c r="A1" s="34"/>
      <c r="B1" s="43" t="s">
        <v>0</v>
      </c>
      <c r="C1" s="50"/>
      <c r="D1" s="138"/>
      <c r="E1" s="50"/>
      <c r="F1" s="118"/>
      <c r="G1" s="125"/>
      <c r="H1" s="34"/>
    </row>
    <row r="2" spans="1:9" s="35" customFormat="1" ht="15" customHeight="1">
      <c r="A2" s="34"/>
      <c r="D2" s="139"/>
      <c r="F2" s="119"/>
      <c r="G2" s="125"/>
      <c r="H2" s="34"/>
    </row>
    <row r="3" spans="1:9" s="35" customFormat="1" ht="17.25" customHeight="1">
      <c r="A3" s="34"/>
      <c r="D3" s="139"/>
      <c r="E3" s="40"/>
      <c r="F3" s="119"/>
      <c r="G3" s="126"/>
      <c r="H3" s="3" t="s">
        <v>836</v>
      </c>
    </row>
    <row r="4" spans="1:9" s="35" customFormat="1" ht="14.25" customHeight="1">
      <c r="A4" s="34"/>
      <c r="B4" s="36"/>
      <c r="D4" s="139"/>
      <c r="F4" s="119"/>
      <c r="G4" s="125"/>
      <c r="H4" s="34"/>
    </row>
    <row r="5" spans="1:9" s="35" customFormat="1" ht="18">
      <c r="A5" s="34"/>
      <c r="B5" s="43" t="s">
        <v>2</v>
      </c>
      <c r="C5" s="43" t="s">
        <v>3</v>
      </c>
      <c r="D5" s="140"/>
      <c r="E5" s="43" t="s">
        <v>837</v>
      </c>
      <c r="F5" s="120"/>
      <c r="G5" s="126"/>
      <c r="H5" s="34"/>
    </row>
    <row r="6" spans="1:9" s="35" customFormat="1" ht="21" customHeight="1" thickBot="1">
      <c r="A6" s="34"/>
      <c r="B6" s="34"/>
      <c r="C6" s="137" t="s">
        <v>13</v>
      </c>
      <c r="D6" s="141" t="s">
        <v>765</v>
      </c>
      <c r="F6" s="119"/>
      <c r="G6" s="125"/>
      <c r="H6" s="36" t="s">
        <v>1143</v>
      </c>
    </row>
    <row r="7" spans="1:9" s="2" customFormat="1" ht="19.5" customHeight="1">
      <c r="A7" s="62" t="s">
        <v>327</v>
      </c>
      <c r="B7" s="63" t="s">
        <v>6</v>
      </c>
      <c r="C7" s="64" t="s">
        <v>7</v>
      </c>
      <c r="D7" s="142" t="s">
        <v>8</v>
      </c>
      <c r="E7" s="65" t="s">
        <v>9</v>
      </c>
      <c r="F7" s="116" t="s">
        <v>10</v>
      </c>
      <c r="G7" s="127" t="s">
        <v>11</v>
      </c>
      <c r="H7" s="67" t="s">
        <v>12</v>
      </c>
    </row>
    <row r="8" spans="1:9" s="9" customFormat="1" ht="18" customHeight="1">
      <c r="A8" s="68" t="s">
        <v>13</v>
      </c>
      <c r="B8" s="174" t="s">
        <v>907</v>
      </c>
      <c r="C8" s="175" t="s">
        <v>908</v>
      </c>
      <c r="D8" s="179">
        <v>41941</v>
      </c>
      <c r="E8" s="136" t="s">
        <v>815</v>
      </c>
      <c r="F8" s="180" t="s">
        <v>1125</v>
      </c>
      <c r="G8" s="181"/>
      <c r="H8" s="136" t="s">
        <v>830</v>
      </c>
    </row>
    <row r="9" spans="1:9" s="9" customFormat="1" ht="18" customHeight="1">
      <c r="A9" s="68" t="s">
        <v>18</v>
      </c>
      <c r="B9" s="174" t="s">
        <v>705</v>
      </c>
      <c r="C9" s="175" t="s">
        <v>999</v>
      </c>
      <c r="D9" s="179">
        <v>41630</v>
      </c>
      <c r="E9" s="136" t="s">
        <v>994</v>
      </c>
      <c r="F9" s="180" t="s">
        <v>255</v>
      </c>
      <c r="G9" s="181"/>
      <c r="H9" s="136" t="s">
        <v>995</v>
      </c>
    </row>
    <row r="10" spans="1:9" s="13" customFormat="1" ht="18" customHeight="1">
      <c r="A10" s="68" t="s">
        <v>26</v>
      </c>
      <c r="B10" s="174" t="s">
        <v>909</v>
      </c>
      <c r="C10" s="175" t="s">
        <v>910</v>
      </c>
      <c r="D10" s="179">
        <v>41807</v>
      </c>
      <c r="E10" s="136" t="s">
        <v>815</v>
      </c>
      <c r="F10" s="180" t="s">
        <v>1126</v>
      </c>
      <c r="G10" s="181"/>
      <c r="H10" s="136" t="s">
        <v>830</v>
      </c>
    </row>
    <row r="11" spans="1:9" s="13" customFormat="1" ht="18" customHeight="1">
      <c r="A11" s="68" t="s">
        <v>30</v>
      </c>
      <c r="B11" s="174" t="s">
        <v>923</v>
      </c>
      <c r="C11" s="175" t="s">
        <v>924</v>
      </c>
      <c r="D11" s="179">
        <v>41513</v>
      </c>
      <c r="E11" s="136" t="s">
        <v>815</v>
      </c>
      <c r="F11" s="180" t="s">
        <v>1107</v>
      </c>
      <c r="G11" s="181"/>
      <c r="H11" s="136" t="s">
        <v>63</v>
      </c>
    </row>
    <row r="12" spans="1:9" s="13" customFormat="1" ht="18" customHeight="1">
      <c r="A12" s="68" t="s">
        <v>35</v>
      </c>
      <c r="B12" s="174" t="s">
        <v>709</v>
      </c>
      <c r="C12" s="175" t="s">
        <v>955</v>
      </c>
      <c r="D12" s="179">
        <v>41325</v>
      </c>
      <c r="E12" s="136" t="s">
        <v>945</v>
      </c>
      <c r="F12" s="180" t="s">
        <v>23</v>
      </c>
      <c r="G12" s="181"/>
      <c r="H12" s="136" t="s">
        <v>946</v>
      </c>
    </row>
    <row r="13" spans="1:9" s="13" customFormat="1" ht="18" customHeight="1">
      <c r="A13" s="68" t="s">
        <v>38</v>
      </c>
      <c r="B13" s="18"/>
      <c r="C13" s="18"/>
      <c r="D13" s="18"/>
      <c r="E13" s="18"/>
      <c r="F13" s="18"/>
      <c r="G13" s="18"/>
      <c r="H13" s="18"/>
    </row>
    <row r="14" spans="1:9" s="13" customFormat="1" ht="18" customHeight="1">
      <c r="A14" s="25"/>
      <c r="B14" s="24"/>
      <c r="C14" s="137" t="s">
        <v>18</v>
      </c>
      <c r="D14" s="141" t="s">
        <v>765</v>
      </c>
      <c r="E14" s="9"/>
      <c r="F14" s="117"/>
      <c r="G14" s="129"/>
      <c r="H14" s="24" t="s">
        <v>1144</v>
      </c>
    </row>
    <row r="15" spans="1:9" ht="18.75" customHeight="1">
      <c r="A15" s="10" t="s">
        <v>13</v>
      </c>
      <c r="B15" s="174" t="s">
        <v>192</v>
      </c>
      <c r="C15" s="175" t="s">
        <v>887</v>
      </c>
      <c r="D15" s="179">
        <v>41829</v>
      </c>
      <c r="E15" s="136" t="s">
        <v>870</v>
      </c>
      <c r="F15" s="180" t="s">
        <v>230</v>
      </c>
      <c r="G15" s="181"/>
      <c r="H15" s="136" t="s">
        <v>885</v>
      </c>
      <c r="I15" s="9"/>
    </row>
    <row r="16" spans="1:9" s="2" customFormat="1" ht="19.5" customHeight="1">
      <c r="A16" s="10" t="s">
        <v>18</v>
      </c>
      <c r="B16" s="174" t="s">
        <v>336</v>
      </c>
      <c r="C16" s="175" t="s">
        <v>919</v>
      </c>
      <c r="D16" s="179">
        <v>41805</v>
      </c>
      <c r="E16" s="136" t="s">
        <v>815</v>
      </c>
      <c r="F16" s="180" t="s">
        <v>230</v>
      </c>
      <c r="G16" s="181"/>
      <c r="H16" s="136" t="s">
        <v>830</v>
      </c>
    </row>
    <row r="17" spans="1:20" s="13" customFormat="1" ht="18.75" customHeight="1">
      <c r="A17" s="10" t="s">
        <v>26</v>
      </c>
      <c r="B17" s="174" t="s">
        <v>1005</v>
      </c>
      <c r="C17" s="175" t="s">
        <v>1006</v>
      </c>
      <c r="D17" s="179">
        <v>41598</v>
      </c>
      <c r="E17" s="136" t="s">
        <v>1002</v>
      </c>
      <c r="F17" s="180" t="s">
        <v>1128</v>
      </c>
      <c r="G17" s="181"/>
      <c r="H17" s="136" t="s">
        <v>238</v>
      </c>
    </row>
    <row r="18" spans="1:20" s="9" customFormat="1" ht="18.75" customHeight="1">
      <c r="A18" s="10" t="s">
        <v>30</v>
      </c>
      <c r="B18" s="174" t="s">
        <v>330</v>
      </c>
      <c r="C18" s="175" t="s">
        <v>782</v>
      </c>
      <c r="D18" s="179">
        <v>41509</v>
      </c>
      <c r="E18" s="136" t="s">
        <v>870</v>
      </c>
      <c r="F18" s="180" t="s">
        <v>1127</v>
      </c>
      <c r="G18" s="181"/>
      <c r="H18" s="136" t="s">
        <v>885</v>
      </c>
    </row>
    <row r="19" spans="1:20" s="13" customFormat="1" ht="18" customHeight="1">
      <c r="A19" s="10" t="s">
        <v>35</v>
      </c>
      <c r="B19" s="174" t="s">
        <v>192</v>
      </c>
      <c r="C19" s="175" t="s">
        <v>998</v>
      </c>
      <c r="D19" s="179">
        <v>41435</v>
      </c>
      <c r="E19" s="136" t="s">
        <v>994</v>
      </c>
      <c r="F19" s="180" t="s">
        <v>94</v>
      </c>
      <c r="G19" s="181"/>
      <c r="H19" s="136" t="s">
        <v>995</v>
      </c>
    </row>
    <row r="20" spans="1:20" s="13" customFormat="1" ht="18" customHeight="1">
      <c r="A20" s="10" t="s">
        <v>38</v>
      </c>
      <c r="B20" s="174" t="s">
        <v>310</v>
      </c>
      <c r="C20" s="175" t="s">
        <v>922</v>
      </c>
      <c r="D20" s="179">
        <v>41308</v>
      </c>
      <c r="E20" s="136" t="s">
        <v>815</v>
      </c>
      <c r="F20" s="180" t="s">
        <v>230</v>
      </c>
      <c r="G20" s="181"/>
      <c r="H20" s="136" t="s">
        <v>63</v>
      </c>
      <c r="T20" s="97"/>
    </row>
    <row r="21" spans="1:20" s="13" customFormat="1" ht="18" customHeight="1">
      <c r="C21" s="137" t="s">
        <v>26</v>
      </c>
      <c r="D21" s="141" t="s">
        <v>765</v>
      </c>
      <c r="F21" s="122"/>
      <c r="G21" s="130"/>
      <c r="H21" s="13" t="s">
        <v>1145</v>
      </c>
      <c r="T21" s="97"/>
    </row>
    <row r="22" spans="1:20" ht="16.5" customHeight="1">
      <c r="A22" s="10" t="s">
        <v>13</v>
      </c>
      <c r="B22" s="234" t="s">
        <v>342</v>
      </c>
      <c r="C22" s="267" t="s">
        <v>958</v>
      </c>
      <c r="D22" s="228">
        <v>41397</v>
      </c>
      <c r="E22" s="233" t="s">
        <v>945</v>
      </c>
      <c r="F22" s="10" t="s">
        <v>255</v>
      </c>
      <c r="G22" s="10"/>
      <c r="H22" s="22" t="s">
        <v>946</v>
      </c>
    </row>
    <row r="23" spans="1:20" s="13" customFormat="1" ht="16.5" customHeight="1">
      <c r="A23" s="10" t="s">
        <v>18</v>
      </c>
      <c r="B23" s="174" t="s">
        <v>723</v>
      </c>
      <c r="C23" s="175" t="s">
        <v>735</v>
      </c>
      <c r="D23" s="179">
        <v>41818</v>
      </c>
      <c r="E23" s="136" t="s">
        <v>870</v>
      </c>
      <c r="F23" s="180" t="s">
        <v>364</v>
      </c>
      <c r="G23" s="181"/>
      <c r="H23" s="136" t="s">
        <v>885</v>
      </c>
    </row>
    <row r="24" spans="1:20" s="13" customFormat="1" ht="15.75" customHeight="1">
      <c r="A24" s="10" t="s">
        <v>26</v>
      </c>
      <c r="B24" s="174" t="s">
        <v>989</v>
      </c>
      <c r="C24" s="175" t="s">
        <v>990</v>
      </c>
      <c r="D24" s="179" t="s">
        <v>966</v>
      </c>
      <c r="E24" s="136" t="s">
        <v>803</v>
      </c>
      <c r="F24" s="180" t="s">
        <v>230</v>
      </c>
      <c r="G24" s="181"/>
      <c r="H24" s="136" t="s">
        <v>814</v>
      </c>
    </row>
    <row r="25" spans="1:20" ht="17.25" customHeight="1">
      <c r="A25" s="10" t="s">
        <v>30</v>
      </c>
      <c r="B25" s="174" t="s">
        <v>891</v>
      </c>
      <c r="C25" s="175" t="s">
        <v>892</v>
      </c>
      <c r="D25" s="179">
        <v>41495</v>
      </c>
      <c r="E25" s="136" t="s">
        <v>870</v>
      </c>
      <c r="F25" s="180" t="s">
        <v>1093</v>
      </c>
      <c r="G25" s="181"/>
      <c r="H25" s="136" t="s">
        <v>885</v>
      </c>
    </row>
    <row r="26" spans="1:20">
      <c r="A26" s="10" t="s">
        <v>35</v>
      </c>
      <c r="B26" s="174" t="s">
        <v>709</v>
      </c>
      <c r="C26" s="175" t="s">
        <v>793</v>
      </c>
      <c r="D26" s="179">
        <v>41397</v>
      </c>
      <c r="E26" s="136" t="s">
        <v>815</v>
      </c>
      <c r="F26" s="180" t="s">
        <v>1129</v>
      </c>
      <c r="G26" s="181"/>
      <c r="H26" s="136" t="s">
        <v>63</v>
      </c>
    </row>
    <row r="27" spans="1:20" ht="15" customHeight="1">
      <c r="A27" s="10" t="s">
        <v>38</v>
      </c>
      <c r="B27" s="174" t="s">
        <v>893</v>
      </c>
      <c r="C27" s="175" t="s">
        <v>894</v>
      </c>
      <c r="D27" s="179">
        <v>41684</v>
      </c>
      <c r="E27" s="136" t="s">
        <v>870</v>
      </c>
      <c r="F27" s="180" t="s">
        <v>230</v>
      </c>
      <c r="G27" s="181"/>
      <c r="H27" s="136" t="s">
        <v>885</v>
      </c>
    </row>
    <row r="28" spans="1:20" ht="15" customHeight="1">
      <c r="C28" s="137" t="s">
        <v>30</v>
      </c>
      <c r="D28" s="141" t="s">
        <v>765</v>
      </c>
      <c r="H28" s="17" t="s">
        <v>1146</v>
      </c>
    </row>
    <row r="29" spans="1:20" ht="16.5" customHeight="1">
      <c r="A29" s="10" t="s">
        <v>13</v>
      </c>
      <c r="B29" s="174" t="s">
        <v>336</v>
      </c>
      <c r="C29" s="175" t="s">
        <v>919</v>
      </c>
      <c r="D29" s="179">
        <v>41805</v>
      </c>
      <c r="E29" s="136" t="s">
        <v>815</v>
      </c>
      <c r="F29" s="180" t="s">
        <v>1130</v>
      </c>
      <c r="G29" s="181"/>
      <c r="H29" s="136" t="s">
        <v>830</v>
      </c>
      <c r="I29" s="136"/>
    </row>
    <row r="30" spans="1:20" ht="16.5" customHeight="1">
      <c r="A30" s="10" t="s">
        <v>18</v>
      </c>
      <c r="B30" s="174" t="s">
        <v>1007</v>
      </c>
      <c r="C30" s="175" t="s">
        <v>1008</v>
      </c>
      <c r="D30" s="179">
        <v>41810</v>
      </c>
      <c r="E30" s="136" t="s">
        <v>1002</v>
      </c>
      <c r="F30" s="180" t="s">
        <v>1118</v>
      </c>
      <c r="G30" s="181"/>
      <c r="H30" s="136" t="s">
        <v>238</v>
      </c>
    </row>
    <row r="31" spans="1:20">
      <c r="A31" s="10" t="s">
        <v>26</v>
      </c>
      <c r="B31" s="174" t="s">
        <v>914</v>
      </c>
      <c r="C31" s="175" t="s">
        <v>915</v>
      </c>
      <c r="D31" s="179">
        <v>41528</v>
      </c>
      <c r="E31" s="136" t="s">
        <v>815</v>
      </c>
      <c r="F31" s="180" t="s">
        <v>1131</v>
      </c>
      <c r="G31" s="181"/>
      <c r="H31" s="136" t="s">
        <v>830</v>
      </c>
    </row>
    <row r="32" spans="1:20">
      <c r="A32" s="10" t="s">
        <v>30</v>
      </c>
      <c r="B32" s="174" t="s">
        <v>1003</v>
      </c>
      <c r="C32" s="175" t="s">
        <v>1004</v>
      </c>
      <c r="D32" s="179">
        <v>41490</v>
      </c>
      <c r="E32" s="136" t="s">
        <v>1002</v>
      </c>
      <c r="F32" s="180" t="s">
        <v>1132</v>
      </c>
      <c r="G32" s="181"/>
      <c r="H32" s="136" t="s">
        <v>238</v>
      </c>
      <c r="I32" s="13"/>
      <c r="J32" s="13"/>
      <c r="K32" s="13"/>
    </row>
    <row r="33" spans="1:11">
      <c r="A33" s="10" t="s">
        <v>35</v>
      </c>
      <c r="B33" s="174" t="s">
        <v>335</v>
      </c>
      <c r="C33" s="175" t="s">
        <v>858</v>
      </c>
      <c r="D33" s="179" t="s">
        <v>859</v>
      </c>
      <c r="E33" s="136" t="s">
        <v>931</v>
      </c>
      <c r="F33" s="180" t="s">
        <v>1133</v>
      </c>
      <c r="G33" s="181"/>
      <c r="H33" s="136" t="s">
        <v>841</v>
      </c>
    </row>
    <row r="34" spans="1:11" ht="15.6">
      <c r="A34" s="10" t="s">
        <v>38</v>
      </c>
      <c r="B34" s="257" t="s">
        <v>218</v>
      </c>
      <c r="C34" s="258" t="s">
        <v>818</v>
      </c>
      <c r="D34" s="228">
        <v>41478</v>
      </c>
      <c r="E34" s="225" t="s">
        <v>815</v>
      </c>
      <c r="F34" s="10" t="s">
        <v>1086</v>
      </c>
      <c r="G34" s="10"/>
      <c r="H34" s="22" t="s">
        <v>329</v>
      </c>
      <c r="I34" s="2"/>
      <c r="J34" s="2"/>
      <c r="K34" s="2"/>
    </row>
    <row r="35" spans="1:11">
      <c r="J35" s="57"/>
    </row>
  </sheetData>
  <phoneticPr fontId="54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81899-22AF-4B93-935D-A888C6EB5118}">
  <sheetPr>
    <tabColor rgb="FF0070C0"/>
  </sheetPr>
  <dimension ref="A1:V30"/>
  <sheetViews>
    <sheetView topLeftCell="A3" workbookViewId="0">
      <selection activeCell="C5" sqref="C5:D5"/>
    </sheetView>
  </sheetViews>
  <sheetFormatPr defaultRowHeight="13.8"/>
  <cols>
    <col min="1" max="1" width="5.6640625" style="14" customWidth="1"/>
    <col min="2" max="2" width="9.21875" style="14" customWidth="1"/>
    <col min="3" max="3" width="14" style="13" customWidth="1"/>
    <col min="4" max="4" width="13.5546875" style="162" customWidth="1"/>
    <col min="5" max="5" width="13.6640625" style="13" customWidth="1"/>
    <col min="6" max="7" width="8.88671875" style="14" customWidth="1"/>
    <col min="8" max="8" width="31.6640625" style="17" bestFit="1" customWidth="1"/>
    <col min="9" max="9" width="6.77734375" bestFit="1" customWidth="1"/>
    <col min="13" max="13" width="12" customWidth="1"/>
    <col min="14" max="14" width="14" customWidth="1"/>
    <col min="15" max="15" width="12.5546875" customWidth="1"/>
    <col min="16" max="16" width="17.88671875" customWidth="1"/>
    <col min="17" max="17" width="15.33203125" customWidth="1"/>
    <col min="19" max="19" width="16.109375" customWidth="1"/>
    <col min="20" max="20" width="25" customWidth="1"/>
    <col min="21" max="21" width="26.88671875" customWidth="1"/>
  </cols>
  <sheetData>
    <row r="1" spans="1:22" s="35" customFormat="1" ht="18">
      <c r="A1" s="34"/>
      <c r="B1" s="43" t="s">
        <v>0</v>
      </c>
      <c r="C1" s="50"/>
      <c r="D1" s="159"/>
      <c r="E1" s="50"/>
      <c r="F1" s="50"/>
      <c r="G1" s="34"/>
      <c r="H1" s="34"/>
      <c r="I1" s="34"/>
    </row>
    <row r="2" spans="1:22" s="35" customFormat="1" ht="18" customHeight="1">
      <c r="A2" s="34"/>
      <c r="D2" s="160"/>
      <c r="E2" s="40"/>
      <c r="F2" s="36"/>
      <c r="G2" s="40"/>
      <c r="H2" s="3" t="s">
        <v>836</v>
      </c>
      <c r="I2" s="34"/>
    </row>
    <row r="3" spans="1:22" s="35" customFormat="1" ht="17.25" customHeight="1">
      <c r="A3" s="34"/>
      <c r="B3" s="36"/>
      <c r="D3" s="160"/>
      <c r="G3" s="34"/>
      <c r="H3" s="34"/>
      <c r="J3" s="34"/>
    </row>
    <row r="4" spans="1:22" s="35" customFormat="1" ht="14.25" customHeight="1">
      <c r="A4" s="34"/>
      <c r="B4" s="43" t="s">
        <v>2</v>
      </c>
      <c r="C4" s="43" t="s">
        <v>348</v>
      </c>
      <c r="D4" s="161"/>
      <c r="E4" s="43" t="s">
        <v>838</v>
      </c>
      <c r="F4" s="43"/>
      <c r="G4" s="44"/>
      <c r="H4" s="34"/>
      <c r="J4" s="34"/>
    </row>
    <row r="5" spans="1:22" s="35" customFormat="1" ht="14.25" customHeight="1" thickBot="1">
      <c r="A5" s="34"/>
      <c r="B5" s="34"/>
      <c r="C5" s="137"/>
      <c r="D5" s="167"/>
      <c r="G5" s="34"/>
      <c r="H5" s="36" t="s">
        <v>1149</v>
      </c>
      <c r="I5" s="34"/>
      <c r="J5" s="34"/>
    </row>
    <row r="6" spans="1:22" s="2" customFormat="1" ht="15.75" customHeight="1">
      <c r="A6" s="62" t="s">
        <v>5</v>
      </c>
      <c r="B6" s="63" t="s">
        <v>6</v>
      </c>
      <c r="C6" s="64" t="s">
        <v>7</v>
      </c>
      <c r="D6" s="168" t="s">
        <v>8</v>
      </c>
      <c r="E6" s="65" t="s">
        <v>9</v>
      </c>
      <c r="F6" s="116" t="s">
        <v>10</v>
      </c>
      <c r="G6" s="127" t="s">
        <v>11</v>
      </c>
      <c r="H6" s="67" t="s">
        <v>12</v>
      </c>
      <c r="I6" s="142" t="s">
        <v>510</v>
      </c>
    </row>
    <row r="7" spans="1:22" ht="18" customHeight="1">
      <c r="A7" s="68" t="s">
        <v>13</v>
      </c>
      <c r="B7" s="229" t="s">
        <v>738</v>
      </c>
      <c r="C7" s="230" t="s">
        <v>739</v>
      </c>
      <c r="D7" s="228">
        <v>42417</v>
      </c>
      <c r="E7" s="225" t="s">
        <v>815</v>
      </c>
      <c r="F7" s="121" t="s">
        <v>1100</v>
      </c>
      <c r="G7" s="281">
        <v>9.0500000000000007</v>
      </c>
      <c r="H7" s="176" t="s">
        <v>63</v>
      </c>
      <c r="I7" s="279" t="str">
        <f>IF(ISBLANK(G7),"",IF(G7&lt;=7,"KSM",IF(G7&lt;=7.3,"I A",IF(G7&lt;=7.7,"II A",IF(G7&lt;=8.34,"III A",IF(G7&lt;=9.14,"I JA",IF(G7&lt;=9.64,"II JA",IF(G7&lt;=10.04,"III JA"))))))))</f>
        <v>I JA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s="9" customFormat="1" ht="18" customHeight="1">
      <c r="A8" s="68" t="s">
        <v>18</v>
      </c>
      <c r="B8" s="234" t="s">
        <v>796</v>
      </c>
      <c r="C8" s="235" t="s">
        <v>986</v>
      </c>
      <c r="D8" s="228" t="s">
        <v>987</v>
      </c>
      <c r="E8" s="236" t="s">
        <v>803</v>
      </c>
      <c r="F8" s="121" t="s">
        <v>1102</v>
      </c>
      <c r="G8" s="281">
        <v>9.6300000000000008</v>
      </c>
      <c r="H8" s="176" t="s">
        <v>759</v>
      </c>
      <c r="I8" s="279" t="str">
        <f t="shared" ref="I8:I12" si="0">IF(ISBLANK(G8),"",IF(G8&lt;=7,"KSM",IF(G8&lt;=7.3,"I A",IF(G8&lt;=7.7,"II A",IF(G8&lt;=8.34,"III A",IF(G8&lt;=9.14,"I JA",IF(G8&lt;=9.64,"II JA",IF(G8&lt;=10.04,"III JA"))))))))</f>
        <v>II JA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s="2" customFormat="1" ht="17.25" customHeight="1">
      <c r="A9" s="68" t="s">
        <v>26</v>
      </c>
      <c r="B9" s="229" t="s">
        <v>835</v>
      </c>
      <c r="C9" s="230" t="s">
        <v>846</v>
      </c>
      <c r="D9" s="228" t="s">
        <v>847</v>
      </c>
      <c r="E9" s="225" t="s">
        <v>931</v>
      </c>
      <c r="F9" s="121" t="s">
        <v>1093</v>
      </c>
      <c r="G9" s="281">
        <v>9.67</v>
      </c>
      <c r="H9" s="176" t="s">
        <v>840</v>
      </c>
      <c r="I9" s="279" t="str">
        <f t="shared" si="0"/>
        <v>III JA</v>
      </c>
      <c r="J9"/>
      <c r="K9"/>
      <c r="L9"/>
      <c r="M9"/>
      <c r="N9"/>
      <c r="O9"/>
      <c r="P9"/>
      <c r="Q9"/>
      <c r="R9"/>
      <c r="S9"/>
      <c r="T9"/>
      <c r="U9"/>
      <c r="V9"/>
    </row>
    <row r="10" spans="1:22" s="13" customFormat="1" ht="18" customHeight="1">
      <c r="A10" s="68" t="s">
        <v>30</v>
      </c>
      <c r="B10" s="234" t="s">
        <v>956</v>
      </c>
      <c r="C10" s="235" t="s">
        <v>957</v>
      </c>
      <c r="D10" s="228">
        <v>42039</v>
      </c>
      <c r="E10" s="233" t="s">
        <v>945</v>
      </c>
      <c r="F10" s="121" t="s">
        <v>1106</v>
      </c>
      <c r="G10" s="281">
        <v>9.6999999999999993</v>
      </c>
      <c r="H10" s="176" t="s">
        <v>946</v>
      </c>
      <c r="I10" s="279" t="str">
        <f t="shared" si="0"/>
        <v>III JA</v>
      </c>
      <c r="M10" s="2"/>
      <c r="N10" s="2"/>
      <c r="O10" s="2"/>
      <c r="P10" s="2"/>
      <c r="Q10" s="2"/>
      <c r="R10" s="2"/>
      <c r="S10" s="2"/>
    </row>
    <row r="11" spans="1:22" ht="19.5" customHeight="1">
      <c r="A11" s="68" t="s">
        <v>35</v>
      </c>
      <c r="B11" s="234" t="s">
        <v>1013</v>
      </c>
      <c r="C11" s="235" t="s">
        <v>1014</v>
      </c>
      <c r="D11" s="228">
        <v>42253</v>
      </c>
      <c r="E11" s="236" t="s">
        <v>1002</v>
      </c>
      <c r="F11" s="121" t="s">
        <v>1107</v>
      </c>
      <c r="G11" s="281">
        <v>9.85</v>
      </c>
      <c r="H11" s="176" t="s">
        <v>238</v>
      </c>
      <c r="I11" s="279" t="str">
        <f t="shared" si="0"/>
        <v>III JA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s="13" customFormat="1" ht="17.25" customHeight="1" thickBot="1">
      <c r="A12" s="68" t="s">
        <v>38</v>
      </c>
      <c r="B12" s="276" t="s">
        <v>796</v>
      </c>
      <c r="C12" s="270" t="s">
        <v>797</v>
      </c>
      <c r="D12" s="228">
        <v>42799</v>
      </c>
      <c r="E12" s="225" t="s">
        <v>815</v>
      </c>
      <c r="F12" s="121" t="s">
        <v>295</v>
      </c>
      <c r="G12" s="281">
        <v>9.93</v>
      </c>
      <c r="H12" s="176" t="s">
        <v>338</v>
      </c>
      <c r="I12" s="279" t="str">
        <f t="shared" si="0"/>
        <v>III JA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134"/>
      <c r="U12" s="134"/>
      <c r="V12" s="9"/>
    </row>
    <row r="13" spans="1:22" s="2" customFormat="1" ht="15.75" customHeight="1">
      <c r="A13" s="62" t="s">
        <v>5</v>
      </c>
      <c r="B13" s="63" t="s">
        <v>6</v>
      </c>
      <c r="C13" s="64" t="s">
        <v>7</v>
      </c>
      <c r="D13" s="168" t="s">
        <v>8</v>
      </c>
      <c r="E13" s="65" t="s">
        <v>9</v>
      </c>
      <c r="F13" s="116" t="s">
        <v>10</v>
      </c>
      <c r="G13" s="127" t="s">
        <v>11</v>
      </c>
      <c r="H13" s="67" t="s">
        <v>12</v>
      </c>
    </row>
    <row r="14" spans="1:22" s="13" customFormat="1" ht="18" customHeight="1">
      <c r="A14" s="68" t="s">
        <v>46</v>
      </c>
      <c r="B14" s="229" t="s">
        <v>770</v>
      </c>
      <c r="C14" s="230" t="s">
        <v>771</v>
      </c>
      <c r="D14" s="228" t="s">
        <v>772</v>
      </c>
      <c r="E14" s="225" t="s">
        <v>931</v>
      </c>
      <c r="F14" s="282">
        <v>10.06</v>
      </c>
      <c r="G14" s="181"/>
      <c r="H14" s="176" t="s">
        <v>841</v>
      </c>
      <c r="I14" s="279" t="b">
        <f>IF(ISBLANK(F14),"",IF(F14&lt;=7,"KSM",IF(F14&lt;=7.3,"I A",IF(F14&lt;=7.7,"II A",IF(F14&lt;=8.34,"III A",IF(F14&lt;=9.14,"I JA",IF(F14&lt;=9.64,"II JA",IF(F14&lt;=10.04,"III JA"))))))))</f>
        <v>0</v>
      </c>
      <c r="T14" s="134"/>
      <c r="U14" s="134"/>
    </row>
    <row r="15" spans="1:22" s="13" customFormat="1" ht="18" customHeight="1">
      <c r="A15" s="68" t="s">
        <v>51</v>
      </c>
      <c r="B15" s="234" t="s">
        <v>1011</v>
      </c>
      <c r="C15" s="235" t="s">
        <v>1012</v>
      </c>
      <c r="D15" s="228">
        <v>42226</v>
      </c>
      <c r="E15" s="236" t="s">
        <v>1002</v>
      </c>
      <c r="F15" s="282">
        <v>10.119999999999999</v>
      </c>
      <c r="G15" s="181"/>
      <c r="H15" s="176" t="s">
        <v>238</v>
      </c>
      <c r="I15" s="279"/>
    </row>
    <row r="16" spans="1:22" ht="18" customHeight="1">
      <c r="A16" s="68" t="s">
        <v>54</v>
      </c>
      <c r="B16" s="229" t="s">
        <v>770</v>
      </c>
      <c r="C16" s="230" t="s">
        <v>913</v>
      </c>
      <c r="D16" s="228">
        <v>42166</v>
      </c>
      <c r="E16" s="225" t="s">
        <v>815</v>
      </c>
      <c r="F16" s="282" t="s">
        <v>62</v>
      </c>
      <c r="G16" s="181"/>
      <c r="H16" s="176" t="s">
        <v>830</v>
      </c>
      <c r="I16" s="279"/>
      <c r="J16" s="9"/>
      <c r="K16" s="9"/>
      <c r="L16" s="9"/>
      <c r="T16" s="9"/>
      <c r="U16" s="9"/>
      <c r="V16" s="9"/>
    </row>
    <row r="17" spans="1:22" s="13" customFormat="1" ht="18" customHeight="1">
      <c r="A17" s="68" t="s">
        <v>58</v>
      </c>
      <c r="B17" s="234" t="s">
        <v>832</v>
      </c>
      <c r="C17" s="235" t="s">
        <v>963</v>
      </c>
      <c r="D17" s="228" t="s">
        <v>964</v>
      </c>
      <c r="E17" s="233" t="s">
        <v>945</v>
      </c>
      <c r="F17" s="282" t="s">
        <v>1104</v>
      </c>
      <c r="G17" s="181"/>
      <c r="H17" s="176" t="s">
        <v>946</v>
      </c>
      <c r="I17" s="279"/>
    </row>
    <row r="18" spans="1:22" s="13" customFormat="1" ht="18.75" customHeight="1">
      <c r="A18" s="68" t="s">
        <v>64</v>
      </c>
      <c r="B18" s="229" t="s">
        <v>851</v>
      </c>
      <c r="C18" s="230" t="s">
        <v>852</v>
      </c>
      <c r="D18" s="228" t="s">
        <v>853</v>
      </c>
      <c r="E18" s="225" t="s">
        <v>931</v>
      </c>
      <c r="F18" s="282" t="s">
        <v>1108</v>
      </c>
      <c r="G18" s="181"/>
      <c r="H18" s="176" t="s">
        <v>841</v>
      </c>
      <c r="I18" s="279"/>
      <c r="M18" s="2"/>
      <c r="N18" s="2"/>
      <c r="O18" s="2"/>
      <c r="P18" s="2"/>
      <c r="Q18" s="2"/>
      <c r="R18" s="2"/>
      <c r="S18" s="2"/>
    </row>
    <row r="19" spans="1:22" ht="18.75" customHeight="1">
      <c r="A19" s="68" t="s">
        <v>67</v>
      </c>
      <c r="B19" s="229" t="s">
        <v>842</v>
      </c>
      <c r="C19" s="230" t="s">
        <v>843</v>
      </c>
      <c r="D19" s="228" t="s">
        <v>844</v>
      </c>
      <c r="E19" s="225" t="s">
        <v>931</v>
      </c>
      <c r="F19" s="282" t="s">
        <v>1085</v>
      </c>
      <c r="G19" s="181"/>
      <c r="H19" s="176" t="s">
        <v>840</v>
      </c>
      <c r="I19" s="279"/>
      <c r="J19" s="2"/>
      <c r="K19" s="2"/>
      <c r="L19" s="2"/>
      <c r="M19" s="9"/>
      <c r="N19" s="9"/>
      <c r="O19" s="9"/>
      <c r="P19" s="9"/>
      <c r="Q19" s="9"/>
      <c r="R19" s="9"/>
      <c r="S19" s="9"/>
      <c r="T19" s="9"/>
      <c r="V19" s="2"/>
    </row>
    <row r="20" spans="1:22" s="9" customFormat="1" ht="18" customHeight="1">
      <c r="A20" s="68" t="s">
        <v>71</v>
      </c>
      <c r="B20" s="229" t="s">
        <v>391</v>
      </c>
      <c r="C20" s="230" t="s">
        <v>925</v>
      </c>
      <c r="D20" s="228">
        <v>42552</v>
      </c>
      <c r="E20" s="225" t="s">
        <v>815</v>
      </c>
      <c r="F20" s="282" t="s">
        <v>114</v>
      </c>
      <c r="G20" s="181"/>
      <c r="H20" s="176" t="s">
        <v>63</v>
      </c>
      <c r="I20" s="279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4"/>
      <c r="U20" s="134"/>
      <c r="V20" s="13"/>
    </row>
    <row r="21" spans="1:22" s="13" customFormat="1" ht="15.75" customHeight="1">
      <c r="A21" s="68" t="s">
        <v>76</v>
      </c>
      <c r="B21" s="229" t="s">
        <v>773</v>
      </c>
      <c r="C21" s="230" t="s">
        <v>845</v>
      </c>
      <c r="D21" s="228" t="s">
        <v>774</v>
      </c>
      <c r="E21" s="225" t="s">
        <v>931</v>
      </c>
      <c r="F21" s="282" t="s">
        <v>414</v>
      </c>
      <c r="G21" s="181"/>
      <c r="H21" s="176" t="s">
        <v>841</v>
      </c>
      <c r="I21" s="279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s="13" customFormat="1" ht="18" customHeight="1">
      <c r="A22" s="68" t="s">
        <v>79</v>
      </c>
      <c r="B22" s="229" t="s">
        <v>676</v>
      </c>
      <c r="C22" s="230" t="s">
        <v>902</v>
      </c>
      <c r="D22" s="228">
        <v>42312</v>
      </c>
      <c r="E22" s="225" t="s">
        <v>815</v>
      </c>
      <c r="F22" s="282" t="s">
        <v>1103</v>
      </c>
      <c r="G22" s="181"/>
      <c r="H22" s="176" t="s">
        <v>329</v>
      </c>
      <c r="I22" s="279"/>
    </row>
    <row r="23" spans="1:22" s="2" customFormat="1" ht="15.75" customHeight="1">
      <c r="A23" s="68" t="s">
        <v>84</v>
      </c>
      <c r="B23" s="245" t="s">
        <v>1047</v>
      </c>
      <c r="C23" s="252" t="s">
        <v>1048</v>
      </c>
      <c r="D23" s="253">
        <v>42429</v>
      </c>
      <c r="E23" s="182" t="s">
        <v>815</v>
      </c>
      <c r="F23" s="282" t="s">
        <v>1101</v>
      </c>
      <c r="G23" s="181"/>
      <c r="H23" s="176" t="s">
        <v>1049</v>
      </c>
      <c r="I23" s="279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s="13" customFormat="1" ht="18" customHeight="1">
      <c r="A24" s="68" t="s">
        <v>89</v>
      </c>
      <c r="B24" s="229" t="s">
        <v>503</v>
      </c>
      <c r="C24" s="230" t="s">
        <v>516</v>
      </c>
      <c r="D24" s="228">
        <v>42612</v>
      </c>
      <c r="E24" s="225" t="s">
        <v>815</v>
      </c>
      <c r="F24" s="282" t="s">
        <v>1099</v>
      </c>
      <c r="G24" s="181"/>
      <c r="H24" s="176" t="s">
        <v>830</v>
      </c>
      <c r="I24" s="279"/>
      <c r="M24" s="2"/>
      <c r="N24" s="2"/>
      <c r="O24" s="2"/>
      <c r="P24" s="2"/>
      <c r="Q24" s="2"/>
      <c r="R24" s="2"/>
      <c r="S24" s="2"/>
      <c r="T24" s="2"/>
    </row>
    <row r="25" spans="1:22" s="13" customFormat="1" ht="15.75" customHeight="1">
      <c r="A25" s="68" t="s">
        <v>96</v>
      </c>
      <c r="B25" s="229" t="s">
        <v>835</v>
      </c>
      <c r="C25" s="230" t="s">
        <v>739</v>
      </c>
      <c r="D25" s="228">
        <v>43927</v>
      </c>
      <c r="E25" s="225" t="s">
        <v>815</v>
      </c>
      <c r="F25" s="282" t="s">
        <v>1098</v>
      </c>
      <c r="G25" s="181"/>
      <c r="H25" s="176" t="s">
        <v>63</v>
      </c>
      <c r="I25" s="279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s="13" customFormat="1" ht="18" customHeight="1">
      <c r="A26" s="68" t="s">
        <v>99</v>
      </c>
      <c r="B26" s="229" t="s">
        <v>439</v>
      </c>
      <c r="C26" s="230" t="s">
        <v>903</v>
      </c>
      <c r="D26" s="228">
        <v>42211</v>
      </c>
      <c r="E26" s="225" t="s">
        <v>815</v>
      </c>
      <c r="F26" s="282" t="s">
        <v>1105</v>
      </c>
      <c r="G26" s="181"/>
      <c r="H26" s="176" t="s">
        <v>329</v>
      </c>
      <c r="I26" s="27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s="2" customFormat="1" ht="15.75" customHeight="1">
      <c r="A27" s="68"/>
      <c r="B27" s="229" t="s">
        <v>738</v>
      </c>
      <c r="C27" s="230" t="s">
        <v>739</v>
      </c>
      <c r="D27" s="228">
        <v>42417</v>
      </c>
      <c r="E27" s="225" t="s">
        <v>815</v>
      </c>
      <c r="F27" s="282" t="s">
        <v>230</v>
      </c>
      <c r="G27" s="181"/>
      <c r="H27" s="176" t="s">
        <v>63</v>
      </c>
      <c r="I27" s="279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s="13" customFormat="1" ht="18" customHeight="1">
      <c r="A28" s="68"/>
      <c r="B28" s="229" t="s">
        <v>336</v>
      </c>
      <c r="C28" s="230" t="s">
        <v>890</v>
      </c>
      <c r="D28" s="228">
        <v>42166</v>
      </c>
      <c r="E28" s="225" t="s">
        <v>870</v>
      </c>
      <c r="F28" s="282" t="s">
        <v>230</v>
      </c>
      <c r="G28" s="181"/>
      <c r="H28" s="176" t="s">
        <v>885</v>
      </c>
      <c r="I28" s="279"/>
      <c r="M28" s="2"/>
      <c r="N28" s="2"/>
      <c r="O28" s="2"/>
      <c r="P28" s="2"/>
      <c r="Q28" s="2"/>
      <c r="R28" s="2"/>
      <c r="S28" s="2"/>
    </row>
    <row r="29" spans="1:22" s="13" customFormat="1" ht="18" customHeight="1">
      <c r="A29" s="68"/>
      <c r="B29" s="275"/>
      <c r="C29" s="271"/>
      <c r="D29" s="18"/>
      <c r="E29" s="18"/>
      <c r="F29" s="18"/>
      <c r="G29" s="18"/>
      <c r="H29" s="18"/>
      <c r="I29" s="279" t="str">
        <f t="shared" ref="I29" si="1">IF(ISBLANK(F29),"",IF(F29&lt;=7,"KSM",IF(F29&lt;=7.3,"I A",IF(F29&lt;=7.7,"II A",IF(F29&lt;=8.34,"III A",IF(F29&lt;=9.14,"I JA",IF(F29&lt;=9.64,"II JA",IF(F29&lt;=10.04,"III JA"))))))))</f>
        <v/>
      </c>
      <c r="J29" s="2"/>
      <c r="K29" s="2"/>
      <c r="L29" s="2"/>
      <c r="T29" s="2"/>
      <c r="U29" s="2"/>
      <c r="V29" s="2"/>
    </row>
    <row r="30" spans="1:22" ht="16.5" customHeight="1">
      <c r="C30" s="137"/>
      <c r="D30" s="167"/>
    </row>
  </sheetData>
  <sortState xmlns:xlrd2="http://schemas.microsoft.com/office/spreadsheetml/2017/richdata2" ref="A7:V12">
    <sortCondition ref="G7:G12"/>
  </sortState>
  <pageMargins left="0.55118110236220474" right="0.15748031496062992" top="0.59055118110236227" bottom="0.19685039370078741" header="0.51181102362204722" footer="0.51181102362204722"/>
  <pageSetup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4">
    <tabColor rgb="FF0070C0"/>
  </sheetPr>
  <dimension ref="A1:V34"/>
  <sheetViews>
    <sheetView topLeftCell="A7" workbookViewId="0">
      <selection activeCell="H27" sqref="H27"/>
    </sheetView>
  </sheetViews>
  <sheetFormatPr defaultRowHeight="13.8"/>
  <cols>
    <col min="1" max="1" width="5.6640625" style="14" customWidth="1"/>
    <col min="2" max="2" width="9.21875" style="14" customWidth="1"/>
    <col min="3" max="3" width="14" style="13" customWidth="1"/>
    <col min="4" max="4" width="13.5546875" style="162" customWidth="1"/>
    <col min="5" max="5" width="13.6640625" style="13" customWidth="1"/>
    <col min="6" max="7" width="8.88671875" style="14" customWidth="1"/>
    <col min="8" max="8" width="31.6640625" style="17" bestFit="1" customWidth="1"/>
    <col min="13" max="13" width="12" customWidth="1"/>
    <col min="14" max="14" width="14" customWidth="1"/>
    <col min="15" max="15" width="12.5546875" customWidth="1"/>
    <col min="16" max="16" width="17.88671875" customWidth="1"/>
    <col min="17" max="17" width="15.33203125" customWidth="1"/>
    <col min="19" max="19" width="16.109375" customWidth="1"/>
    <col min="20" max="20" width="25" customWidth="1"/>
    <col min="21" max="21" width="26.88671875" customWidth="1"/>
  </cols>
  <sheetData>
    <row r="1" spans="1:22" s="35" customFormat="1" ht="18">
      <c r="A1" s="34"/>
      <c r="B1" s="43" t="s">
        <v>0</v>
      </c>
      <c r="C1" s="50"/>
      <c r="D1" s="159"/>
      <c r="E1" s="50"/>
      <c r="F1" s="50"/>
      <c r="G1" s="34"/>
      <c r="H1" s="34"/>
      <c r="I1" s="34"/>
    </row>
    <row r="2" spans="1:22" s="35" customFormat="1" ht="18" customHeight="1">
      <c r="A2" s="34"/>
      <c r="D2" s="160"/>
      <c r="E2" s="40"/>
      <c r="F2" s="36"/>
      <c r="G2" s="40"/>
      <c r="H2" s="3" t="s">
        <v>836</v>
      </c>
      <c r="I2" s="34"/>
    </row>
    <row r="3" spans="1:22" s="35" customFormat="1" ht="17.25" customHeight="1">
      <c r="A3" s="34"/>
      <c r="B3" s="36"/>
      <c r="D3" s="160"/>
      <c r="G3" s="34"/>
      <c r="H3" s="34"/>
      <c r="J3" s="34"/>
    </row>
    <row r="4" spans="1:22" s="35" customFormat="1" ht="14.25" customHeight="1">
      <c r="A4" s="34"/>
      <c r="B4" s="43" t="s">
        <v>2</v>
      </c>
      <c r="C4" s="43" t="s">
        <v>348</v>
      </c>
      <c r="D4" s="161"/>
      <c r="E4" s="43" t="s">
        <v>838</v>
      </c>
      <c r="F4" s="43"/>
      <c r="G4" s="44"/>
      <c r="H4" s="34"/>
      <c r="J4" s="34"/>
    </row>
    <row r="5" spans="1:22" s="35" customFormat="1" ht="14.25" customHeight="1" thickBot="1">
      <c r="A5" s="34"/>
      <c r="B5" s="34"/>
      <c r="C5" s="137" t="s">
        <v>13</v>
      </c>
      <c r="D5" s="167" t="s">
        <v>765</v>
      </c>
      <c r="G5" s="34"/>
      <c r="H5" s="36" t="s">
        <v>1139</v>
      </c>
      <c r="I5" s="34"/>
      <c r="J5" s="34"/>
    </row>
    <row r="6" spans="1:22" s="2" customFormat="1" ht="15.75" customHeight="1">
      <c r="A6" s="62" t="s">
        <v>327</v>
      </c>
      <c r="B6" s="63" t="s">
        <v>6</v>
      </c>
      <c r="C6" s="64" t="s">
        <v>7</v>
      </c>
      <c r="D6" s="168" t="s">
        <v>8</v>
      </c>
      <c r="E6" s="65" t="s">
        <v>9</v>
      </c>
      <c r="F6" s="116" t="s">
        <v>10</v>
      </c>
      <c r="G6" s="127" t="s">
        <v>11</v>
      </c>
      <c r="H6" s="67" t="s">
        <v>12</v>
      </c>
    </row>
    <row r="7" spans="1:22" ht="18" customHeight="1">
      <c r="A7" s="68" t="s">
        <v>13</v>
      </c>
      <c r="B7" s="229" t="s">
        <v>835</v>
      </c>
      <c r="C7" s="230" t="s">
        <v>739</v>
      </c>
      <c r="D7" s="228">
        <v>43927</v>
      </c>
      <c r="E7" s="225" t="s">
        <v>815</v>
      </c>
      <c r="F7" s="121" t="s">
        <v>1098</v>
      </c>
      <c r="G7" s="181"/>
      <c r="H7" s="176" t="s">
        <v>63</v>
      </c>
    </row>
    <row r="8" spans="1:22" s="9" customFormat="1" ht="18" customHeight="1">
      <c r="A8" s="68" t="s">
        <v>18</v>
      </c>
      <c r="B8" s="229" t="s">
        <v>842</v>
      </c>
      <c r="C8" s="230" t="s">
        <v>843</v>
      </c>
      <c r="D8" s="228" t="s">
        <v>844</v>
      </c>
      <c r="E8" s="225" t="s">
        <v>931</v>
      </c>
      <c r="F8" s="121" t="s">
        <v>1085</v>
      </c>
      <c r="G8" s="181"/>
      <c r="H8" s="176" t="s">
        <v>840</v>
      </c>
      <c r="I8" s="2"/>
      <c r="J8" s="2"/>
      <c r="K8" s="2"/>
      <c r="L8" s="2"/>
      <c r="U8"/>
      <c r="V8" s="2"/>
    </row>
    <row r="9" spans="1:22" s="2" customFormat="1" ht="17.25" customHeight="1">
      <c r="A9" s="68" t="s">
        <v>26</v>
      </c>
      <c r="B9" s="229" t="s">
        <v>503</v>
      </c>
      <c r="C9" s="230" t="s">
        <v>516</v>
      </c>
      <c r="D9" s="228">
        <v>42612</v>
      </c>
      <c r="E9" s="225" t="s">
        <v>815</v>
      </c>
      <c r="F9" s="121" t="s">
        <v>1099</v>
      </c>
      <c r="G9" s="181"/>
      <c r="H9" s="176" t="s">
        <v>830</v>
      </c>
      <c r="I9" s="13"/>
      <c r="J9" s="13"/>
      <c r="K9" s="13"/>
      <c r="L9" s="13"/>
      <c r="U9" s="13"/>
      <c r="V9" s="13"/>
    </row>
    <row r="10" spans="1:22" s="13" customFormat="1" ht="18" customHeight="1">
      <c r="A10" s="68" t="s">
        <v>30</v>
      </c>
      <c r="B10" s="229" t="s">
        <v>738</v>
      </c>
      <c r="C10" s="230" t="s">
        <v>739</v>
      </c>
      <c r="D10" s="228">
        <v>42417</v>
      </c>
      <c r="E10" s="225" t="s">
        <v>815</v>
      </c>
      <c r="F10" s="121" t="s">
        <v>1100</v>
      </c>
      <c r="G10" s="181"/>
      <c r="H10" s="176" t="s">
        <v>63</v>
      </c>
    </row>
    <row r="11" spans="1:22" ht="19.5" customHeight="1">
      <c r="A11" s="68" t="s">
        <v>35</v>
      </c>
      <c r="B11" s="229" t="s">
        <v>770</v>
      </c>
      <c r="C11" s="230" t="s">
        <v>913</v>
      </c>
      <c r="D11" s="228">
        <v>42166</v>
      </c>
      <c r="E11" s="225" t="s">
        <v>815</v>
      </c>
      <c r="F11" s="121" t="s">
        <v>62</v>
      </c>
      <c r="G11" s="181"/>
      <c r="H11" s="176" t="s">
        <v>830</v>
      </c>
      <c r="I11" s="9"/>
      <c r="J11" s="9"/>
      <c r="K11" s="9"/>
      <c r="L11" s="9"/>
      <c r="T11" s="9"/>
      <c r="U11" s="9"/>
      <c r="V11" s="9"/>
    </row>
    <row r="12" spans="1:22" s="13" customFormat="1" ht="17.25" customHeight="1">
      <c r="A12" s="68" t="s">
        <v>38</v>
      </c>
      <c r="B12" s="18"/>
      <c r="C12" s="18"/>
      <c r="D12" s="18"/>
      <c r="E12" s="18"/>
      <c r="F12" s="18"/>
      <c r="G12" s="18"/>
      <c r="H12" s="18"/>
      <c r="I12" s="2"/>
      <c r="J12" s="2"/>
      <c r="K12" s="2"/>
      <c r="L12" s="2"/>
      <c r="T12" s="2"/>
      <c r="U12" s="2"/>
      <c r="V12" s="2"/>
    </row>
    <row r="13" spans="1:22" s="2" customFormat="1" ht="15.75" customHeight="1">
      <c r="A13" s="25"/>
      <c r="B13" s="24"/>
      <c r="C13" s="137" t="s">
        <v>18</v>
      </c>
      <c r="D13" s="167" t="s">
        <v>765</v>
      </c>
      <c r="E13" s="9"/>
      <c r="F13" s="25"/>
      <c r="G13" s="25"/>
      <c r="H13" s="24" t="s">
        <v>1140</v>
      </c>
    </row>
    <row r="14" spans="1:22" s="13" customFormat="1" ht="18" customHeight="1">
      <c r="A14" s="68" t="s">
        <v>13</v>
      </c>
      <c r="B14" s="245" t="s">
        <v>1047</v>
      </c>
      <c r="C14" s="252" t="s">
        <v>1048</v>
      </c>
      <c r="D14" s="253">
        <v>42429</v>
      </c>
      <c r="E14" s="182" t="s">
        <v>815</v>
      </c>
      <c r="F14" s="121" t="s">
        <v>1101</v>
      </c>
      <c r="G14" s="181"/>
      <c r="H14" s="176" t="s">
        <v>1049</v>
      </c>
    </row>
    <row r="15" spans="1:22" s="13" customFormat="1" ht="18" customHeight="1">
      <c r="A15" s="68" t="s">
        <v>18</v>
      </c>
      <c r="B15" s="234" t="s">
        <v>796</v>
      </c>
      <c r="C15" s="235" t="s">
        <v>986</v>
      </c>
      <c r="D15" s="228" t="s">
        <v>987</v>
      </c>
      <c r="E15" s="236" t="s">
        <v>803</v>
      </c>
      <c r="F15" s="121" t="s">
        <v>1102</v>
      </c>
      <c r="G15" s="181"/>
      <c r="H15" s="176" t="s">
        <v>759</v>
      </c>
    </row>
    <row r="16" spans="1:22" ht="18" customHeight="1">
      <c r="A16" s="68" t="s">
        <v>26</v>
      </c>
      <c r="B16" s="229" t="s">
        <v>773</v>
      </c>
      <c r="C16" s="230" t="s">
        <v>845</v>
      </c>
      <c r="D16" s="228" t="s">
        <v>774</v>
      </c>
      <c r="E16" s="225" t="s">
        <v>931</v>
      </c>
      <c r="F16" s="121" t="s">
        <v>414</v>
      </c>
      <c r="G16" s="181"/>
      <c r="H16" s="176" t="s">
        <v>841</v>
      </c>
    </row>
    <row r="17" spans="1:21" s="13" customFormat="1" ht="18" customHeight="1">
      <c r="A17" s="68" t="s">
        <v>30</v>
      </c>
      <c r="B17" s="229" t="s">
        <v>676</v>
      </c>
      <c r="C17" s="230" t="s">
        <v>902</v>
      </c>
      <c r="D17" s="228">
        <v>42312</v>
      </c>
      <c r="E17" s="225" t="s">
        <v>815</v>
      </c>
      <c r="F17" s="121" t="s">
        <v>1103</v>
      </c>
      <c r="G17" s="181"/>
      <c r="H17" s="176" t="s">
        <v>329</v>
      </c>
    </row>
    <row r="18" spans="1:21" s="13" customFormat="1" ht="18.75" customHeight="1">
      <c r="A18" s="68" t="s">
        <v>35</v>
      </c>
      <c r="B18" s="234" t="s">
        <v>1011</v>
      </c>
      <c r="C18" s="235" t="s">
        <v>1012</v>
      </c>
      <c r="D18" s="228">
        <v>42226</v>
      </c>
      <c r="E18" s="236" t="s">
        <v>1002</v>
      </c>
      <c r="F18" s="121" t="s">
        <v>1089</v>
      </c>
      <c r="G18" s="181"/>
      <c r="H18" s="176" t="s">
        <v>238</v>
      </c>
    </row>
    <row r="19" spans="1:21" ht="18.75" customHeight="1">
      <c r="A19" s="68" t="s">
        <v>38</v>
      </c>
      <c r="B19" s="229" t="s">
        <v>835</v>
      </c>
      <c r="C19" s="230" t="s">
        <v>846</v>
      </c>
      <c r="D19" s="228" t="s">
        <v>847</v>
      </c>
      <c r="E19" s="225" t="s">
        <v>931</v>
      </c>
      <c r="F19" s="121" t="s">
        <v>1093</v>
      </c>
      <c r="G19" s="181"/>
      <c r="H19" s="176" t="s">
        <v>840</v>
      </c>
    </row>
    <row r="20" spans="1:21" ht="16.5" customHeight="1">
      <c r="C20" s="137" t="s">
        <v>26</v>
      </c>
      <c r="D20" s="167" t="s">
        <v>765</v>
      </c>
      <c r="H20" s="17" t="s">
        <v>1141</v>
      </c>
    </row>
    <row r="21" spans="1:21" s="9" customFormat="1" ht="18" customHeight="1">
      <c r="A21" s="68" t="s">
        <v>13</v>
      </c>
      <c r="B21" s="229" t="s">
        <v>796</v>
      </c>
      <c r="C21" s="230" t="s">
        <v>797</v>
      </c>
      <c r="D21" s="228">
        <v>42799</v>
      </c>
      <c r="E21" s="225" t="s">
        <v>815</v>
      </c>
      <c r="F21" s="121" t="s">
        <v>295</v>
      </c>
      <c r="G21" s="181"/>
      <c r="H21" s="176" t="s">
        <v>338</v>
      </c>
      <c r="T21" s="134"/>
      <c r="U21" s="134"/>
    </row>
    <row r="22" spans="1:21" s="13" customFormat="1" ht="15.75" customHeight="1">
      <c r="A22" s="68" t="s">
        <v>18</v>
      </c>
      <c r="B22" s="229" t="s">
        <v>391</v>
      </c>
      <c r="C22" s="230" t="s">
        <v>925</v>
      </c>
      <c r="D22" s="228">
        <v>42552</v>
      </c>
      <c r="E22" s="225" t="s">
        <v>815</v>
      </c>
      <c r="F22" s="121" t="s">
        <v>114</v>
      </c>
      <c r="G22" s="181"/>
      <c r="H22" s="176" t="s">
        <v>63</v>
      </c>
      <c r="T22" s="134"/>
      <c r="U22" s="134"/>
    </row>
    <row r="23" spans="1:21" s="13" customFormat="1" ht="18" customHeight="1">
      <c r="A23" s="68" t="s">
        <v>26</v>
      </c>
      <c r="B23" s="234" t="s">
        <v>832</v>
      </c>
      <c r="C23" s="235" t="s">
        <v>963</v>
      </c>
      <c r="D23" s="228" t="s">
        <v>964</v>
      </c>
      <c r="E23" s="233" t="s">
        <v>945</v>
      </c>
      <c r="F23" s="121" t="s">
        <v>1104</v>
      </c>
      <c r="G23" s="181"/>
      <c r="H23" s="176" t="s">
        <v>946</v>
      </c>
    </row>
    <row r="24" spans="1:21" s="2" customFormat="1" ht="15.75" customHeight="1">
      <c r="A24" s="68" t="s">
        <v>30</v>
      </c>
      <c r="B24" s="229" t="s">
        <v>439</v>
      </c>
      <c r="C24" s="230" t="s">
        <v>903</v>
      </c>
      <c r="D24" s="228">
        <v>42211</v>
      </c>
      <c r="E24" s="225" t="s">
        <v>815</v>
      </c>
      <c r="F24" s="121" t="s">
        <v>1105</v>
      </c>
      <c r="G24" s="181"/>
      <c r="H24" s="176" t="s">
        <v>329</v>
      </c>
    </row>
    <row r="25" spans="1:21" s="13" customFormat="1" ht="18" customHeight="1">
      <c r="A25" s="68" t="s">
        <v>35</v>
      </c>
      <c r="B25" s="234" t="s">
        <v>956</v>
      </c>
      <c r="C25" s="235" t="s">
        <v>957</v>
      </c>
      <c r="D25" s="228">
        <v>42039</v>
      </c>
      <c r="E25" s="233" t="s">
        <v>945</v>
      </c>
      <c r="F25" s="121" t="s">
        <v>1106</v>
      </c>
      <c r="G25" s="181"/>
      <c r="H25" s="176" t="s">
        <v>946</v>
      </c>
      <c r="M25" s="2"/>
      <c r="N25" s="2"/>
      <c r="O25" s="2"/>
      <c r="P25" s="2"/>
      <c r="Q25" s="2"/>
      <c r="R25" s="2"/>
      <c r="S25" s="2"/>
    </row>
    <row r="26" spans="1:21" s="13" customFormat="1" ht="18" customHeight="1">
      <c r="A26" s="68" t="s">
        <v>38</v>
      </c>
      <c r="B26" s="174"/>
      <c r="C26" s="175"/>
      <c r="D26" s="177"/>
      <c r="E26" s="182"/>
      <c r="F26" s="121"/>
      <c r="G26" s="181"/>
      <c r="H26" s="176"/>
      <c r="M26" s="2"/>
      <c r="N26" s="2"/>
      <c r="O26" s="2"/>
      <c r="P26" s="2"/>
      <c r="Q26" s="2"/>
      <c r="R26" s="2"/>
      <c r="S26" s="2"/>
    </row>
    <row r="27" spans="1:21" ht="16.5" customHeight="1">
      <c r="C27" s="137" t="s">
        <v>30</v>
      </c>
      <c r="D27" s="167" t="s">
        <v>765</v>
      </c>
      <c r="H27" s="17" t="s">
        <v>1141</v>
      </c>
    </row>
    <row r="28" spans="1:21" s="9" customFormat="1" ht="18" customHeight="1">
      <c r="A28" s="68" t="s">
        <v>13</v>
      </c>
      <c r="B28" s="174"/>
      <c r="C28" s="175"/>
      <c r="D28" s="177"/>
      <c r="E28" s="182"/>
      <c r="F28" s="121"/>
      <c r="G28" s="181"/>
      <c r="H28" s="176"/>
      <c r="T28" s="134"/>
      <c r="U28" s="134"/>
    </row>
    <row r="29" spans="1:21" s="13" customFormat="1" ht="15.75" customHeight="1">
      <c r="A29" s="68" t="s">
        <v>18</v>
      </c>
      <c r="B29" s="229" t="s">
        <v>770</v>
      </c>
      <c r="C29" s="230" t="s">
        <v>771</v>
      </c>
      <c r="D29" s="228" t="s">
        <v>772</v>
      </c>
      <c r="E29" s="225" t="s">
        <v>931</v>
      </c>
      <c r="F29" s="121" t="s">
        <v>1109</v>
      </c>
      <c r="G29" s="181"/>
      <c r="H29" s="176" t="s">
        <v>841</v>
      </c>
      <c r="T29" s="134"/>
      <c r="U29" s="134"/>
    </row>
    <row r="30" spans="1:21" s="13" customFormat="1" ht="18" customHeight="1">
      <c r="A30" s="68" t="s">
        <v>26</v>
      </c>
      <c r="B30" s="229" t="s">
        <v>738</v>
      </c>
      <c r="C30" s="230" t="s">
        <v>739</v>
      </c>
      <c r="D30" s="228">
        <v>42417</v>
      </c>
      <c r="E30" s="225" t="s">
        <v>815</v>
      </c>
      <c r="F30" s="121" t="s">
        <v>230</v>
      </c>
      <c r="G30" s="181"/>
      <c r="H30" s="176" t="s">
        <v>63</v>
      </c>
    </row>
    <row r="31" spans="1:21" s="2" customFormat="1" ht="15.75" customHeight="1">
      <c r="A31" s="68" t="s">
        <v>30</v>
      </c>
      <c r="B31" s="234" t="s">
        <v>1013</v>
      </c>
      <c r="C31" s="235" t="s">
        <v>1014</v>
      </c>
      <c r="D31" s="228">
        <v>42253</v>
      </c>
      <c r="E31" s="236" t="s">
        <v>1002</v>
      </c>
      <c r="F31" s="121" t="s">
        <v>1107</v>
      </c>
      <c r="G31" s="181"/>
      <c r="H31" s="176" t="s">
        <v>238</v>
      </c>
    </row>
    <row r="32" spans="1:21" s="13" customFormat="1" ht="18" customHeight="1">
      <c r="A32" s="68" t="s">
        <v>35</v>
      </c>
      <c r="B32" s="229" t="s">
        <v>336</v>
      </c>
      <c r="C32" s="230" t="s">
        <v>890</v>
      </c>
      <c r="D32" s="228">
        <v>42166</v>
      </c>
      <c r="E32" s="225" t="s">
        <v>870</v>
      </c>
      <c r="F32" s="121" t="s">
        <v>230</v>
      </c>
      <c r="G32" s="181"/>
      <c r="H32" s="176" t="s">
        <v>885</v>
      </c>
      <c r="M32" s="2"/>
      <c r="N32" s="2"/>
      <c r="O32" s="2"/>
      <c r="P32" s="2"/>
      <c r="Q32" s="2"/>
      <c r="R32" s="2"/>
      <c r="S32" s="2"/>
    </row>
    <row r="33" spans="1:19" s="13" customFormat="1" ht="18" customHeight="1">
      <c r="A33" s="68" t="s">
        <v>38</v>
      </c>
      <c r="B33" s="229" t="s">
        <v>851</v>
      </c>
      <c r="C33" s="230" t="s">
        <v>852</v>
      </c>
      <c r="D33" s="228" t="s">
        <v>853</v>
      </c>
      <c r="E33" s="225" t="s">
        <v>931</v>
      </c>
      <c r="F33" s="121" t="s">
        <v>1108</v>
      </c>
      <c r="G33" s="181"/>
      <c r="H33" s="176" t="s">
        <v>841</v>
      </c>
      <c r="M33" s="2"/>
      <c r="N33" s="2"/>
      <c r="O33" s="2"/>
      <c r="P33" s="2"/>
      <c r="Q33" s="2"/>
      <c r="R33" s="2"/>
      <c r="S33" s="2"/>
    </row>
    <row r="34" spans="1:19" ht="16.5" customHeight="1">
      <c r="C34" s="137"/>
      <c r="D34" s="167"/>
    </row>
  </sheetData>
  <pageMargins left="0.55118110236220474" right="0.15748031496062992" top="0.59055118110236227" bottom="0.19685039370078741" header="0.51181102362204722" footer="0.51181102362204722"/>
  <pageSetup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C5021-95A3-463A-A16C-D607C3F940A4}">
  <sheetPr>
    <tabColor rgb="FF0070C0"/>
  </sheetPr>
  <dimension ref="A1:V21"/>
  <sheetViews>
    <sheetView workbookViewId="0">
      <selection activeCell="C5" sqref="C5:D5"/>
    </sheetView>
  </sheetViews>
  <sheetFormatPr defaultRowHeight="13.8"/>
  <cols>
    <col min="1" max="1" width="5.6640625" style="14" customWidth="1"/>
    <col min="2" max="2" width="12.33203125" style="14" customWidth="1"/>
    <col min="3" max="3" width="14" style="13" customWidth="1"/>
    <col min="4" max="4" width="13.5546875" style="162" customWidth="1"/>
    <col min="5" max="5" width="16.5546875" style="13" customWidth="1"/>
    <col min="6" max="7" width="8.88671875" style="14" customWidth="1"/>
    <col min="8" max="8" width="21.5546875" style="17" customWidth="1"/>
    <col min="9" max="9" width="5.44140625" bestFit="1" customWidth="1"/>
    <col min="13" max="13" width="12" customWidth="1"/>
    <col min="14" max="14" width="14" customWidth="1"/>
    <col min="15" max="15" width="12.5546875" customWidth="1"/>
    <col min="16" max="16" width="17.88671875" customWidth="1"/>
    <col min="17" max="17" width="15.33203125" customWidth="1"/>
    <col min="19" max="19" width="16.109375" customWidth="1"/>
    <col min="20" max="20" width="25" customWidth="1"/>
    <col min="21" max="21" width="26.88671875" customWidth="1"/>
  </cols>
  <sheetData>
    <row r="1" spans="1:22" s="35" customFormat="1" ht="18">
      <c r="A1" s="34"/>
      <c r="B1" s="43" t="s">
        <v>0</v>
      </c>
      <c r="C1" s="50"/>
      <c r="D1" s="159"/>
      <c r="E1" s="50"/>
      <c r="F1" s="50"/>
      <c r="G1" s="34"/>
      <c r="H1" s="34"/>
      <c r="I1" s="34"/>
    </row>
    <row r="2" spans="1:22" s="35" customFormat="1" ht="18" customHeight="1">
      <c r="A2" s="34"/>
      <c r="D2" s="160"/>
      <c r="E2" s="40"/>
      <c r="F2" s="36"/>
      <c r="G2" s="40"/>
      <c r="H2" s="3" t="s">
        <v>836</v>
      </c>
      <c r="I2" s="34"/>
    </row>
    <row r="3" spans="1:22" s="35" customFormat="1" ht="17.25" customHeight="1">
      <c r="A3" s="34"/>
      <c r="B3" s="36"/>
      <c r="D3" s="160"/>
      <c r="G3" s="34"/>
      <c r="H3" s="34"/>
      <c r="J3" s="34"/>
    </row>
    <row r="4" spans="1:22" s="35" customFormat="1" ht="14.25" customHeight="1">
      <c r="A4" s="34"/>
      <c r="B4" s="43" t="s">
        <v>2</v>
      </c>
      <c r="C4" s="43" t="s">
        <v>348</v>
      </c>
      <c r="D4" s="161"/>
      <c r="E4" s="43" t="s">
        <v>837</v>
      </c>
      <c r="F4" s="43"/>
      <c r="G4" s="44"/>
      <c r="H4" s="34"/>
      <c r="J4" s="34"/>
    </row>
    <row r="5" spans="1:22" s="35" customFormat="1" ht="14.25" customHeight="1" thickBot="1">
      <c r="A5" s="34"/>
      <c r="B5" s="34"/>
      <c r="C5" s="137"/>
      <c r="D5" s="167"/>
      <c r="G5" s="34"/>
      <c r="H5" s="36" t="s">
        <v>1145</v>
      </c>
      <c r="I5" s="34"/>
      <c r="J5" s="34"/>
    </row>
    <row r="6" spans="1:22" s="2" customFormat="1" ht="15.75" customHeight="1">
      <c r="A6" s="62" t="s">
        <v>5</v>
      </c>
      <c r="B6" s="63" t="s">
        <v>6</v>
      </c>
      <c r="C6" s="64" t="s">
        <v>7</v>
      </c>
      <c r="D6" s="168" t="s">
        <v>8</v>
      </c>
      <c r="E6" s="65" t="s">
        <v>9</v>
      </c>
      <c r="F6" s="116" t="s">
        <v>10</v>
      </c>
      <c r="G6" s="127" t="s">
        <v>11</v>
      </c>
      <c r="H6" s="67" t="s">
        <v>12</v>
      </c>
      <c r="I6" s="142" t="s">
        <v>510</v>
      </c>
    </row>
    <row r="7" spans="1:22" s="9" customFormat="1" ht="18" customHeight="1">
      <c r="A7" s="68" t="s">
        <v>13</v>
      </c>
      <c r="B7" s="276" t="s">
        <v>886</v>
      </c>
      <c r="C7" s="270" t="s">
        <v>737</v>
      </c>
      <c r="D7" s="228">
        <v>41324</v>
      </c>
      <c r="E7" s="225" t="s">
        <v>870</v>
      </c>
      <c r="F7" s="10" t="s">
        <v>451</v>
      </c>
      <c r="G7" s="281">
        <v>8.59</v>
      </c>
      <c r="H7" s="22" t="s">
        <v>885</v>
      </c>
      <c r="I7" s="279" t="str">
        <f>IF(ISBLANK(G7),"",IF(G7&lt;=7,"KSM",IF(G7&lt;=7.3,"I A",IF(G7&lt;=7.7,"II A",IF(G7&lt;=8.34,"III A",IF(G7&lt;=9.14,"I JA",IF(G7&lt;=9.64,"II JA",IF(G7&lt;=10.04,"III JA"))))))))</f>
        <v>I JA</v>
      </c>
      <c r="J7" s="2"/>
      <c r="K7" s="2"/>
      <c r="L7" s="2"/>
      <c r="M7" s="13"/>
      <c r="N7" s="13"/>
      <c r="O7" s="13"/>
      <c r="P7" s="13"/>
      <c r="Q7" s="13"/>
      <c r="R7" s="13"/>
      <c r="S7" s="13"/>
      <c r="T7" s="2"/>
      <c r="U7" s="2"/>
      <c r="V7" s="2"/>
    </row>
    <row r="8" spans="1:22" s="9" customFormat="1" ht="18" customHeight="1">
      <c r="A8" s="68" t="s">
        <v>18</v>
      </c>
      <c r="B8" s="234" t="s">
        <v>960</v>
      </c>
      <c r="C8" s="235" t="s">
        <v>961</v>
      </c>
      <c r="D8" s="228" t="s">
        <v>962</v>
      </c>
      <c r="E8" s="233" t="s">
        <v>945</v>
      </c>
      <c r="F8" s="10" t="s">
        <v>1121</v>
      </c>
      <c r="G8" s="281">
        <v>8.7200000000000006</v>
      </c>
      <c r="H8" s="22" t="s">
        <v>946</v>
      </c>
      <c r="I8" s="279" t="str">
        <f t="shared" ref="I8:I12" si="0">IF(ISBLANK(G8),"",IF(G8&lt;=7,"KSM",IF(G8&lt;=7.3,"I A",IF(G8&lt;=7.7,"II A",IF(G8&lt;=8.34,"III A",IF(G8&lt;=9.14,"I JA",IF(G8&lt;=9.64,"II JA",IF(G8&lt;=10.04,"III JA"))))))))</f>
        <v>I JA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 s="2" customFormat="1" ht="17.25" customHeight="1">
      <c r="A9" s="68" t="s">
        <v>26</v>
      </c>
      <c r="B9" s="229" t="s">
        <v>511</v>
      </c>
      <c r="C9" s="230" t="s">
        <v>736</v>
      </c>
      <c r="D9" s="228">
        <v>41798</v>
      </c>
      <c r="E9" s="225" t="s">
        <v>870</v>
      </c>
      <c r="F9" s="10" t="s">
        <v>1116</v>
      </c>
      <c r="G9" s="281">
        <v>9.08</v>
      </c>
      <c r="H9" s="22" t="s">
        <v>885</v>
      </c>
      <c r="I9" s="279" t="str">
        <f t="shared" si="0"/>
        <v>I JA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s="13" customFormat="1" ht="18" customHeight="1">
      <c r="A10" s="68" t="s">
        <v>30</v>
      </c>
      <c r="B10" s="229" t="s">
        <v>464</v>
      </c>
      <c r="C10" s="230" t="s">
        <v>854</v>
      </c>
      <c r="D10" s="228" t="s">
        <v>855</v>
      </c>
      <c r="E10" s="225" t="s">
        <v>931</v>
      </c>
      <c r="F10" s="10" t="s">
        <v>1113</v>
      </c>
      <c r="G10" s="281">
        <v>9.17</v>
      </c>
      <c r="H10" s="22" t="s">
        <v>841</v>
      </c>
      <c r="I10" s="279" t="str">
        <f t="shared" si="0"/>
        <v>II JA</v>
      </c>
      <c r="J10" s="2"/>
      <c r="K10" s="2"/>
      <c r="L10" s="2"/>
      <c r="M10" s="9"/>
      <c r="N10" s="9"/>
      <c r="O10" s="9"/>
      <c r="P10" s="9"/>
      <c r="Q10" s="9"/>
      <c r="R10" s="9"/>
      <c r="S10" s="9"/>
      <c r="T10" s="9"/>
      <c r="U10"/>
      <c r="V10" s="2"/>
    </row>
    <row r="11" spans="1:22" ht="19.5" customHeight="1">
      <c r="A11" s="68" t="s">
        <v>35</v>
      </c>
      <c r="B11" s="234" t="s">
        <v>1009</v>
      </c>
      <c r="C11" s="235" t="s">
        <v>1010</v>
      </c>
      <c r="D11" s="228">
        <v>41782</v>
      </c>
      <c r="E11" s="236" t="s">
        <v>1002</v>
      </c>
      <c r="F11" s="10" t="s">
        <v>1122</v>
      </c>
      <c r="G11" s="281">
        <v>9.68</v>
      </c>
      <c r="H11" s="22" t="s">
        <v>238</v>
      </c>
      <c r="I11" s="279" t="str">
        <f t="shared" si="0"/>
        <v>III JA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s="13" customFormat="1" ht="17.25" customHeight="1" thickBot="1">
      <c r="A12" s="68" t="s">
        <v>38</v>
      </c>
      <c r="B12" s="234" t="s">
        <v>382</v>
      </c>
      <c r="C12" s="235" t="s">
        <v>953</v>
      </c>
      <c r="D12" s="228" t="s">
        <v>954</v>
      </c>
      <c r="E12" s="233" t="s">
        <v>945</v>
      </c>
      <c r="F12" s="10" t="s">
        <v>1117</v>
      </c>
      <c r="G12" s="281">
        <v>9.73</v>
      </c>
      <c r="H12" s="22" t="s">
        <v>946</v>
      </c>
      <c r="I12" s="279" t="str">
        <f t="shared" si="0"/>
        <v>III JA</v>
      </c>
    </row>
    <row r="13" spans="1:22" s="2" customFormat="1" ht="15.75" customHeight="1">
      <c r="A13" s="62" t="s">
        <v>5</v>
      </c>
      <c r="B13" s="63" t="s">
        <v>6</v>
      </c>
      <c r="C13" s="64" t="s">
        <v>7</v>
      </c>
      <c r="D13" s="168" t="s">
        <v>8</v>
      </c>
      <c r="E13" s="65" t="s">
        <v>9</v>
      </c>
      <c r="F13" s="116" t="s">
        <v>10</v>
      </c>
      <c r="G13" s="127" t="s">
        <v>11</v>
      </c>
      <c r="H13" s="67" t="s">
        <v>12</v>
      </c>
    </row>
    <row r="14" spans="1:22" s="13" customFormat="1" ht="18" customHeight="1">
      <c r="A14" s="68" t="s">
        <v>46</v>
      </c>
      <c r="B14" s="234" t="s">
        <v>361</v>
      </c>
      <c r="C14" s="235" t="s">
        <v>953</v>
      </c>
      <c r="D14" s="228" t="s">
        <v>954</v>
      </c>
      <c r="E14" s="233" t="s">
        <v>945</v>
      </c>
      <c r="F14" s="282">
        <v>9.7100000000000009</v>
      </c>
      <c r="G14" s="10"/>
      <c r="H14" s="22" t="s">
        <v>946</v>
      </c>
      <c r="I14" s="279" t="str">
        <f>IF(ISBLANK(F14),"",IF(F14&lt;=7,"KSM",IF(F14&lt;=7.3,"I A",IF(F14&lt;=7.7,"II A",IF(F14&lt;=8.34,"III A",IF(F14&lt;=9.14,"I JA",IF(F14&lt;=9.64,"II JA",IF(F14&lt;=10.04,"III JA"))))))))</f>
        <v>III JA</v>
      </c>
    </row>
    <row r="15" spans="1:22" ht="18" customHeight="1">
      <c r="A15" s="68" t="s">
        <v>51</v>
      </c>
      <c r="B15" s="229" t="s">
        <v>930</v>
      </c>
      <c r="C15" s="230" t="s">
        <v>828</v>
      </c>
      <c r="D15" s="228">
        <v>41712</v>
      </c>
      <c r="E15" s="225" t="s">
        <v>815</v>
      </c>
      <c r="F15" s="282">
        <v>9.83</v>
      </c>
      <c r="G15" s="10"/>
      <c r="H15" s="22" t="s">
        <v>338</v>
      </c>
      <c r="I15" s="279" t="str">
        <f t="shared" ref="I15:I16" si="1">IF(ISBLANK(F15),"",IF(F15&lt;=7,"KSM",IF(F15&lt;=7.3,"I A",IF(F15&lt;=7.7,"II A",IF(F15&lt;=8.34,"III A",IF(F15&lt;=9.14,"I JA",IF(F15&lt;=9.64,"II JA",IF(F15&lt;=10.04,"III JA"))))))))</f>
        <v>III JA</v>
      </c>
    </row>
    <row r="16" spans="1:22" s="13" customFormat="1" ht="18" customHeight="1">
      <c r="A16" s="68" t="s">
        <v>54</v>
      </c>
      <c r="B16" s="229" t="s">
        <v>880</v>
      </c>
      <c r="C16" s="230" t="s">
        <v>881</v>
      </c>
      <c r="D16" s="228">
        <v>41298</v>
      </c>
      <c r="E16" s="225" t="s">
        <v>870</v>
      </c>
      <c r="F16" s="282">
        <v>9.9600000000000009</v>
      </c>
      <c r="G16" s="10"/>
      <c r="H16" s="22" t="s">
        <v>871</v>
      </c>
      <c r="I16" s="279" t="str">
        <f t="shared" si="1"/>
        <v>III JA</v>
      </c>
    </row>
    <row r="17" spans="1:22" s="13" customFormat="1" ht="18.75" customHeight="1">
      <c r="A17" s="10" t="s">
        <v>58</v>
      </c>
      <c r="B17" s="245" t="s">
        <v>1041</v>
      </c>
      <c r="C17" s="252" t="s">
        <v>778</v>
      </c>
      <c r="D17" s="253">
        <v>41913</v>
      </c>
      <c r="E17" s="182" t="s">
        <v>931</v>
      </c>
      <c r="F17" s="282">
        <v>10.54</v>
      </c>
      <c r="G17" s="128"/>
      <c r="H17" s="176" t="s">
        <v>841</v>
      </c>
      <c r="I17" s="279"/>
    </row>
    <row r="18" spans="1:22" s="13" customFormat="1" ht="18" customHeight="1">
      <c r="A18" s="68" t="s">
        <v>64</v>
      </c>
      <c r="B18" s="277" t="s">
        <v>1110</v>
      </c>
      <c r="C18" s="278" t="s">
        <v>1111</v>
      </c>
      <c r="D18" s="7" t="s">
        <v>1112</v>
      </c>
      <c r="E18" s="7" t="s">
        <v>815</v>
      </c>
      <c r="F18" s="282" t="s">
        <v>1085</v>
      </c>
      <c r="G18" s="7"/>
      <c r="H18" s="7" t="s">
        <v>329</v>
      </c>
      <c r="I18" s="279"/>
      <c r="J18" s="2"/>
      <c r="K18" s="2"/>
      <c r="L18" s="2"/>
      <c r="M18" s="9"/>
      <c r="N18" s="9"/>
      <c r="O18" s="9"/>
      <c r="P18" s="9"/>
      <c r="Q18" s="9"/>
      <c r="R18" s="9"/>
      <c r="S18" s="9"/>
      <c r="T18" s="9"/>
      <c r="U18"/>
      <c r="V18" s="2"/>
    </row>
    <row r="19" spans="1:22" ht="18" customHeight="1">
      <c r="A19" s="68" t="s">
        <v>67</v>
      </c>
      <c r="B19" s="229" t="s">
        <v>733</v>
      </c>
      <c r="C19" s="230" t="s">
        <v>1042</v>
      </c>
      <c r="D19" s="228">
        <v>41908</v>
      </c>
      <c r="E19" s="225" t="s">
        <v>931</v>
      </c>
      <c r="F19" s="282" t="s">
        <v>1124</v>
      </c>
      <c r="G19" s="10"/>
      <c r="H19" s="22" t="s">
        <v>1043</v>
      </c>
      <c r="I19" s="279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s="13" customFormat="1" ht="18" customHeight="1">
      <c r="A20" s="68" t="s">
        <v>71</v>
      </c>
      <c r="B20" s="229" t="s">
        <v>796</v>
      </c>
      <c r="C20" s="230" t="s">
        <v>856</v>
      </c>
      <c r="D20" s="228" t="s">
        <v>857</v>
      </c>
      <c r="E20" s="225" t="s">
        <v>931</v>
      </c>
      <c r="F20" s="282" t="s">
        <v>1115</v>
      </c>
      <c r="G20" s="10"/>
      <c r="H20" s="22" t="s">
        <v>841</v>
      </c>
      <c r="I20" s="279"/>
      <c r="J20" s="9"/>
      <c r="K20" s="9"/>
      <c r="L20" s="9"/>
      <c r="M20"/>
      <c r="N20"/>
      <c r="O20"/>
      <c r="P20"/>
      <c r="Q20"/>
      <c r="R20"/>
      <c r="S20"/>
      <c r="T20" s="9"/>
      <c r="U20" s="9"/>
      <c r="V20" s="9"/>
    </row>
    <row r="21" spans="1:22" s="13" customFormat="1" ht="18.75" customHeight="1">
      <c r="A21" s="10"/>
      <c r="B21" s="229" t="s">
        <v>882</v>
      </c>
      <c r="C21" s="230" t="s">
        <v>480</v>
      </c>
      <c r="D21" s="228">
        <v>41488</v>
      </c>
      <c r="E21" s="225" t="s">
        <v>870</v>
      </c>
      <c r="F21" s="282" t="s">
        <v>230</v>
      </c>
      <c r="G21" s="10"/>
      <c r="H21" s="22" t="s">
        <v>871</v>
      </c>
      <c r="I21" s="279"/>
      <c r="M21" s="2"/>
      <c r="N21" s="2"/>
      <c r="O21" s="2"/>
      <c r="P21" s="2"/>
      <c r="Q21" s="2"/>
      <c r="R21" s="2"/>
      <c r="S21" s="2"/>
      <c r="T21" s="2"/>
    </row>
  </sheetData>
  <sortState xmlns:xlrd2="http://schemas.microsoft.com/office/spreadsheetml/2017/richdata2" ref="A7:V12">
    <sortCondition ref="G7:G12"/>
  </sortState>
  <pageMargins left="0.55118110236220474" right="0.15748031496062992" top="0.59055118110236227" bottom="0.19685039370078741" header="0.51181102362204722" footer="0.51181102362204722"/>
  <pageSetup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rgb="FF0070C0"/>
  </sheetPr>
  <dimension ref="A1:V26"/>
  <sheetViews>
    <sheetView topLeftCell="A7" workbookViewId="0">
      <selection activeCell="H20" sqref="H20"/>
    </sheetView>
  </sheetViews>
  <sheetFormatPr defaultRowHeight="13.8"/>
  <cols>
    <col min="1" max="1" width="5.6640625" style="14" customWidth="1"/>
    <col min="2" max="2" width="12.33203125" style="14" customWidth="1"/>
    <col min="3" max="3" width="14" style="13" customWidth="1"/>
    <col min="4" max="4" width="13.5546875" style="162" customWidth="1"/>
    <col min="5" max="5" width="16.5546875" style="13" customWidth="1"/>
    <col min="6" max="7" width="8.88671875" style="14" customWidth="1"/>
    <col min="8" max="8" width="21.5546875" style="17" customWidth="1"/>
    <col min="13" max="13" width="12" customWidth="1"/>
    <col min="14" max="14" width="14" customWidth="1"/>
    <col min="15" max="15" width="12.5546875" customWidth="1"/>
    <col min="16" max="16" width="17.88671875" customWidth="1"/>
    <col min="17" max="17" width="15.33203125" customWidth="1"/>
    <col min="19" max="19" width="16.109375" customWidth="1"/>
    <col min="20" max="20" width="25" customWidth="1"/>
    <col min="21" max="21" width="26.88671875" customWidth="1"/>
  </cols>
  <sheetData>
    <row r="1" spans="1:22" s="35" customFormat="1" ht="18">
      <c r="A1" s="34"/>
      <c r="B1" s="43" t="s">
        <v>0</v>
      </c>
      <c r="C1" s="50"/>
      <c r="D1" s="159"/>
      <c r="E1" s="50"/>
      <c r="F1" s="50"/>
      <c r="G1" s="34"/>
      <c r="H1" s="34"/>
      <c r="I1" s="34"/>
    </row>
    <row r="2" spans="1:22" s="35" customFormat="1" ht="18" customHeight="1">
      <c r="A2" s="34"/>
      <c r="D2" s="160"/>
      <c r="E2" s="40"/>
      <c r="F2" s="36"/>
      <c r="G2" s="40"/>
      <c r="H2" s="3" t="s">
        <v>836</v>
      </c>
      <c r="I2" s="34"/>
    </row>
    <row r="3" spans="1:22" s="35" customFormat="1" ht="17.25" customHeight="1">
      <c r="A3" s="34"/>
      <c r="B3" s="36"/>
      <c r="D3" s="160"/>
      <c r="G3" s="34"/>
      <c r="H3" s="34"/>
      <c r="J3" s="34"/>
    </row>
    <row r="4" spans="1:22" s="35" customFormat="1" ht="14.25" customHeight="1">
      <c r="A4" s="34"/>
      <c r="B4" s="43" t="s">
        <v>2</v>
      </c>
      <c r="C4" s="43" t="s">
        <v>348</v>
      </c>
      <c r="D4" s="161"/>
      <c r="E4" s="43" t="s">
        <v>837</v>
      </c>
      <c r="F4" s="43"/>
      <c r="G4" s="44"/>
      <c r="H4" s="34"/>
      <c r="J4" s="34"/>
    </row>
    <row r="5" spans="1:22" s="35" customFormat="1" ht="14.25" customHeight="1" thickBot="1">
      <c r="A5" s="34"/>
      <c r="B5" s="34"/>
      <c r="C5" s="137" t="s">
        <v>13</v>
      </c>
      <c r="D5" s="167" t="s">
        <v>765</v>
      </c>
      <c r="G5" s="34"/>
      <c r="H5" s="36" t="s">
        <v>1139</v>
      </c>
      <c r="I5" s="34"/>
      <c r="J5" s="34"/>
    </row>
    <row r="6" spans="1:22" s="2" customFormat="1" ht="15.75" customHeight="1">
      <c r="A6" s="62" t="s">
        <v>327</v>
      </c>
      <c r="B6" s="63" t="s">
        <v>6</v>
      </c>
      <c r="C6" s="64" t="s">
        <v>7</v>
      </c>
      <c r="D6" s="168" t="s">
        <v>8</v>
      </c>
      <c r="E6" s="65" t="s">
        <v>9</v>
      </c>
      <c r="F6" s="116" t="s">
        <v>10</v>
      </c>
      <c r="G6" s="127" t="s">
        <v>11</v>
      </c>
      <c r="H6" s="67" t="s">
        <v>12</v>
      </c>
    </row>
    <row r="7" spans="1:22" s="9" customFormat="1" ht="18" customHeight="1">
      <c r="A7" s="68" t="s">
        <v>13</v>
      </c>
      <c r="B7" s="7" t="s">
        <v>1110</v>
      </c>
      <c r="C7" s="7" t="s">
        <v>1111</v>
      </c>
      <c r="D7" s="7" t="s">
        <v>1112</v>
      </c>
      <c r="E7" s="7" t="s">
        <v>815</v>
      </c>
      <c r="F7" s="7" t="s">
        <v>1085</v>
      </c>
      <c r="G7" s="7"/>
      <c r="H7" s="7" t="s">
        <v>329</v>
      </c>
      <c r="I7" s="2"/>
      <c r="J7" s="2"/>
      <c r="K7" s="2"/>
      <c r="L7" s="2"/>
      <c r="U7"/>
      <c r="V7" s="2"/>
    </row>
    <row r="8" spans="1:22" s="9" customFormat="1" ht="18" customHeight="1">
      <c r="A8" s="68" t="s">
        <v>18</v>
      </c>
      <c r="B8" s="229" t="s">
        <v>464</v>
      </c>
      <c r="C8" s="230" t="s">
        <v>854</v>
      </c>
      <c r="D8" s="228" t="s">
        <v>855</v>
      </c>
      <c r="E8" s="225" t="s">
        <v>931</v>
      </c>
      <c r="F8" s="10" t="s">
        <v>1113</v>
      </c>
      <c r="G8" s="10"/>
      <c r="H8" s="22" t="s">
        <v>841</v>
      </c>
      <c r="I8" s="2"/>
      <c r="J8" s="2"/>
      <c r="K8" s="2"/>
      <c r="L8" s="2"/>
      <c r="U8"/>
      <c r="V8" s="2"/>
    </row>
    <row r="9" spans="1:22" s="2" customFormat="1" ht="17.25" customHeight="1">
      <c r="A9" s="68" t="s">
        <v>26</v>
      </c>
      <c r="B9" s="229" t="s">
        <v>882</v>
      </c>
      <c r="C9" s="230" t="s">
        <v>480</v>
      </c>
      <c r="D9" s="228">
        <v>41488</v>
      </c>
      <c r="E9" s="225" t="s">
        <v>870</v>
      </c>
      <c r="F9" s="10" t="s">
        <v>230</v>
      </c>
      <c r="G9" s="10"/>
      <c r="H9" s="22" t="s">
        <v>871</v>
      </c>
      <c r="I9" s="13"/>
      <c r="J9" s="13"/>
      <c r="K9" s="13"/>
      <c r="L9" s="13"/>
      <c r="U9" s="13"/>
      <c r="V9" s="13"/>
    </row>
    <row r="10" spans="1:22" s="13" customFormat="1" ht="18" customHeight="1">
      <c r="A10" s="68" t="s">
        <v>30</v>
      </c>
      <c r="B10" s="234" t="s">
        <v>361</v>
      </c>
      <c r="C10" s="235" t="s">
        <v>953</v>
      </c>
      <c r="D10" s="228" t="s">
        <v>954</v>
      </c>
      <c r="E10" s="233" t="s">
        <v>945</v>
      </c>
      <c r="F10" s="10" t="s">
        <v>1114</v>
      </c>
      <c r="G10" s="10"/>
      <c r="H10" s="22" t="s">
        <v>946</v>
      </c>
    </row>
    <row r="11" spans="1:22" ht="19.5" customHeight="1">
      <c r="A11" s="68" t="s">
        <v>35</v>
      </c>
      <c r="B11" s="229" t="s">
        <v>796</v>
      </c>
      <c r="C11" s="230" t="s">
        <v>856</v>
      </c>
      <c r="D11" s="228" t="s">
        <v>857</v>
      </c>
      <c r="E11" s="225" t="s">
        <v>931</v>
      </c>
      <c r="F11" s="10" t="s">
        <v>1115</v>
      </c>
      <c r="G11" s="10"/>
      <c r="H11" s="22" t="s">
        <v>841</v>
      </c>
      <c r="I11" s="9"/>
      <c r="J11" s="9"/>
      <c r="K11" s="9"/>
      <c r="L11" s="9"/>
      <c r="T11" s="9"/>
      <c r="U11" s="9"/>
      <c r="V11" s="9"/>
    </row>
    <row r="12" spans="1:22" s="13" customFormat="1" ht="17.25" customHeight="1">
      <c r="A12" s="68" t="s">
        <v>38</v>
      </c>
      <c r="B12" s="229" t="s">
        <v>886</v>
      </c>
      <c r="C12" s="230" t="s">
        <v>737</v>
      </c>
      <c r="D12" s="228">
        <v>41324</v>
      </c>
      <c r="E12" s="225" t="s">
        <v>870</v>
      </c>
      <c r="F12" s="10" t="s">
        <v>451</v>
      </c>
      <c r="G12" s="10"/>
      <c r="H12" s="22" t="s">
        <v>885</v>
      </c>
      <c r="I12" s="2"/>
      <c r="J12" s="2"/>
      <c r="K12" s="2"/>
      <c r="L12" s="2"/>
      <c r="T12" s="2"/>
      <c r="U12" s="2"/>
      <c r="V12" s="2"/>
    </row>
    <row r="13" spans="1:22" s="2" customFormat="1" ht="15.75" customHeight="1">
      <c r="A13" s="25"/>
      <c r="B13" s="24"/>
      <c r="C13" s="137" t="s">
        <v>18</v>
      </c>
      <c r="D13" s="167" t="s">
        <v>765</v>
      </c>
      <c r="E13" s="9"/>
      <c r="F13" s="25"/>
      <c r="G13" s="25"/>
      <c r="H13" s="24" t="s">
        <v>1134</v>
      </c>
    </row>
    <row r="14" spans="1:22" s="13" customFormat="1" ht="18" customHeight="1">
      <c r="A14" s="68" t="s">
        <v>13</v>
      </c>
      <c r="B14" s="18"/>
      <c r="C14" s="18"/>
      <c r="D14" s="18"/>
      <c r="E14" s="18"/>
      <c r="F14" s="18"/>
      <c r="G14" s="18"/>
      <c r="H14" s="18"/>
    </row>
    <row r="15" spans="1:22" s="13" customFormat="1" ht="18" customHeight="1">
      <c r="A15" s="68" t="s">
        <v>18</v>
      </c>
      <c r="B15" s="229" t="s">
        <v>511</v>
      </c>
      <c r="C15" s="230" t="s">
        <v>736</v>
      </c>
      <c r="D15" s="228">
        <v>41798</v>
      </c>
      <c r="E15" s="225" t="s">
        <v>870</v>
      </c>
      <c r="F15" s="10" t="s">
        <v>1116</v>
      </c>
      <c r="G15" s="10"/>
      <c r="H15" s="22" t="s">
        <v>885</v>
      </c>
    </row>
    <row r="16" spans="1:22" ht="18" customHeight="1">
      <c r="A16" s="68" t="s">
        <v>26</v>
      </c>
      <c r="B16" s="229" t="s">
        <v>930</v>
      </c>
      <c r="C16" s="230" t="s">
        <v>828</v>
      </c>
      <c r="D16" s="228">
        <v>41712</v>
      </c>
      <c r="E16" s="225" t="s">
        <v>815</v>
      </c>
      <c r="F16" s="10" t="s">
        <v>1119</v>
      </c>
      <c r="G16" s="10"/>
      <c r="H16" s="22" t="s">
        <v>338</v>
      </c>
    </row>
    <row r="17" spans="1:8" s="13" customFormat="1" ht="18" customHeight="1">
      <c r="A17" s="68" t="s">
        <v>30</v>
      </c>
      <c r="B17" s="245" t="s">
        <v>1041</v>
      </c>
      <c r="C17" s="252" t="s">
        <v>778</v>
      </c>
      <c r="D17" s="253">
        <v>41913</v>
      </c>
      <c r="E17" s="182" t="s">
        <v>931</v>
      </c>
      <c r="F17" s="121" t="s">
        <v>1120</v>
      </c>
      <c r="G17" s="128"/>
      <c r="H17" s="176" t="s">
        <v>841</v>
      </c>
    </row>
    <row r="18" spans="1:8" s="13" customFormat="1" ht="18.75" customHeight="1">
      <c r="A18" s="10" t="s">
        <v>35</v>
      </c>
      <c r="B18" s="234" t="s">
        <v>382</v>
      </c>
      <c r="C18" s="235" t="s">
        <v>953</v>
      </c>
      <c r="D18" s="228" t="s">
        <v>954</v>
      </c>
      <c r="E18" s="233" t="s">
        <v>945</v>
      </c>
      <c r="F18" s="10" t="s">
        <v>1117</v>
      </c>
      <c r="G18" s="10"/>
      <c r="H18" s="22" t="s">
        <v>946</v>
      </c>
    </row>
    <row r="19" spans="1:8" ht="18.75" customHeight="1">
      <c r="A19" s="68" t="s">
        <v>38</v>
      </c>
      <c r="B19" s="10"/>
      <c r="C19" s="18"/>
      <c r="D19" s="268"/>
      <c r="E19" s="18"/>
      <c r="F19" s="10"/>
      <c r="G19" s="10"/>
      <c r="H19" s="22"/>
    </row>
    <row r="20" spans="1:8" s="2" customFormat="1" ht="15.75" customHeight="1">
      <c r="A20" s="25"/>
      <c r="B20" s="24"/>
      <c r="C20" s="137" t="s">
        <v>26</v>
      </c>
      <c r="D20" s="167" t="s">
        <v>765</v>
      </c>
      <c r="E20" s="9"/>
      <c r="F20" s="25"/>
      <c r="G20" s="25"/>
      <c r="H20" s="24" t="s">
        <v>1142</v>
      </c>
    </row>
    <row r="21" spans="1:8" s="13" customFormat="1" ht="18" customHeight="1">
      <c r="A21" s="68" t="s">
        <v>13</v>
      </c>
      <c r="B21" s="18"/>
      <c r="C21" s="18"/>
      <c r="D21" s="18"/>
      <c r="E21" s="18"/>
      <c r="F21" s="18"/>
      <c r="G21" s="18"/>
      <c r="H21" s="18"/>
    </row>
    <row r="22" spans="1:8" s="13" customFormat="1" ht="18" customHeight="1">
      <c r="A22" s="68" t="s">
        <v>18</v>
      </c>
      <c r="B22" s="234" t="s">
        <v>1009</v>
      </c>
      <c r="C22" s="235" t="s">
        <v>1010</v>
      </c>
      <c r="D22" s="228">
        <v>41782</v>
      </c>
      <c r="E22" s="236" t="s">
        <v>1002</v>
      </c>
      <c r="F22" s="10" t="s">
        <v>1122</v>
      </c>
      <c r="G22" s="10"/>
      <c r="H22" s="22" t="s">
        <v>238</v>
      </c>
    </row>
    <row r="23" spans="1:8" ht="18" customHeight="1">
      <c r="A23" s="68" t="s">
        <v>26</v>
      </c>
      <c r="B23" s="234" t="s">
        <v>960</v>
      </c>
      <c r="C23" s="235" t="s">
        <v>961</v>
      </c>
      <c r="D23" s="228" t="s">
        <v>962</v>
      </c>
      <c r="E23" s="233" t="s">
        <v>945</v>
      </c>
      <c r="F23" s="10" t="s">
        <v>1121</v>
      </c>
      <c r="G23" s="10"/>
      <c r="H23" s="22" t="s">
        <v>946</v>
      </c>
    </row>
    <row r="24" spans="1:8" s="13" customFormat="1" ht="18" customHeight="1">
      <c r="A24" s="68" t="s">
        <v>30</v>
      </c>
      <c r="B24" s="229" t="s">
        <v>733</v>
      </c>
      <c r="C24" s="230" t="s">
        <v>1042</v>
      </c>
      <c r="D24" s="228">
        <v>41908</v>
      </c>
      <c r="E24" s="225" t="s">
        <v>931</v>
      </c>
      <c r="F24" s="10" t="s">
        <v>1124</v>
      </c>
      <c r="G24" s="10"/>
      <c r="H24" s="22" t="s">
        <v>1043</v>
      </c>
    </row>
    <row r="25" spans="1:8" s="13" customFormat="1" ht="18.75" customHeight="1">
      <c r="A25" s="10" t="s">
        <v>35</v>
      </c>
      <c r="B25" s="229" t="s">
        <v>880</v>
      </c>
      <c r="C25" s="230" t="s">
        <v>881</v>
      </c>
      <c r="D25" s="228">
        <v>41298</v>
      </c>
      <c r="E25" s="225" t="s">
        <v>870</v>
      </c>
      <c r="F25" s="10" t="s">
        <v>1123</v>
      </c>
      <c r="G25" s="10"/>
      <c r="H25" s="22" t="s">
        <v>871</v>
      </c>
    </row>
    <row r="26" spans="1:8" ht="18.75" customHeight="1">
      <c r="A26" s="68" t="s">
        <v>38</v>
      </c>
      <c r="B26" s="229"/>
      <c r="C26" s="230"/>
      <c r="D26" s="228"/>
      <c r="E26" s="225"/>
      <c r="F26" s="10"/>
      <c r="G26" s="10"/>
      <c r="H26" s="22"/>
    </row>
  </sheetData>
  <phoneticPr fontId="0" type="noConversion"/>
  <pageMargins left="0.55118110236220474" right="0.15748031496062992" top="0.59055118110236227" bottom="0.19685039370078741" header="0.51181102362204722" footer="0.51181102362204722"/>
  <pageSetup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>
    <tabColor rgb="FFFF0000"/>
    <pageSetUpPr fitToPage="1"/>
  </sheetPr>
  <dimension ref="A1:X29"/>
  <sheetViews>
    <sheetView workbookViewId="0">
      <selection activeCell="H14" sqref="H14"/>
    </sheetView>
  </sheetViews>
  <sheetFormatPr defaultColWidth="9.109375" defaultRowHeight="13.8"/>
  <cols>
    <col min="1" max="1" width="6.88671875" style="14" customWidth="1"/>
    <col min="2" max="2" width="10.5546875" style="14" customWidth="1"/>
    <col min="3" max="3" width="13.5546875" style="13" customWidth="1"/>
    <col min="4" max="4" width="11.44140625" style="144" bestFit="1" customWidth="1"/>
    <col min="5" max="5" width="13.44140625" style="13" bestFit="1" customWidth="1"/>
    <col min="6" max="6" width="10.109375" style="122" customWidth="1"/>
    <col min="7" max="7" width="9.5546875" style="122" customWidth="1"/>
    <col min="8" max="8" width="17.21875" style="17" bestFit="1" customWidth="1"/>
    <col min="9" max="13" width="9.109375" style="13"/>
    <col min="14" max="14" width="14.33203125" style="13" customWidth="1"/>
    <col min="15" max="15" width="13.6640625" style="13" customWidth="1"/>
    <col min="16" max="16" width="18.44140625" style="13" bestFit="1" customWidth="1"/>
    <col min="17" max="17" width="7.6640625" style="13" customWidth="1"/>
    <col min="18" max="18" width="7" style="13" customWidth="1"/>
    <col min="19" max="19" width="8.6640625" style="13" customWidth="1"/>
    <col min="20" max="20" width="27.44140625" style="13" customWidth="1"/>
    <col min="21" max="16384" width="9.109375" style="13"/>
  </cols>
  <sheetData>
    <row r="1" spans="1:24" s="35" customFormat="1" ht="18">
      <c r="A1" s="34"/>
      <c r="B1" s="43" t="s">
        <v>0</v>
      </c>
      <c r="C1" s="50"/>
      <c r="D1" s="138"/>
      <c r="E1" s="50"/>
      <c r="F1" s="118"/>
      <c r="G1" s="119"/>
      <c r="H1" s="34"/>
    </row>
    <row r="2" spans="1:24" s="35" customFormat="1" ht="13.5" customHeight="1">
      <c r="A2" s="34"/>
      <c r="D2" s="139"/>
      <c r="F2" s="119"/>
      <c r="G2" s="119"/>
      <c r="H2" s="34"/>
    </row>
    <row r="3" spans="1:24" s="35" customFormat="1" ht="17.25" customHeight="1">
      <c r="A3" s="34"/>
      <c r="D3" s="139"/>
      <c r="E3" s="40"/>
      <c r="F3" s="119"/>
      <c r="G3" s="120"/>
      <c r="H3" s="3" t="s">
        <v>836</v>
      </c>
    </row>
    <row r="4" spans="1:24" s="35" customFormat="1" ht="15.75" customHeight="1">
      <c r="A4" s="34"/>
      <c r="B4" s="36"/>
      <c r="D4" s="139"/>
      <c r="F4" s="119"/>
      <c r="G4" s="119"/>
      <c r="H4" s="34"/>
    </row>
    <row r="5" spans="1:24" s="35" customFormat="1" ht="18">
      <c r="A5" s="34"/>
      <c r="B5" s="43" t="s">
        <v>518</v>
      </c>
      <c r="C5" s="43" t="s">
        <v>768</v>
      </c>
      <c r="D5" s="140"/>
      <c r="E5" s="43"/>
      <c r="F5" s="172"/>
      <c r="G5" s="120"/>
      <c r="H5" s="34"/>
    </row>
    <row r="6" spans="1:24" s="2" customFormat="1" ht="12.75" customHeight="1" thickBot="1">
      <c r="A6" s="34"/>
      <c r="B6" s="34"/>
      <c r="C6" s="137" t="s">
        <v>13</v>
      </c>
      <c r="D6" s="141" t="s">
        <v>765</v>
      </c>
      <c r="E6" s="35"/>
      <c r="F6" s="119"/>
      <c r="G6" s="119"/>
      <c r="H6" s="269" t="s">
        <v>1061</v>
      </c>
    </row>
    <row r="7" spans="1:24" s="2" customFormat="1" ht="19.5" customHeight="1">
      <c r="A7" s="62" t="s">
        <v>327</v>
      </c>
      <c r="B7" s="63" t="s">
        <v>6</v>
      </c>
      <c r="C7" s="64" t="s">
        <v>7</v>
      </c>
      <c r="D7" s="142" t="s">
        <v>8</v>
      </c>
      <c r="E7" s="65" t="s">
        <v>9</v>
      </c>
      <c r="F7" s="116" t="s">
        <v>10</v>
      </c>
      <c r="G7" s="116" t="s">
        <v>11</v>
      </c>
      <c r="H7" s="67" t="s">
        <v>12</v>
      </c>
      <c r="U7" s="13"/>
    </row>
    <row r="8" spans="1:24" ht="18" customHeight="1">
      <c r="A8" s="68" t="s">
        <v>13</v>
      </c>
      <c r="B8" s="174" t="s">
        <v>897</v>
      </c>
      <c r="C8" s="230" t="s">
        <v>898</v>
      </c>
      <c r="D8" s="177">
        <v>41188</v>
      </c>
      <c r="E8" s="173" t="s">
        <v>870</v>
      </c>
      <c r="F8" s="110" t="s">
        <v>1054</v>
      </c>
      <c r="G8" s="186"/>
      <c r="H8" s="176" t="s">
        <v>896</v>
      </c>
    </row>
    <row r="9" spans="1:24" s="9" customFormat="1" ht="18" customHeight="1">
      <c r="A9" s="68" t="s">
        <v>18</v>
      </c>
      <c r="B9" s="174" t="s">
        <v>121</v>
      </c>
      <c r="C9" s="230" t="s">
        <v>943</v>
      </c>
      <c r="D9" s="177" t="s">
        <v>944</v>
      </c>
      <c r="E9" s="173" t="s">
        <v>945</v>
      </c>
      <c r="F9" s="110" t="s">
        <v>1051</v>
      </c>
      <c r="G9" s="186"/>
      <c r="H9" s="176" t="s">
        <v>946</v>
      </c>
      <c r="U9" s="13"/>
    </row>
    <row r="10" spans="1:24" s="9" customFormat="1" ht="18" customHeight="1">
      <c r="A10" s="68" t="s">
        <v>26</v>
      </c>
      <c r="B10" s="174" t="s">
        <v>284</v>
      </c>
      <c r="C10" s="230" t="s">
        <v>784</v>
      </c>
      <c r="D10" s="177">
        <v>41178</v>
      </c>
      <c r="E10" s="173" t="s">
        <v>870</v>
      </c>
      <c r="F10" s="110" t="s">
        <v>1052</v>
      </c>
      <c r="G10" s="186"/>
      <c r="H10" s="176" t="s">
        <v>885</v>
      </c>
      <c r="U10" s="13"/>
      <c r="V10" s="13"/>
      <c r="W10" s="13"/>
      <c r="X10" s="13"/>
    </row>
    <row r="11" spans="1:24" s="9" customFormat="1" ht="18" customHeight="1">
      <c r="A11" s="68" t="s">
        <v>30</v>
      </c>
      <c r="B11" s="22" t="s">
        <v>1044</v>
      </c>
      <c r="C11" s="18" t="s">
        <v>1045</v>
      </c>
      <c r="D11" s="251">
        <v>41113</v>
      </c>
      <c r="E11" s="18" t="s">
        <v>815</v>
      </c>
      <c r="F11" s="121" t="s">
        <v>1056</v>
      </c>
      <c r="G11" s="121"/>
      <c r="H11" s="22" t="s">
        <v>830</v>
      </c>
      <c r="U11" s="13"/>
      <c r="V11" s="13"/>
      <c r="W11" s="13"/>
      <c r="X11" s="13"/>
    </row>
    <row r="12" spans="1:24" ht="17.25" customHeight="1">
      <c r="A12" s="68" t="s">
        <v>35</v>
      </c>
      <c r="B12" s="174" t="s">
        <v>192</v>
      </c>
      <c r="C12" s="230" t="s">
        <v>951</v>
      </c>
      <c r="D12" s="177" t="s">
        <v>952</v>
      </c>
      <c r="E12" s="173" t="s">
        <v>945</v>
      </c>
      <c r="F12" s="110" t="s">
        <v>1055</v>
      </c>
      <c r="G12" s="186"/>
      <c r="H12" s="176" t="s">
        <v>946</v>
      </c>
    </row>
    <row r="13" spans="1:24" s="9" customFormat="1" ht="17.25" customHeight="1" thickBot="1">
      <c r="A13" s="69" t="s">
        <v>38</v>
      </c>
      <c r="B13" s="174" t="s">
        <v>343</v>
      </c>
      <c r="C13" s="230" t="s">
        <v>1015</v>
      </c>
      <c r="D13" s="177" t="s">
        <v>1016</v>
      </c>
      <c r="E13" s="173" t="s">
        <v>1002</v>
      </c>
      <c r="F13" s="110" t="s">
        <v>1053</v>
      </c>
      <c r="G13" s="186"/>
      <c r="H13" s="176" t="s">
        <v>238</v>
      </c>
      <c r="I13" s="13"/>
      <c r="U13" s="13"/>
      <c r="V13" s="13"/>
      <c r="W13" s="13"/>
      <c r="X13" s="13"/>
    </row>
    <row r="14" spans="1:24" s="9" customFormat="1" ht="17.25" customHeight="1">
      <c r="A14" s="34"/>
      <c r="B14" s="34"/>
      <c r="C14" s="137" t="s">
        <v>18</v>
      </c>
      <c r="D14" s="141" t="s">
        <v>765</v>
      </c>
      <c r="E14" s="35"/>
      <c r="F14" s="119"/>
      <c r="G14" s="119"/>
      <c r="H14" s="36" t="s">
        <v>1062</v>
      </c>
      <c r="U14" s="13"/>
      <c r="V14" s="13"/>
      <c r="W14" s="13"/>
      <c r="X14" s="13"/>
    </row>
    <row r="15" spans="1:24" ht="15" customHeight="1">
      <c r="A15" s="68" t="s">
        <v>13</v>
      </c>
      <c r="B15" s="174" t="s">
        <v>705</v>
      </c>
      <c r="C15" s="230" t="s">
        <v>745</v>
      </c>
      <c r="D15" s="177">
        <v>40974</v>
      </c>
      <c r="E15" s="173" t="s">
        <v>815</v>
      </c>
      <c r="F15" s="110" t="s">
        <v>509</v>
      </c>
      <c r="G15" s="186"/>
      <c r="H15" s="176" t="s">
        <v>830</v>
      </c>
    </row>
    <row r="16" spans="1:24" ht="15" customHeight="1">
      <c r="A16" s="68" t="s">
        <v>18</v>
      </c>
      <c r="B16" s="174" t="s">
        <v>284</v>
      </c>
      <c r="C16" s="230" t="s">
        <v>959</v>
      </c>
      <c r="D16" s="177">
        <v>41262</v>
      </c>
      <c r="E16" s="173" t="s">
        <v>945</v>
      </c>
      <c r="F16" s="110" t="s">
        <v>698</v>
      </c>
      <c r="G16" s="186"/>
      <c r="H16" s="176" t="s">
        <v>946</v>
      </c>
    </row>
    <row r="17" spans="1:24" s="9" customFormat="1" ht="18" customHeight="1">
      <c r="A17" s="68" t="s">
        <v>26</v>
      </c>
      <c r="B17" s="174" t="s">
        <v>523</v>
      </c>
      <c r="C17" s="230" t="s">
        <v>783</v>
      </c>
      <c r="D17" s="177">
        <v>41172</v>
      </c>
      <c r="E17" s="173" t="s">
        <v>870</v>
      </c>
      <c r="F17" s="110" t="s">
        <v>1059</v>
      </c>
      <c r="G17" s="186"/>
      <c r="H17" s="176" t="s">
        <v>885</v>
      </c>
      <c r="U17" s="13"/>
      <c r="V17" s="13"/>
      <c r="W17" s="13"/>
      <c r="X17" s="13"/>
    </row>
    <row r="18" spans="1:24" s="9" customFormat="1" ht="18" customHeight="1">
      <c r="A18" s="68" t="s">
        <v>30</v>
      </c>
      <c r="B18" s="174" t="s">
        <v>522</v>
      </c>
      <c r="C18" s="230" t="s">
        <v>869</v>
      </c>
      <c r="D18" s="177">
        <v>41072</v>
      </c>
      <c r="E18" s="173" t="s">
        <v>870</v>
      </c>
      <c r="F18" s="110" t="s">
        <v>1060</v>
      </c>
      <c r="G18" s="186"/>
      <c r="H18" s="176" t="s">
        <v>871</v>
      </c>
      <c r="U18" s="13"/>
      <c r="V18" s="13"/>
      <c r="W18" s="13"/>
      <c r="X18" s="13"/>
    </row>
    <row r="19" spans="1:24" s="9" customFormat="1" ht="18" customHeight="1">
      <c r="A19" s="10" t="s">
        <v>35</v>
      </c>
      <c r="B19" s="174" t="s">
        <v>860</v>
      </c>
      <c r="C19" s="230" t="s">
        <v>861</v>
      </c>
      <c r="D19" s="177" t="s">
        <v>862</v>
      </c>
      <c r="E19" s="173" t="s">
        <v>931</v>
      </c>
      <c r="F19" s="110" t="s">
        <v>1058</v>
      </c>
      <c r="G19" s="186"/>
      <c r="H19" s="176" t="s">
        <v>840</v>
      </c>
      <c r="U19" s="13"/>
      <c r="V19" s="13"/>
      <c r="W19" s="13"/>
      <c r="X19" s="13"/>
    </row>
    <row r="20" spans="1:24" s="9" customFormat="1" ht="18" customHeight="1" thickBot="1">
      <c r="A20" s="69" t="s">
        <v>38</v>
      </c>
      <c r="B20" s="174" t="s">
        <v>899</v>
      </c>
      <c r="C20" s="230" t="s">
        <v>900</v>
      </c>
      <c r="D20" s="177">
        <v>40735</v>
      </c>
      <c r="E20" s="173" t="s">
        <v>870</v>
      </c>
      <c r="F20" s="110" t="s">
        <v>1057</v>
      </c>
      <c r="G20" s="186"/>
      <c r="H20" s="176" t="s">
        <v>896</v>
      </c>
      <c r="U20" s="13"/>
      <c r="V20" s="13"/>
      <c r="W20" s="13"/>
      <c r="X20" s="13"/>
    </row>
    <row r="21" spans="1:24" s="9" customFormat="1" ht="17.25" customHeight="1">
      <c r="A21" s="34"/>
      <c r="B21" s="34"/>
      <c r="C21" s="137"/>
      <c r="D21" s="141"/>
      <c r="E21" s="35"/>
      <c r="F21" s="119"/>
      <c r="G21" s="119"/>
      <c r="H21" s="36"/>
      <c r="U21" s="13"/>
      <c r="V21" s="13"/>
      <c r="W21" s="13"/>
      <c r="X21" s="13"/>
    </row>
    <row r="22" spans="1:24" ht="15" customHeight="1">
      <c r="C22" s="240"/>
      <c r="D22" s="241"/>
      <c r="E22" s="263"/>
      <c r="F22" s="264"/>
      <c r="G22" s="120"/>
      <c r="H22" s="242"/>
    </row>
    <row r="23" spans="1:24" ht="15" customHeight="1">
      <c r="E23" s="14"/>
      <c r="F23" s="240"/>
    </row>
    <row r="24" spans="1:24" s="9" customFormat="1" ht="18" customHeight="1">
      <c r="E24" s="14"/>
      <c r="F24" s="14"/>
      <c r="U24" s="13"/>
      <c r="V24" s="13"/>
      <c r="W24" s="13"/>
      <c r="X24" s="13"/>
    </row>
    <row r="25" spans="1:24" s="9" customFormat="1" ht="18" customHeight="1">
      <c r="E25" s="14"/>
      <c r="U25" s="13"/>
      <c r="V25" s="13"/>
      <c r="W25" s="13"/>
      <c r="X25" s="13"/>
    </row>
    <row r="26" spans="1:24" s="9" customFormat="1" ht="18" customHeight="1">
      <c r="E26" s="14"/>
      <c r="U26" s="13"/>
      <c r="V26" s="13"/>
      <c r="W26" s="13"/>
      <c r="X26" s="13"/>
    </row>
    <row r="27" spans="1:24" s="9" customFormat="1" ht="18" customHeight="1">
      <c r="C27" s="240"/>
      <c r="D27" s="241"/>
      <c r="E27" s="14"/>
      <c r="G27" s="120"/>
      <c r="H27" s="242"/>
      <c r="U27" s="13"/>
      <c r="V27" s="13"/>
      <c r="W27" s="13"/>
      <c r="X27" s="13"/>
    </row>
    <row r="28" spans="1:24" s="9" customFormat="1" ht="18" customHeight="1">
      <c r="A28" s="34"/>
      <c r="B28" s="34"/>
      <c r="C28" s="137"/>
      <c r="D28" s="141"/>
      <c r="E28" s="14"/>
      <c r="F28" s="240"/>
      <c r="G28" s="119"/>
      <c r="H28" s="36"/>
      <c r="U28" s="13"/>
      <c r="V28" s="13"/>
      <c r="W28" s="13"/>
      <c r="X28" s="13"/>
    </row>
    <row r="29" spans="1:24" ht="15.6">
      <c r="B29" s="109"/>
      <c r="C29" s="77"/>
      <c r="D29" s="265"/>
      <c r="E29" s="109"/>
      <c r="F29" s="264"/>
      <c r="G29" s="266"/>
      <c r="H29" s="109"/>
    </row>
  </sheetData>
  <phoneticPr fontId="21" type="noConversion"/>
  <pageMargins left="0.55118110236220474" right="0.19685039370078741" top="0.59055118110236227" bottom="0.19685039370078741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tabColor rgb="FFFF0000"/>
    <pageSetUpPr fitToPage="1"/>
  </sheetPr>
  <dimension ref="A1:Z37"/>
  <sheetViews>
    <sheetView workbookViewId="0">
      <selection activeCell="G17" sqref="G17"/>
    </sheetView>
  </sheetViews>
  <sheetFormatPr defaultColWidth="9.109375" defaultRowHeight="13.8"/>
  <cols>
    <col min="1" max="1" width="6.88671875" style="14" customWidth="1"/>
    <col min="2" max="2" width="10.5546875" style="14" customWidth="1"/>
    <col min="3" max="3" width="12.88671875" style="13" customWidth="1"/>
    <col min="4" max="4" width="12.44140625" style="13" customWidth="1"/>
    <col min="5" max="5" width="19.6640625" style="13" bestFit="1" customWidth="1"/>
    <col min="6" max="7" width="10.109375" style="13" customWidth="1"/>
    <col min="8" max="9" width="9.5546875" style="14" customWidth="1"/>
    <col min="10" max="10" width="26.33203125" style="17" customWidth="1"/>
    <col min="11" max="15" width="9.109375" style="13"/>
    <col min="16" max="16" width="11.44140625" style="13" customWidth="1"/>
    <col min="17" max="17" width="13.6640625" style="13" customWidth="1"/>
    <col min="18" max="18" width="12.44140625" style="13" customWidth="1"/>
    <col min="19" max="19" width="14.6640625" style="13" customWidth="1"/>
    <col min="20" max="20" width="9.109375" style="13"/>
    <col min="21" max="21" width="11.33203125" style="13" customWidth="1"/>
    <col min="22" max="22" width="27.44140625" style="13" customWidth="1"/>
    <col min="23" max="16384" width="9.109375" style="13"/>
  </cols>
  <sheetData>
    <row r="1" spans="1:26" s="35" customFormat="1" ht="18">
      <c r="A1" s="34"/>
      <c r="B1" s="43" t="s">
        <v>0</v>
      </c>
      <c r="C1" s="50"/>
      <c r="D1" s="50"/>
      <c r="E1" s="50"/>
      <c r="F1" s="50"/>
      <c r="G1" s="50"/>
      <c r="H1" s="34"/>
      <c r="I1" s="34"/>
      <c r="J1" s="34"/>
    </row>
    <row r="2" spans="1:26" s="35" customFormat="1" ht="13.5" customHeight="1">
      <c r="A2" s="34"/>
      <c r="H2" s="34"/>
      <c r="I2" s="34"/>
      <c r="J2" s="34"/>
    </row>
    <row r="3" spans="1:26" s="35" customFormat="1" ht="17.25" customHeight="1">
      <c r="A3" s="34"/>
      <c r="E3" s="40"/>
      <c r="F3" s="36"/>
      <c r="G3" s="36"/>
      <c r="H3" s="40"/>
      <c r="I3" s="40"/>
      <c r="J3" s="40" t="s">
        <v>1</v>
      </c>
    </row>
    <row r="4" spans="1:26" s="35" customFormat="1" ht="15.75" customHeight="1">
      <c r="A4" s="34"/>
      <c r="B4" s="36"/>
      <c r="H4" s="34"/>
      <c r="I4" s="34"/>
      <c r="J4" s="34"/>
    </row>
    <row r="5" spans="1:26" s="35" customFormat="1" ht="18">
      <c r="A5" s="34"/>
      <c r="B5" s="43" t="s">
        <v>518</v>
      </c>
      <c r="C5" s="43" t="s">
        <v>3</v>
      </c>
      <c r="D5" s="43"/>
      <c r="E5" s="43"/>
      <c r="F5" s="43" t="s">
        <v>524</v>
      </c>
      <c r="G5" s="43"/>
      <c r="H5" s="44"/>
      <c r="I5" s="44"/>
      <c r="J5" s="34"/>
    </row>
    <row r="6" spans="1:26" s="2" customFormat="1" ht="12.75" customHeight="1" thickBot="1">
      <c r="A6" s="34"/>
      <c r="B6" s="34"/>
      <c r="C6" s="35"/>
      <c r="D6" s="9"/>
      <c r="E6" s="35"/>
      <c r="F6" s="35"/>
      <c r="G6" s="35"/>
      <c r="H6" s="34"/>
      <c r="I6" s="34"/>
      <c r="J6" s="36"/>
    </row>
    <row r="7" spans="1:26" s="2" customFormat="1" ht="19.5" customHeight="1">
      <c r="A7" s="62" t="s">
        <v>327</v>
      </c>
      <c r="B7" s="63" t="s">
        <v>6</v>
      </c>
      <c r="C7" s="64" t="s">
        <v>7</v>
      </c>
      <c r="D7" s="65" t="s">
        <v>8</v>
      </c>
      <c r="E7" s="65" t="s">
        <v>9</v>
      </c>
      <c r="F7" s="66" t="s">
        <v>10</v>
      </c>
      <c r="G7" s="66" t="s">
        <v>431</v>
      </c>
      <c r="H7" s="66" t="s">
        <v>11</v>
      </c>
      <c r="I7" s="89" t="s">
        <v>431</v>
      </c>
      <c r="J7" s="67" t="s">
        <v>12</v>
      </c>
      <c r="W7" s="13"/>
    </row>
    <row r="8" spans="1:26" ht="18" customHeight="1">
      <c r="A8" s="68" t="s">
        <v>13</v>
      </c>
      <c r="B8" s="18" t="s">
        <v>525</v>
      </c>
      <c r="C8" s="18" t="s">
        <v>526</v>
      </c>
      <c r="D8" s="18" t="s">
        <v>527</v>
      </c>
      <c r="E8" s="18" t="s">
        <v>237</v>
      </c>
      <c r="F8" s="18" t="s">
        <v>528</v>
      </c>
      <c r="G8" s="18" t="s">
        <v>529</v>
      </c>
      <c r="H8" s="18" t="s">
        <v>530</v>
      </c>
      <c r="I8" s="18" t="s">
        <v>531</v>
      </c>
      <c r="J8" s="18" t="s">
        <v>238</v>
      </c>
    </row>
    <row r="9" spans="1:26" s="9" customFormat="1" ht="18" customHeight="1">
      <c r="A9" s="68" t="s">
        <v>18</v>
      </c>
      <c r="B9" s="60" t="s">
        <v>532</v>
      </c>
      <c r="C9" s="60" t="s">
        <v>533</v>
      </c>
      <c r="D9" s="60" t="s">
        <v>534</v>
      </c>
      <c r="E9" s="60" t="s">
        <v>49</v>
      </c>
      <c r="F9" s="18" t="s">
        <v>535</v>
      </c>
      <c r="G9" s="18" t="s">
        <v>529</v>
      </c>
      <c r="H9" s="18" t="s">
        <v>536</v>
      </c>
      <c r="I9" s="18" t="s">
        <v>531</v>
      </c>
      <c r="J9" s="18"/>
      <c r="O9" s="13"/>
      <c r="W9" s="13"/>
      <c r="X9" s="13"/>
      <c r="Y9" s="13"/>
      <c r="Z9" s="13"/>
    </row>
    <row r="10" spans="1:26" s="9" customFormat="1" ht="18" customHeight="1">
      <c r="A10" s="68" t="s">
        <v>26</v>
      </c>
      <c r="B10" s="18" t="s">
        <v>241</v>
      </c>
      <c r="C10" s="18" t="s">
        <v>537</v>
      </c>
      <c r="D10" s="18" t="s">
        <v>538</v>
      </c>
      <c r="E10" s="18" t="s">
        <v>103</v>
      </c>
      <c r="F10" s="18" t="s">
        <v>539</v>
      </c>
      <c r="G10" s="18" t="s">
        <v>529</v>
      </c>
      <c r="H10" s="18" t="s">
        <v>540</v>
      </c>
      <c r="I10" s="18" t="s">
        <v>531</v>
      </c>
      <c r="J10" s="18" t="s">
        <v>305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9" customFormat="1" ht="18" customHeight="1">
      <c r="A11" s="68" t="s">
        <v>30</v>
      </c>
      <c r="B11" s="18" t="s">
        <v>541</v>
      </c>
      <c r="C11" s="18" t="s">
        <v>542</v>
      </c>
      <c r="D11" s="18" t="s">
        <v>543</v>
      </c>
      <c r="E11" s="18" t="s">
        <v>173</v>
      </c>
      <c r="F11" s="18" t="s">
        <v>544</v>
      </c>
      <c r="G11" s="18" t="s">
        <v>529</v>
      </c>
      <c r="H11" s="18" t="s">
        <v>545</v>
      </c>
      <c r="I11" s="18" t="s">
        <v>531</v>
      </c>
      <c r="J11" s="18" t="s">
        <v>174</v>
      </c>
      <c r="W11" s="13"/>
      <c r="X11" s="13"/>
      <c r="Y11" s="13"/>
      <c r="Z11" s="13"/>
    </row>
    <row r="12" spans="1:26" s="9" customFormat="1" ht="17.25" customHeight="1">
      <c r="A12" s="68" t="s">
        <v>35</v>
      </c>
      <c r="B12" s="18" t="s">
        <v>284</v>
      </c>
      <c r="C12" s="18" t="s">
        <v>546</v>
      </c>
      <c r="D12" s="18" t="s">
        <v>547</v>
      </c>
      <c r="E12" s="18" t="s">
        <v>33</v>
      </c>
      <c r="F12" s="18" t="s">
        <v>322</v>
      </c>
      <c r="G12" s="18" t="s">
        <v>548</v>
      </c>
      <c r="H12" s="18" t="s">
        <v>549</v>
      </c>
      <c r="I12" s="18" t="s">
        <v>531</v>
      </c>
      <c r="J12" s="18" t="s">
        <v>550</v>
      </c>
      <c r="W12" s="13"/>
      <c r="X12" s="13"/>
      <c r="Y12" s="13"/>
      <c r="Z12" s="13"/>
    </row>
    <row r="13" spans="1:26" s="9" customFormat="1" ht="18" customHeight="1">
      <c r="A13" s="68" t="s">
        <v>38</v>
      </c>
      <c r="B13" s="18" t="s">
        <v>198</v>
      </c>
      <c r="C13" s="18" t="s">
        <v>551</v>
      </c>
      <c r="D13" s="18" t="s">
        <v>552</v>
      </c>
      <c r="E13" s="18" t="s">
        <v>132</v>
      </c>
      <c r="F13" s="18" t="s">
        <v>553</v>
      </c>
      <c r="G13" s="18" t="s">
        <v>554</v>
      </c>
      <c r="H13" s="18" t="s">
        <v>555</v>
      </c>
      <c r="I13" s="18" t="s">
        <v>531</v>
      </c>
      <c r="J13" s="18" t="s">
        <v>133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5" customHeight="1">
      <c r="A14" s="68" t="s">
        <v>46</v>
      </c>
      <c r="B14" s="18" t="s">
        <v>556</v>
      </c>
      <c r="C14" s="18" t="s">
        <v>557</v>
      </c>
      <c r="D14" s="18" t="s">
        <v>558</v>
      </c>
      <c r="E14" s="18" t="s">
        <v>118</v>
      </c>
      <c r="F14" s="18" t="s">
        <v>559</v>
      </c>
      <c r="G14" s="18" t="s">
        <v>548</v>
      </c>
      <c r="H14" s="18"/>
      <c r="I14" s="18"/>
      <c r="J14" s="18" t="s">
        <v>119</v>
      </c>
    </row>
    <row r="15" spans="1:26" s="9" customFormat="1" ht="18" customHeight="1">
      <c r="A15" s="68" t="s">
        <v>51</v>
      </c>
      <c r="B15" s="18" t="s">
        <v>344</v>
      </c>
      <c r="C15" s="18" t="s">
        <v>560</v>
      </c>
      <c r="D15" s="18" t="s">
        <v>561</v>
      </c>
      <c r="E15" s="18" t="s">
        <v>33</v>
      </c>
      <c r="F15" s="18" t="s">
        <v>562</v>
      </c>
      <c r="G15" s="18" t="s">
        <v>529</v>
      </c>
      <c r="H15" s="18"/>
      <c r="I15" s="18"/>
      <c r="J15" s="18" t="s">
        <v>128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9" customFormat="1" ht="18" customHeight="1">
      <c r="A16" s="68" t="s">
        <v>54</v>
      </c>
      <c r="B16" s="18" t="s">
        <v>563</v>
      </c>
      <c r="C16" s="18" t="s">
        <v>564</v>
      </c>
      <c r="D16" s="18" t="s">
        <v>565</v>
      </c>
      <c r="E16" s="18" t="s">
        <v>103</v>
      </c>
      <c r="F16" s="18" t="s">
        <v>566</v>
      </c>
      <c r="G16" s="18" t="s">
        <v>548</v>
      </c>
      <c r="H16" s="18"/>
      <c r="I16" s="18"/>
      <c r="J16" s="18" t="s">
        <v>105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9" customFormat="1" ht="18" customHeight="1">
      <c r="A17" s="68" t="s">
        <v>58</v>
      </c>
      <c r="B17" s="18" t="s">
        <v>532</v>
      </c>
      <c r="C17" s="18" t="s">
        <v>567</v>
      </c>
      <c r="D17" s="18" t="s">
        <v>534</v>
      </c>
      <c r="E17" s="18" t="s">
        <v>49</v>
      </c>
      <c r="F17" s="22" t="s">
        <v>520</v>
      </c>
      <c r="G17" s="22" t="s">
        <v>568</v>
      </c>
      <c r="H17" s="18"/>
      <c r="I17" s="18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9" customFormat="1" ht="18" customHeight="1">
      <c r="A18" s="68" t="s">
        <v>64</v>
      </c>
      <c r="B18" s="18" t="s">
        <v>284</v>
      </c>
      <c r="C18" s="18" t="s">
        <v>569</v>
      </c>
      <c r="D18" s="18" t="s">
        <v>570</v>
      </c>
      <c r="E18" s="18" t="s">
        <v>186</v>
      </c>
      <c r="F18" s="18" t="s">
        <v>571</v>
      </c>
      <c r="G18" s="18" t="s">
        <v>529</v>
      </c>
      <c r="H18" s="18"/>
      <c r="I18" s="18"/>
      <c r="J18" s="18" t="s">
        <v>188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>
      <c r="A19" s="68" t="s">
        <v>67</v>
      </c>
      <c r="B19" s="87" t="s">
        <v>572</v>
      </c>
      <c r="C19" s="87" t="s">
        <v>573</v>
      </c>
      <c r="D19" s="87" t="s">
        <v>574</v>
      </c>
      <c r="E19" s="87" t="s">
        <v>82</v>
      </c>
      <c r="F19" s="18" t="s">
        <v>575</v>
      </c>
      <c r="G19" s="18" t="s">
        <v>529</v>
      </c>
      <c r="H19" s="18"/>
      <c r="I19" s="18"/>
      <c r="J19" s="18" t="s">
        <v>83</v>
      </c>
      <c r="K19" s="9"/>
      <c r="L19" s="9"/>
      <c r="M19" s="9"/>
      <c r="N19" s="9"/>
      <c r="P19" s="9"/>
      <c r="Q19" s="9"/>
      <c r="R19" s="9"/>
      <c r="S19" s="9"/>
      <c r="T19" s="9"/>
      <c r="U19" s="9"/>
      <c r="V19" s="9"/>
    </row>
    <row r="20" spans="1:26">
      <c r="A20" s="68" t="s">
        <v>71</v>
      </c>
      <c r="B20" s="54" t="s">
        <v>576</v>
      </c>
      <c r="C20" s="54" t="s">
        <v>577</v>
      </c>
      <c r="D20" s="55">
        <v>38300</v>
      </c>
      <c r="E20" s="54" t="s">
        <v>132</v>
      </c>
      <c r="F20" s="54">
        <v>15.5</v>
      </c>
      <c r="G20" s="18" t="s">
        <v>554</v>
      </c>
      <c r="H20" s="7"/>
      <c r="I20" s="7"/>
      <c r="J20" s="54" t="s">
        <v>133</v>
      </c>
      <c r="K20" s="9"/>
      <c r="L20" s="9"/>
      <c r="M20" s="9"/>
      <c r="N20" s="9"/>
      <c r="P20" s="9"/>
      <c r="Q20" s="9"/>
      <c r="R20" s="9"/>
      <c r="S20" s="9"/>
      <c r="T20" s="9"/>
      <c r="U20" s="9"/>
      <c r="V20" s="9"/>
    </row>
    <row r="21" spans="1:26" ht="18" customHeight="1">
      <c r="A21" s="68" t="s">
        <v>76</v>
      </c>
      <c r="B21" s="18" t="s">
        <v>578</v>
      </c>
      <c r="C21" s="18" t="s">
        <v>579</v>
      </c>
      <c r="D21" s="18" t="s">
        <v>580</v>
      </c>
      <c r="E21" s="18" t="s">
        <v>33</v>
      </c>
      <c r="F21" s="18" t="s">
        <v>581</v>
      </c>
      <c r="G21" s="18" t="s">
        <v>554</v>
      </c>
      <c r="H21" s="18"/>
      <c r="I21" s="18"/>
      <c r="J21" s="18" t="s">
        <v>128</v>
      </c>
    </row>
    <row r="22" spans="1:26" ht="16.5" customHeight="1">
      <c r="A22" s="68" t="s">
        <v>79</v>
      </c>
      <c r="B22" s="18" t="s">
        <v>299</v>
      </c>
      <c r="C22" s="18" t="s">
        <v>582</v>
      </c>
      <c r="D22" s="18" t="s">
        <v>583</v>
      </c>
      <c r="E22" s="18" t="s">
        <v>74</v>
      </c>
      <c r="F22" s="18" t="s">
        <v>584</v>
      </c>
      <c r="G22" s="18" t="s">
        <v>568</v>
      </c>
      <c r="H22" s="18"/>
      <c r="I22" s="18"/>
      <c r="J22" s="18" t="s">
        <v>75</v>
      </c>
    </row>
    <row r="23" spans="1:26">
      <c r="A23" s="68" t="s">
        <v>84</v>
      </c>
      <c r="B23" s="18" t="s">
        <v>585</v>
      </c>
      <c r="C23" s="18" t="s">
        <v>586</v>
      </c>
      <c r="D23" s="18" t="s">
        <v>587</v>
      </c>
      <c r="E23" s="18" t="s">
        <v>16</v>
      </c>
      <c r="F23" s="18" t="s">
        <v>588</v>
      </c>
      <c r="G23" s="18" t="s">
        <v>548</v>
      </c>
      <c r="H23" s="18"/>
      <c r="I23" s="18"/>
      <c r="J23" s="18" t="s">
        <v>29</v>
      </c>
    </row>
    <row r="24" spans="1:26">
      <c r="A24" s="68" t="s">
        <v>89</v>
      </c>
      <c r="B24" s="18" t="s">
        <v>589</v>
      </c>
      <c r="C24" s="18" t="s">
        <v>590</v>
      </c>
      <c r="D24" s="18" t="s">
        <v>591</v>
      </c>
      <c r="E24" s="18" t="s">
        <v>16</v>
      </c>
      <c r="F24" s="18" t="s">
        <v>592</v>
      </c>
      <c r="G24" s="18" t="s">
        <v>568</v>
      </c>
      <c r="H24" s="18"/>
      <c r="I24" s="18"/>
      <c r="J24" s="18" t="s">
        <v>593</v>
      </c>
    </row>
    <row r="25" spans="1:26">
      <c r="A25" s="68" t="s">
        <v>96</v>
      </c>
      <c r="B25" s="18" t="s">
        <v>198</v>
      </c>
      <c r="C25" s="18" t="s">
        <v>594</v>
      </c>
      <c r="D25" s="18" t="s">
        <v>595</v>
      </c>
      <c r="E25" s="18" t="s">
        <v>103</v>
      </c>
      <c r="F25" s="18" t="s">
        <v>596</v>
      </c>
      <c r="G25" s="18" t="s">
        <v>568</v>
      </c>
      <c r="H25" s="18"/>
      <c r="I25" s="18"/>
      <c r="J25" s="53" t="s">
        <v>105</v>
      </c>
      <c r="K25" s="52" t="s">
        <v>597</v>
      </c>
    </row>
    <row r="26" spans="1:26">
      <c r="A26" s="68" t="s">
        <v>99</v>
      </c>
      <c r="B26" s="18" t="s">
        <v>598</v>
      </c>
      <c r="C26" s="18" t="s">
        <v>599</v>
      </c>
      <c r="D26" s="18" t="s">
        <v>600</v>
      </c>
      <c r="E26" s="18" t="s">
        <v>16</v>
      </c>
      <c r="F26" s="18" t="s">
        <v>601</v>
      </c>
      <c r="G26" s="18" t="s">
        <v>548</v>
      </c>
      <c r="H26" s="18"/>
      <c r="I26" s="18"/>
      <c r="J26" s="18" t="s">
        <v>29</v>
      </c>
    </row>
    <row r="27" spans="1:26">
      <c r="A27" s="68" t="s">
        <v>106</v>
      </c>
      <c r="B27" s="18" t="s">
        <v>36</v>
      </c>
      <c r="C27" s="18" t="s">
        <v>602</v>
      </c>
      <c r="D27" s="18" t="s">
        <v>603</v>
      </c>
      <c r="E27" s="18" t="s">
        <v>16</v>
      </c>
      <c r="F27" s="18" t="s">
        <v>604</v>
      </c>
      <c r="G27" s="18" t="s">
        <v>554</v>
      </c>
      <c r="H27" s="18"/>
      <c r="I27" s="18"/>
      <c r="J27" s="18" t="s">
        <v>17</v>
      </c>
    </row>
    <row r="28" spans="1:26">
      <c r="A28" s="68" t="s">
        <v>110</v>
      </c>
      <c r="B28" s="18" t="s">
        <v>152</v>
      </c>
      <c r="C28" s="18" t="s">
        <v>605</v>
      </c>
      <c r="D28" s="18" t="s">
        <v>606</v>
      </c>
      <c r="E28" s="18" t="s">
        <v>33</v>
      </c>
      <c r="F28" s="18" t="s">
        <v>607</v>
      </c>
      <c r="G28" s="18" t="s">
        <v>554</v>
      </c>
      <c r="H28" s="18"/>
      <c r="I28" s="18"/>
      <c r="J28" s="18" t="s">
        <v>318</v>
      </c>
      <c r="K28" s="9"/>
      <c r="L28" s="9"/>
      <c r="M28" s="9"/>
      <c r="N28" s="9"/>
      <c r="P28" s="9"/>
      <c r="Q28" s="9"/>
      <c r="R28" s="9"/>
      <c r="S28" s="9"/>
      <c r="T28" s="9"/>
      <c r="U28" s="9"/>
      <c r="V28" s="9"/>
    </row>
    <row r="29" spans="1:26">
      <c r="A29" s="68" t="s">
        <v>115</v>
      </c>
      <c r="B29" s="18" t="s">
        <v>608</v>
      </c>
      <c r="C29" s="18" t="s">
        <v>609</v>
      </c>
      <c r="D29" s="18" t="s">
        <v>610</v>
      </c>
      <c r="E29" s="18" t="s">
        <v>16</v>
      </c>
      <c r="F29" s="18" t="s">
        <v>611</v>
      </c>
      <c r="G29" s="18" t="s">
        <v>529</v>
      </c>
      <c r="H29" s="18"/>
      <c r="I29" s="18"/>
      <c r="J29" s="18" t="s">
        <v>29</v>
      </c>
    </row>
    <row r="30" spans="1:26" ht="14.4" thickBot="1">
      <c r="A30" s="69"/>
      <c r="B30" s="18" t="s">
        <v>225</v>
      </c>
      <c r="C30" s="18" t="s">
        <v>612</v>
      </c>
      <c r="D30" s="18" t="s">
        <v>613</v>
      </c>
      <c r="E30" s="18" t="s">
        <v>33</v>
      </c>
      <c r="F30" s="18" t="s">
        <v>614</v>
      </c>
      <c r="G30" s="18" t="s">
        <v>529</v>
      </c>
      <c r="H30" s="18"/>
      <c r="I30" s="18"/>
      <c r="J30" s="18" t="s">
        <v>128</v>
      </c>
      <c r="K30" s="9"/>
      <c r="L30" s="9"/>
      <c r="M30" s="9"/>
      <c r="N30" s="9"/>
      <c r="P30" s="9"/>
      <c r="Q30" s="9"/>
      <c r="R30" s="9"/>
      <c r="S30" s="9"/>
      <c r="T30" s="9"/>
      <c r="U30" s="9"/>
      <c r="V30" s="9"/>
    </row>
    <row r="31" spans="1:26">
      <c r="A31" s="68"/>
      <c r="B31" s="18" t="s">
        <v>615</v>
      </c>
      <c r="C31" s="18" t="s">
        <v>616</v>
      </c>
      <c r="D31" s="18" t="s">
        <v>617</v>
      </c>
      <c r="E31" s="18" t="s">
        <v>103</v>
      </c>
      <c r="F31" s="18" t="s">
        <v>230</v>
      </c>
      <c r="G31" s="18" t="s">
        <v>554</v>
      </c>
      <c r="H31" s="18"/>
      <c r="I31" s="18"/>
      <c r="J31" s="18" t="s">
        <v>105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X31" s="9"/>
      <c r="Y31" s="9"/>
      <c r="Z31" s="9"/>
    </row>
    <row r="32" spans="1:26">
      <c r="A32" s="68"/>
      <c r="B32" s="18" t="s">
        <v>335</v>
      </c>
      <c r="C32" s="18" t="s">
        <v>618</v>
      </c>
      <c r="D32" s="18" t="s">
        <v>619</v>
      </c>
      <c r="E32" s="18" t="s">
        <v>103</v>
      </c>
      <c r="F32" s="18" t="s">
        <v>230</v>
      </c>
      <c r="G32" s="18" t="s">
        <v>529</v>
      </c>
      <c r="H32" s="18"/>
      <c r="I32" s="18"/>
      <c r="J32" s="18" t="s">
        <v>105</v>
      </c>
      <c r="K32" s="9"/>
      <c r="L32" s="9"/>
      <c r="M32" s="9"/>
      <c r="N32" s="9"/>
      <c r="P32" s="9"/>
      <c r="Q32" s="9"/>
      <c r="R32" s="9"/>
      <c r="S32" s="9"/>
      <c r="T32" s="9"/>
      <c r="U32" s="9"/>
      <c r="V32" s="9"/>
    </row>
    <row r="33" spans="1:11">
      <c r="A33" s="68"/>
      <c r="B33" s="18" t="s">
        <v>519</v>
      </c>
      <c r="C33" s="18" t="s">
        <v>620</v>
      </c>
      <c r="D33" s="18" t="s">
        <v>527</v>
      </c>
      <c r="E33" s="18" t="s">
        <v>49</v>
      </c>
      <c r="F33" s="18" t="s">
        <v>230</v>
      </c>
      <c r="G33" s="18" t="s">
        <v>548</v>
      </c>
      <c r="H33" s="18"/>
      <c r="I33" s="18"/>
      <c r="J33" s="18"/>
    </row>
    <row r="34" spans="1:11">
      <c r="A34" s="68"/>
      <c r="B34" s="18" t="s">
        <v>621</v>
      </c>
      <c r="C34" s="18" t="s">
        <v>622</v>
      </c>
      <c r="D34" s="13" t="s">
        <v>623</v>
      </c>
      <c r="E34" s="18" t="s">
        <v>173</v>
      </c>
      <c r="F34" s="18" t="s">
        <v>230</v>
      </c>
      <c r="G34" s="18" t="s">
        <v>529</v>
      </c>
      <c r="H34" s="18"/>
      <c r="I34" s="18"/>
      <c r="J34" s="18" t="s">
        <v>624</v>
      </c>
      <c r="K34" s="9"/>
    </row>
    <row r="35" spans="1:11">
      <c r="A35" s="68"/>
      <c r="B35" s="22" t="s">
        <v>343</v>
      </c>
      <c r="C35" s="18" t="s">
        <v>625</v>
      </c>
      <c r="D35" s="18" t="s">
        <v>626</v>
      </c>
      <c r="E35" s="18" t="s">
        <v>33</v>
      </c>
      <c r="F35" s="18" t="s">
        <v>230</v>
      </c>
      <c r="G35" s="18" t="s">
        <v>568</v>
      </c>
      <c r="H35" s="18"/>
      <c r="I35" s="18"/>
      <c r="J35" s="18" t="s">
        <v>128</v>
      </c>
    </row>
    <row r="36" spans="1:11" ht="14.4" thickBot="1">
      <c r="A36" s="69"/>
      <c r="B36" s="18" t="s">
        <v>335</v>
      </c>
      <c r="C36" s="18" t="s">
        <v>627</v>
      </c>
      <c r="D36" s="18" t="s">
        <v>628</v>
      </c>
      <c r="E36" s="18"/>
      <c r="F36" s="18" t="s">
        <v>629</v>
      </c>
      <c r="G36" s="18" t="s">
        <v>568</v>
      </c>
      <c r="H36" s="18"/>
      <c r="I36" s="18"/>
      <c r="J36" s="18" t="s">
        <v>105</v>
      </c>
    </row>
    <row r="37" spans="1:11" ht="17.25" customHeight="1">
      <c r="A37" s="68"/>
      <c r="B37" s="53" t="s">
        <v>630</v>
      </c>
      <c r="C37" s="53" t="s">
        <v>265</v>
      </c>
      <c r="D37" s="55">
        <v>37897</v>
      </c>
      <c r="E37" s="53" t="s">
        <v>103</v>
      </c>
      <c r="F37" s="53">
        <v>14.65</v>
      </c>
      <c r="G37" s="53"/>
      <c r="H37" s="53"/>
      <c r="I37" s="53"/>
      <c r="J37" s="53" t="s">
        <v>105</v>
      </c>
      <c r="K37" s="72" t="s">
        <v>597</v>
      </c>
    </row>
  </sheetData>
  <phoneticPr fontId="91" type="noConversion"/>
  <pageMargins left="0.55118110236220474" right="0.19685039370078741" top="0.59055118110236227" bottom="0.19685039370078741" header="0.51181102362204722" footer="0.51181102362204722"/>
  <pageSetup paperSize="9" scale="7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6E0C6-DA5A-4450-9DED-77B6ED7D866F}">
  <sheetPr>
    <tabColor rgb="FFFF0000"/>
    <pageSetUpPr fitToPage="1"/>
  </sheetPr>
  <dimension ref="A1:X29"/>
  <sheetViews>
    <sheetView workbookViewId="0">
      <selection activeCell="C6" sqref="C6:D6"/>
    </sheetView>
  </sheetViews>
  <sheetFormatPr defaultColWidth="9.109375" defaultRowHeight="13.8"/>
  <cols>
    <col min="1" max="1" width="6.88671875" style="14" customWidth="1"/>
    <col min="2" max="2" width="10.5546875" style="14" customWidth="1"/>
    <col min="3" max="3" width="13.5546875" style="13" customWidth="1"/>
    <col min="4" max="4" width="11.44140625" style="144" bestFit="1" customWidth="1"/>
    <col min="5" max="5" width="13.44140625" style="13" bestFit="1" customWidth="1"/>
    <col min="6" max="6" width="10.109375" style="122" customWidth="1"/>
    <col min="7" max="7" width="9.5546875" style="122" customWidth="1"/>
    <col min="8" max="8" width="17.21875" style="17" bestFit="1" customWidth="1"/>
    <col min="9" max="13" width="9.109375" style="13"/>
    <col min="14" max="14" width="14.33203125" style="13" customWidth="1"/>
    <col min="15" max="15" width="13.6640625" style="13" customWidth="1"/>
    <col min="16" max="16" width="18.44140625" style="13" bestFit="1" customWidth="1"/>
    <col min="17" max="17" width="7.6640625" style="13" customWidth="1"/>
    <col min="18" max="18" width="7" style="13" customWidth="1"/>
    <col min="19" max="19" width="8.6640625" style="13" customWidth="1"/>
    <col min="20" max="20" width="27.44140625" style="13" customWidth="1"/>
    <col min="21" max="16384" width="9.109375" style="13"/>
  </cols>
  <sheetData>
    <row r="1" spans="1:24" s="35" customFormat="1" ht="18">
      <c r="A1" s="34"/>
      <c r="B1" s="43" t="s">
        <v>0</v>
      </c>
      <c r="C1" s="50"/>
      <c r="D1" s="138"/>
      <c r="E1" s="50"/>
      <c r="F1" s="118"/>
      <c r="G1" s="119"/>
      <c r="H1" s="34"/>
    </row>
    <row r="2" spans="1:24" s="35" customFormat="1" ht="13.5" customHeight="1">
      <c r="A2" s="34"/>
      <c r="D2" s="139"/>
      <c r="F2" s="119"/>
      <c r="G2" s="119"/>
      <c r="H2" s="34"/>
    </row>
    <row r="3" spans="1:24" s="35" customFormat="1" ht="17.25" customHeight="1">
      <c r="A3" s="34"/>
      <c r="D3" s="139"/>
      <c r="E3" s="40"/>
      <c r="F3" s="119"/>
      <c r="G3" s="120"/>
      <c r="H3" s="3" t="s">
        <v>836</v>
      </c>
    </row>
    <row r="4" spans="1:24" s="35" customFormat="1" ht="15.75" customHeight="1">
      <c r="A4" s="34"/>
      <c r="B4" s="36"/>
      <c r="D4" s="139"/>
      <c r="F4" s="119"/>
      <c r="G4" s="119"/>
      <c r="H4" s="34"/>
    </row>
    <row r="5" spans="1:24" s="35" customFormat="1" ht="18">
      <c r="A5" s="34"/>
      <c r="B5" s="43" t="s">
        <v>518</v>
      </c>
      <c r="C5" s="43" t="s">
        <v>768</v>
      </c>
      <c r="D5" s="140"/>
      <c r="E5" s="43"/>
      <c r="F5" s="172"/>
      <c r="G5" s="120"/>
      <c r="H5" s="34"/>
    </row>
    <row r="6" spans="1:24" s="2" customFormat="1" ht="12.75" customHeight="1" thickBot="1">
      <c r="A6" s="34"/>
      <c r="B6" s="34"/>
      <c r="C6" s="137"/>
      <c r="D6" s="141"/>
      <c r="E6" s="35"/>
      <c r="F6" s="119"/>
      <c r="G6" s="119"/>
      <c r="H6" s="269" t="s">
        <v>1150</v>
      </c>
    </row>
    <row r="7" spans="1:24" s="2" customFormat="1" ht="23.4" customHeight="1">
      <c r="A7" s="62" t="s">
        <v>5</v>
      </c>
      <c r="B7" s="63" t="s">
        <v>6</v>
      </c>
      <c r="C7" s="64" t="s">
        <v>7</v>
      </c>
      <c r="D7" s="142" t="s">
        <v>8</v>
      </c>
      <c r="E7" s="65" t="s">
        <v>9</v>
      </c>
      <c r="F7" s="116" t="s">
        <v>10</v>
      </c>
      <c r="G7" s="116" t="s">
        <v>11</v>
      </c>
      <c r="H7" s="67" t="s">
        <v>12</v>
      </c>
      <c r="I7" s="142" t="s">
        <v>510</v>
      </c>
      <c r="U7" s="13"/>
    </row>
    <row r="8" spans="1:24" ht="18" customHeight="1">
      <c r="A8" s="68" t="s">
        <v>13</v>
      </c>
      <c r="B8" s="174" t="s">
        <v>899</v>
      </c>
      <c r="C8" s="230" t="s">
        <v>900</v>
      </c>
      <c r="D8" s="177">
        <v>40735</v>
      </c>
      <c r="E8" s="173" t="s">
        <v>870</v>
      </c>
      <c r="F8" s="110" t="s">
        <v>1057</v>
      </c>
      <c r="G8" s="281">
        <v>13.8</v>
      </c>
      <c r="H8" s="176" t="s">
        <v>896</v>
      </c>
      <c r="I8" s="279" t="str">
        <f>IF(ISBLANK(G8),"",IF(G8&lt;=12.4,"KSM",IF(G8&lt;=13.04,"I A",IF(G8&lt;=13.84,"II A",IF(G8&lt;=14.94,"III A",IF(G8&lt;=15.94,"I JA",IF(G8&lt;=16.74,"II JA",IF(G8&lt;=17.44,"III JA"))))))))</f>
        <v>II A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4" s="9" customFormat="1" ht="18" customHeight="1">
      <c r="A9" s="68" t="s">
        <v>18</v>
      </c>
      <c r="B9" s="174" t="s">
        <v>121</v>
      </c>
      <c r="C9" s="230" t="s">
        <v>943</v>
      </c>
      <c r="D9" s="177" t="s">
        <v>944</v>
      </c>
      <c r="E9" s="173" t="s">
        <v>945</v>
      </c>
      <c r="F9" s="110" t="s">
        <v>1051</v>
      </c>
      <c r="G9" s="281">
        <v>14.31</v>
      </c>
      <c r="H9" s="176" t="s">
        <v>946</v>
      </c>
      <c r="I9" s="279" t="str">
        <f t="shared" ref="I9:I13" si="0">IF(ISBLANK(G9),"",IF(G9&lt;=12.4,"KSM",IF(G9&lt;=13.04,"I A",IF(G9&lt;=13.84,"II A",IF(G9&lt;=14.94,"III A",IF(G9&lt;=15.94,"I JA",IF(G9&lt;=16.74,"II JA",IF(G9&lt;=17.44,"III JA"))))))))</f>
        <v>III A</v>
      </c>
      <c r="U9" s="13"/>
    </row>
    <row r="10" spans="1:24" s="9" customFormat="1" ht="18" customHeight="1">
      <c r="A10" s="68" t="s">
        <v>26</v>
      </c>
      <c r="B10" s="174" t="s">
        <v>343</v>
      </c>
      <c r="C10" s="230" t="s">
        <v>1015</v>
      </c>
      <c r="D10" s="177" t="s">
        <v>1016</v>
      </c>
      <c r="E10" s="173" t="s">
        <v>1002</v>
      </c>
      <c r="F10" s="110" t="s">
        <v>1053</v>
      </c>
      <c r="G10" s="281">
        <v>15.06</v>
      </c>
      <c r="H10" s="176" t="s">
        <v>238</v>
      </c>
      <c r="I10" s="279" t="str">
        <f t="shared" si="0"/>
        <v>I JA</v>
      </c>
      <c r="U10" s="13"/>
      <c r="V10" s="13"/>
      <c r="W10" s="13"/>
      <c r="X10" s="13"/>
    </row>
    <row r="11" spans="1:24" s="9" customFormat="1" ht="18" customHeight="1">
      <c r="A11" s="68" t="s">
        <v>30</v>
      </c>
      <c r="B11" s="182" t="s">
        <v>897</v>
      </c>
      <c r="C11" s="270" t="s">
        <v>898</v>
      </c>
      <c r="D11" s="177">
        <v>41188</v>
      </c>
      <c r="E11" s="173" t="s">
        <v>870</v>
      </c>
      <c r="F11" s="110" t="s">
        <v>1054</v>
      </c>
      <c r="G11" s="281">
        <v>15.16</v>
      </c>
      <c r="H11" s="176" t="s">
        <v>896</v>
      </c>
      <c r="I11" s="279" t="str">
        <f t="shared" si="0"/>
        <v>I JA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ht="17.25" customHeight="1">
      <c r="A12" s="68" t="s">
        <v>35</v>
      </c>
      <c r="B12" s="174" t="s">
        <v>284</v>
      </c>
      <c r="C12" s="230" t="s">
        <v>784</v>
      </c>
      <c r="D12" s="177">
        <v>41178</v>
      </c>
      <c r="E12" s="173" t="s">
        <v>870</v>
      </c>
      <c r="F12" s="110" t="s">
        <v>1052</v>
      </c>
      <c r="G12" s="281">
        <v>15.19</v>
      </c>
      <c r="H12" s="176" t="s">
        <v>885</v>
      </c>
      <c r="I12" s="279" t="str">
        <f t="shared" si="0"/>
        <v>I JA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4" s="9" customFormat="1" ht="17.25" customHeight="1" thickBot="1">
      <c r="A13" s="69" t="s">
        <v>38</v>
      </c>
      <c r="B13" s="174" t="s">
        <v>860</v>
      </c>
      <c r="C13" s="230" t="s">
        <v>861</v>
      </c>
      <c r="D13" s="177" t="s">
        <v>862</v>
      </c>
      <c r="E13" s="173" t="s">
        <v>931</v>
      </c>
      <c r="F13" s="110" t="s">
        <v>1058</v>
      </c>
      <c r="G13" s="281">
        <v>15.39</v>
      </c>
      <c r="H13" s="176" t="s">
        <v>840</v>
      </c>
      <c r="I13" s="279" t="str">
        <f t="shared" si="0"/>
        <v>I JA</v>
      </c>
      <c r="U13" s="13"/>
      <c r="V13" s="13"/>
      <c r="W13" s="13"/>
      <c r="X13" s="13"/>
    </row>
    <row r="14" spans="1:24" s="2" customFormat="1" ht="23.4" customHeight="1">
      <c r="A14" s="62" t="s">
        <v>5</v>
      </c>
      <c r="B14" s="63" t="s">
        <v>6</v>
      </c>
      <c r="C14" s="64" t="s">
        <v>7</v>
      </c>
      <c r="D14" s="142" t="s">
        <v>8</v>
      </c>
      <c r="E14" s="65" t="s">
        <v>9</v>
      </c>
      <c r="F14" s="116" t="s">
        <v>10</v>
      </c>
      <c r="G14" s="116" t="s">
        <v>11</v>
      </c>
      <c r="H14" s="67" t="s">
        <v>12</v>
      </c>
      <c r="U14" s="13"/>
    </row>
    <row r="15" spans="1:24" ht="15" customHeight="1">
      <c r="A15" s="68" t="s">
        <v>46</v>
      </c>
      <c r="B15" s="174" t="s">
        <v>523</v>
      </c>
      <c r="C15" s="230" t="s">
        <v>783</v>
      </c>
      <c r="D15" s="177">
        <v>41172</v>
      </c>
      <c r="E15" s="173" t="s">
        <v>870</v>
      </c>
      <c r="F15" s="282">
        <v>15.62</v>
      </c>
      <c r="G15" s="186"/>
      <c r="H15" s="176" t="s">
        <v>885</v>
      </c>
      <c r="I15" s="279" t="str">
        <f>IF(ISBLANK(F15),"",IF(F15&lt;=12.4,"KSM",IF(F15&lt;=13.04,"I A",IF(F15&lt;=13.84,"II A",IF(F15&lt;=14.94,"III A",IF(F15&lt;=15.94,"I JA",IF(F15&lt;=16.74,"II JA",IF(F15&lt;=17.44,"III JA"))))))))</f>
        <v>I JA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4" ht="15" customHeight="1">
      <c r="A16" s="68" t="s">
        <v>51</v>
      </c>
      <c r="B16" s="174" t="s">
        <v>522</v>
      </c>
      <c r="C16" s="230" t="s">
        <v>869</v>
      </c>
      <c r="D16" s="177">
        <v>41072</v>
      </c>
      <c r="E16" s="173" t="s">
        <v>870</v>
      </c>
      <c r="F16" s="282">
        <v>15.84</v>
      </c>
      <c r="G16" s="186"/>
      <c r="H16" s="176" t="s">
        <v>871</v>
      </c>
      <c r="I16" s="279" t="str">
        <f t="shared" ref="I16:I20" si="1">IF(ISBLANK(F16),"",IF(F16&lt;=12.4,"KSM",IF(F16&lt;=13.04,"I A",IF(F16&lt;=13.84,"II A",IF(F16&lt;=14.94,"III A",IF(F16&lt;=15.94,"I JA",IF(F16&lt;=16.74,"II JA",IF(F16&lt;=17.44,"III JA"))))))))</f>
        <v>I JA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4" s="9" customFormat="1" ht="18" customHeight="1">
      <c r="A17" s="68" t="s">
        <v>54</v>
      </c>
      <c r="B17" s="174" t="s">
        <v>192</v>
      </c>
      <c r="C17" s="230" t="s">
        <v>951</v>
      </c>
      <c r="D17" s="177" t="s">
        <v>952</v>
      </c>
      <c r="E17" s="173" t="s">
        <v>945</v>
      </c>
      <c r="F17" s="282">
        <v>16.309999999999999</v>
      </c>
      <c r="G17" s="186"/>
      <c r="H17" s="176" t="s">
        <v>946</v>
      </c>
      <c r="I17" s="279" t="str">
        <f t="shared" si="1"/>
        <v>II JA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s="9" customFormat="1" ht="18" customHeight="1">
      <c r="A18" s="68" t="s">
        <v>58</v>
      </c>
      <c r="B18" s="174" t="s">
        <v>284</v>
      </c>
      <c r="C18" s="230" t="s">
        <v>959</v>
      </c>
      <c r="D18" s="177">
        <v>41262</v>
      </c>
      <c r="E18" s="173" t="s">
        <v>945</v>
      </c>
      <c r="F18" s="282">
        <v>16.52</v>
      </c>
      <c r="G18" s="186"/>
      <c r="H18" s="176" t="s">
        <v>946</v>
      </c>
      <c r="I18" s="279" t="str">
        <f t="shared" si="1"/>
        <v>II JA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s="9" customFormat="1" ht="18" customHeight="1">
      <c r="A19" s="10" t="s">
        <v>64</v>
      </c>
      <c r="B19" s="41" t="s">
        <v>1044</v>
      </c>
      <c r="C19" s="271" t="s">
        <v>1045</v>
      </c>
      <c r="D19" s="251">
        <v>41113</v>
      </c>
      <c r="E19" s="18" t="s">
        <v>815</v>
      </c>
      <c r="F19" s="282">
        <v>17.23</v>
      </c>
      <c r="G19" s="121"/>
      <c r="H19" s="22" t="s">
        <v>830</v>
      </c>
      <c r="I19" s="279" t="str">
        <f t="shared" si="1"/>
        <v>III JA</v>
      </c>
      <c r="U19" s="13"/>
      <c r="V19" s="13"/>
      <c r="W19" s="13"/>
      <c r="X19" s="13"/>
    </row>
    <row r="20" spans="1:24" s="9" customFormat="1" ht="18" customHeight="1" thickBot="1">
      <c r="A20" s="69"/>
      <c r="B20" s="174" t="s">
        <v>705</v>
      </c>
      <c r="C20" s="230" t="s">
        <v>745</v>
      </c>
      <c r="D20" s="177">
        <v>40974</v>
      </c>
      <c r="E20" s="173" t="s">
        <v>815</v>
      </c>
      <c r="F20" s="282"/>
      <c r="G20" s="186"/>
      <c r="H20" s="176" t="s">
        <v>830</v>
      </c>
      <c r="I20" s="279" t="str">
        <f t="shared" si="1"/>
        <v/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s="9" customFormat="1" ht="17.25" customHeight="1">
      <c r="A21" s="34"/>
      <c r="B21" s="34"/>
      <c r="C21" s="137"/>
      <c r="D21" s="141"/>
      <c r="E21" s="35"/>
      <c r="F21" s="119"/>
      <c r="G21" s="119"/>
      <c r="H21" s="36"/>
      <c r="U21" s="13"/>
      <c r="V21" s="13"/>
      <c r="W21" s="13"/>
      <c r="X21" s="13"/>
    </row>
    <row r="22" spans="1:24" ht="15" customHeight="1">
      <c r="C22" s="240"/>
      <c r="D22" s="241"/>
      <c r="E22" s="263"/>
      <c r="F22" s="264"/>
      <c r="G22" s="120"/>
      <c r="H22" s="242"/>
    </row>
    <row r="23" spans="1:24" ht="15" customHeight="1">
      <c r="E23" s="14"/>
      <c r="F23" s="240"/>
    </row>
    <row r="24" spans="1:24" s="9" customFormat="1" ht="18" customHeight="1">
      <c r="E24" s="14"/>
      <c r="F24" s="14"/>
      <c r="U24" s="13"/>
      <c r="V24" s="13"/>
      <c r="W24" s="13"/>
      <c r="X24" s="13"/>
    </row>
    <row r="25" spans="1:24" s="9" customFormat="1" ht="18" customHeight="1">
      <c r="E25" s="14"/>
      <c r="U25" s="13"/>
      <c r="V25" s="13"/>
      <c r="W25" s="13"/>
      <c r="X25" s="13"/>
    </row>
    <row r="26" spans="1:24" s="9" customFormat="1" ht="18" customHeight="1">
      <c r="E26" s="14"/>
      <c r="U26" s="13"/>
      <c r="V26" s="13"/>
      <c r="W26" s="13"/>
      <c r="X26" s="13"/>
    </row>
    <row r="27" spans="1:24" s="9" customFormat="1" ht="18" customHeight="1">
      <c r="C27" s="240"/>
      <c r="D27" s="241"/>
      <c r="E27" s="14"/>
      <c r="G27" s="120"/>
      <c r="H27" s="242"/>
      <c r="U27" s="13"/>
      <c r="V27" s="13"/>
      <c r="W27" s="13"/>
      <c r="X27" s="13"/>
    </row>
    <row r="28" spans="1:24" s="9" customFormat="1" ht="18" customHeight="1">
      <c r="A28" s="34"/>
      <c r="B28" s="34"/>
      <c r="C28" s="137"/>
      <c r="D28" s="141"/>
      <c r="E28" s="14"/>
      <c r="F28" s="240"/>
      <c r="G28" s="119"/>
      <c r="H28" s="36"/>
      <c r="U28" s="13"/>
      <c r="V28" s="13"/>
      <c r="W28" s="13"/>
      <c r="X28" s="13"/>
    </row>
    <row r="29" spans="1:24" ht="15.6">
      <c r="B29" s="109"/>
      <c r="C29" s="77"/>
      <c r="D29" s="265"/>
      <c r="E29" s="109"/>
      <c r="F29" s="264"/>
      <c r="G29" s="266"/>
      <c r="H29" s="109"/>
    </row>
  </sheetData>
  <sortState xmlns:xlrd2="http://schemas.microsoft.com/office/spreadsheetml/2017/richdata2" ref="A8:X13">
    <sortCondition ref="G8:G13"/>
  </sortState>
  <pageMargins left="0.55118110236220474" right="0.19685039370078741" top="0.59055118110236227" bottom="0.19685039370078741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1">
    <tabColor rgb="FF0070C0"/>
    <pageSetUpPr fitToPage="1"/>
  </sheetPr>
  <dimension ref="A1:V26"/>
  <sheetViews>
    <sheetView workbookViewId="0">
      <selection activeCell="C20" sqref="C20"/>
    </sheetView>
  </sheetViews>
  <sheetFormatPr defaultColWidth="9.109375" defaultRowHeight="13.8"/>
  <cols>
    <col min="1" max="1" width="5.109375" style="14" customWidth="1"/>
    <col min="2" max="2" width="10.88671875" style="14" customWidth="1"/>
    <col min="3" max="3" width="12" style="13" bestFit="1" customWidth="1"/>
    <col min="4" max="4" width="12" style="162" customWidth="1"/>
    <col min="5" max="5" width="14.33203125" style="13" bestFit="1" customWidth="1"/>
    <col min="6" max="6" width="10.33203125" style="122" customWidth="1"/>
    <col min="7" max="7" width="9.44140625" style="122" customWidth="1"/>
    <col min="8" max="8" width="23" style="17" bestFit="1" customWidth="1"/>
    <col min="9" max="11" width="9.109375" style="13"/>
    <col min="12" max="12" width="15.33203125" style="13" customWidth="1"/>
    <col min="13" max="13" width="12.109375" style="13" customWidth="1"/>
    <col min="14" max="14" width="17.44140625" style="13" customWidth="1"/>
    <col min="15" max="15" width="15.6640625" style="13" bestFit="1" customWidth="1"/>
    <col min="16" max="16" width="12.44140625" style="13" customWidth="1"/>
    <col min="17" max="17" width="18.88671875" style="13" customWidth="1"/>
    <col min="18" max="19" width="9.109375" style="13"/>
    <col min="20" max="20" width="16.109375" style="13" customWidth="1"/>
    <col min="21" max="21" width="26" style="13" customWidth="1"/>
    <col min="22" max="16384" width="9.109375" style="13"/>
  </cols>
  <sheetData>
    <row r="1" spans="1:22" s="35" customFormat="1" ht="18">
      <c r="A1" s="34"/>
      <c r="B1" s="43" t="s">
        <v>0</v>
      </c>
      <c r="C1" s="50"/>
      <c r="D1" s="159"/>
      <c r="E1" s="50"/>
      <c r="F1" s="118"/>
      <c r="G1" s="119"/>
      <c r="H1" s="34"/>
    </row>
    <row r="2" spans="1:22" s="35" customFormat="1" ht="15" customHeight="1">
      <c r="A2" s="34"/>
      <c r="D2" s="160"/>
      <c r="F2" s="119"/>
      <c r="G2" s="119"/>
      <c r="H2" s="34"/>
    </row>
    <row r="3" spans="1:22" s="35" customFormat="1" ht="17.25" customHeight="1">
      <c r="A3" s="34"/>
      <c r="D3" s="160"/>
      <c r="E3" s="40"/>
      <c r="F3" s="119"/>
      <c r="G3" s="120"/>
      <c r="H3" s="3" t="s">
        <v>836</v>
      </c>
    </row>
    <row r="4" spans="1:22" s="35" customFormat="1" ht="14.25" customHeight="1">
      <c r="A4" s="34"/>
      <c r="B4" s="36"/>
      <c r="D4" s="160"/>
      <c r="F4" s="119"/>
      <c r="G4" s="119"/>
      <c r="H4" s="34"/>
    </row>
    <row r="5" spans="1:22" s="35" customFormat="1" ht="18">
      <c r="A5" s="34"/>
      <c r="B5" s="43" t="s">
        <v>518</v>
      </c>
      <c r="C5" s="43" t="s">
        <v>769</v>
      </c>
      <c r="D5" s="161"/>
      <c r="E5" s="43"/>
      <c r="F5" s="172"/>
      <c r="G5" s="120"/>
      <c r="H5" s="34"/>
    </row>
    <row r="6" spans="1:22" s="2" customFormat="1" ht="13.5" customHeight="1">
      <c r="A6" s="34"/>
      <c r="B6" s="34"/>
      <c r="C6" s="35"/>
      <c r="D6" s="167"/>
      <c r="E6" s="35"/>
      <c r="F6" s="119"/>
      <c r="G6" s="119"/>
      <c r="H6" s="36"/>
    </row>
    <row r="7" spans="1:22" s="2" customFormat="1" ht="14.25" customHeight="1" thickBot="1">
      <c r="A7" s="34"/>
      <c r="B7" s="34"/>
      <c r="C7" s="137" t="s">
        <v>13</v>
      </c>
      <c r="D7" s="167" t="s">
        <v>765</v>
      </c>
      <c r="E7" s="35"/>
      <c r="F7" s="119"/>
      <c r="G7" s="119"/>
      <c r="H7" s="269" t="s">
        <v>1063</v>
      </c>
      <c r="I7" s="9"/>
      <c r="U7" s="17"/>
    </row>
    <row r="8" spans="1:22" ht="16.5" customHeight="1">
      <c r="A8" s="62" t="s">
        <v>327</v>
      </c>
      <c r="B8" s="63" t="s">
        <v>6</v>
      </c>
      <c r="C8" s="64" t="s">
        <v>7</v>
      </c>
      <c r="D8" s="168" t="s">
        <v>8</v>
      </c>
      <c r="E8" s="65" t="s">
        <v>9</v>
      </c>
      <c r="F8" s="116" t="s">
        <v>10</v>
      </c>
      <c r="G8" s="116" t="s">
        <v>11</v>
      </c>
      <c r="H8" s="67" t="s">
        <v>12</v>
      </c>
      <c r="I8" s="9"/>
      <c r="U8" s="17"/>
    </row>
    <row r="9" spans="1:22" s="9" customFormat="1" ht="15.75" customHeight="1">
      <c r="A9" s="68" t="s">
        <v>13</v>
      </c>
      <c r="B9" s="234" t="s">
        <v>511</v>
      </c>
      <c r="C9" s="235" t="s">
        <v>854</v>
      </c>
      <c r="D9" s="228" t="s">
        <v>950</v>
      </c>
      <c r="E9" s="233" t="s">
        <v>945</v>
      </c>
      <c r="F9" s="232">
        <v>13.78</v>
      </c>
      <c r="G9" s="236"/>
      <c r="H9" s="237" t="s">
        <v>946</v>
      </c>
    </row>
    <row r="10" spans="1:22" ht="15" customHeight="1">
      <c r="A10" s="68" t="s">
        <v>18</v>
      </c>
      <c r="B10" s="229" t="s">
        <v>777</v>
      </c>
      <c r="C10" s="230" t="s">
        <v>778</v>
      </c>
      <c r="D10" s="228" t="s">
        <v>779</v>
      </c>
      <c r="E10" s="225" t="s">
        <v>931</v>
      </c>
      <c r="F10" s="232">
        <v>13.09</v>
      </c>
      <c r="G10" s="225"/>
      <c r="H10" s="227" t="s">
        <v>840</v>
      </c>
    </row>
    <row r="11" spans="1:22" ht="15" customHeight="1">
      <c r="A11" s="68" t="s">
        <v>26</v>
      </c>
      <c r="B11" s="234" t="s">
        <v>486</v>
      </c>
      <c r="C11" s="235" t="s">
        <v>948</v>
      </c>
      <c r="D11" s="228" t="s">
        <v>949</v>
      </c>
      <c r="E11" s="233" t="s">
        <v>945</v>
      </c>
      <c r="F11" s="232">
        <v>13.97</v>
      </c>
      <c r="G11" s="236"/>
      <c r="H11" s="237" t="s">
        <v>946</v>
      </c>
    </row>
    <row r="12" spans="1:22" ht="16.5" customHeight="1">
      <c r="A12" s="68" t="s">
        <v>30</v>
      </c>
      <c r="B12" s="229" t="s">
        <v>911</v>
      </c>
      <c r="C12" s="230" t="s">
        <v>912</v>
      </c>
      <c r="D12" s="228">
        <v>40864</v>
      </c>
      <c r="E12" s="225" t="s">
        <v>815</v>
      </c>
      <c r="F12" s="226" t="s">
        <v>230</v>
      </c>
      <c r="G12" s="225"/>
      <c r="H12" s="227" t="s">
        <v>830</v>
      </c>
      <c r="I12" s="9"/>
    </row>
    <row r="13" spans="1:22" ht="15" customHeight="1">
      <c r="A13" s="68" t="s">
        <v>35</v>
      </c>
      <c r="B13" s="234" t="s">
        <v>756</v>
      </c>
      <c r="C13" s="235" t="s">
        <v>757</v>
      </c>
      <c r="D13" s="228" t="s">
        <v>758</v>
      </c>
      <c r="E13" s="236" t="s">
        <v>803</v>
      </c>
      <c r="F13" s="232">
        <v>12.69</v>
      </c>
      <c r="G13" s="236"/>
      <c r="H13" s="236" t="s">
        <v>759</v>
      </c>
      <c r="I13" s="9"/>
    </row>
    <row r="14" spans="1:22" ht="15" customHeight="1" thickBot="1">
      <c r="A14" s="34"/>
      <c r="B14" s="169"/>
      <c r="C14" s="137" t="s">
        <v>18</v>
      </c>
      <c r="D14" s="167" t="s">
        <v>765</v>
      </c>
      <c r="E14" s="35"/>
      <c r="F14" s="119"/>
      <c r="G14" s="119"/>
      <c r="H14" s="36" t="s">
        <v>1064</v>
      </c>
      <c r="I14" s="9"/>
      <c r="S14" s="96"/>
      <c r="V14" s="97"/>
    </row>
    <row r="15" spans="1:22" ht="15" customHeight="1">
      <c r="A15" s="62" t="s">
        <v>327</v>
      </c>
      <c r="B15" s="170" t="s">
        <v>6</v>
      </c>
      <c r="C15" s="64" t="s">
        <v>7</v>
      </c>
      <c r="D15" s="168" t="s">
        <v>8</v>
      </c>
      <c r="E15" s="65" t="s">
        <v>9</v>
      </c>
      <c r="F15" s="116" t="s">
        <v>10</v>
      </c>
      <c r="G15" s="116" t="s">
        <v>11</v>
      </c>
      <c r="H15" s="67" t="s">
        <v>12</v>
      </c>
      <c r="V15"/>
    </row>
    <row r="16" spans="1:22" ht="15" customHeight="1">
      <c r="A16" s="68" t="s">
        <v>13</v>
      </c>
      <c r="B16" s="229" t="s">
        <v>366</v>
      </c>
      <c r="C16" s="230" t="s">
        <v>740</v>
      </c>
      <c r="D16" s="228">
        <v>40561</v>
      </c>
      <c r="E16" s="225" t="s">
        <v>815</v>
      </c>
      <c r="F16" s="232">
        <v>12.74</v>
      </c>
      <c r="G16" s="225"/>
      <c r="H16" s="227" t="s">
        <v>63</v>
      </c>
      <c r="I16" s="9"/>
    </row>
    <row r="17" spans="1:22" s="2" customFormat="1" ht="18" customHeight="1">
      <c r="A17" s="111" t="s">
        <v>18</v>
      </c>
      <c r="B17" s="229" t="s">
        <v>866</v>
      </c>
      <c r="C17" s="230" t="s">
        <v>867</v>
      </c>
      <c r="D17" s="228" t="s">
        <v>868</v>
      </c>
      <c r="E17" s="225" t="s">
        <v>931</v>
      </c>
      <c r="F17" s="232">
        <v>15.29</v>
      </c>
      <c r="G17" s="225"/>
      <c r="H17" s="227" t="s">
        <v>841</v>
      </c>
      <c r="I17" s="13"/>
      <c r="V17" s="71"/>
    </row>
    <row r="18" spans="1:22" ht="15.75" customHeight="1">
      <c r="A18" s="111" t="s">
        <v>26</v>
      </c>
      <c r="B18" s="229" t="s">
        <v>770</v>
      </c>
      <c r="C18" s="230" t="s">
        <v>787</v>
      </c>
      <c r="D18" s="228">
        <v>41028</v>
      </c>
      <c r="E18" s="225" t="s">
        <v>815</v>
      </c>
      <c r="F18" s="232">
        <v>13.98</v>
      </c>
      <c r="G18" s="225"/>
      <c r="H18" s="227" t="s">
        <v>830</v>
      </c>
    </row>
    <row r="19" spans="1:22" ht="15" customHeight="1">
      <c r="A19" s="111" t="s">
        <v>30</v>
      </c>
      <c r="B19" s="234" t="s">
        <v>710</v>
      </c>
      <c r="C19" s="235" t="s">
        <v>947</v>
      </c>
      <c r="D19" s="228">
        <v>40828</v>
      </c>
      <c r="E19" s="233" t="s">
        <v>945</v>
      </c>
      <c r="F19" s="232">
        <v>12.47</v>
      </c>
      <c r="G19" s="236"/>
      <c r="H19" s="237" t="s">
        <v>946</v>
      </c>
    </row>
    <row r="20" spans="1:22" ht="15" customHeight="1">
      <c r="A20" s="111" t="s">
        <v>35</v>
      </c>
      <c r="B20" s="229" t="s">
        <v>511</v>
      </c>
      <c r="C20" s="230" t="s">
        <v>1070</v>
      </c>
      <c r="D20" s="228">
        <v>40649</v>
      </c>
      <c r="E20" s="225" t="s">
        <v>870</v>
      </c>
      <c r="F20" s="232">
        <v>12.64</v>
      </c>
      <c r="G20" s="225"/>
      <c r="H20" s="227" t="s">
        <v>885</v>
      </c>
    </row>
    <row r="21" spans="1:22" ht="15" customHeight="1">
      <c r="A21" s="111" t="s">
        <v>38</v>
      </c>
      <c r="B21" s="229" t="s">
        <v>513</v>
      </c>
      <c r="C21" s="230" t="s">
        <v>516</v>
      </c>
      <c r="D21" s="228">
        <v>40866</v>
      </c>
      <c r="E21" s="225" t="s">
        <v>815</v>
      </c>
      <c r="F21" s="232">
        <v>14.31</v>
      </c>
      <c r="G21" s="225"/>
      <c r="H21" s="227" t="s">
        <v>830</v>
      </c>
    </row>
    <row r="22" spans="1:22">
      <c r="A22" s="13"/>
      <c r="B22" s="13"/>
      <c r="H22" s="13"/>
    </row>
    <row r="23" spans="1:22">
      <c r="A23" s="13"/>
      <c r="B23" s="13"/>
      <c r="H23" s="13"/>
    </row>
    <row r="24" spans="1:22">
      <c r="A24" s="13"/>
      <c r="B24" s="13"/>
      <c r="H24" s="13"/>
    </row>
    <row r="25" spans="1:22">
      <c r="A25" s="13"/>
      <c r="B25" s="13"/>
      <c r="H25" s="13"/>
    </row>
    <row r="26" spans="1:22">
      <c r="A26" s="13"/>
      <c r="B26" s="13"/>
      <c r="H26" s="13"/>
    </row>
  </sheetData>
  <phoneticPr fontId="0" type="noConversion"/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tabColor rgb="FF0070C0"/>
    <pageSetUpPr fitToPage="1"/>
  </sheetPr>
  <dimension ref="A1:W91"/>
  <sheetViews>
    <sheetView workbookViewId="0">
      <selection activeCell="A7" sqref="A7:IV13"/>
    </sheetView>
  </sheetViews>
  <sheetFormatPr defaultColWidth="9.109375" defaultRowHeight="13.8"/>
  <cols>
    <col min="1" max="1" width="5.109375" style="14" customWidth="1"/>
    <col min="2" max="2" width="10.5546875" style="14" customWidth="1"/>
    <col min="3" max="3" width="13.44140625" style="13" customWidth="1"/>
    <col min="4" max="4" width="12" style="13" customWidth="1"/>
    <col min="5" max="5" width="13.33203125" style="13" customWidth="1"/>
    <col min="6" max="6" width="10.33203125" style="13" customWidth="1"/>
    <col min="7" max="9" width="9.44140625" style="14" customWidth="1"/>
    <col min="10" max="10" width="28.109375" style="17" customWidth="1"/>
    <col min="11" max="15" width="9.109375" style="13"/>
    <col min="16" max="16" width="12" style="13" customWidth="1"/>
    <col min="17" max="17" width="15.6640625" style="13" bestFit="1" customWidth="1"/>
    <col min="18" max="18" width="12.44140625" style="13" customWidth="1"/>
    <col min="19" max="19" width="12.33203125" style="13" customWidth="1"/>
    <col min="20" max="21" width="9.109375" style="13"/>
    <col min="22" max="22" width="16.109375" style="13" customWidth="1"/>
    <col min="23" max="23" width="26" style="13" customWidth="1"/>
    <col min="24" max="16384" width="9.109375" style="13"/>
  </cols>
  <sheetData>
    <row r="1" spans="1:23" s="35" customFormat="1" ht="18">
      <c r="A1" s="34"/>
      <c r="B1" s="43" t="s">
        <v>0</v>
      </c>
      <c r="C1" s="50"/>
      <c r="D1" s="50"/>
      <c r="E1" s="50"/>
      <c r="F1" s="50"/>
      <c r="G1" s="34"/>
      <c r="H1" s="34"/>
      <c r="I1" s="34"/>
      <c r="J1" s="34"/>
    </row>
    <row r="2" spans="1:23" s="35" customFormat="1" ht="15" customHeight="1">
      <c r="A2" s="34"/>
      <c r="G2" s="34"/>
      <c r="H2" s="34"/>
      <c r="I2" s="34"/>
      <c r="J2" s="34"/>
    </row>
    <row r="3" spans="1:23" s="35" customFormat="1" ht="17.25" customHeight="1">
      <c r="A3" s="34"/>
      <c r="E3" s="40"/>
      <c r="F3" s="36"/>
      <c r="G3" s="40"/>
      <c r="H3" s="40"/>
      <c r="I3" s="40"/>
      <c r="J3" s="40" t="s">
        <v>1</v>
      </c>
    </row>
    <row r="4" spans="1:23" s="35" customFormat="1" ht="14.25" customHeight="1">
      <c r="A4" s="34"/>
      <c r="B4" s="36"/>
      <c r="G4" s="34"/>
      <c r="H4" s="34"/>
      <c r="I4" s="34"/>
      <c r="J4" s="34"/>
    </row>
    <row r="5" spans="1:23" s="35" customFormat="1" ht="18">
      <c r="A5" s="34"/>
      <c r="B5" s="43" t="s">
        <v>518</v>
      </c>
      <c r="C5" s="43" t="s">
        <v>348</v>
      </c>
      <c r="D5" s="43"/>
      <c r="E5" s="43"/>
      <c r="F5" s="43" t="s">
        <v>524</v>
      </c>
      <c r="G5" s="44"/>
      <c r="H5" s="44"/>
      <c r="I5" s="44"/>
      <c r="J5" s="34"/>
    </row>
    <row r="6" spans="1:23" s="2" customFormat="1" ht="13.5" customHeight="1" thickBot="1">
      <c r="A6" s="34"/>
      <c r="B6" s="34"/>
      <c r="C6" s="35"/>
      <c r="D6" s="9"/>
      <c r="E6" s="35"/>
      <c r="F6" s="35"/>
      <c r="G6" s="34"/>
      <c r="H6" s="34"/>
      <c r="I6" s="34"/>
      <c r="J6" s="36"/>
    </row>
    <row r="7" spans="1:23" s="2" customFormat="1" ht="14.25" customHeight="1">
      <c r="A7" s="62" t="s">
        <v>5</v>
      </c>
      <c r="B7" s="63" t="s">
        <v>6</v>
      </c>
      <c r="C7" s="64" t="s">
        <v>7</v>
      </c>
      <c r="D7" s="65" t="s">
        <v>8</v>
      </c>
      <c r="E7" s="65" t="s">
        <v>9</v>
      </c>
      <c r="F7" s="66" t="s">
        <v>10</v>
      </c>
      <c r="G7" s="66" t="s">
        <v>431</v>
      </c>
      <c r="H7" s="66" t="s">
        <v>11</v>
      </c>
      <c r="I7" s="89" t="s">
        <v>431</v>
      </c>
      <c r="J7" s="67" t="s">
        <v>12</v>
      </c>
      <c r="W7" s="17"/>
    </row>
    <row r="8" spans="1:23" ht="16.5" customHeight="1">
      <c r="A8" s="68" t="s">
        <v>13</v>
      </c>
      <c r="B8" s="22" t="s">
        <v>374</v>
      </c>
      <c r="C8" s="22" t="s">
        <v>634</v>
      </c>
      <c r="D8" s="22" t="s">
        <v>635</v>
      </c>
      <c r="E8" s="22" t="s">
        <v>16</v>
      </c>
      <c r="F8" s="22" t="s">
        <v>636</v>
      </c>
      <c r="G8" s="22" t="s">
        <v>637</v>
      </c>
      <c r="H8" s="22" t="s">
        <v>638</v>
      </c>
      <c r="I8" s="22" t="s">
        <v>639</v>
      </c>
      <c r="J8" s="22" t="s">
        <v>640</v>
      </c>
      <c r="W8" s="17"/>
    </row>
    <row r="9" spans="1:23" ht="15" customHeight="1">
      <c r="A9" s="68" t="s">
        <v>18</v>
      </c>
      <c r="B9" s="22" t="s">
        <v>641</v>
      </c>
      <c r="C9" s="22" t="s">
        <v>108</v>
      </c>
      <c r="D9" s="22" t="s">
        <v>534</v>
      </c>
      <c r="E9" s="22" t="s">
        <v>49</v>
      </c>
      <c r="F9" s="22" t="s">
        <v>642</v>
      </c>
      <c r="G9" s="18" t="s">
        <v>643</v>
      </c>
      <c r="H9" s="18" t="s">
        <v>644</v>
      </c>
      <c r="I9" s="22" t="s">
        <v>639</v>
      </c>
      <c r="J9" s="18"/>
      <c r="K9" s="9"/>
      <c r="W9" s="17"/>
    </row>
    <row r="10" spans="1:23" ht="15" customHeight="1">
      <c r="A10" s="68" t="s">
        <v>26</v>
      </c>
      <c r="B10" s="22" t="s">
        <v>645</v>
      </c>
      <c r="C10" s="22" t="s">
        <v>646</v>
      </c>
      <c r="D10" s="22" t="s">
        <v>647</v>
      </c>
      <c r="E10" s="22" t="s">
        <v>103</v>
      </c>
      <c r="F10" s="22" t="s">
        <v>648</v>
      </c>
      <c r="G10" s="22" t="s">
        <v>643</v>
      </c>
      <c r="H10" s="22" t="s">
        <v>648</v>
      </c>
      <c r="I10" s="22" t="s">
        <v>639</v>
      </c>
      <c r="J10" s="22" t="s">
        <v>105</v>
      </c>
      <c r="K10" s="9"/>
      <c r="W10" s="17"/>
    </row>
    <row r="11" spans="1:23" ht="15" customHeight="1">
      <c r="A11" s="68" t="s">
        <v>30</v>
      </c>
      <c r="B11" s="54" t="s">
        <v>473</v>
      </c>
      <c r="C11" s="54" t="s">
        <v>649</v>
      </c>
      <c r="D11" s="55">
        <v>38594</v>
      </c>
      <c r="E11" s="54" t="s">
        <v>103</v>
      </c>
      <c r="F11" s="22" t="s">
        <v>650</v>
      </c>
      <c r="G11" s="22" t="s">
        <v>529</v>
      </c>
      <c r="H11" s="22" t="s">
        <v>651</v>
      </c>
      <c r="I11" s="22" t="s">
        <v>639</v>
      </c>
      <c r="J11" s="22" t="s">
        <v>105</v>
      </c>
      <c r="K11" s="9"/>
      <c r="W11" s="17"/>
    </row>
    <row r="12" spans="1:23" ht="15" customHeight="1">
      <c r="A12" s="68" t="s">
        <v>35</v>
      </c>
      <c r="B12" s="22" t="s">
        <v>396</v>
      </c>
      <c r="C12" s="22" t="s">
        <v>512</v>
      </c>
      <c r="D12" s="22" t="s">
        <v>652</v>
      </c>
      <c r="E12" s="22" t="s">
        <v>33</v>
      </c>
      <c r="F12" s="22" t="s">
        <v>631</v>
      </c>
      <c r="G12" s="22" t="s">
        <v>653</v>
      </c>
      <c r="H12" s="22" t="s">
        <v>654</v>
      </c>
      <c r="I12" s="22" t="s">
        <v>639</v>
      </c>
      <c r="J12" s="22" t="s">
        <v>655</v>
      </c>
      <c r="W12" s="17"/>
    </row>
    <row r="13" spans="1:23" s="2" customFormat="1" ht="18" customHeight="1">
      <c r="A13" s="68" t="s">
        <v>38</v>
      </c>
      <c r="B13" s="22" t="s">
        <v>361</v>
      </c>
      <c r="C13" s="22" t="s">
        <v>656</v>
      </c>
      <c r="D13" s="22" t="s">
        <v>657</v>
      </c>
      <c r="E13" s="22" t="s">
        <v>103</v>
      </c>
      <c r="F13" s="22" t="s">
        <v>658</v>
      </c>
      <c r="G13" s="22" t="s">
        <v>653</v>
      </c>
      <c r="H13" s="22" t="s">
        <v>659</v>
      </c>
      <c r="I13" s="22" t="s">
        <v>639</v>
      </c>
      <c r="J13" s="22" t="s">
        <v>105</v>
      </c>
      <c r="K13" s="9"/>
      <c r="O13" s="13"/>
      <c r="W13" s="17"/>
    </row>
    <row r="14" spans="1:23" ht="15.75" customHeight="1">
      <c r="A14" s="68" t="s">
        <v>46</v>
      </c>
      <c r="B14" s="22" t="s">
        <v>660</v>
      </c>
      <c r="C14" s="22" t="s">
        <v>661</v>
      </c>
      <c r="D14" s="22" t="s">
        <v>662</v>
      </c>
      <c r="E14" s="22" t="s">
        <v>82</v>
      </c>
      <c r="F14" s="22" t="s">
        <v>663</v>
      </c>
      <c r="G14" s="22" t="s">
        <v>529</v>
      </c>
      <c r="H14" s="22"/>
      <c r="I14" s="22"/>
      <c r="J14" s="22" t="s">
        <v>664</v>
      </c>
      <c r="U14" s="17"/>
    </row>
    <row r="15" spans="1:23" ht="15" customHeight="1">
      <c r="A15" s="68" t="s">
        <v>51</v>
      </c>
      <c r="B15" s="22" t="s">
        <v>665</v>
      </c>
      <c r="C15" s="22" t="s">
        <v>666</v>
      </c>
      <c r="D15" s="22" t="s">
        <v>667</v>
      </c>
      <c r="E15" s="22" t="s">
        <v>16</v>
      </c>
      <c r="F15" s="22" t="s">
        <v>668</v>
      </c>
      <c r="G15" s="22" t="s">
        <v>653</v>
      </c>
      <c r="H15" s="22"/>
      <c r="I15" s="22"/>
      <c r="J15" s="22" t="s">
        <v>25</v>
      </c>
    </row>
    <row r="16" spans="1:23" ht="15" customHeight="1">
      <c r="A16" s="68" t="s">
        <v>54</v>
      </c>
      <c r="B16" s="22" t="s">
        <v>361</v>
      </c>
      <c r="C16" s="22" t="s">
        <v>669</v>
      </c>
      <c r="D16" s="22" t="s">
        <v>670</v>
      </c>
      <c r="E16" s="22" t="s">
        <v>173</v>
      </c>
      <c r="F16" s="22" t="s">
        <v>521</v>
      </c>
      <c r="G16" s="22" t="s">
        <v>637</v>
      </c>
      <c r="H16" s="22"/>
      <c r="I16" s="22"/>
      <c r="J16" s="22" t="s">
        <v>671</v>
      </c>
      <c r="P16" s="17"/>
      <c r="Q16" s="17"/>
      <c r="R16" s="17"/>
      <c r="S16" s="17"/>
      <c r="T16" s="17"/>
      <c r="U16" s="17"/>
      <c r="V16" s="17"/>
      <c r="W16" s="17"/>
    </row>
    <row r="17" spans="1:23" ht="15" customHeight="1">
      <c r="A17" s="68" t="s">
        <v>58</v>
      </c>
      <c r="B17" s="22" t="s">
        <v>672</v>
      </c>
      <c r="C17" s="22" t="s">
        <v>673</v>
      </c>
      <c r="D17" s="22" t="s">
        <v>674</v>
      </c>
      <c r="E17" s="22" t="s">
        <v>16</v>
      </c>
      <c r="F17" s="22" t="s">
        <v>675</v>
      </c>
      <c r="G17" s="22" t="s">
        <v>643</v>
      </c>
      <c r="H17" s="22"/>
      <c r="I17" s="22"/>
      <c r="J17" s="22" t="s">
        <v>593</v>
      </c>
      <c r="P17" s="17"/>
      <c r="Q17" s="17"/>
      <c r="R17" s="17"/>
      <c r="S17" s="17"/>
      <c r="T17" s="17"/>
      <c r="U17" s="17"/>
      <c r="V17" s="17"/>
      <c r="W17" s="17"/>
    </row>
    <row r="18" spans="1:23" ht="15" customHeight="1">
      <c r="A18" s="68" t="s">
        <v>64</v>
      </c>
      <c r="B18" s="22" t="s">
        <v>676</v>
      </c>
      <c r="C18" s="22" t="s">
        <v>677</v>
      </c>
      <c r="D18" s="22" t="s">
        <v>678</v>
      </c>
      <c r="E18" s="22" t="s">
        <v>103</v>
      </c>
      <c r="F18" s="22" t="s">
        <v>679</v>
      </c>
      <c r="G18" s="22" t="s">
        <v>643</v>
      </c>
      <c r="H18" s="22"/>
      <c r="I18" s="22"/>
      <c r="J18" s="22" t="s">
        <v>305</v>
      </c>
    </row>
    <row r="19" spans="1:23">
      <c r="A19" s="68" t="s">
        <v>67</v>
      </c>
      <c r="B19" s="10" t="s">
        <v>515</v>
      </c>
      <c r="C19" s="18" t="s">
        <v>680</v>
      </c>
      <c r="D19" s="18" t="s">
        <v>626</v>
      </c>
      <c r="E19" s="18" t="s">
        <v>173</v>
      </c>
      <c r="F19" s="18" t="s">
        <v>681</v>
      </c>
      <c r="G19" s="22" t="s">
        <v>637</v>
      </c>
      <c r="H19" s="22"/>
      <c r="I19" s="22"/>
      <c r="J19" s="22" t="s">
        <v>671</v>
      </c>
    </row>
    <row r="20" spans="1:23" ht="15" customHeight="1">
      <c r="A20" s="68" t="s">
        <v>71</v>
      </c>
      <c r="B20" s="22" t="s">
        <v>682</v>
      </c>
      <c r="C20" s="22" t="s">
        <v>683</v>
      </c>
      <c r="D20" s="22" t="s">
        <v>684</v>
      </c>
      <c r="E20" s="22" t="s">
        <v>16</v>
      </c>
      <c r="F20" s="22" t="s">
        <v>230</v>
      </c>
      <c r="G20" s="22" t="s">
        <v>643</v>
      </c>
      <c r="H20" s="22"/>
      <c r="I20" s="22"/>
      <c r="J20" s="22" t="s">
        <v>29</v>
      </c>
    </row>
    <row r="21" spans="1:23" ht="15" customHeight="1">
      <c r="A21" s="68" t="s">
        <v>76</v>
      </c>
      <c r="B21" s="22" t="s">
        <v>501</v>
      </c>
      <c r="C21" s="22" t="s">
        <v>685</v>
      </c>
      <c r="D21" s="22" t="s">
        <v>686</v>
      </c>
      <c r="E21" s="22" t="s">
        <v>16</v>
      </c>
      <c r="F21" s="22" t="s">
        <v>230</v>
      </c>
      <c r="G21" s="22" t="s">
        <v>529</v>
      </c>
      <c r="H21" s="22"/>
      <c r="I21" s="22"/>
      <c r="J21" s="22" t="s">
        <v>29</v>
      </c>
    </row>
    <row r="22" spans="1:23" ht="15" customHeight="1">
      <c r="A22" s="68" t="s">
        <v>79</v>
      </c>
      <c r="B22" s="54" t="s">
        <v>633</v>
      </c>
      <c r="C22" s="54" t="s">
        <v>687</v>
      </c>
      <c r="D22" s="55">
        <v>38366</v>
      </c>
      <c r="E22" s="54" t="s">
        <v>103</v>
      </c>
      <c r="F22" s="22" t="s">
        <v>230</v>
      </c>
      <c r="G22" s="22" t="s">
        <v>637</v>
      </c>
      <c r="H22" s="22"/>
      <c r="I22" s="22"/>
      <c r="J22" s="22" t="s">
        <v>105</v>
      </c>
    </row>
    <row r="23" spans="1:23" ht="15" customHeight="1">
      <c r="A23" s="68" t="s">
        <v>84</v>
      </c>
      <c r="B23" s="22" t="s">
        <v>688</v>
      </c>
      <c r="C23" s="22" t="s">
        <v>689</v>
      </c>
      <c r="D23" s="22" t="s">
        <v>690</v>
      </c>
      <c r="E23" s="22" t="s">
        <v>103</v>
      </c>
      <c r="F23" s="22" t="s">
        <v>230</v>
      </c>
      <c r="G23" s="22" t="s">
        <v>637</v>
      </c>
      <c r="H23" s="22"/>
      <c r="I23" s="22"/>
      <c r="J23" s="22" t="s">
        <v>105</v>
      </c>
      <c r="K23" s="17" t="s">
        <v>597</v>
      </c>
    </row>
    <row r="24" spans="1:23" s="9" customFormat="1" ht="15.75" customHeight="1">
      <c r="A24" s="68" t="s">
        <v>89</v>
      </c>
      <c r="B24" s="22" t="s">
        <v>486</v>
      </c>
      <c r="C24" s="22" t="s">
        <v>691</v>
      </c>
      <c r="D24" s="22" t="s">
        <v>692</v>
      </c>
      <c r="E24" s="22" t="s">
        <v>103</v>
      </c>
      <c r="F24" s="22" t="s">
        <v>332</v>
      </c>
      <c r="G24" s="22" t="s">
        <v>653</v>
      </c>
      <c r="H24" s="22"/>
      <c r="I24" s="22"/>
      <c r="J24" s="22" t="s">
        <v>105</v>
      </c>
      <c r="W24" s="17"/>
    </row>
    <row r="25" spans="1:23" ht="16.5" customHeight="1">
      <c r="A25" s="68" t="s">
        <v>96</v>
      </c>
      <c r="B25" s="22" t="s">
        <v>517</v>
      </c>
      <c r="C25" s="22" t="s">
        <v>693</v>
      </c>
      <c r="D25" s="22" t="s">
        <v>694</v>
      </c>
      <c r="E25" s="22" t="s">
        <v>132</v>
      </c>
      <c r="F25" s="22" t="s">
        <v>632</v>
      </c>
      <c r="G25" s="22" t="s">
        <v>653</v>
      </c>
      <c r="H25" s="22"/>
      <c r="I25" s="22"/>
      <c r="J25" s="22" t="s">
        <v>133</v>
      </c>
      <c r="W25" s="17"/>
    </row>
    <row r="26" spans="1:23" ht="15" customHeight="1">
      <c r="A26" s="68" t="s">
        <v>99</v>
      </c>
      <c r="B26" s="22" t="s">
        <v>695</v>
      </c>
      <c r="C26" s="22" t="s">
        <v>696</v>
      </c>
      <c r="D26" s="22" t="s">
        <v>697</v>
      </c>
      <c r="E26" s="22" t="s">
        <v>103</v>
      </c>
      <c r="F26" s="22" t="s">
        <v>698</v>
      </c>
      <c r="G26" s="22" t="s">
        <v>529</v>
      </c>
      <c r="H26" s="22"/>
      <c r="I26" s="22"/>
      <c r="J26" s="22" t="s">
        <v>105</v>
      </c>
      <c r="K26" s="17" t="s">
        <v>597</v>
      </c>
    </row>
    <row r="27" spans="1:23" ht="15" customHeight="1">
      <c r="A27" s="68" t="s">
        <v>106</v>
      </c>
      <c r="B27" s="22" t="s">
        <v>514</v>
      </c>
      <c r="C27" s="18" t="s">
        <v>699</v>
      </c>
      <c r="D27" s="18" t="s">
        <v>700</v>
      </c>
      <c r="E27" s="18" t="s">
        <v>82</v>
      </c>
      <c r="F27" s="18" t="s">
        <v>230</v>
      </c>
      <c r="G27" s="22" t="s">
        <v>637</v>
      </c>
      <c r="H27" s="22"/>
      <c r="I27" s="22"/>
      <c r="J27" s="22" t="s">
        <v>83</v>
      </c>
      <c r="K27" s="17" t="s">
        <v>597</v>
      </c>
    </row>
    <row r="28" spans="1:23" ht="15" customHeight="1"/>
    <row r="29" spans="1:23" ht="15" customHeight="1"/>
    <row r="30" spans="1:23" ht="15" customHeight="1"/>
    <row r="31" spans="1:23" ht="15" customHeight="1"/>
    <row r="32" spans="1:23">
      <c r="B32" s="32"/>
      <c r="C32" s="32"/>
      <c r="D32" s="32"/>
      <c r="E32" s="32"/>
      <c r="F32" s="32"/>
      <c r="J32" s="33"/>
    </row>
    <row r="33" spans="1:23">
      <c r="D33" s="45"/>
      <c r="J33" s="13"/>
    </row>
    <row r="34" spans="1:23" s="35" customFormat="1" ht="22.5" customHeight="1">
      <c r="A34" s="14"/>
      <c r="B34" s="14"/>
      <c r="C34" s="15"/>
      <c r="D34" s="15"/>
      <c r="E34" s="16"/>
      <c r="F34" s="16"/>
      <c r="G34" s="15"/>
      <c r="H34" s="15"/>
      <c r="I34" s="15"/>
      <c r="J34" s="17"/>
    </row>
    <row r="35" spans="1:23" s="35" customFormat="1" ht="14.25" customHeight="1"/>
    <row r="36" spans="1:23" s="35" customFormat="1" ht="17.25" customHeight="1"/>
    <row r="37" spans="1:23" s="35" customFormat="1" ht="17.25" customHeight="1"/>
    <row r="38" spans="1:23" s="14" customFormat="1" ht="15" customHeight="1">
      <c r="C38" s="13"/>
      <c r="D38" s="13"/>
      <c r="E38" s="13"/>
      <c r="F38" s="13"/>
      <c r="J38" s="17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s="14" customFormat="1" ht="15" customHeight="1">
      <c r="C39" s="13"/>
      <c r="D39" s="13"/>
      <c r="E39" s="13"/>
      <c r="F39" s="13"/>
      <c r="J39" s="17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s="14" customFormat="1" ht="15" customHeight="1">
      <c r="C40" s="13"/>
      <c r="D40" s="13"/>
      <c r="E40" s="13"/>
      <c r="F40" s="13"/>
      <c r="J40" s="17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s="14" customFormat="1" ht="15" customHeight="1">
      <c r="C41" s="13"/>
      <c r="D41" s="13"/>
      <c r="E41" s="13"/>
      <c r="F41" s="13"/>
      <c r="J41" s="17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s="14" customFormat="1" ht="15" customHeight="1">
      <c r="C42" s="13"/>
      <c r="D42" s="13"/>
      <c r="E42" s="13"/>
      <c r="F42" s="13"/>
      <c r="J42" s="17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s="14" customFormat="1" ht="15" customHeight="1">
      <c r="C43" s="13"/>
      <c r="D43" s="13"/>
      <c r="E43" s="13"/>
      <c r="F43" s="13"/>
      <c r="J43" s="17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s="14" customFormat="1" ht="15" customHeight="1">
      <c r="C44" s="13"/>
      <c r="D44" s="13"/>
      <c r="E44" s="13"/>
      <c r="F44" s="13"/>
      <c r="J44" s="17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1:23" s="14" customFormat="1" ht="15" customHeight="1">
      <c r="C45" s="13"/>
      <c r="D45" s="13"/>
      <c r="E45" s="13"/>
      <c r="F45" s="13"/>
      <c r="J45" s="17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1:23" s="14" customFormat="1" ht="15" customHeight="1">
      <c r="C46" s="13"/>
      <c r="D46" s="13"/>
      <c r="E46" s="13"/>
      <c r="F46" s="13"/>
      <c r="J46" s="17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1:23" s="14" customFormat="1" ht="15" customHeight="1">
      <c r="C47" s="13"/>
      <c r="D47" s="13"/>
      <c r="E47" s="13"/>
      <c r="F47" s="13"/>
      <c r="J47" s="17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3" s="14" customFormat="1" ht="15" customHeight="1">
      <c r="C48" s="13"/>
      <c r="D48" s="13"/>
      <c r="E48" s="13"/>
      <c r="F48" s="13"/>
      <c r="J48" s="17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1:23" s="14" customFormat="1" ht="15" customHeight="1">
      <c r="C49" s="13"/>
      <c r="D49" s="13"/>
      <c r="E49" s="13"/>
      <c r="F49" s="13"/>
      <c r="J49" s="17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1:23" s="14" customFormat="1" ht="15" customHeight="1">
      <c r="C50" s="13"/>
      <c r="D50" s="13"/>
      <c r="E50" s="13"/>
      <c r="F50" s="13"/>
      <c r="J50" s="17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1:23" ht="15" customHeight="1"/>
    <row r="52" spans="1:23" ht="15" customHeight="1">
      <c r="B52" s="17"/>
      <c r="C52" s="17"/>
      <c r="F52" s="14"/>
      <c r="G52" s="49"/>
      <c r="H52" s="49"/>
      <c r="I52" s="49"/>
    </row>
    <row r="53" spans="1:23" ht="15" customHeight="1">
      <c r="B53" s="17"/>
      <c r="C53" s="17"/>
      <c r="F53" s="14"/>
      <c r="G53" s="49"/>
      <c r="H53" s="49"/>
      <c r="I53" s="49"/>
    </row>
    <row r="54" spans="1:23" ht="15" customHeight="1">
      <c r="A54" s="25"/>
      <c r="B54" s="25"/>
      <c r="C54" s="42"/>
      <c r="D54" s="24"/>
      <c r="E54" s="9"/>
      <c r="F54" s="9"/>
      <c r="G54" s="25"/>
      <c r="H54" s="25"/>
      <c r="I54" s="25"/>
      <c r="J54" s="24"/>
    </row>
    <row r="55" spans="1:23" ht="15" customHeight="1">
      <c r="C55" s="31"/>
      <c r="E55" s="45"/>
    </row>
    <row r="56" spans="1:23" ht="15" customHeight="1">
      <c r="C56" s="31"/>
    </row>
    <row r="57" spans="1:23" ht="15" customHeight="1">
      <c r="A57" s="25"/>
      <c r="B57" s="24"/>
      <c r="C57" s="24"/>
      <c r="D57" s="9"/>
      <c r="E57" s="9"/>
      <c r="F57" s="25"/>
      <c r="G57" s="25"/>
      <c r="H57" s="25"/>
      <c r="I57" s="25"/>
      <c r="J57" s="24"/>
    </row>
    <row r="58" spans="1:23" ht="15" customHeight="1">
      <c r="B58" s="17"/>
      <c r="C58" s="17"/>
      <c r="F58" s="14"/>
      <c r="G58" s="49"/>
      <c r="H58" s="49"/>
      <c r="I58" s="49"/>
    </row>
    <row r="59" spans="1:23" ht="15" customHeight="1">
      <c r="B59" s="17"/>
      <c r="C59" s="17"/>
      <c r="F59" s="14"/>
      <c r="G59" s="49"/>
      <c r="H59" s="49"/>
      <c r="I59" s="49"/>
    </row>
    <row r="60" spans="1:23" ht="15" customHeight="1">
      <c r="B60" s="17"/>
      <c r="C60" s="17"/>
      <c r="F60" s="14"/>
      <c r="G60" s="49"/>
      <c r="H60" s="49"/>
      <c r="I60" s="49"/>
    </row>
    <row r="61" spans="1:23" ht="15" customHeight="1">
      <c r="B61" s="17"/>
      <c r="C61" s="17"/>
      <c r="F61" s="14"/>
      <c r="G61" s="49"/>
      <c r="H61" s="49"/>
      <c r="I61" s="49"/>
    </row>
    <row r="62" spans="1:23" ht="15" customHeight="1">
      <c r="B62" s="17"/>
      <c r="C62" s="17"/>
      <c r="F62" s="14"/>
      <c r="G62" s="49"/>
      <c r="H62" s="49"/>
      <c r="I62" s="49"/>
    </row>
    <row r="63" spans="1:23" ht="15" customHeight="1">
      <c r="B63" s="17"/>
      <c r="C63" s="17"/>
      <c r="F63" s="14"/>
      <c r="G63" s="49"/>
      <c r="H63" s="49"/>
      <c r="I63" s="49"/>
    </row>
    <row r="64" spans="1:23" ht="15" customHeight="1"/>
    <row r="65" spans="1:10" ht="15" customHeight="1">
      <c r="A65" s="25"/>
      <c r="B65" s="25"/>
      <c r="C65" s="42"/>
      <c r="D65" s="24"/>
      <c r="E65" s="45"/>
      <c r="F65" s="9"/>
      <c r="G65" s="25"/>
      <c r="H65" s="25"/>
      <c r="I65" s="25"/>
      <c r="J65" s="24"/>
    </row>
    <row r="66" spans="1:10" ht="15" customHeight="1">
      <c r="C66" s="31"/>
    </row>
    <row r="67" spans="1:10" ht="15" customHeight="1">
      <c r="A67" s="25"/>
      <c r="B67" s="24"/>
      <c r="C67" s="24"/>
      <c r="D67" s="9"/>
      <c r="E67" s="9"/>
      <c r="F67" s="25"/>
      <c r="G67" s="25"/>
      <c r="H67" s="25"/>
      <c r="I67" s="25"/>
      <c r="J67" s="24"/>
    </row>
    <row r="68" spans="1:10" ht="15" customHeight="1">
      <c r="B68" s="17"/>
      <c r="C68" s="17"/>
      <c r="F68" s="14"/>
      <c r="G68" s="49"/>
      <c r="H68" s="49"/>
      <c r="I68" s="49"/>
    </row>
    <row r="69" spans="1:10" ht="15" customHeight="1">
      <c r="B69" s="17"/>
      <c r="C69" s="17"/>
      <c r="F69" s="14"/>
      <c r="G69" s="49"/>
      <c r="H69" s="49"/>
      <c r="I69" s="49"/>
    </row>
    <row r="70" spans="1:10" ht="15" customHeight="1">
      <c r="B70" s="17"/>
      <c r="C70" s="17"/>
      <c r="F70" s="14"/>
      <c r="G70" s="49"/>
      <c r="H70" s="49"/>
      <c r="I70" s="49"/>
    </row>
    <row r="71" spans="1:10" ht="15" customHeight="1">
      <c r="B71" s="17"/>
      <c r="C71" s="17"/>
      <c r="F71" s="14"/>
      <c r="G71" s="49"/>
      <c r="H71" s="49"/>
      <c r="I71" s="49"/>
    </row>
    <row r="72" spans="1:10" ht="15" customHeight="1">
      <c r="B72" s="17"/>
      <c r="C72" s="17"/>
      <c r="F72" s="14"/>
      <c r="G72" s="49"/>
      <c r="H72" s="49"/>
      <c r="I72" s="49"/>
    </row>
    <row r="73" spans="1:10" ht="15" customHeight="1">
      <c r="B73" s="17"/>
      <c r="C73" s="17"/>
      <c r="F73" s="14"/>
      <c r="G73" s="49"/>
      <c r="H73" s="49"/>
      <c r="I73" s="49"/>
    </row>
    <row r="74" spans="1:10">
      <c r="B74" s="13"/>
      <c r="J74" s="13"/>
    </row>
    <row r="75" spans="1:10">
      <c r="A75" s="13"/>
      <c r="B75" s="13"/>
      <c r="E75" s="45"/>
      <c r="J75" s="13"/>
    </row>
    <row r="76" spans="1:10" ht="15">
      <c r="A76" s="13"/>
      <c r="B76" s="21"/>
      <c r="C76" s="20"/>
      <c r="D76" s="19"/>
      <c r="E76" s="19"/>
      <c r="F76" s="19"/>
      <c r="G76" s="21"/>
      <c r="H76" s="21"/>
      <c r="I76" s="21"/>
      <c r="J76" s="19"/>
    </row>
    <row r="77" spans="1:10">
      <c r="A77" s="25"/>
      <c r="B77" s="24"/>
      <c r="C77" s="24"/>
      <c r="D77" s="9"/>
      <c r="E77" s="9"/>
      <c r="F77" s="25"/>
      <c r="G77" s="25"/>
      <c r="H77" s="25"/>
      <c r="I77" s="25"/>
      <c r="J77" s="24"/>
    </row>
    <row r="78" spans="1:10" ht="15" customHeight="1">
      <c r="B78" s="17"/>
      <c r="C78" s="17"/>
      <c r="F78" s="14"/>
      <c r="G78" s="49"/>
      <c r="H78" s="49"/>
      <c r="I78" s="49"/>
    </row>
    <row r="79" spans="1:10" ht="15" customHeight="1">
      <c r="B79" s="17"/>
      <c r="C79" s="17"/>
      <c r="F79" s="14"/>
      <c r="G79" s="49"/>
      <c r="H79" s="49"/>
      <c r="I79" s="49"/>
    </row>
    <row r="80" spans="1:10" ht="15" customHeight="1">
      <c r="B80" s="17"/>
      <c r="C80" s="17"/>
      <c r="F80" s="14"/>
      <c r="G80" s="49"/>
      <c r="H80" s="49"/>
      <c r="I80" s="49"/>
    </row>
    <row r="81" spans="1:10" ht="15" customHeight="1">
      <c r="B81" s="17"/>
      <c r="C81" s="17"/>
      <c r="F81" s="14"/>
      <c r="G81" s="49"/>
      <c r="H81" s="49"/>
      <c r="I81" s="49"/>
    </row>
    <row r="82" spans="1:10" ht="15" customHeight="1">
      <c r="B82" s="17"/>
      <c r="C82" s="17"/>
      <c r="F82" s="14"/>
      <c r="G82" s="49"/>
      <c r="H82" s="49"/>
      <c r="I82" s="49"/>
    </row>
    <row r="83" spans="1:10" ht="15" customHeight="1">
      <c r="B83" s="17"/>
      <c r="C83" s="17"/>
      <c r="F83" s="14"/>
      <c r="G83" s="49"/>
      <c r="H83" s="49"/>
      <c r="I83" s="49"/>
    </row>
    <row r="84" spans="1:10" ht="15">
      <c r="A84" s="13"/>
      <c r="B84" s="21"/>
      <c r="C84" s="20"/>
      <c r="D84" s="19"/>
      <c r="E84" s="19"/>
      <c r="F84" s="19"/>
      <c r="G84" s="21"/>
      <c r="H84" s="21"/>
      <c r="I84" s="21"/>
      <c r="J84" s="19"/>
    </row>
    <row r="85" spans="1:10">
      <c r="A85" s="13"/>
      <c r="B85" s="13"/>
      <c r="J85" s="13"/>
    </row>
    <row r="86" spans="1:10">
      <c r="A86" s="13"/>
      <c r="B86" s="13"/>
      <c r="J86" s="13"/>
    </row>
    <row r="87" spans="1:10">
      <c r="A87" s="13"/>
      <c r="B87" s="13"/>
      <c r="J87" s="13"/>
    </row>
    <row r="88" spans="1:10">
      <c r="A88" s="13"/>
      <c r="B88" s="13"/>
      <c r="J88" s="13"/>
    </row>
    <row r="89" spans="1:10">
      <c r="A89" s="13"/>
      <c r="B89" s="13"/>
      <c r="J89" s="13"/>
    </row>
    <row r="90" spans="1:10">
      <c r="A90" s="13"/>
      <c r="B90" s="13"/>
      <c r="J90" s="13"/>
    </row>
    <row r="91" spans="1:10">
      <c r="A91" s="13"/>
      <c r="B91" s="13"/>
      <c r="J91" s="13"/>
    </row>
  </sheetData>
  <phoneticPr fontId="91" type="noConversion"/>
  <pageMargins left="0.55118110236220474" right="0.19685039370078741" top="0.59055118110236227" bottom="0.19685039370078741" header="0.51181102362204722" footer="0.51181102362204722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686DC-B517-474E-A55F-725746CB1095}">
  <sheetPr>
    <tabColor rgb="FF0070C0"/>
    <pageSetUpPr fitToPage="1"/>
  </sheetPr>
  <dimension ref="A1:V25"/>
  <sheetViews>
    <sheetView workbookViewId="0">
      <selection activeCell="C7" sqref="C7:D7"/>
    </sheetView>
  </sheetViews>
  <sheetFormatPr defaultColWidth="9.109375" defaultRowHeight="13.8"/>
  <cols>
    <col min="1" max="1" width="5.109375" style="14" customWidth="1"/>
    <col min="2" max="2" width="10.88671875" style="14" customWidth="1"/>
    <col min="3" max="3" width="12" style="13" bestFit="1" customWidth="1"/>
    <col min="4" max="4" width="12" style="162" customWidth="1"/>
    <col min="5" max="5" width="14.33203125" style="13" bestFit="1" customWidth="1"/>
    <col min="6" max="6" width="10.33203125" style="122" customWidth="1"/>
    <col min="7" max="7" width="9.44140625" style="122" customWidth="1"/>
    <col min="8" max="8" width="23" style="17" bestFit="1" customWidth="1"/>
    <col min="9" max="11" width="9.109375" style="13"/>
    <col min="12" max="12" width="15.33203125" style="13" customWidth="1"/>
    <col min="13" max="13" width="12.109375" style="13" customWidth="1"/>
    <col min="14" max="14" width="17.44140625" style="13" customWidth="1"/>
    <col min="15" max="15" width="15.6640625" style="13" bestFit="1" customWidth="1"/>
    <col min="16" max="16" width="12.44140625" style="13" customWidth="1"/>
    <col min="17" max="17" width="18.88671875" style="13" customWidth="1"/>
    <col min="18" max="19" width="9.109375" style="13"/>
    <col min="20" max="20" width="16.109375" style="13" customWidth="1"/>
    <col min="21" max="21" width="26" style="13" customWidth="1"/>
    <col min="22" max="16384" width="9.109375" style="13"/>
  </cols>
  <sheetData>
    <row r="1" spans="1:22" s="35" customFormat="1" ht="18">
      <c r="A1" s="34"/>
      <c r="B1" s="43" t="s">
        <v>0</v>
      </c>
      <c r="C1" s="50"/>
      <c r="D1" s="159"/>
      <c r="E1" s="50"/>
      <c r="F1" s="118"/>
      <c r="G1" s="119"/>
      <c r="H1" s="34"/>
    </row>
    <row r="2" spans="1:22" s="35" customFormat="1" ht="15" customHeight="1">
      <c r="A2" s="34"/>
      <c r="D2" s="160"/>
      <c r="F2" s="119"/>
      <c r="G2" s="119"/>
      <c r="H2" s="34"/>
    </row>
    <row r="3" spans="1:22" s="35" customFormat="1" ht="17.25" customHeight="1">
      <c r="A3" s="34"/>
      <c r="D3" s="160"/>
      <c r="E3" s="40"/>
      <c r="F3" s="119"/>
      <c r="G3" s="120"/>
      <c r="H3" s="3" t="s">
        <v>836</v>
      </c>
    </row>
    <row r="4" spans="1:22" s="35" customFormat="1" ht="14.25" customHeight="1">
      <c r="A4" s="34"/>
      <c r="B4" s="36"/>
      <c r="D4" s="160"/>
      <c r="F4" s="119"/>
      <c r="G4" s="119"/>
      <c r="H4" s="34"/>
    </row>
    <row r="5" spans="1:22" s="35" customFormat="1" ht="18">
      <c r="A5" s="34"/>
      <c r="B5" s="43" t="s">
        <v>518</v>
      </c>
      <c r="C5" s="43" t="s">
        <v>769</v>
      </c>
      <c r="D5" s="161"/>
      <c r="E5" s="43"/>
      <c r="F5" s="172"/>
      <c r="G5" s="120"/>
      <c r="H5" s="34"/>
    </row>
    <row r="6" spans="1:22" s="2" customFormat="1" ht="13.5" customHeight="1">
      <c r="A6" s="34"/>
      <c r="B6" s="34"/>
      <c r="C6" s="35"/>
      <c r="D6" s="167"/>
      <c r="E6" s="35"/>
      <c r="F6" s="119"/>
      <c r="G6" s="119"/>
      <c r="H6" s="36"/>
    </row>
    <row r="7" spans="1:22" s="2" customFormat="1" ht="14.25" customHeight="1" thickBot="1">
      <c r="A7" s="34"/>
      <c r="B7" s="34"/>
      <c r="C7" s="137"/>
      <c r="D7" s="167"/>
      <c r="E7" s="35"/>
      <c r="F7" s="119"/>
      <c r="G7" s="119"/>
      <c r="H7" s="36" t="s">
        <v>1134</v>
      </c>
      <c r="I7" s="9"/>
      <c r="U7" s="17"/>
    </row>
    <row r="8" spans="1:22" ht="20.399999999999999" customHeight="1">
      <c r="A8" s="62" t="s">
        <v>5</v>
      </c>
      <c r="B8" s="63" t="s">
        <v>6</v>
      </c>
      <c r="C8" s="64" t="s">
        <v>7</v>
      </c>
      <c r="D8" s="168" t="s">
        <v>8</v>
      </c>
      <c r="E8" s="65" t="s">
        <v>9</v>
      </c>
      <c r="F8" s="116" t="s">
        <v>10</v>
      </c>
      <c r="G8" s="116" t="s">
        <v>11</v>
      </c>
      <c r="H8" s="67" t="s">
        <v>12</v>
      </c>
      <c r="I8" s="142" t="s">
        <v>510</v>
      </c>
      <c r="U8" s="17"/>
    </row>
    <row r="9" spans="1:22" s="9" customFormat="1" ht="15.6" customHeight="1">
      <c r="A9" s="68" t="s">
        <v>13</v>
      </c>
      <c r="B9" s="234" t="s">
        <v>756</v>
      </c>
      <c r="C9" s="235" t="s">
        <v>757</v>
      </c>
      <c r="D9" s="228" t="s">
        <v>758</v>
      </c>
      <c r="E9" s="236" t="s">
        <v>803</v>
      </c>
      <c r="F9" s="232">
        <v>12.69</v>
      </c>
      <c r="G9" s="281">
        <v>12.06</v>
      </c>
      <c r="H9" s="236" t="s">
        <v>759</v>
      </c>
      <c r="I9" s="279" t="str">
        <f>IF(ISBLANK(G9),"",IF(G9&lt;=10.9,"KSM",IF(G9&lt;=11.35,"I A",IF(G9&lt;=12,"II A",IF(G9&lt;=13.14,"III A",IF(G9&lt;=14.74,"I JA",IF(G9&lt;=15.94,"II JA",IF(G9&lt;=16.74,"III JA"))))))))</f>
        <v>III A</v>
      </c>
    </row>
    <row r="10" spans="1:22" ht="15" customHeight="1">
      <c r="A10" s="272" t="s">
        <v>18</v>
      </c>
      <c r="B10" s="234" t="s">
        <v>710</v>
      </c>
      <c r="C10" s="235" t="s">
        <v>947</v>
      </c>
      <c r="D10" s="228">
        <v>40828</v>
      </c>
      <c r="E10" s="233" t="s">
        <v>945</v>
      </c>
      <c r="F10" s="232">
        <v>12.47</v>
      </c>
      <c r="G10" s="281">
        <v>12.39</v>
      </c>
      <c r="H10" s="237" t="s">
        <v>946</v>
      </c>
      <c r="I10" s="279" t="str">
        <f t="shared" ref="I10:I14" si="0">IF(ISBLANK(G10),"",IF(G10&lt;=10.9,"KSM",IF(G10&lt;=11.35,"I A",IF(G10&lt;=12,"II A",IF(G10&lt;=13.14,"III A",IF(G10&lt;=14.74,"I JA",IF(G10&lt;=15.94,"II JA",IF(G10&lt;=16.74,"III JA"))))))))</f>
        <v>III A</v>
      </c>
    </row>
    <row r="11" spans="1:22" ht="15" customHeight="1">
      <c r="A11" s="68" t="s">
        <v>26</v>
      </c>
      <c r="B11" s="229" t="s">
        <v>366</v>
      </c>
      <c r="C11" s="230" t="s">
        <v>740</v>
      </c>
      <c r="D11" s="228">
        <v>40561</v>
      </c>
      <c r="E11" s="225" t="s">
        <v>815</v>
      </c>
      <c r="F11" s="232">
        <v>12.74</v>
      </c>
      <c r="G11" s="281">
        <v>12.5</v>
      </c>
      <c r="H11" s="227" t="s">
        <v>63</v>
      </c>
      <c r="I11" s="279" t="str">
        <f t="shared" si="0"/>
        <v>III A</v>
      </c>
    </row>
    <row r="12" spans="1:22" ht="16.5" customHeight="1">
      <c r="A12" s="272" t="s">
        <v>30</v>
      </c>
      <c r="B12" s="229" t="s">
        <v>511</v>
      </c>
      <c r="C12" s="230" t="s">
        <v>1070</v>
      </c>
      <c r="D12" s="228">
        <v>40649</v>
      </c>
      <c r="E12" s="225" t="s">
        <v>870</v>
      </c>
      <c r="F12" s="232">
        <v>12.64</v>
      </c>
      <c r="G12" s="281">
        <v>12.68</v>
      </c>
      <c r="H12" s="227" t="s">
        <v>885</v>
      </c>
      <c r="I12" s="279" t="str">
        <f t="shared" si="0"/>
        <v>III A</v>
      </c>
    </row>
    <row r="13" spans="1:22" ht="15" customHeight="1">
      <c r="A13" s="68" t="s">
        <v>35</v>
      </c>
      <c r="B13" s="229" t="s">
        <v>777</v>
      </c>
      <c r="C13" s="230" t="s">
        <v>778</v>
      </c>
      <c r="D13" s="228" t="s">
        <v>779</v>
      </c>
      <c r="E13" s="225" t="s">
        <v>931</v>
      </c>
      <c r="F13" s="232">
        <v>13.09</v>
      </c>
      <c r="G13" s="281">
        <v>13.173</v>
      </c>
      <c r="H13" s="227" t="s">
        <v>840</v>
      </c>
      <c r="I13" s="279" t="str">
        <f t="shared" si="0"/>
        <v>I JA</v>
      </c>
    </row>
    <row r="14" spans="1:22" ht="15" customHeight="1" thickBot="1">
      <c r="A14" s="68" t="s">
        <v>38</v>
      </c>
      <c r="B14" s="234" t="s">
        <v>511</v>
      </c>
      <c r="C14" s="235" t="s">
        <v>854</v>
      </c>
      <c r="D14" s="228" t="s">
        <v>950</v>
      </c>
      <c r="E14" s="233" t="s">
        <v>945</v>
      </c>
      <c r="F14" s="232">
        <v>13.78</v>
      </c>
      <c r="G14" s="281">
        <v>13.42</v>
      </c>
      <c r="H14" s="237" t="s">
        <v>946</v>
      </c>
      <c r="I14" s="279" t="str">
        <f t="shared" si="0"/>
        <v>I JA</v>
      </c>
    </row>
    <row r="15" spans="1:22" ht="16.5" customHeight="1">
      <c r="A15" s="62" t="s">
        <v>5</v>
      </c>
      <c r="B15" s="63" t="s">
        <v>6</v>
      </c>
      <c r="C15" s="64" t="s">
        <v>7</v>
      </c>
      <c r="D15" s="168" t="s">
        <v>8</v>
      </c>
      <c r="E15" s="65" t="s">
        <v>9</v>
      </c>
      <c r="F15" s="116" t="s">
        <v>10</v>
      </c>
      <c r="G15" s="116" t="s">
        <v>11</v>
      </c>
      <c r="H15" s="67" t="s">
        <v>12</v>
      </c>
      <c r="I15" s="2"/>
      <c r="U15" s="17"/>
    </row>
    <row r="16" spans="1:22" s="2" customFormat="1" ht="18" customHeight="1">
      <c r="A16" s="10" t="s">
        <v>46</v>
      </c>
      <c r="B16" s="234" t="s">
        <v>486</v>
      </c>
      <c r="C16" s="235" t="s">
        <v>948</v>
      </c>
      <c r="D16" s="228" t="s">
        <v>949</v>
      </c>
      <c r="E16" s="233" t="s">
        <v>945</v>
      </c>
      <c r="F16" s="232">
        <v>13.97</v>
      </c>
      <c r="G16" s="236"/>
      <c r="H16" s="237" t="s">
        <v>946</v>
      </c>
      <c r="I16" s="279" t="str">
        <f>IF(ISBLANK(F16),"",IF(F16&lt;=10.9,"KSM",IF(F16&lt;=11.35,"I A",IF(F16&lt;=12,"II A",IF(F16&lt;=13.14,"III A",IF(F16&lt;=14.74,"I JA",IF(F16&lt;=15.94,"II JA",IF(F16&lt;=16.74,"III JA"))))))))</f>
        <v>I JA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15.75" customHeight="1">
      <c r="A17" s="111" t="s">
        <v>51</v>
      </c>
      <c r="B17" s="229" t="s">
        <v>770</v>
      </c>
      <c r="C17" s="230" t="s">
        <v>787</v>
      </c>
      <c r="D17" s="228">
        <v>41028</v>
      </c>
      <c r="E17" s="225" t="s">
        <v>815</v>
      </c>
      <c r="F17" s="232">
        <v>13.98</v>
      </c>
      <c r="G17" s="225"/>
      <c r="H17" s="227" t="s">
        <v>830</v>
      </c>
      <c r="I17" s="279" t="str">
        <f t="shared" ref="I17:I19" si="1">IF(ISBLANK(F17),"",IF(F17&lt;=10.9,"KSM",IF(F17&lt;=11.35,"I A",IF(F17&lt;=12,"II A",IF(F17&lt;=13.14,"III A",IF(F17&lt;=14.74,"I JA",IF(F17&lt;=15.94,"II JA",IF(F17&lt;=16.74,"III JA"))))))))</f>
        <v>I JA</v>
      </c>
    </row>
    <row r="18" spans="1:22" ht="15" customHeight="1">
      <c r="A18" s="111" t="s">
        <v>54</v>
      </c>
      <c r="B18" s="229" t="s">
        <v>513</v>
      </c>
      <c r="C18" s="230" t="s">
        <v>516</v>
      </c>
      <c r="D18" s="228">
        <v>40866</v>
      </c>
      <c r="E18" s="225" t="s">
        <v>815</v>
      </c>
      <c r="F18" s="232">
        <v>14.31</v>
      </c>
      <c r="G18" s="225"/>
      <c r="H18" s="227" t="s">
        <v>830</v>
      </c>
      <c r="I18" s="279" t="str">
        <f t="shared" si="1"/>
        <v>I JA</v>
      </c>
    </row>
    <row r="19" spans="1:22" ht="15" customHeight="1">
      <c r="A19" s="111" t="s">
        <v>58</v>
      </c>
      <c r="B19" s="229" t="s">
        <v>866</v>
      </c>
      <c r="C19" s="230" t="s">
        <v>867</v>
      </c>
      <c r="D19" s="228" t="s">
        <v>868</v>
      </c>
      <c r="E19" s="225" t="s">
        <v>931</v>
      </c>
      <c r="F19" s="232">
        <v>15.29</v>
      </c>
      <c r="G19" s="225"/>
      <c r="H19" s="227" t="s">
        <v>841</v>
      </c>
      <c r="I19" s="279" t="str">
        <f t="shared" si="1"/>
        <v>II JA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1"/>
    </row>
    <row r="20" spans="1:22" ht="15" customHeight="1">
      <c r="A20" s="10"/>
      <c r="B20" s="229" t="s">
        <v>911</v>
      </c>
      <c r="C20" s="230" t="s">
        <v>912</v>
      </c>
      <c r="D20" s="228">
        <v>40864</v>
      </c>
      <c r="E20" s="225" t="s">
        <v>815</v>
      </c>
      <c r="F20" s="226" t="s">
        <v>230</v>
      </c>
      <c r="G20" s="225"/>
      <c r="H20" s="227" t="s">
        <v>830</v>
      </c>
      <c r="I20" s="279"/>
    </row>
    <row r="21" spans="1:22">
      <c r="A21" s="13"/>
      <c r="B21" s="13"/>
      <c r="H21" s="13"/>
    </row>
    <row r="22" spans="1:22">
      <c r="A22" s="13"/>
      <c r="B22" s="13"/>
      <c r="H22" s="13"/>
    </row>
    <row r="23" spans="1:22">
      <c r="A23" s="13"/>
      <c r="B23" s="13"/>
      <c r="H23" s="13"/>
    </row>
    <row r="24" spans="1:22">
      <c r="A24" s="13"/>
      <c r="B24" s="13"/>
      <c r="H24" s="13"/>
    </row>
    <row r="25" spans="1:22">
      <c r="A25" s="13"/>
      <c r="B25" s="13"/>
      <c r="H25" s="13"/>
    </row>
  </sheetData>
  <sortState xmlns:xlrd2="http://schemas.microsoft.com/office/spreadsheetml/2017/richdata2" ref="A9:H14">
    <sortCondition ref="G9:G14"/>
  </sortState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3">
    <tabColor rgb="FFFF0000"/>
    <pageSetUpPr fitToPage="1"/>
  </sheetPr>
  <dimension ref="A1:T23"/>
  <sheetViews>
    <sheetView workbookViewId="0">
      <selection activeCell="G17" sqref="G17"/>
    </sheetView>
  </sheetViews>
  <sheetFormatPr defaultRowHeight="13.2"/>
  <cols>
    <col min="1" max="1" width="6.44140625" customWidth="1"/>
    <col min="2" max="2" width="8.5546875" customWidth="1"/>
    <col min="3" max="3" width="13.44140625" customWidth="1"/>
    <col min="4" max="4" width="12.33203125" customWidth="1"/>
    <col min="5" max="5" width="14.33203125" bestFit="1" customWidth="1"/>
    <col min="6" max="6" width="8.88671875" style="124" customWidth="1"/>
    <col min="7" max="7" width="17.77734375" bestFit="1" customWidth="1"/>
    <col min="8" max="8" width="12.6640625" customWidth="1"/>
    <col min="11" max="11" width="11.5546875" customWidth="1"/>
    <col min="12" max="12" width="12.33203125" customWidth="1"/>
    <col min="13" max="13" width="11.6640625" customWidth="1"/>
    <col min="14" max="14" width="17.33203125" customWidth="1"/>
    <col min="15" max="15" width="13" customWidth="1"/>
    <col min="16" max="16" width="15.109375" customWidth="1"/>
    <col min="17" max="17" width="11.5546875" customWidth="1"/>
    <col min="18" max="18" width="10.33203125" customWidth="1"/>
    <col min="19" max="19" width="15.109375" customWidth="1"/>
    <col min="20" max="20" width="28.109375" customWidth="1"/>
  </cols>
  <sheetData>
    <row r="1" spans="1:20" ht="18">
      <c r="A1" s="34"/>
      <c r="B1" s="43" t="s">
        <v>0</v>
      </c>
      <c r="C1" s="50"/>
      <c r="D1" s="50"/>
      <c r="E1" s="50"/>
      <c r="F1" s="118"/>
      <c r="G1" s="34"/>
      <c r="H1" s="34"/>
    </row>
    <row r="2" spans="1:20" ht="18">
      <c r="A2" s="34"/>
      <c r="B2" s="35"/>
      <c r="C2" s="35"/>
      <c r="D2" s="35"/>
      <c r="E2" s="35"/>
      <c r="F2" s="119"/>
      <c r="G2" s="34"/>
      <c r="H2" s="34"/>
    </row>
    <row r="3" spans="1:20" ht="18">
      <c r="A3" s="34"/>
      <c r="B3" s="35"/>
      <c r="C3" s="35"/>
      <c r="D3" s="35"/>
      <c r="E3" s="40"/>
      <c r="F3" s="119"/>
      <c r="G3" s="3" t="s">
        <v>836</v>
      </c>
    </row>
    <row r="4" spans="1:20" ht="18">
      <c r="A4" s="34"/>
      <c r="B4" s="36"/>
      <c r="C4" s="35"/>
      <c r="D4" s="35"/>
      <c r="E4" s="35"/>
      <c r="F4" s="119"/>
      <c r="G4" s="34"/>
      <c r="H4" s="34"/>
    </row>
    <row r="5" spans="1:20" ht="18">
      <c r="A5" s="34"/>
      <c r="B5" s="43" t="s">
        <v>701</v>
      </c>
      <c r="C5" s="43" t="s">
        <v>768</v>
      </c>
      <c r="D5" s="43"/>
      <c r="E5" s="43"/>
      <c r="F5" s="172"/>
      <c r="G5" s="44"/>
      <c r="H5" s="34"/>
    </row>
    <row r="6" spans="1:20" ht="18.600000000000001" thickBot="1">
      <c r="A6" s="34"/>
      <c r="B6" s="34"/>
      <c r="C6" s="137" t="s">
        <v>13</v>
      </c>
      <c r="D6" s="141" t="s">
        <v>765</v>
      </c>
      <c r="E6" s="35"/>
      <c r="F6" s="119"/>
      <c r="G6" s="34" t="s">
        <v>1212</v>
      </c>
      <c r="H6" s="36"/>
      <c r="T6" s="57"/>
    </row>
    <row r="7" spans="1:20" ht="13.8">
      <c r="A7" s="62" t="s">
        <v>327</v>
      </c>
      <c r="B7" s="63" t="s">
        <v>6</v>
      </c>
      <c r="C7" s="64" t="s">
        <v>7</v>
      </c>
      <c r="D7" s="65" t="s">
        <v>8</v>
      </c>
      <c r="E7" s="65" t="s">
        <v>9</v>
      </c>
      <c r="F7" s="116" t="s">
        <v>702</v>
      </c>
      <c r="G7" s="67" t="s">
        <v>12</v>
      </c>
      <c r="T7" s="57"/>
    </row>
    <row r="8" spans="1:20" ht="15.6">
      <c r="A8" s="90" t="s">
        <v>13</v>
      </c>
      <c r="B8" s="229" t="s">
        <v>339</v>
      </c>
      <c r="C8" s="230" t="s">
        <v>340</v>
      </c>
      <c r="D8" s="228">
        <v>40544</v>
      </c>
      <c r="E8" s="225" t="s">
        <v>815</v>
      </c>
      <c r="F8" s="103" t="s">
        <v>1193</v>
      </c>
      <c r="G8" s="176" t="s">
        <v>329</v>
      </c>
    </row>
    <row r="9" spans="1:20" ht="15.6">
      <c r="A9" s="90">
        <v>2</v>
      </c>
      <c r="B9" s="229" t="s">
        <v>899</v>
      </c>
      <c r="C9" s="230" t="s">
        <v>900</v>
      </c>
      <c r="D9" s="228">
        <v>41188</v>
      </c>
      <c r="E9" s="225" t="s">
        <v>870</v>
      </c>
      <c r="F9" s="103" t="s">
        <v>1192</v>
      </c>
      <c r="G9" s="176" t="s">
        <v>896</v>
      </c>
    </row>
    <row r="10" spans="1:20" ht="15.6">
      <c r="A10" s="68" t="s">
        <v>26</v>
      </c>
      <c r="B10" s="234" t="s">
        <v>800</v>
      </c>
      <c r="C10" s="235" t="s">
        <v>801</v>
      </c>
      <c r="D10" s="228" t="s">
        <v>802</v>
      </c>
      <c r="E10" s="236" t="s">
        <v>803</v>
      </c>
      <c r="F10" s="103" t="s">
        <v>1195</v>
      </c>
      <c r="G10" s="176" t="s">
        <v>347</v>
      </c>
      <c r="T10" s="57"/>
    </row>
    <row r="11" spans="1:20" ht="15.6">
      <c r="A11" s="68" t="s">
        <v>30</v>
      </c>
      <c r="B11" s="229" t="s">
        <v>750</v>
      </c>
      <c r="C11" s="230" t="s">
        <v>749</v>
      </c>
      <c r="D11" s="228">
        <v>41045</v>
      </c>
      <c r="E11" s="225" t="s">
        <v>815</v>
      </c>
      <c r="F11" s="103" t="s">
        <v>1194</v>
      </c>
      <c r="G11" s="176" t="s">
        <v>63</v>
      </c>
      <c r="R11" s="57"/>
      <c r="S11" s="57"/>
      <c r="T11" s="57"/>
    </row>
    <row r="12" spans="1:20" ht="18">
      <c r="A12" s="34"/>
      <c r="B12" s="34"/>
      <c r="C12" s="137" t="s">
        <v>18</v>
      </c>
      <c r="D12" s="141" t="s">
        <v>765</v>
      </c>
      <c r="E12" s="35"/>
      <c r="F12" s="119"/>
      <c r="G12" s="34" t="s">
        <v>1213</v>
      </c>
      <c r="T12" s="57"/>
    </row>
    <row r="13" spans="1:20" ht="15.6">
      <c r="A13" s="68" t="s">
        <v>13</v>
      </c>
      <c r="B13" s="234" t="s">
        <v>121</v>
      </c>
      <c r="C13" s="235" t="s">
        <v>943</v>
      </c>
      <c r="D13" s="228" t="s">
        <v>944</v>
      </c>
      <c r="E13" s="233" t="s">
        <v>945</v>
      </c>
      <c r="F13" s="103" t="s">
        <v>1196</v>
      </c>
      <c r="G13" s="176" t="s">
        <v>946</v>
      </c>
      <c r="T13" s="57"/>
    </row>
    <row r="14" spans="1:20" ht="15.6">
      <c r="A14" s="10" t="s">
        <v>18</v>
      </c>
      <c r="B14" s="229" t="s">
        <v>183</v>
      </c>
      <c r="C14" s="230" t="s">
        <v>720</v>
      </c>
      <c r="D14" s="228" t="s">
        <v>865</v>
      </c>
      <c r="E14" s="225" t="s">
        <v>815</v>
      </c>
      <c r="F14" s="103" t="s">
        <v>1197</v>
      </c>
      <c r="G14" s="176" t="s">
        <v>329</v>
      </c>
      <c r="T14" s="57"/>
    </row>
    <row r="15" spans="1:20" ht="15.6">
      <c r="A15" s="68" t="s">
        <v>26</v>
      </c>
      <c r="B15" s="229" t="s">
        <v>897</v>
      </c>
      <c r="C15" s="230" t="s">
        <v>898</v>
      </c>
      <c r="D15" s="228">
        <v>41188</v>
      </c>
      <c r="E15" s="225" t="s">
        <v>870</v>
      </c>
      <c r="F15" s="103" t="s">
        <v>1198</v>
      </c>
      <c r="G15" s="176" t="s">
        <v>896</v>
      </c>
      <c r="T15" s="57"/>
    </row>
    <row r="16" spans="1:20" ht="15.6">
      <c r="A16" s="68" t="s">
        <v>30</v>
      </c>
      <c r="B16" s="229" t="s">
        <v>916</v>
      </c>
      <c r="C16" s="230" t="s">
        <v>917</v>
      </c>
      <c r="D16" s="228">
        <v>41050</v>
      </c>
      <c r="E16" s="225" t="s">
        <v>815</v>
      </c>
      <c r="F16" s="103" t="s">
        <v>1199</v>
      </c>
      <c r="G16" s="176" t="s">
        <v>830</v>
      </c>
      <c r="T16" s="57"/>
    </row>
    <row r="17" spans="1:20" ht="18">
      <c r="A17" s="34"/>
      <c r="B17" s="34"/>
      <c r="C17" s="137" t="s">
        <v>26</v>
      </c>
      <c r="D17" s="141" t="s">
        <v>765</v>
      </c>
      <c r="E17" s="35"/>
      <c r="F17" s="119"/>
      <c r="G17" s="34" t="s">
        <v>1212</v>
      </c>
      <c r="T17" s="57"/>
    </row>
    <row r="18" spans="1:20" ht="15.6">
      <c r="A18" s="68" t="s">
        <v>13</v>
      </c>
      <c r="B18" s="229" t="s">
        <v>860</v>
      </c>
      <c r="C18" s="230" t="s">
        <v>861</v>
      </c>
      <c r="D18" s="228" t="s">
        <v>862</v>
      </c>
      <c r="E18" s="225" t="s">
        <v>931</v>
      </c>
      <c r="F18" s="103" t="s">
        <v>1201</v>
      </c>
      <c r="G18" s="176" t="s">
        <v>840</v>
      </c>
      <c r="T18" s="57"/>
    </row>
    <row r="19" spans="1:20" ht="15.6">
      <c r="A19" s="10" t="s">
        <v>18</v>
      </c>
      <c r="B19" s="229" t="s">
        <v>705</v>
      </c>
      <c r="C19" s="230" t="s">
        <v>745</v>
      </c>
      <c r="D19" s="228">
        <v>40974</v>
      </c>
      <c r="E19" s="225" t="s">
        <v>815</v>
      </c>
      <c r="F19" s="103" t="s">
        <v>1195</v>
      </c>
      <c r="G19" s="176" t="s">
        <v>830</v>
      </c>
      <c r="T19" s="57"/>
    </row>
    <row r="20" spans="1:20" ht="15.6">
      <c r="A20" s="68" t="s">
        <v>26</v>
      </c>
      <c r="B20" s="234" t="s">
        <v>1000</v>
      </c>
      <c r="C20" s="235" t="s">
        <v>1001</v>
      </c>
      <c r="D20" s="228">
        <v>40683</v>
      </c>
      <c r="E20" s="236" t="s">
        <v>1002</v>
      </c>
      <c r="F20" s="103" t="s">
        <v>1200</v>
      </c>
      <c r="G20" s="176" t="s">
        <v>238</v>
      </c>
      <c r="T20" s="57"/>
    </row>
    <row r="21" spans="1:20" ht="15.6">
      <c r="A21" s="68" t="s">
        <v>30</v>
      </c>
      <c r="B21" s="229" t="s">
        <v>897</v>
      </c>
      <c r="C21" s="230" t="s">
        <v>898</v>
      </c>
      <c r="D21" s="228">
        <v>41188</v>
      </c>
      <c r="E21" s="225" t="s">
        <v>870</v>
      </c>
      <c r="F21" s="103" t="s">
        <v>230</v>
      </c>
      <c r="G21" s="176" t="s">
        <v>896</v>
      </c>
      <c r="T21" s="57"/>
    </row>
    <row r="22" spans="1:20" ht="18">
      <c r="A22" s="34"/>
      <c r="B22" s="34"/>
      <c r="C22" s="137"/>
      <c r="D22" s="141"/>
      <c r="E22" s="35"/>
      <c r="F22" s="119"/>
      <c r="G22" s="34"/>
      <c r="T22" s="57"/>
    </row>
    <row r="23" spans="1:20" ht="15.6">
      <c r="A23" s="14"/>
      <c r="B23" s="77"/>
      <c r="C23" s="77"/>
      <c r="D23" s="184"/>
      <c r="E23" s="77"/>
      <c r="F23" s="185"/>
      <c r="G23" s="77"/>
      <c r="T23" s="57"/>
    </row>
  </sheetData>
  <phoneticPr fontId="21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28D05-6FBA-4AA4-BE9F-B793C08E0381}">
  <sheetPr>
    <tabColor rgb="FFFF0000"/>
    <pageSetUpPr fitToPage="1"/>
  </sheetPr>
  <dimension ref="A1:T21"/>
  <sheetViews>
    <sheetView workbookViewId="0">
      <selection activeCell="C6" sqref="C6:D6"/>
    </sheetView>
  </sheetViews>
  <sheetFormatPr defaultRowHeight="13.2"/>
  <cols>
    <col min="1" max="1" width="6.44140625" customWidth="1"/>
    <col min="2" max="2" width="8.5546875" customWidth="1"/>
    <col min="3" max="3" width="13.44140625" customWidth="1"/>
    <col min="4" max="4" width="12.33203125" customWidth="1"/>
    <col min="5" max="5" width="14.33203125" bestFit="1" customWidth="1"/>
    <col min="6" max="6" width="8.88671875" style="124" customWidth="1"/>
    <col min="7" max="7" width="17.77734375" bestFit="1" customWidth="1"/>
    <col min="8" max="8" width="6.77734375" bestFit="1" customWidth="1"/>
    <col min="11" max="11" width="11.5546875" customWidth="1"/>
    <col min="12" max="12" width="12.33203125" customWidth="1"/>
    <col min="13" max="13" width="11.6640625" customWidth="1"/>
    <col min="14" max="14" width="17.33203125" customWidth="1"/>
    <col min="15" max="15" width="13" customWidth="1"/>
    <col min="16" max="16" width="15.109375" customWidth="1"/>
    <col min="17" max="17" width="11.5546875" customWidth="1"/>
    <col min="18" max="18" width="10.33203125" customWidth="1"/>
    <col min="19" max="19" width="15.109375" customWidth="1"/>
    <col min="20" max="20" width="28.109375" customWidth="1"/>
  </cols>
  <sheetData>
    <row r="1" spans="1:20" ht="18">
      <c r="A1" s="34"/>
      <c r="B1" s="43" t="s">
        <v>0</v>
      </c>
      <c r="C1" s="50"/>
      <c r="D1" s="50"/>
      <c r="E1" s="50"/>
      <c r="F1" s="118"/>
      <c r="G1" s="34"/>
      <c r="H1" s="34"/>
    </row>
    <row r="2" spans="1:20" ht="18">
      <c r="A2" s="34"/>
      <c r="B2" s="35"/>
      <c r="C2" s="35"/>
      <c r="D2" s="35"/>
      <c r="E2" s="35"/>
      <c r="F2" s="119"/>
      <c r="G2" s="34"/>
      <c r="H2" s="34"/>
    </row>
    <row r="3" spans="1:20" ht="18">
      <c r="A3" s="34"/>
      <c r="B3" s="35"/>
      <c r="C3" s="35"/>
      <c r="D3" s="35"/>
      <c r="E3" s="40"/>
      <c r="F3" s="119"/>
      <c r="G3" s="3" t="s">
        <v>836</v>
      </c>
    </row>
    <row r="4" spans="1:20" ht="18">
      <c r="A4" s="34"/>
      <c r="B4" s="36"/>
      <c r="C4" s="35"/>
      <c r="D4" s="35"/>
      <c r="E4" s="35"/>
      <c r="F4" s="119"/>
      <c r="G4" s="34"/>
      <c r="H4" s="34"/>
    </row>
    <row r="5" spans="1:20" ht="18">
      <c r="A5" s="34"/>
      <c r="B5" s="43" t="s">
        <v>701</v>
      </c>
      <c r="C5" s="43" t="s">
        <v>768</v>
      </c>
      <c r="D5" s="43"/>
      <c r="E5" s="43"/>
      <c r="F5" s="172"/>
      <c r="G5" s="44"/>
      <c r="H5" s="34"/>
    </row>
    <row r="6" spans="1:20" ht="18.600000000000001" thickBot="1">
      <c r="A6" s="34"/>
      <c r="B6" s="34"/>
      <c r="C6" s="137"/>
      <c r="D6" s="141"/>
      <c r="E6" s="35"/>
      <c r="F6" s="119"/>
      <c r="G6" s="34"/>
      <c r="H6" s="36"/>
      <c r="T6" s="57"/>
    </row>
    <row r="7" spans="1:20" ht="13.8">
      <c r="A7" s="62" t="s">
        <v>5</v>
      </c>
      <c r="B7" s="63" t="s">
        <v>6</v>
      </c>
      <c r="C7" s="64" t="s">
        <v>7</v>
      </c>
      <c r="D7" s="65" t="s">
        <v>8</v>
      </c>
      <c r="E7" s="65" t="s">
        <v>9</v>
      </c>
      <c r="F7" s="116" t="s">
        <v>702</v>
      </c>
      <c r="G7" s="67" t="s">
        <v>12</v>
      </c>
      <c r="H7" s="142" t="s">
        <v>510</v>
      </c>
      <c r="T7" s="57"/>
    </row>
    <row r="8" spans="1:20" ht="13.8">
      <c r="A8" s="68">
        <v>1</v>
      </c>
      <c r="B8" s="229" t="s">
        <v>899</v>
      </c>
      <c r="C8" s="230" t="s">
        <v>900</v>
      </c>
      <c r="D8" s="228">
        <v>41188</v>
      </c>
      <c r="E8" s="225" t="s">
        <v>870</v>
      </c>
      <c r="F8" s="281">
        <v>27.86</v>
      </c>
      <c r="G8" s="176" t="s">
        <v>896</v>
      </c>
      <c r="H8" s="279" t="str">
        <f>IF(ISBLANK(F8),"",IF(F8&lt;=25.45,"KSM",IF(F8&lt;=26.85,"I A",IF(F8&lt;=28.74,"II A",IF(F8&lt;=31.24,"III A",IF(F8&lt;=33.24,"I JA",IF(F8&lt;=34.94,"II JA",IF(F8&lt;=36.24,"III JA"))))))))</f>
        <v>II A</v>
      </c>
    </row>
    <row r="9" spans="1:20" ht="13.8">
      <c r="A9" s="68">
        <v>2</v>
      </c>
      <c r="B9" s="229" t="s">
        <v>339</v>
      </c>
      <c r="C9" s="230" t="s">
        <v>340</v>
      </c>
      <c r="D9" s="228">
        <v>40544</v>
      </c>
      <c r="E9" s="225" t="s">
        <v>815</v>
      </c>
      <c r="F9" s="281">
        <v>28.26</v>
      </c>
      <c r="G9" s="176" t="s">
        <v>329</v>
      </c>
      <c r="H9" s="279" t="str">
        <f t="shared" ref="H9:H18" si="0">IF(ISBLANK(F9),"",IF(F9&lt;=25.45,"KSM",IF(F9&lt;=26.85,"I A",IF(F9&lt;=28.74,"II A",IF(F9&lt;=31.24,"III A",IF(F9&lt;=33.24,"I JA",IF(F9&lt;=34.94,"II JA",IF(F9&lt;=36.24,"III JA"))))))))</f>
        <v>II A</v>
      </c>
    </row>
    <row r="10" spans="1:20" ht="13.8">
      <c r="A10" s="68">
        <v>3</v>
      </c>
      <c r="B10" s="234" t="s">
        <v>121</v>
      </c>
      <c r="C10" s="235" t="s">
        <v>943</v>
      </c>
      <c r="D10" s="228" t="s">
        <v>944</v>
      </c>
      <c r="E10" s="233" t="s">
        <v>945</v>
      </c>
      <c r="F10" s="281">
        <v>30.06</v>
      </c>
      <c r="G10" s="176" t="s">
        <v>946</v>
      </c>
      <c r="H10" s="279" t="str">
        <f t="shared" si="0"/>
        <v>III A</v>
      </c>
      <c r="T10" s="57"/>
    </row>
    <row r="11" spans="1:20" ht="13.8">
      <c r="A11" s="68">
        <v>4</v>
      </c>
      <c r="B11" s="234" t="s">
        <v>1000</v>
      </c>
      <c r="C11" s="235" t="s">
        <v>1001</v>
      </c>
      <c r="D11" s="228">
        <v>40683</v>
      </c>
      <c r="E11" s="236" t="s">
        <v>1002</v>
      </c>
      <c r="F11" s="281">
        <v>30.39</v>
      </c>
      <c r="G11" s="176" t="s">
        <v>238</v>
      </c>
      <c r="H11" s="279" t="str">
        <f t="shared" si="0"/>
        <v>III A</v>
      </c>
      <c r="T11" s="57"/>
    </row>
    <row r="12" spans="1:20" ht="13.8">
      <c r="A12" s="68">
        <v>5</v>
      </c>
      <c r="B12" s="229" t="s">
        <v>750</v>
      </c>
      <c r="C12" s="230" t="s">
        <v>749</v>
      </c>
      <c r="D12" s="228">
        <v>41045</v>
      </c>
      <c r="E12" s="225" t="s">
        <v>815</v>
      </c>
      <c r="F12" s="281">
        <v>30.63</v>
      </c>
      <c r="G12" s="176" t="s">
        <v>63</v>
      </c>
      <c r="H12" s="279" t="str">
        <f t="shared" si="0"/>
        <v>III A</v>
      </c>
      <c r="R12" s="57"/>
      <c r="S12" s="57"/>
      <c r="T12" s="57"/>
    </row>
    <row r="13" spans="1:20" ht="13.8">
      <c r="A13" s="68">
        <v>6</v>
      </c>
      <c r="B13" s="229" t="s">
        <v>183</v>
      </c>
      <c r="C13" s="230" t="s">
        <v>720</v>
      </c>
      <c r="D13" s="228" t="s">
        <v>865</v>
      </c>
      <c r="E13" s="225" t="s">
        <v>815</v>
      </c>
      <c r="F13" s="281">
        <v>31.74</v>
      </c>
      <c r="G13" s="176" t="s">
        <v>329</v>
      </c>
      <c r="H13" s="279" t="str">
        <f t="shared" si="0"/>
        <v>I JA</v>
      </c>
      <c r="T13" s="57"/>
    </row>
    <row r="14" spans="1:20" ht="13.8">
      <c r="A14" s="68">
        <v>7</v>
      </c>
      <c r="B14" s="229" t="s">
        <v>860</v>
      </c>
      <c r="C14" s="230" t="s">
        <v>861</v>
      </c>
      <c r="D14" s="228" t="s">
        <v>862</v>
      </c>
      <c r="E14" s="225" t="s">
        <v>931</v>
      </c>
      <c r="F14" s="281">
        <v>31.99</v>
      </c>
      <c r="G14" s="176" t="s">
        <v>840</v>
      </c>
      <c r="H14" s="279" t="str">
        <f t="shared" si="0"/>
        <v>I JA</v>
      </c>
      <c r="T14" s="57"/>
    </row>
    <row r="15" spans="1:20" ht="13.8">
      <c r="A15" s="68">
        <v>8</v>
      </c>
      <c r="B15" s="234" t="s">
        <v>800</v>
      </c>
      <c r="C15" s="235" t="s">
        <v>801</v>
      </c>
      <c r="D15" s="228" t="s">
        <v>802</v>
      </c>
      <c r="E15" s="236" t="s">
        <v>803</v>
      </c>
      <c r="F15" s="281">
        <v>32.03</v>
      </c>
      <c r="G15" s="176" t="s">
        <v>347</v>
      </c>
      <c r="H15" s="279" t="str">
        <f t="shared" si="0"/>
        <v>I JA</v>
      </c>
      <c r="T15" s="57"/>
    </row>
    <row r="16" spans="1:20" ht="13.8">
      <c r="A16" s="68">
        <v>8</v>
      </c>
      <c r="B16" s="229" t="s">
        <v>705</v>
      </c>
      <c r="C16" s="230" t="s">
        <v>745</v>
      </c>
      <c r="D16" s="228">
        <v>40974</v>
      </c>
      <c r="E16" s="225" t="s">
        <v>815</v>
      </c>
      <c r="F16" s="281">
        <v>32.03</v>
      </c>
      <c r="G16" s="176" t="s">
        <v>830</v>
      </c>
      <c r="H16" s="279" t="str">
        <f t="shared" si="0"/>
        <v>I JA</v>
      </c>
      <c r="T16" s="57"/>
    </row>
    <row r="17" spans="1:20" ht="13.8">
      <c r="A17" s="68">
        <v>10</v>
      </c>
      <c r="B17" s="229" t="s">
        <v>897</v>
      </c>
      <c r="C17" s="230" t="s">
        <v>898</v>
      </c>
      <c r="D17" s="228">
        <v>41188</v>
      </c>
      <c r="E17" s="225" t="s">
        <v>870</v>
      </c>
      <c r="F17" s="281">
        <v>32.700000000000003</v>
      </c>
      <c r="G17" s="176" t="s">
        <v>896</v>
      </c>
      <c r="H17" s="279" t="str">
        <f t="shared" si="0"/>
        <v>I JA</v>
      </c>
      <c r="T17" s="57"/>
    </row>
    <row r="18" spans="1:20" ht="13.8">
      <c r="A18" s="68">
        <v>11</v>
      </c>
      <c r="B18" s="229" t="s">
        <v>916</v>
      </c>
      <c r="C18" s="230" t="s">
        <v>917</v>
      </c>
      <c r="D18" s="228">
        <v>41050</v>
      </c>
      <c r="E18" s="225" t="s">
        <v>815</v>
      </c>
      <c r="F18" s="281">
        <v>33.409999999999997</v>
      </c>
      <c r="G18" s="176" t="s">
        <v>830</v>
      </c>
      <c r="H18" s="279" t="str">
        <f t="shared" si="0"/>
        <v>II JA</v>
      </c>
      <c r="T18" s="57"/>
    </row>
    <row r="19" spans="1:20" ht="13.8">
      <c r="A19" s="68"/>
      <c r="B19" s="229" t="s">
        <v>897</v>
      </c>
      <c r="C19" s="230" t="s">
        <v>898</v>
      </c>
      <c r="D19" s="228">
        <v>41188</v>
      </c>
      <c r="E19" s="225" t="s">
        <v>870</v>
      </c>
      <c r="F19" s="281" t="s">
        <v>230</v>
      </c>
      <c r="G19" s="176" t="s">
        <v>896</v>
      </c>
      <c r="H19" s="279"/>
      <c r="T19" s="57"/>
    </row>
    <row r="20" spans="1:20" ht="18">
      <c r="A20" s="34"/>
      <c r="B20" s="34"/>
      <c r="C20" s="137"/>
      <c r="D20" s="141"/>
      <c r="E20" s="35"/>
      <c r="F20" s="119"/>
      <c r="G20" s="34"/>
      <c r="T20" s="57"/>
    </row>
    <row r="21" spans="1:20" ht="15.6">
      <c r="A21" s="14"/>
      <c r="B21" s="77"/>
      <c r="C21" s="77"/>
      <c r="D21" s="184"/>
      <c r="E21" s="77"/>
      <c r="F21" s="185"/>
      <c r="G21" s="77"/>
      <c r="T21" s="57"/>
    </row>
  </sheetData>
  <sortState xmlns:xlrd2="http://schemas.microsoft.com/office/spreadsheetml/2017/richdata2" ref="A8:T19">
    <sortCondition ref="F8:F19"/>
  </sortState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FF0000"/>
  </sheetPr>
  <dimension ref="A1:T115"/>
  <sheetViews>
    <sheetView workbookViewId="0">
      <selection activeCell="F18" sqref="F18"/>
    </sheetView>
  </sheetViews>
  <sheetFormatPr defaultColWidth="9.109375" defaultRowHeight="13.8"/>
  <cols>
    <col min="1" max="1" width="5.33203125" style="14" customWidth="1"/>
    <col min="2" max="2" width="9.21875" style="14" customWidth="1"/>
    <col min="3" max="3" width="13" style="17" customWidth="1"/>
    <col min="4" max="4" width="11.44140625" style="146" bestFit="1" customWidth="1"/>
    <col min="5" max="5" width="17.33203125" style="13" bestFit="1" customWidth="1"/>
    <col min="6" max="6" width="8.77734375" style="13" bestFit="1" customWidth="1"/>
    <col min="7" max="7" width="17.77734375" style="14" bestFit="1" customWidth="1"/>
    <col min="8" max="8" width="28" style="17" customWidth="1"/>
    <col min="9" max="9" width="31" style="13" customWidth="1"/>
    <col min="10" max="10" width="9.109375" style="13"/>
    <col min="11" max="11" width="13.5546875" style="13" customWidth="1"/>
    <col min="12" max="12" width="15.33203125" style="13" customWidth="1"/>
    <col min="13" max="13" width="12.109375" style="13" customWidth="1"/>
    <col min="14" max="14" width="16.5546875" style="13" customWidth="1"/>
    <col min="15" max="15" width="9.109375" style="13"/>
    <col min="16" max="16" width="13.6640625" style="13" bestFit="1" customWidth="1"/>
    <col min="17" max="16384" width="9.109375" style="13"/>
  </cols>
  <sheetData>
    <row r="1" spans="1:20" s="35" customFormat="1" ht="14.25" customHeight="1">
      <c r="A1" s="34"/>
      <c r="B1" s="43" t="s">
        <v>0</v>
      </c>
      <c r="C1" s="50"/>
      <c r="D1" s="138"/>
      <c r="E1" s="50"/>
      <c r="F1" s="50"/>
      <c r="G1" s="34"/>
      <c r="H1" s="34"/>
      <c r="I1" s="34"/>
      <c r="J1" s="34"/>
      <c r="L1" s="34"/>
    </row>
    <row r="2" spans="1:20" s="35" customFormat="1" ht="17.25" customHeight="1">
      <c r="A2" s="34"/>
      <c r="D2" s="139"/>
      <c r="G2" s="34"/>
      <c r="I2" s="34"/>
      <c r="J2" s="34"/>
      <c r="M2" s="34"/>
    </row>
    <row r="3" spans="1:20" s="35" customFormat="1" ht="15" customHeight="1">
      <c r="A3" s="34"/>
      <c r="D3" s="139"/>
      <c r="E3" s="40"/>
      <c r="F3" s="36"/>
      <c r="G3" s="3" t="s">
        <v>836</v>
      </c>
      <c r="H3" s="40"/>
      <c r="I3" s="34"/>
      <c r="J3" s="34"/>
      <c r="M3" s="34"/>
    </row>
    <row r="4" spans="1:20" s="35" customFormat="1" ht="18">
      <c r="A4" s="34"/>
      <c r="B4" s="36"/>
      <c r="D4" s="139"/>
      <c r="G4" s="34"/>
      <c r="H4" s="34"/>
      <c r="I4" s="34"/>
      <c r="J4" s="34"/>
      <c r="K4" s="34"/>
      <c r="L4" s="34"/>
    </row>
    <row r="5" spans="1:20" s="2" customFormat="1" ht="13.5" customHeight="1" thickBot="1">
      <c r="A5" s="34"/>
      <c r="B5" s="43" t="s">
        <v>703</v>
      </c>
      <c r="C5" s="43" t="s">
        <v>3</v>
      </c>
      <c r="D5" s="140"/>
      <c r="E5" s="43" t="s">
        <v>838</v>
      </c>
      <c r="F5" s="44"/>
      <c r="H5" s="3"/>
    </row>
    <row r="6" spans="1:20" ht="16.5" customHeight="1">
      <c r="A6" s="62" t="s">
        <v>327</v>
      </c>
      <c r="B6" s="63" t="s">
        <v>6</v>
      </c>
      <c r="C6" s="64" t="s">
        <v>7</v>
      </c>
      <c r="D6" s="142" t="s">
        <v>8</v>
      </c>
      <c r="E6" s="65" t="s">
        <v>9</v>
      </c>
      <c r="F6" s="66" t="s">
        <v>702</v>
      </c>
      <c r="G6" s="67" t="s">
        <v>12</v>
      </c>
    </row>
    <row r="7" spans="1:20" s="9" customFormat="1" ht="18" customHeight="1">
      <c r="A7" s="68" t="s">
        <v>13</v>
      </c>
      <c r="B7" s="229" t="s">
        <v>615</v>
      </c>
      <c r="C7" s="230" t="s">
        <v>920</v>
      </c>
      <c r="D7" s="228">
        <v>42047</v>
      </c>
      <c r="E7" s="225" t="s">
        <v>815</v>
      </c>
      <c r="F7" s="101" t="s">
        <v>1153</v>
      </c>
      <c r="G7" s="176" t="s">
        <v>830</v>
      </c>
    </row>
    <row r="8" spans="1:20" ht="15.6">
      <c r="A8" s="68" t="s">
        <v>18</v>
      </c>
      <c r="B8" s="229" t="s">
        <v>727</v>
      </c>
      <c r="C8" s="230" t="s">
        <v>728</v>
      </c>
      <c r="D8" s="228" t="s">
        <v>729</v>
      </c>
      <c r="E8" s="225" t="s">
        <v>931</v>
      </c>
      <c r="F8" s="101" t="s">
        <v>1151</v>
      </c>
      <c r="G8" s="176" t="s">
        <v>840</v>
      </c>
      <c r="H8" s="2"/>
    </row>
    <row r="9" spans="1:20" ht="15.6">
      <c r="A9" s="68" t="s">
        <v>26</v>
      </c>
      <c r="B9" s="229" t="s">
        <v>342</v>
      </c>
      <c r="C9" s="230" t="s">
        <v>848</v>
      </c>
      <c r="D9" s="228" t="s">
        <v>849</v>
      </c>
      <c r="E9" s="225" t="s">
        <v>931</v>
      </c>
      <c r="F9" s="101" t="s">
        <v>1152</v>
      </c>
      <c r="G9" s="176" t="s">
        <v>841</v>
      </c>
      <c r="H9" s="98"/>
    </row>
    <row r="10" spans="1:20">
      <c r="A10" s="68" t="s">
        <v>30</v>
      </c>
      <c r="B10" s="10"/>
      <c r="C10" s="22"/>
      <c r="D10" s="250"/>
      <c r="E10" s="18"/>
      <c r="F10" s="18"/>
      <c r="G10" s="10"/>
      <c r="H10" s="100"/>
    </row>
    <row r="11" spans="1:20" s="2" customFormat="1" ht="17.25" customHeight="1">
      <c r="A11" s="34"/>
      <c r="B11" s="34"/>
      <c r="C11" s="137" t="s">
        <v>18</v>
      </c>
      <c r="D11" s="141" t="s">
        <v>765</v>
      </c>
      <c r="E11" s="35"/>
      <c r="F11" s="34"/>
      <c r="G11" s="34"/>
      <c r="H11" s="3"/>
    </row>
    <row r="12" spans="1:20" s="2" customFormat="1" ht="17.25" customHeight="1">
      <c r="A12" s="68" t="s">
        <v>13</v>
      </c>
      <c r="B12" s="249" t="s">
        <v>143</v>
      </c>
      <c r="C12" s="73" t="s">
        <v>906</v>
      </c>
      <c r="D12" s="7" t="s">
        <v>1040</v>
      </c>
      <c r="E12" s="7" t="s">
        <v>815</v>
      </c>
      <c r="F12" s="73" t="s">
        <v>1154</v>
      </c>
      <c r="G12" s="176" t="s">
        <v>830</v>
      </c>
      <c r="H12" s="98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2" customFormat="1" ht="17.25" customHeight="1">
      <c r="A13" s="68" t="s">
        <v>18</v>
      </c>
      <c r="B13" s="234" t="s">
        <v>59</v>
      </c>
      <c r="C13" s="235" t="s">
        <v>732</v>
      </c>
      <c r="D13" s="228">
        <v>42364</v>
      </c>
      <c r="E13" s="236" t="s">
        <v>994</v>
      </c>
      <c r="F13" s="101" t="s">
        <v>1156</v>
      </c>
      <c r="G13" s="176" t="s">
        <v>995</v>
      </c>
      <c r="H13" s="98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s="2" customFormat="1" ht="15" customHeight="1">
      <c r="A14" s="68" t="s">
        <v>26</v>
      </c>
      <c r="B14" s="229" t="s">
        <v>335</v>
      </c>
      <c r="C14" s="230" t="s">
        <v>904</v>
      </c>
      <c r="D14" s="228">
        <v>42290</v>
      </c>
      <c r="E14" s="225" t="s">
        <v>815</v>
      </c>
      <c r="F14" s="101" t="s">
        <v>1155</v>
      </c>
      <c r="G14" s="176" t="s">
        <v>830</v>
      </c>
      <c r="H14" s="13"/>
      <c r="T14" s="99"/>
    </row>
    <row r="15" spans="1:20" ht="15.6">
      <c r="A15" s="68" t="s">
        <v>30</v>
      </c>
      <c r="B15" s="10"/>
      <c r="C15" s="22"/>
      <c r="D15" s="250"/>
      <c r="E15" s="18"/>
      <c r="F15" s="18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99"/>
    </row>
    <row r="16" spans="1:20" s="2" customFormat="1" ht="17.25" customHeight="1">
      <c r="A16" s="34"/>
      <c r="B16" s="34"/>
      <c r="C16" s="137" t="s">
        <v>26</v>
      </c>
      <c r="D16" s="141" t="s">
        <v>765</v>
      </c>
      <c r="E16" s="35"/>
      <c r="F16" s="34"/>
      <c r="G16" s="34"/>
      <c r="H16" s="3"/>
    </row>
    <row r="17" spans="1:20" s="2" customFormat="1" ht="17.25" customHeight="1">
      <c r="A17" s="68" t="s">
        <v>13</v>
      </c>
      <c r="B17" s="229" t="s">
        <v>730</v>
      </c>
      <c r="C17" s="230" t="s">
        <v>731</v>
      </c>
      <c r="D17" s="228" t="s">
        <v>850</v>
      </c>
      <c r="E17" s="225" t="s">
        <v>931</v>
      </c>
      <c r="F17" s="101" t="s">
        <v>1158</v>
      </c>
      <c r="G17" s="176" t="s">
        <v>841</v>
      </c>
      <c r="H17" s="98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s="2" customFormat="1" ht="17.25" customHeight="1">
      <c r="A18" s="68" t="s">
        <v>18</v>
      </c>
      <c r="B18" s="229" t="s">
        <v>333</v>
      </c>
      <c r="C18" s="230" t="s">
        <v>747</v>
      </c>
      <c r="D18" s="228">
        <v>42117</v>
      </c>
      <c r="E18" s="225" t="s">
        <v>815</v>
      </c>
      <c r="F18" s="101" t="s">
        <v>1159</v>
      </c>
      <c r="G18" s="176" t="s">
        <v>830</v>
      </c>
      <c r="H18" s="98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s="2" customFormat="1" ht="15" customHeight="1">
      <c r="A19" s="68" t="s">
        <v>26</v>
      </c>
      <c r="B19" s="229" t="s">
        <v>218</v>
      </c>
      <c r="C19" s="230" t="s">
        <v>795</v>
      </c>
      <c r="D19" s="228">
        <v>42190</v>
      </c>
      <c r="E19" s="225" t="s">
        <v>815</v>
      </c>
      <c r="F19" s="101" t="s">
        <v>1157</v>
      </c>
      <c r="G19" s="176" t="s">
        <v>338</v>
      </c>
      <c r="H19" s="13"/>
      <c r="T19" s="99"/>
    </row>
    <row r="20" spans="1:20" ht="15.6">
      <c r="A20" s="68" t="s">
        <v>30</v>
      </c>
      <c r="B20" s="234"/>
      <c r="C20" s="235"/>
      <c r="D20" s="228"/>
      <c r="E20" s="233"/>
      <c r="F20" s="101"/>
      <c r="G20" s="176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99"/>
    </row>
    <row r="21" spans="1:20" ht="14.25" customHeight="1">
      <c r="B21" s="57"/>
      <c r="C21" s="57"/>
      <c r="D21" s="143"/>
      <c r="E21" s="57"/>
      <c r="F21" s="33"/>
      <c r="G21" s="17"/>
    </row>
    <row r="22" spans="1:20" s="2" customFormat="1" ht="16.5" customHeight="1">
      <c r="A22" s="14"/>
      <c r="B22" s="17"/>
      <c r="C22" s="17"/>
      <c r="D22" s="146"/>
      <c r="E22" s="17"/>
      <c r="F22" s="33"/>
      <c r="G22" s="17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" customHeight="1"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s="9" customFormat="1" ht="18" customHeight="1">
      <c r="D24" s="141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30" spans="1:20">
      <c r="I30" s="32"/>
    </row>
    <row r="31" spans="1:20">
      <c r="I31" s="32"/>
    </row>
    <row r="32" spans="1:20">
      <c r="I32" s="32"/>
    </row>
    <row r="33" spans="4:10">
      <c r="I33" s="32"/>
    </row>
    <row r="34" spans="4:10">
      <c r="I34" s="32"/>
    </row>
    <row r="35" spans="4:10" s="35" customFormat="1" ht="18">
      <c r="D35" s="139"/>
      <c r="I35" s="34"/>
      <c r="J35" s="34"/>
    </row>
    <row r="36" spans="4:10" s="35" customFormat="1" ht="14.25" customHeight="1">
      <c r="D36" s="139"/>
      <c r="I36" s="34"/>
      <c r="J36" s="34"/>
    </row>
    <row r="37" spans="4:10" s="35" customFormat="1" ht="17.25" customHeight="1">
      <c r="D37" s="139"/>
      <c r="I37" s="34"/>
      <c r="J37" s="34"/>
    </row>
    <row r="38" spans="4:10" s="35" customFormat="1" ht="15" customHeight="1">
      <c r="D38" s="139"/>
      <c r="I38" s="34"/>
      <c r="J38" s="34"/>
    </row>
    <row r="39" spans="4:10" s="35" customFormat="1" ht="16.5" customHeight="1">
      <c r="D39" s="139"/>
      <c r="I39" s="34"/>
      <c r="J39" s="34"/>
    </row>
    <row r="40" spans="4:10" ht="14.25" customHeight="1">
      <c r="I40" s="30"/>
    </row>
    <row r="41" spans="4:10" ht="16.5" customHeight="1"/>
    <row r="42" spans="4:10" s="9" customFormat="1" ht="16.5" customHeight="1">
      <c r="D42" s="141"/>
    </row>
    <row r="43" spans="4:10">
      <c r="I43" s="32"/>
    </row>
    <row r="44" spans="4:10">
      <c r="I44" s="32"/>
    </row>
    <row r="45" spans="4:10">
      <c r="I45" s="32"/>
    </row>
    <row r="47" spans="4:10">
      <c r="I47" s="32"/>
    </row>
    <row r="48" spans="4:10" ht="15">
      <c r="I48" s="30"/>
    </row>
    <row r="49" spans="1:9" s="2" customFormat="1" ht="19.5" customHeight="1">
      <c r="D49" s="147"/>
    </row>
    <row r="50" spans="1:9" ht="15" customHeight="1"/>
    <row r="51" spans="1:9" s="9" customFormat="1" ht="15" customHeight="1">
      <c r="D51" s="141"/>
    </row>
    <row r="52" spans="1:9" ht="14.25" customHeight="1">
      <c r="I52" s="32"/>
    </row>
    <row r="53" spans="1:9">
      <c r="I53" s="32"/>
    </row>
    <row r="54" spans="1:9">
      <c r="I54" s="32"/>
    </row>
    <row r="55" spans="1:9">
      <c r="I55" s="32"/>
    </row>
    <row r="56" spans="1:9" ht="15.6">
      <c r="A56" s="1"/>
      <c r="B56" s="1"/>
      <c r="C56" s="3"/>
      <c r="D56" s="148"/>
      <c r="E56" s="2"/>
      <c r="F56" s="2"/>
      <c r="G56" s="1"/>
      <c r="H56" s="32"/>
      <c r="I56" s="32"/>
    </row>
    <row r="57" spans="1:9" ht="15.6">
      <c r="D57" s="149"/>
      <c r="H57" s="32"/>
      <c r="I57" s="32"/>
    </row>
    <row r="58" spans="1:9" ht="15">
      <c r="A58" s="25"/>
      <c r="B58" s="25"/>
      <c r="C58" s="42"/>
      <c r="D58" s="150"/>
      <c r="E58" s="9"/>
      <c r="F58" s="9"/>
      <c r="G58" s="25"/>
      <c r="H58" s="13"/>
      <c r="I58" s="30"/>
    </row>
    <row r="59" spans="1:9" ht="15">
      <c r="A59" s="25"/>
      <c r="B59" s="42"/>
      <c r="C59" s="42"/>
      <c r="D59" s="141"/>
      <c r="E59" s="9"/>
      <c r="F59" s="25"/>
      <c r="G59" s="25"/>
      <c r="H59" s="19"/>
      <c r="I59" s="30"/>
    </row>
    <row r="60" spans="1:9" ht="15">
      <c r="B60" s="33"/>
      <c r="C60" s="33"/>
      <c r="D60" s="143"/>
      <c r="E60" s="33"/>
      <c r="F60" s="38"/>
      <c r="G60" s="33"/>
      <c r="I60" s="30"/>
    </row>
    <row r="61" spans="1:9" ht="15">
      <c r="B61" s="33"/>
      <c r="C61" s="33"/>
      <c r="D61" s="143"/>
      <c r="E61" s="33"/>
      <c r="F61" s="38"/>
      <c r="G61" s="33"/>
      <c r="H61" s="13"/>
      <c r="I61" s="30"/>
    </row>
    <row r="62" spans="1:9" ht="15">
      <c r="B62" s="33"/>
      <c r="C62" s="33"/>
      <c r="D62" s="143"/>
      <c r="E62" s="33"/>
      <c r="F62" s="38"/>
      <c r="G62" s="33"/>
      <c r="H62" s="13"/>
      <c r="I62" s="30"/>
    </row>
    <row r="63" spans="1:9" ht="15">
      <c r="B63" s="33"/>
      <c r="C63" s="33"/>
      <c r="D63" s="143"/>
      <c r="E63" s="33"/>
      <c r="F63" s="38"/>
      <c r="G63" s="33"/>
      <c r="H63" s="30"/>
      <c r="I63" s="19"/>
    </row>
    <row r="64" spans="1:9" ht="15">
      <c r="H64" s="30"/>
      <c r="I64" s="19"/>
    </row>
    <row r="65" spans="1:14" ht="15.6">
      <c r="B65" s="13"/>
      <c r="C65" s="13"/>
      <c r="D65" s="149"/>
      <c r="H65" s="13"/>
      <c r="I65" s="30"/>
    </row>
    <row r="66" spans="1:14" ht="15">
      <c r="B66" s="21"/>
      <c r="C66" s="20"/>
      <c r="D66" s="151"/>
      <c r="E66" s="19"/>
      <c r="F66" s="19"/>
      <c r="G66" s="21"/>
      <c r="H66" s="13"/>
      <c r="I66" s="19"/>
    </row>
    <row r="67" spans="1:14" ht="15">
      <c r="A67" s="25"/>
      <c r="B67" s="42"/>
      <c r="C67" s="42"/>
      <c r="D67" s="141"/>
      <c r="E67" s="9"/>
      <c r="F67" s="25"/>
      <c r="G67" s="25"/>
      <c r="H67" s="13"/>
      <c r="I67" s="19"/>
    </row>
    <row r="68" spans="1:14" ht="15">
      <c r="B68" s="33"/>
      <c r="C68" s="33"/>
      <c r="D68" s="143"/>
      <c r="E68" s="33"/>
      <c r="F68" s="38"/>
      <c r="G68" s="33"/>
      <c r="H68" s="13"/>
      <c r="I68" s="30"/>
    </row>
    <row r="69" spans="1:14" ht="15">
      <c r="B69" s="33"/>
      <c r="C69" s="33"/>
      <c r="D69" s="143"/>
      <c r="E69" s="33"/>
      <c r="F69" s="38"/>
      <c r="G69" s="33"/>
      <c r="H69" s="13"/>
      <c r="I69" s="30"/>
    </row>
    <row r="70" spans="1:14">
      <c r="B70" s="33"/>
      <c r="C70" s="33"/>
      <c r="D70" s="143"/>
      <c r="E70" s="33"/>
      <c r="F70" s="38"/>
      <c r="G70" s="33"/>
    </row>
    <row r="71" spans="1:14">
      <c r="B71" s="33"/>
      <c r="C71" s="33"/>
      <c r="D71" s="143"/>
      <c r="E71" s="33"/>
      <c r="F71" s="38"/>
      <c r="G71" s="33"/>
    </row>
    <row r="72" spans="1:14">
      <c r="H72" s="25"/>
      <c r="I72" s="42"/>
      <c r="J72" s="42"/>
      <c r="K72" s="9"/>
      <c r="L72" s="9"/>
      <c r="M72" s="25"/>
      <c r="N72" s="25"/>
    </row>
    <row r="73" spans="1:14" ht="15.6">
      <c r="B73" s="13"/>
      <c r="C73" s="13"/>
      <c r="D73" s="140"/>
      <c r="H73" s="14"/>
      <c r="I73" s="38"/>
      <c r="J73" s="39"/>
      <c r="K73" s="33"/>
      <c r="L73" s="33"/>
      <c r="M73" s="32"/>
      <c r="N73" s="38"/>
    </row>
    <row r="74" spans="1:14">
      <c r="A74" s="13"/>
      <c r="B74" s="13"/>
      <c r="C74" s="13"/>
      <c r="D74" s="144"/>
      <c r="H74" s="14"/>
      <c r="I74" s="38"/>
      <c r="J74" s="39"/>
      <c r="K74" s="33"/>
      <c r="L74" s="33"/>
      <c r="M74" s="32"/>
      <c r="N74" s="38"/>
    </row>
    <row r="75" spans="1:14">
      <c r="A75" s="25"/>
      <c r="B75" s="42"/>
      <c r="C75" s="42"/>
      <c r="D75" s="141"/>
      <c r="E75" s="9"/>
      <c r="F75" s="25"/>
      <c r="G75" s="25"/>
      <c r="H75" s="14"/>
      <c r="I75" s="38"/>
      <c r="J75" s="39"/>
      <c r="K75" s="33"/>
      <c r="L75" s="33"/>
      <c r="M75" s="32"/>
      <c r="N75" s="38"/>
    </row>
    <row r="76" spans="1:14">
      <c r="B76" s="33"/>
      <c r="C76" s="33"/>
      <c r="D76" s="143"/>
      <c r="E76" s="33"/>
      <c r="F76" s="38"/>
      <c r="G76" s="33"/>
      <c r="H76" s="14"/>
      <c r="I76" s="38"/>
      <c r="J76" s="39"/>
      <c r="K76" s="33"/>
      <c r="L76" s="33"/>
      <c r="M76" s="32"/>
      <c r="N76" s="38"/>
    </row>
    <row r="77" spans="1:14">
      <c r="B77" s="33"/>
      <c r="C77" s="33"/>
      <c r="D77" s="143"/>
      <c r="E77" s="33"/>
      <c r="F77" s="38"/>
      <c r="G77" s="33"/>
    </row>
    <row r="78" spans="1:14">
      <c r="B78" s="33"/>
      <c r="C78" s="33"/>
      <c r="D78" s="143"/>
      <c r="E78" s="33"/>
      <c r="F78" s="38"/>
      <c r="G78" s="33"/>
    </row>
    <row r="79" spans="1:14">
      <c r="B79" s="33"/>
      <c r="C79" s="33"/>
      <c r="D79" s="143"/>
      <c r="E79" s="33"/>
      <c r="F79" s="38"/>
      <c r="G79" s="33"/>
    </row>
    <row r="81" spans="1:14" ht="15.6">
      <c r="D81" s="140"/>
    </row>
    <row r="82" spans="1:14">
      <c r="H82" s="25"/>
    </row>
    <row r="83" spans="1:14">
      <c r="A83" s="25"/>
      <c r="B83" s="42"/>
      <c r="C83" s="42"/>
      <c r="D83" s="141"/>
      <c r="E83" s="9"/>
      <c r="F83" s="25"/>
      <c r="G83" s="25"/>
      <c r="H83" s="38"/>
    </row>
    <row r="84" spans="1:14">
      <c r="B84" s="33"/>
      <c r="C84" s="33"/>
      <c r="D84" s="143"/>
      <c r="E84" s="33"/>
      <c r="F84" s="38"/>
      <c r="G84" s="33"/>
      <c r="H84" s="38"/>
    </row>
    <row r="85" spans="1:14">
      <c r="B85" s="33"/>
      <c r="C85" s="33"/>
      <c r="D85" s="143"/>
      <c r="E85" s="33"/>
      <c r="F85" s="38"/>
      <c r="G85" s="33"/>
      <c r="H85" s="38"/>
    </row>
    <row r="86" spans="1:14">
      <c r="B86" s="33"/>
      <c r="C86" s="33"/>
      <c r="D86" s="143"/>
      <c r="E86" s="33"/>
      <c r="F86" s="38"/>
      <c r="G86" s="33"/>
      <c r="H86" s="38"/>
    </row>
    <row r="87" spans="1:14">
      <c r="B87" s="33"/>
      <c r="C87" s="33"/>
      <c r="D87" s="143"/>
      <c r="E87" s="33"/>
      <c r="F87" s="38"/>
      <c r="G87" s="33"/>
    </row>
    <row r="89" spans="1:14" ht="15.6">
      <c r="B89" s="25"/>
      <c r="C89" s="42"/>
      <c r="D89" s="140"/>
      <c r="E89" s="9"/>
      <c r="F89" s="9"/>
      <c r="G89" s="25"/>
    </row>
    <row r="90" spans="1:14">
      <c r="C90" s="38"/>
      <c r="D90" s="152"/>
      <c r="E90" s="33"/>
      <c r="F90" s="33"/>
      <c r="G90" s="32"/>
    </row>
    <row r="91" spans="1:14">
      <c r="A91" s="25"/>
      <c r="B91" s="42"/>
      <c r="C91" s="42"/>
      <c r="D91" s="141"/>
      <c r="E91" s="9"/>
      <c r="F91" s="25"/>
      <c r="G91" s="25"/>
    </row>
    <row r="92" spans="1:14">
      <c r="B92" s="32"/>
      <c r="C92" s="32"/>
      <c r="D92" s="153"/>
      <c r="E92" s="32"/>
      <c r="F92" s="38"/>
      <c r="G92" s="32"/>
    </row>
    <row r="93" spans="1:14">
      <c r="B93" s="32"/>
      <c r="C93" s="32"/>
      <c r="D93" s="153"/>
      <c r="E93" s="32"/>
      <c r="F93" s="38"/>
      <c r="G93" s="32"/>
    </row>
    <row r="94" spans="1:14">
      <c r="B94" s="32"/>
      <c r="C94" s="32"/>
      <c r="D94" s="153"/>
      <c r="E94" s="32"/>
      <c r="F94" s="38"/>
      <c r="G94" s="32"/>
    </row>
    <row r="95" spans="1:14">
      <c r="B95" s="32"/>
      <c r="C95" s="32"/>
      <c r="D95" s="153"/>
      <c r="E95" s="32"/>
      <c r="F95" s="38"/>
      <c r="G95" s="32"/>
    </row>
    <row r="96" spans="1:14">
      <c r="H96" s="25"/>
      <c r="I96" s="42"/>
      <c r="J96" s="42"/>
      <c r="K96" s="9"/>
      <c r="L96" s="9"/>
      <c r="M96" s="25"/>
      <c r="N96" s="25"/>
    </row>
    <row r="97" spans="1:14">
      <c r="H97" s="14"/>
      <c r="I97" s="38"/>
      <c r="J97" s="39"/>
      <c r="K97" s="33"/>
      <c r="L97" s="33"/>
      <c r="M97" s="32"/>
      <c r="N97" s="38"/>
    </row>
    <row r="98" spans="1:14">
      <c r="H98" s="14"/>
      <c r="I98" s="38"/>
      <c r="J98" s="39"/>
      <c r="K98" s="33"/>
      <c r="L98" s="33"/>
      <c r="M98" s="32"/>
      <c r="N98" s="38"/>
    </row>
    <row r="99" spans="1:14">
      <c r="D99" s="154"/>
      <c r="H99" s="14"/>
      <c r="I99" s="38"/>
      <c r="J99" s="39"/>
      <c r="K99" s="33"/>
      <c r="L99" s="33"/>
      <c r="M99" s="32"/>
      <c r="N99" s="38"/>
    </row>
    <row r="100" spans="1:14">
      <c r="H100" s="14"/>
      <c r="I100" s="38"/>
      <c r="J100" s="39"/>
      <c r="K100" s="33"/>
      <c r="L100" s="33"/>
      <c r="M100" s="32"/>
      <c r="N100" s="38"/>
    </row>
    <row r="101" spans="1:14">
      <c r="A101" s="25"/>
      <c r="B101" s="42"/>
      <c r="C101" s="42"/>
      <c r="D101" s="141"/>
      <c r="E101" s="9"/>
      <c r="F101" s="25"/>
      <c r="G101" s="25"/>
    </row>
    <row r="102" spans="1:14">
      <c r="B102" s="33"/>
      <c r="C102" s="33"/>
      <c r="D102" s="143"/>
      <c r="E102" s="33"/>
      <c r="F102" s="38"/>
      <c r="G102" s="33"/>
    </row>
    <row r="103" spans="1:14">
      <c r="B103" s="33"/>
      <c r="C103" s="33"/>
      <c r="D103" s="143"/>
      <c r="E103" s="33"/>
      <c r="F103" s="38"/>
      <c r="G103" s="33"/>
    </row>
    <row r="104" spans="1:14">
      <c r="B104" s="33"/>
      <c r="C104" s="33"/>
      <c r="D104" s="143"/>
      <c r="E104" s="33"/>
      <c r="F104" s="38"/>
      <c r="G104" s="32"/>
    </row>
    <row r="105" spans="1:14">
      <c r="B105" s="33"/>
      <c r="C105" s="33"/>
      <c r="D105" s="143"/>
      <c r="E105" s="33"/>
      <c r="F105" s="38"/>
      <c r="G105" s="33"/>
    </row>
    <row r="107" spans="1:14">
      <c r="D107" s="154"/>
    </row>
    <row r="109" spans="1:14">
      <c r="A109" s="25"/>
      <c r="B109" s="42"/>
      <c r="C109" s="42"/>
      <c r="D109" s="141"/>
      <c r="E109" s="9"/>
      <c r="F109" s="25"/>
      <c r="G109" s="25"/>
    </row>
    <row r="110" spans="1:14">
      <c r="B110" s="33"/>
      <c r="C110" s="33"/>
      <c r="D110" s="143"/>
      <c r="E110" s="33"/>
      <c r="F110" s="38"/>
      <c r="G110" s="33"/>
    </row>
    <row r="111" spans="1:14">
      <c r="B111" s="33"/>
      <c r="C111" s="33"/>
      <c r="D111" s="143"/>
      <c r="E111" s="33"/>
      <c r="F111" s="38"/>
      <c r="G111" s="33"/>
    </row>
    <row r="112" spans="1:14">
      <c r="B112" s="33"/>
      <c r="C112" s="33"/>
      <c r="D112" s="143"/>
      <c r="E112" s="33"/>
      <c r="F112" s="38"/>
      <c r="G112" s="33"/>
    </row>
    <row r="113" spans="2:7">
      <c r="B113" s="33"/>
      <c r="C113" s="33"/>
      <c r="D113" s="143"/>
      <c r="E113" s="33"/>
      <c r="F113" s="38"/>
      <c r="G113" s="33"/>
    </row>
    <row r="115" spans="2:7">
      <c r="B115" s="33"/>
      <c r="C115" s="33"/>
      <c r="D115" s="143"/>
      <c r="E115" s="33"/>
      <c r="F115" s="38"/>
      <c r="G115" s="33"/>
    </row>
  </sheetData>
  <phoneticPr fontId="0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A0A21-FEFA-4CFD-BA24-1E335426FD85}">
  <sheetPr>
    <tabColor rgb="FFFF0000"/>
  </sheetPr>
  <dimension ref="A1:T110"/>
  <sheetViews>
    <sheetView workbookViewId="0">
      <selection activeCell="F7" sqref="F7"/>
    </sheetView>
  </sheetViews>
  <sheetFormatPr defaultColWidth="9.109375" defaultRowHeight="13.8"/>
  <cols>
    <col min="1" max="1" width="5.33203125" style="14" customWidth="1"/>
    <col min="2" max="2" width="9.21875" style="14" customWidth="1"/>
    <col min="3" max="3" width="13" style="17" customWidth="1"/>
    <col min="4" max="4" width="11.44140625" style="146" bestFit="1" customWidth="1"/>
    <col min="5" max="5" width="17.33203125" style="13" bestFit="1" customWidth="1"/>
    <col min="6" max="6" width="8.77734375" style="13" bestFit="1" customWidth="1"/>
    <col min="7" max="7" width="13.21875" style="14" bestFit="1" customWidth="1"/>
    <col min="8" max="8" width="6.77734375" style="17" bestFit="1" customWidth="1"/>
    <col min="9" max="9" width="31" style="13" customWidth="1"/>
    <col min="10" max="10" width="9.109375" style="13"/>
    <col min="11" max="11" width="13.5546875" style="13" customWidth="1"/>
    <col min="12" max="12" width="15.33203125" style="13" customWidth="1"/>
    <col min="13" max="13" width="12.109375" style="13" customWidth="1"/>
    <col min="14" max="14" width="16.5546875" style="13" customWidth="1"/>
    <col min="15" max="15" width="9.109375" style="13"/>
    <col min="16" max="16" width="13.6640625" style="13" bestFit="1" customWidth="1"/>
    <col min="17" max="16384" width="9.109375" style="13"/>
  </cols>
  <sheetData>
    <row r="1" spans="1:20" s="35" customFormat="1" ht="14.25" customHeight="1">
      <c r="A1" s="34"/>
      <c r="B1" s="43" t="s">
        <v>0</v>
      </c>
      <c r="C1" s="50"/>
      <c r="D1" s="138"/>
      <c r="E1" s="50"/>
      <c r="F1" s="50"/>
      <c r="G1" s="34"/>
      <c r="H1" s="34"/>
      <c r="I1" s="34"/>
      <c r="J1" s="34"/>
      <c r="L1" s="34"/>
    </row>
    <row r="2" spans="1:20" s="35" customFormat="1" ht="17.25" customHeight="1">
      <c r="A2" s="34"/>
      <c r="D2" s="139"/>
      <c r="G2" s="34"/>
      <c r="I2" s="34"/>
      <c r="J2" s="34"/>
      <c r="M2" s="34"/>
    </row>
    <row r="3" spans="1:20" s="35" customFormat="1" ht="15" customHeight="1">
      <c r="A3" s="34"/>
      <c r="D3" s="139"/>
      <c r="E3" s="40"/>
      <c r="F3" s="36"/>
      <c r="G3" s="3" t="s">
        <v>836</v>
      </c>
      <c r="H3" s="40"/>
      <c r="I3" s="34"/>
      <c r="J3" s="34"/>
      <c r="M3" s="34"/>
    </row>
    <row r="4" spans="1:20" s="35" customFormat="1" ht="18">
      <c r="A4" s="34"/>
      <c r="B4" s="36"/>
      <c r="D4" s="139"/>
      <c r="G4" s="34"/>
      <c r="H4" s="34"/>
      <c r="I4" s="34"/>
      <c r="J4" s="34"/>
      <c r="K4" s="34"/>
      <c r="L4" s="34"/>
    </row>
    <row r="5" spans="1:20" s="2" customFormat="1" ht="13.5" customHeight="1" thickBot="1">
      <c r="A5" s="34"/>
      <c r="B5" s="43" t="s">
        <v>703</v>
      </c>
      <c r="C5" s="43" t="s">
        <v>3</v>
      </c>
      <c r="D5" s="140"/>
      <c r="E5" s="43" t="s">
        <v>838</v>
      </c>
      <c r="F5" s="44"/>
      <c r="H5" s="3"/>
    </row>
    <row r="6" spans="1:20" ht="16.5" customHeight="1">
      <c r="A6" s="62" t="s">
        <v>5</v>
      </c>
      <c r="B6" s="63" t="s">
        <v>6</v>
      </c>
      <c r="C6" s="64" t="s">
        <v>7</v>
      </c>
      <c r="D6" s="142" t="s">
        <v>8</v>
      </c>
      <c r="E6" s="65" t="s">
        <v>9</v>
      </c>
      <c r="F6" s="66" t="s">
        <v>702</v>
      </c>
      <c r="G6" s="67" t="s">
        <v>12</v>
      </c>
      <c r="H6" s="142" t="s">
        <v>510</v>
      </c>
    </row>
    <row r="7" spans="1:20" ht="15.6">
      <c r="A7" s="68" t="s">
        <v>13</v>
      </c>
      <c r="B7" s="229" t="s">
        <v>218</v>
      </c>
      <c r="C7" s="230" t="s">
        <v>795</v>
      </c>
      <c r="D7" s="228">
        <v>42190</v>
      </c>
      <c r="E7" s="225" t="s">
        <v>815</v>
      </c>
      <c r="F7" s="281">
        <v>51.47</v>
      </c>
      <c r="G7" s="176" t="s">
        <v>338</v>
      </c>
      <c r="H7" s="279" t="str">
        <f>IF(ISBLANK(F7),"",IF(F7&lt;=39.25,"KSM",IF(F7&lt;=41.25,"I A",IF(F7&lt;=44.24,"II A",IF(F7&lt;=47.74,"III A",IF(F7&lt;=51.74,"I JA",IF(F7&lt;=55.24,"II JA",IF(F7&lt;=58.24,"III JA"))))))))</f>
        <v>I JA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99"/>
    </row>
    <row r="8" spans="1:20" ht="16.8" customHeight="1">
      <c r="A8" s="68" t="s">
        <v>18</v>
      </c>
      <c r="B8" s="229" t="s">
        <v>727</v>
      </c>
      <c r="C8" s="230" t="s">
        <v>728</v>
      </c>
      <c r="D8" s="228" t="s">
        <v>729</v>
      </c>
      <c r="E8" s="225" t="s">
        <v>931</v>
      </c>
      <c r="F8" s="281">
        <v>53.99</v>
      </c>
      <c r="G8" s="176" t="s">
        <v>840</v>
      </c>
      <c r="H8" s="279" t="str">
        <f t="shared" ref="H8:H12" si="0">IF(ISBLANK(F8),"",IF(F8&lt;=39.25,"KSM",IF(F8&lt;=41.25,"I A",IF(F8&lt;=44.24,"II A",IF(F8&lt;=47.74,"III A",IF(F8&lt;=51.74,"I JA",IF(F8&lt;=55.24,"II JA",IF(F8&lt;=58.24,"III JA"))))))))</f>
        <v>II JA</v>
      </c>
    </row>
    <row r="9" spans="1:20" s="2" customFormat="1" ht="17.25" customHeight="1">
      <c r="A9" s="68" t="s">
        <v>26</v>
      </c>
      <c r="B9" s="249" t="s">
        <v>143</v>
      </c>
      <c r="C9" s="73" t="s">
        <v>906</v>
      </c>
      <c r="D9" s="7" t="s">
        <v>1040</v>
      </c>
      <c r="E9" s="7" t="s">
        <v>815</v>
      </c>
      <c r="F9" s="281">
        <v>54.14</v>
      </c>
      <c r="G9" s="176" t="s">
        <v>830</v>
      </c>
      <c r="H9" s="279" t="str">
        <f t="shared" si="0"/>
        <v>II JA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s="2" customFormat="1" ht="17.25" customHeight="1">
      <c r="A10" s="68" t="s">
        <v>30</v>
      </c>
      <c r="B10" s="229" t="s">
        <v>335</v>
      </c>
      <c r="C10" s="230" t="s">
        <v>904</v>
      </c>
      <c r="D10" s="228">
        <v>42290</v>
      </c>
      <c r="E10" s="225" t="s">
        <v>815</v>
      </c>
      <c r="F10" s="281">
        <v>55.91</v>
      </c>
      <c r="G10" s="176" t="s">
        <v>830</v>
      </c>
      <c r="H10" s="279" t="str">
        <f t="shared" si="0"/>
        <v>III JA</v>
      </c>
      <c r="T10" s="99"/>
    </row>
    <row r="11" spans="1:20" s="2" customFormat="1" ht="15" customHeight="1">
      <c r="A11" s="68" t="s">
        <v>35</v>
      </c>
      <c r="B11" s="229" t="s">
        <v>730</v>
      </c>
      <c r="C11" s="230" t="s">
        <v>731</v>
      </c>
      <c r="D11" s="228" t="s">
        <v>850</v>
      </c>
      <c r="E11" s="225" t="s">
        <v>931</v>
      </c>
      <c r="F11" s="281">
        <v>56.06</v>
      </c>
      <c r="G11" s="176" t="s">
        <v>841</v>
      </c>
      <c r="H11" s="279" t="str">
        <f t="shared" si="0"/>
        <v>III JA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s="2" customFormat="1" ht="17.25" customHeight="1">
      <c r="A12" s="68" t="s">
        <v>38</v>
      </c>
      <c r="B12" s="234" t="s">
        <v>59</v>
      </c>
      <c r="C12" s="235" t="s">
        <v>732</v>
      </c>
      <c r="D12" s="228">
        <v>42364</v>
      </c>
      <c r="E12" s="236" t="s">
        <v>994</v>
      </c>
      <c r="F12" s="281">
        <v>57.04</v>
      </c>
      <c r="G12" s="176" t="s">
        <v>995</v>
      </c>
      <c r="H12" s="279" t="str">
        <f t="shared" si="0"/>
        <v>III JA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2" customFormat="1" ht="17.25" customHeight="1">
      <c r="A13" s="68" t="s">
        <v>46</v>
      </c>
      <c r="B13" s="229" t="s">
        <v>342</v>
      </c>
      <c r="C13" s="230" t="s">
        <v>848</v>
      </c>
      <c r="D13" s="228" t="s">
        <v>849</v>
      </c>
      <c r="E13" s="225" t="s">
        <v>931</v>
      </c>
      <c r="F13" s="281">
        <v>58.63</v>
      </c>
      <c r="G13" s="176" t="s">
        <v>841</v>
      </c>
      <c r="H13" s="279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s="2" customFormat="1" ht="15" customHeight="1">
      <c r="A14" s="68" t="s">
        <v>51</v>
      </c>
      <c r="B14" s="229" t="s">
        <v>333</v>
      </c>
      <c r="C14" s="230" t="s">
        <v>747</v>
      </c>
      <c r="D14" s="228">
        <v>42117</v>
      </c>
      <c r="E14" s="225" t="s">
        <v>815</v>
      </c>
      <c r="F14" s="281">
        <v>59.55</v>
      </c>
      <c r="G14" s="176" t="s">
        <v>830</v>
      </c>
      <c r="H14" s="279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s="9" customFormat="1" ht="18" customHeight="1">
      <c r="A15" s="68" t="s">
        <v>54</v>
      </c>
      <c r="B15" s="229" t="s">
        <v>615</v>
      </c>
      <c r="C15" s="230" t="s">
        <v>920</v>
      </c>
      <c r="D15" s="228">
        <v>42047</v>
      </c>
      <c r="E15" s="225" t="s">
        <v>815</v>
      </c>
      <c r="F15" s="281" t="s">
        <v>1153</v>
      </c>
      <c r="G15" s="176" t="s">
        <v>830</v>
      </c>
      <c r="H15" s="279"/>
    </row>
    <row r="16" spans="1:20" ht="14.25" customHeight="1">
      <c r="B16" s="57"/>
      <c r="C16" s="57"/>
      <c r="D16" s="143"/>
      <c r="E16" s="57"/>
      <c r="F16" s="33"/>
      <c r="G16" s="17"/>
    </row>
    <row r="17" spans="1:20" s="2" customFormat="1" ht="16.5" customHeight="1">
      <c r="A17" s="14"/>
      <c r="B17" s="17"/>
      <c r="C17" s="17"/>
      <c r="D17" s="146"/>
      <c r="E17" s="17"/>
      <c r="F17" s="33"/>
      <c r="G17" s="17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" customHeight="1"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s="9" customFormat="1" ht="18" customHeight="1">
      <c r="D19" s="141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5" spans="1:20">
      <c r="I25" s="32"/>
    </row>
    <row r="26" spans="1:20">
      <c r="I26" s="32"/>
    </row>
    <row r="27" spans="1:20">
      <c r="I27" s="32"/>
    </row>
    <row r="28" spans="1:20">
      <c r="I28" s="32"/>
    </row>
    <row r="29" spans="1:20">
      <c r="I29" s="32"/>
    </row>
    <row r="30" spans="1:20" s="35" customFormat="1" ht="18">
      <c r="D30" s="139"/>
      <c r="I30" s="34"/>
      <c r="J30" s="34"/>
    </row>
    <row r="31" spans="1:20" s="35" customFormat="1" ht="14.25" customHeight="1">
      <c r="D31" s="139"/>
      <c r="I31" s="34"/>
      <c r="J31" s="34"/>
    </row>
    <row r="32" spans="1:20" s="35" customFormat="1" ht="17.25" customHeight="1">
      <c r="D32" s="139"/>
      <c r="I32" s="34"/>
      <c r="J32" s="34"/>
    </row>
    <row r="33" spans="4:10" s="35" customFormat="1" ht="15" customHeight="1">
      <c r="D33" s="139"/>
      <c r="I33" s="34"/>
      <c r="J33" s="34"/>
    </row>
    <row r="34" spans="4:10" s="35" customFormat="1" ht="16.5" customHeight="1">
      <c r="D34" s="139"/>
      <c r="I34" s="34"/>
      <c r="J34" s="34"/>
    </row>
    <row r="35" spans="4:10" ht="14.25" customHeight="1">
      <c r="I35" s="30"/>
    </row>
    <row r="36" spans="4:10" ht="16.5" customHeight="1"/>
    <row r="37" spans="4:10" s="9" customFormat="1" ht="16.5" customHeight="1">
      <c r="D37" s="141"/>
    </row>
    <row r="38" spans="4:10">
      <c r="I38" s="32"/>
    </row>
    <row r="39" spans="4:10">
      <c r="I39" s="32"/>
    </row>
    <row r="40" spans="4:10">
      <c r="I40" s="32"/>
    </row>
    <row r="42" spans="4:10">
      <c r="I42" s="32"/>
    </row>
    <row r="43" spans="4:10" ht="15">
      <c r="I43" s="30"/>
    </row>
    <row r="44" spans="4:10" s="2" customFormat="1" ht="19.5" customHeight="1">
      <c r="D44" s="147"/>
    </row>
    <row r="45" spans="4:10" ht="15" customHeight="1"/>
    <row r="46" spans="4:10" s="9" customFormat="1" ht="15" customHeight="1">
      <c r="D46" s="141"/>
    </row>
    <row r="47" spans="4:10" ht="14.25" customHeight="1">
      <c r="I47" s="32"/>
    </row>
    <row r="48" spans="4:10">
      <c r="I48" s="32"/>
    </row>
    <row r="49" spans="1:9">
      <c r="I49" s="32"/>
    </row>
    <row r="50" spans="1:9">
      <c r="I50" s="32"/>
    </row>
    <row r="51" spans="1:9" ht="15.6">
      <c r="A51" s="1"/>
      <c r="B51" s="1"/>
      <c r="C51" s="3"/>
      <c r="D51" s="148"/>
      <c r="E51" s="2"/>
      <c r="F51" s="2"/>
      <c r="G51" s="1"/>
      <c r="H51" s="32"/>
      <c r="I51" s="32"/>
    </row>
    <row r="52" spans="1:9" ht="15.6">
      <c r="D52" s="149"/>
      <c r="H52" s="32"/>
      <c r="I52" s="32"/>
    </row>
    <row r="53" spans="1:9" ht="15">
      <c r="A53" s="25"/>
      <c r="B53" s="25"/>
      <c r="C53" s="42"/>
      <c r="D53" s="150"/>
      <c r="E53" s="9"/>
      <c r="F53" s="9"/>
      <c r="G53" s="25"/>
      <c r="H53" s="13"/>
      <c r="I53" s="30"/>
    </row>
    <row r="54" spans="1:9" ht="15">
      <c r="A54" s="25"/>
      <c r="B54" s="42"/>
      <c r="C54" s="42"/>
      <c r="D54" s="141"/>
      <c r="E54" s="9"/>
      <c r="F54" s="25"/>
      <c r="G54" s="25"/>
      <c r="H54" s="19"/>
      <c r="I54" s="30"/>
    </row>
    <row r="55" spans="1:9" ht="15">
      <c r="B55" s="33"/>
      <c r="C55" s="33"/>
      <c r="D55" s="143"/>
      <c r="E55" s="33"/>
      <c r="F55" s="38"/>
      <c r="G55" s="33"/>
      <c r="I55" s="30"/>
    </row>
    <row r="56" spans="1:9" ht="15">
      <c r="B56" s="33"/>
      <c r="C56" s="33"/>
      <c r="D56" s="143"/>
      <c r="E56" s="33"/>
      <c r="F56" s="38"/>
      <c r="G56" s="33"/>
      <c r="H56" s="13"/>
      <c r="I56" s="30"/>
    </row>
    <row r="57" spans="1:9" ht="15">
      <c r="B57" s="33"/>
      <c r="C57" s="33"/>
      <c r="D57" s="143"/>
      <c r="E57" s="33"/>
      <c r="F57" s="38"/>
      <c r="G57" s="33"/>
      <c r="H57" s="13"/>
      <c r="I57" s="30"/>
    </row>
    <row r="58" spans="1:9" ht="15">
      <c r="B58" s="33"/>
      <c r="C58" s="33"/>
      <c r="D58" s="143"/>
      <c r="E58" s="33"/>
      <c r="F58" s="38"/>
      <c r="G58" s="33"/>
      <c r="H58" s="30"/>
      <c r="I58" s="19"/>
    </row>
    <row r="59" spans="1:9" ht="15">
      <c r="H59" s="30"/>
      <c r="I59" s="19"/>
    </row>
    <row r="60" spans="1:9" ht="15.6">
      <c r="B60" s="13"/>
      <c r="C60" s="13"/>
      <c r="D60" s="149"/>
      <c r="H60" s="13"/>
      <c r="I60" s="30"/>
    </row>
    <row r="61" spans="1:9" ht="15">
      <c r="B61" s="21"/>
      <c r="C61" s="20"/>
      <c r="D61" s="151"/>
      <c r="E61" s="19"/>
      <c r="F61" s="19"/>
      <c r="G61" s="21"/>
      <c r="H61" s="13"/>
      <c r="I61" s="19"/>
    </row>
    <row r="62" spans="1:9" ht="15">
      <c r="A62" s="25"/>
      <c r="B62" s="42"/>
      <c r="C62" s="42"/>
      <c r="D62" s="141"/>
      <c r="E62" s="9"/>
      <c r="F62" s="25"/>
      <c r="G62" s="25"/>
      <c r="H62" s="13"/>
      <c r="I62" s="19"/>
    </row>
    <row r="63" spans="1:9" ht="15">
      <c r="B63" s="33"/>
      <c r="C63" s="33"/>
      <c r="D63" s="143"/>
      <c r="E63" s="33"/>
      <c r="F63" s="38"/>
      <c r="G63" s="33"/>
      <c r="H63" s="13"/>
      <c r="I63" s="30"/>
    </row>
    <row r="64" spans="1:9" ht="15">
      <c r="B64" s="33"/>
      <c r="C64" s="33"/>
      <c r="D64" s="143"/>
      <c r="E64" s="33"/>
      <c r="F64" s="38"/>
      <c r="G64" s="33"/>
      <c r="H64" s="13"/>
      <c r="I64" s="30"/>
    </row>
    <row r="65" spans="1:14">
      <c r="B65" s="33"/>
      <c r="C65" s="33"/>
      <c r="D65" s="143"/>
      <c r="E65" s="33"/>
      <c r="F65" s="38"/>
      <c r="G65" s="33"/>
    </row>
    <row r="66" spans="1:14">
      <c r="B66" s="33"/>
      <c r="C66" s="33"/>
      <c r="D66" s="143"/>
      <c r="E66" s="33"/>
      <c r="F66" s="38"/>
      <c r="G66" s="33"/>
    </row>
    <row r="67" spans="1:14">
      <c r="H67" s="25"/>
      <c r="I67" s="42"/>
      <c r="J67" s="42"/>
      <c r="K67" s="9"/>
      <c r="L67" s="9"/>
      <c r="M67" s="25"/>
      <c r="N67" s="25"/>
    </row>
    <row r="68" spans="1:14" ht="15.6">
      <c r="B68" s="13"/>
      <c r="C68" s="13"/>
      <c r="D68" s="140"/>
      <c r="H68" s="14"/>
      <c r="I68" s="38"/>
      <c r="J68" s="39"/>
      <c r="K68" s="33"/>
      <c r="L68" s="33"/>
      <c r="M68" s="32"/>
      <c r="N68" s="38"/>
    </row>
    <row r="69" spans="1:14">
      <c r="A69" s="13"/>
      <c r="B69" s="13"/>
      <c r="C69" s="13"/>
      <c r="D69" s="144"/>
      <c r="H69" s="14"/>
      <c r="I69" s="38"/>
      <c r="J69" s="39"/>
      <c r="K69" s="33"/>
      <c r="L69" s="33"/>
      <c r="M69" s="32"/>
      <c r="N69" s="38"/>
    </row>
    <row r="70" spans="1:14">
      <c r="A70" s="25"/>
      <c r="B70" s="42"/>
      <c r="C70" s="42"/>
      <c r="D70" s="141"/>
      <c r="E70" s="9"/>
      <c r="F70" s="25"/>
      <c r="G70" s="25"/>
      <c r="H70" s="14"/>
      <c r="I70" s="38"/>
      <c r="J70" s="39"/>
      <c r="K70" s="33"/>
      <c r="L70" s="33"/>
      <c r="M70" s="32"/>
      <c r="N70" s="38"/>
    </row>
    <row r="71" spans="1:14">
      <c r="B71" s="33"/>
      <c r="C71" s="33"/>
      <c r="D71" s="143"/>
      <c r="E71" s="33"/>
      <c r="F71" s="38"/>
      <c r="G71" s="33"/>
      <c r="H71" s="14"/>
      <c r="I71" s="38"/>
      <c r="J71" s="39"/>
      <c r="K71" s="33"/>
      <c r="L71" s="33"/>
      <c r="M71" s="32"/>
      <c r="N71" s="38"/>
    </row>
    <row r="72" spans="1:14">
      <c r="B72" s="33"/>
      <c r="C72" s="33"/>
      <c r="D72" s="143"/>
      <c r="E72" s="33"/>
      <c r="F72" s="38"/>
      <c r="G72" s="33"/>
    </row>
    <row r="73" spans="1:14">
      <c r="B73" s="33"/>
      <c r="C73" s="33"/>
      <c r="D73" s="143"/>
      <c r="E73" s="33"/>
      <c r="F73" s="38"/>
      <c r="G73" s="33"/>
    </row>
    <row r="74" spans="1:14">
      <c r="B74" s="33"/>
      <c r="C74" s="33"/>
      <c r="D74" s="143"/>
      <c r="E74" s="33"/>
      <c r="F74" s="38"/>
      <c r="G74" s="33"/>
    </row>
    <row r="76" spans="1:14" ht="15.6">
      <c r="D76" s="140"/>
    </row>
    <row r="77" spans="1:14">
      <c r="H77" s="25"/>
    </row>
    <row r="78" spans="1:14">
      <c r="A78" s="25"/>
      <c r="B78" s="42"/>
      <c r="C78" s="42"/>
      <c r="D78" s="141"/>
      <c r="E78" s="9"/>
      <c r="F78" s="25"/>
      <c r="G78" s="25"/>
      <c r="H78" s="38"/>
    </row>
    <row r="79" spans="1:14">
      <c r="B79" s="33"/>
      <c r="C79" s="33"/>
      <c r="D79" s="143"/>
      <c r="E79" s="33"/>
      <c r="F79" s="38"/>
      <c r="G79" s="33"/>
      <c r="H79" s="38"/>
    </row>
    <row r="80" spans="1:14">
      <c r="B80" s="33"/>
      <c r="C80" s="33"/>
      <c r="D80" s="143"/>
      <c r="E80" s="33"/>
      <c r="F80" s="38"/>
      <c r="G80" s="33"/>
      <c r="H80" s="38"/>
    </row>
    <row r="81" spans="1:14">
      <c r="B81" s="33"/>
      <c r="C81" s="33"/>
      <c r="D81" s="143"/>
      <c r="E81" s="33"/>
      <c r="F81" s="38"/>
      <c r="G81" s="33"/>
      <c r="H81" s="38"/>
    </row>
    <row r="82" spans="1:14">
      <c r="B82" s="33"/>
      <c r="C82" s="33"/>
      <c r="D82" s="143"/>
      <c r="E82" s="33"/>
      <c r="F82" s="38"/>
      <c r="G82" s="33"/>
    </row>
    <row r="84" spans="1:14" ht="15.6">
      <c r="B84" s="25"/>
      <c r="C84" s="42"/>
      <c r="D84" s="140"/>
      <c r="E84" s="9"/>
      <c r="F84" s="9"/>
      <c r="G84" s="25"/>
    </row>
    <row r="85" spans="1:14">
      <c r="C85" s="38"/>
      <c r="D85" s="152"/>
      <c r="E85" s="33"/>
      <c r="F85" s="33"/>
      <c r="G85" s="32"/>
    </row>
    <row r="86" spans="1:14">
      <c r="A86" s="25"/>
      <c r="B86" s="42"/>
      <c r="C86" s="42"/>
      <c r="D86" s="141"/>
      <c r="E86" s="9"/>
      <c r="F86" s="25"/>
      <c r="G86" s="25"/>
    </row>
    <row r="87" spans="1:14">
      <c r="B87" s="32"/>
      <c r="C87" s="32"/>
      <c r="D87" s="153"/>
      <c r="E87" s="32"/>
      <c r="F87" s="38"/>
      <c r="G87" s="32"/>
    </row>
    <row r="88" spans="1:14">
      <c r="B88" s="32"/>
      <c r="C88" s="32"/>
      <c r="D88" s="153"/>
      <c r="E88" s="32"/>
      <c r="F88" s="38"/>
      <c r="G88" s="32"/>
    </row>
    <row r="89" spans="1:14">
      <c r="B89" s="32"/>
      <c r="C89" s="32"/>
      <c r="D89" s="153"/>
      <c r="E89" s="32"/>
      <c r="F89" s="38"/>
      <c r="G89" s="32"/>
    </row>
    <row r="90" spans="1:14">
      <c r="B90" s="32"/>
      <c r="C90" s="32"/>
      <c r="D90" s="153"/>
      <c r="E90" s="32"/>
      <c r="F90" s="38"/>
      <c r="G90" s="32"/>
    </row>
    <row r="91" spans="1:14">
      <c r="H91" s="25"/>
      <c r="I91" s="42"/>
      <c r="J91" s="42"/>
      <c r="K91" s="9"/>
      <c r="L91" s="9"/>
      <c r="M91" s="25"/>
      <c r="N91" s="25"/>
    </row>
    <row r="92" spans="1:14">
      <c r="H92" s="14"/>
      <c r="I92" s="38"/>
      <c r="J92" s="39"/>
      <c r="K92" s="33"/>
      <c r="L92" s="33"/>
      <c r="M92" s="32"/>
      <c r="N92" s="38"/>
    </row>
    <row r="93" spans="1:14">
      <c r="H93" s="14"/>
      <c r="I93" s="38"/>
      <c r="J93" s="39"/>
      <c r="K93" s="33"/>
      <c r="L93" s="33"/>
      <c r="M93" s="32"/>
      <c r="N93" s="38"/>
    </row>
    <row r="94" spans="1:14">
      <c r="D94" s="154"/>
      <c r="H94" s="14"/>
      <c r="I94" s="38"/>
      <c r="J94" s="39"/>
      <c r="K94" s="33"/>
      <c r="L94" s="33"/>
      <c r="M94" s="32"/>
      <c r="N94" s="38"/>
    </row>
    <row r="95" spans="1:14">
      <c r="H95" s="14"/>
      <c r="I95" s="38"/>
      <c r="J95" s="39"/>
      <c r="K95" s="33"/>
      <c r="L95" s="33"/>
      <c r="M95" s="32"/>
      <c r="N95" s="38"/>
    </row>
    <row r="96" spans="1:14">
      <c r="A96" s="25"/>
      <c r="B96" s="42"/>
      <c r="C96" s="42"/>
      <c r="D96" s="141"/>
      <c r="E96" s="9"/>
      <c r="F96" s="25"/>
      <c r="G96" s="25"/>
    </row>
    <row r="97" spans="1:20">
      <c r="B97" s="33"/>
      <c r="C97" s="33"/>
      <c r="D97" s="143"/>
      <c r="E97" s="33"/>
      <c r="F97" s="38"/>
      <c r="G97" s="33"/>
    </row>
    <row r="98" spans="1:20">
      <c r="B98" s="33"/>
      <c r="C98" s="33"/>
      <c r="D98" s="143"/>
      <c r="E98" s="33"/>
      <c r="F98" s="38"/>
      <c r="G98" s="33"/>
    </row>
    <row r="99" spans="1:20">
      <c r="B99" s="33"/>
      <c r="C99" s="33"/>
      <c r="D99" s="143"/>
      <c r="E99" s="33"/>
      <c r="F99" s="38"/>
      <c r="G99" s="32"/>
    </row>
    <row r="100" spans="1:20">
      <c r="B100" s="33"/>
      <c r="C100" s="33"/>
      <c r="D100" s="143"/>
      <c r="E100" s="33"/>
      <c r="F100" s="38"/>
      <c r="G100" s="33"/>
    </row>
    <row r="102" spans="1:20">
      <c r="D102" s="154"/>
    </row>
    <row r="104" spans="1:20">
      <c r="A104" s="25"/>
      <c r="B104" s="42"/>
      <c r="C104" s="42"/>
      <c r="D104" s="141"/>
      <c r="E104" s="9"/>
      <c r="F104" s="25"/>
      <c r="G104" s="25"/>
    </row>
    <row r="105" spans="1:20">
      <c r="B105" s="33"/>
      <c r="C105" s="33"/>
      <c r="D105" s="143"/>
      <c r="E105" s="33"/>
      <c r="F105" s="38"/>
      <c r="G105" s="33"/>
    </row>
    <row r="106" spans="1:20">
      <c r="B106" s="33"/>
      <c r="C106" s="33"/>
      <c r="D106" s="143"/>
      <c r="E106" s="33"/>
      <c r="F106" s="38"/>
      <c r="G106" s="33"/>
    </row>
    <row r="107" spans="1:20">
      <c r="B107" s="33"/>
      <c r="C107" s="33"/>
      <c r="D107" s="143"/>
      <c r="E107" s="33"/>
      <c r="F107" s="38"/>
      <c r="G107" s="33"/>
    </row>
    <row r="108" spans="1:20" s="17" customFormat="1">
      <c r="A108" s="14"/>
      <c r="B108" s="33"/>
      <c r="C108" s="33"/>
      <c r="D108" s="143"/>
      <c r="E108" s="33"/>
      <c r="F108" s="38"/>
      <c r="G108" s="3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10" spans="1:20" s="17" customFormat="1">
      <c r="A110" s="14"/>
      <c r="B110" s="33"/>
      <c r="C110" s="33"/>
      <c r="D110" s="143"/>
      <c r="E110" s="33"/>
      <c r="F110" s="38"/>
      <c r="G110" s="3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</sheetData>
  <sortState xmlns:xlrd2="http://schemas.microsoft.com/office/spreadsheetml/2017/richdata2" ref="A7:T15">
    <sortCondition ref="F7:F15"/>
  </sortState>
  <phoneticPr fontId="104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>
    <tabColor rgb="FFFF0000"/>
  </sheetPr>
  <dimension ref="A1:T29"/>
  <sheetViews>
    <sheetView topLeftCell="A4" workbookViewId="0">
      <selection activeCell="F18" sqref="F18"/>
    </sheetView>
  </sheetViews>
  <sheetFormatPr defaultColWidth="9.109375" defaultRowHeight="13.8"/>
  <cols>
    <col min="1" max="1" width="5.33203125" style="14" customWidth="1"/>
    <col min="2" max="2" width="13.88671875" style="14" customWidth="1"/>
    <col min="3" max="3" width="13.21875" style="17" bestFit="1" customWidth="1"/>
    <col min="4" max="4" width="11.44140625" style="146" bestFit="1" customWidth="1"/>
    <col min="5" max="5" width="14.33203125" style="13" bestFit="1" customWidth="1"/>
    <col min="6" max="6" width="8.77734375" style="13" bestFit="1" customWidth="1"/>
    <col min="7" max="7" width="17.77734375" style="14" bestFit="1" customWidth="1"/>
    <col min="8" max="8" width="28" style="17" customWidth="1"/>
    <col min="9" max="9" width="31" style="13" customWidth="1"/>
    <col min="10" max="10" width="9.109375" style="13"/>
    <col min="11" max="11" width="13.5546875" style="13" customWidth="1"/>
    <col min="12" max="12" width="15.33203125" style="13" customWidth="1"/>
    <col min="13" max="13" width="12.109375" style="13" customWidth="1"/>
    <col min="14" max="14" width="16.5546875" style="13" customWidth="1"/>
    <col min="15" max="15" width="9.109375" style="13"/>
    <col min="16" max="16" width="13.6640625" style="13" bestFit="1" customWidth="1"/>
    <col min="17" max="16384" width="9.109375" style="13"/>
  </cols>
  <sheetData>
    <row r="1" spans="1:20" s="35" customFormat="1" ht="14.25" customHeight="1">
      <c r="A1" s="34"/>
      <c r="B1" s="43" t="s">
        <v>0</v>
      </c>
      <c r="C1" s="50"/>
      <c r="D1" s="138"/>
      <c r="E1" s="50"/>
      <c r="F1" s="50"/>
      <c r="G1" s="34"/>
      <c r="H1" s="34"/>
      <c r="I1" s="34"/>
      <c r="J1" s="34"/>
      <c r="L1" s="34"/>
    </row>
    <row r="2" spans="1:20" s="35" customFormat="1" ht="9.6" customHeight="1">
      <c r="A2" s="34"/>
      <c r="D2" s="139"/>
      <c r="G2" s="34"/>
      <c r="I2" s="34"/>
      <c r="J2" s="34"/>
      <c r="M2" s="34"/>
    </row>
    <row r="3" spans="1:20" s="35" customFormat="1" ht="15" customHeight="1">
      <c r="A3" s="34"/>
      <c r="D3" s="139"/>
      <c r="E3" s="40"/>
      <c r="F3" s="36"/>
      <c r="G3" s="3" t="s">
        <v>836</v>
      </c>
      <c r="H3" s="40"/>
      <c r="I3" s="34"/>
      <c r="J3" s="34"/>
      <c r="M3" s="34"/>
    </row>
    <row r="4" spans="1:20" s="2" customFormat="1" ht="13.5" customHeight="1">
      <c r="A4" s="34"/>
      <c r="B4" s="43" t="s">
        <v>703</v>
      </c>
      <c r="C4" s="43" t="s">
        <v>3</v>
      </c>
      <c r="D4" s="140"/>
      <c r="E4" s="43" t="s">
        <v>837</v>
      </c>
      <c r="F4" s="44"/>
      <c r="H4" s="3"/>
    </row>
    <row r="5" spans="1:20" s="2" customFormat="1" ht="17.25" customHeight="1" thickBot="1">
      <c r="A5" s="34"/>
      <c r="B5" s="34"/>
      <c r="C5" s="137" t="s">
        <v>13</v>
      </c>
      <c r="D5" s="141" t="s">
        <v>765</v>
      </c>
      <c r="E5" s="35"/>
      <c r="F5" s="35"/>
      <c r="G5" s="34"/>
      <c r="H5" s="3"/>
    </row>
    <row r="6" spans="1:20" ht="16.5" customHeight="1">
      <c r="A6" s="62" t="s">
        <v>327</v>
      </c>
      <c r="B6" s="8" t="s">
        <v>6</v>
      </c>
      <c r="C6" s="4" t="s">
        <v>7</v>
      </c>
      <c r="D6" s="142" t="s">
        <v>8</v>
      </c>
      <c r="E6" s="65" t="s">
        <v>9</v>
      </c>
      <c r="F6" s="66" t="s">
        <v>702</v>
      </c>
      <c r="G6" s="67" t="s">
        <v>12</v>
      </c>
    </row>
    <row r="7" spans="1:20" s="9" customFormat="1" ht="18" customHeight="1">
      <c r="A7" s="68" t="s">
        <v>13</v>
      </c>
      <c r="B7" s="229" t="s">
        <v>914</v>
      </c>
      <c r="C7" s="230" t="s">
        <v>915</v>
      </c>
      <c r="D7" s="228">
        <v>41528</v>
      </c>
      <c r="E7" s="225" t="s">
        <v>815</v>
      </c>
      <c r="F7" s="110" t="s">
        <v>1174</v>
      </c>
      <c r="G7" s="176" t="s">
        <v>830</v>
      </c>
    </row>
    <row r="8" spans="1:20" ht="15.6">
      <c r="A8" s="68" t="s">
        <v>18</v>
      </c>
      <c r="B8" s="229" t="s">
        <v>523</v>
      </c>
      <c r="C8" s="230" t="s">
        <v>789</v>
      </c>
      <c r="D8" s="228">
        <v>41425</v>
      </c>
      <c r="E8" s="225" t="s">
        <v>815</v>
      </c>
      <c r="F8" s="110" t="s">
        <v>1171</v>
      </c>
      <c r="G8" s="176" t="s">
        <v>830</v>
      </c>
      <c r="H8" s="2"/>
    </row>
    <row r="9" spans="1:20" ht="15.6">
      <c r="A9" s="68" t="s">
        <v>26</v>
      </c>
      <c r="B9" s="234" t="s">
        <v>1007</v>
      </c>
      <c r="C9" s="235" t="s">
        <v>1008</v>
      </c>
      <c r="D9" s="228">
        <v>41810</v>
      </c>
      <c r="E9" s="236" t="s">
        <v>1002</v>
      </c>
      <c r="F9" s="110" t="s">
        <v>1172</v>
      </c>
      <c r="G9" s="176" t="s">
        <v>238</v>
      </c>
      <c r="H9" s="98"/>
    </row>
    <row r="10" spans="1:20" ht="15.6">
      <c r="A10" s="68" t="s">
        <v>30</v>
      </c>
      <c r="B10" s="234" t="s">
        <v>709</v>
      </c>
      <c r="C10" s="235" t="s">
        <v>955</v>
      </c>
      <c r="D10" s="228">
        <v>41325</v>
      </c>
      <c r="E10" s="233" t="s">
        <v>945</v>
      </c>
      <c r="F10" s="110" t="s">
        <v>1173</v>
      </c>
      <c r="G10" s="176" t="s">
        <v>946</v>
      </c>
      <c r="H10" s="100"/>
    </row>
    <row r="11" spans="1:20" ht="18">
      <c r="A11" s="34"/>
      <c r="B11" s="34"/>
      <c r="C11" s="137" t="s">
        <v>18</v>
      </c>
      <c r="D11" s="141" t="s">
        <v>765</v>
      </c>
      <c r="E11" s="35"/>
      <c r="F11" s="119"/>
      <c r="G11" s="34"/>
      <c r="I11" s="32"/>
    </row>
    <row r="12" spans="1:20" ht="18.75" customHeight="1">
      <c r="A12" s="68" t="s">
        <v>13</v>
      </c>
      <c r="B12" s="229" t="s">
        <v>888</v>
      </c>
      <c r="C12" s="230" t="s">
        <v>889</v>
      </c>
      <c r="D12" s="228">
        <v>41604</v>
      </c>
      <c r="E12" s="225" t="s">
        <v>870</v>
      </c>
      <c r="F12" s="110" t="s">
        <v>1178</v>
      </c>
      <c r="G12" s="176" t="s">
        <v>885</v>
      </c>
      <c r="H12" s="98"/>
      <c r="T12" s="99"/>
    </row>
    <row r="13" spans="1:20" ht="18.75" customHeight="1">
      <c r="A13" s="68" t="s">
        <v>18</v>
      </c>
      <c r="B13" s="234" t="s">
        <v>916</v>
      </c>
      <c r="C13" s="235" t="s">
        <v>973</v>
      </c>
      <c r="D13" s="228" t="s">
        <v>974</v>
      </c>
      <c r="E13" s="225" t="s">
        <v>803</v>
      </c>
      <c r="F13" s="110" t="s">
        <v>1176</v>
      </c>
      <c r="G13" s="176" t="s">
        <v>347</v>
      </c>
      <c r="H13" s="98"/>
      <c r="T13" s="99"/>
    </row>
    <row r="14" spans="1:20" s="2" customFormat="1" ht="17.25" customHeight="1">
      <c r="A14" s="68" t="s">
        <v>26</v>
      </c>
      <c r="B14" s="229" t="s">
        <v>748</v>
      </c>
      <c r="C14" s="230" t="s">
        <v>775</v>
      </c>
      <c r="D14" s="228" t="s">
        <v>776</v>
      </c>
      <c r="E14" s="225" t="s">
        <v>931</v>
      </c>
      <c r="F14" s="110" t="s">
        <v>1175</v>
      </c>
      <c r="G14" s="176" t="s">
        <v>840</v>
      </c>
      <c r="H14" s="13"/>
      <c r="T14" s="99"/>
    </row>
    <row r="15" spans="1:20" s="2" customFormat="1" ht="15" customHeight="1">
      <c r="A15" s="10" t="s">
        <v>30</v>
      </c>
      <c r="B15" s="234" t="s">
        <v>342</v>
      </c>
      <c r="C15" s="235" t="s">
        <v>958</v>
      </c>
      <c r="D15" s="228">
        <v>41397</v>
      </c>
      <c r="E15" s="233" t="s">
        <v>945</v>
      </c>
      <c r="F15" s="110" t="s">
        <v>1177</v>
      </c>
      <c r="G15" s="176" t="s">
        <v>946</v>
      </c>
      <c r="T15" s="99"/>
    </row>
    <row r="16" spans="1:20" s="9" customFormat="1" ht="15" customHeight="1">
      <c r="A16" s="34"/>
      <c r="B16" s="34"/>
      <c r="C16" s="137" t="s">
        <v>26</v>
      </c>
      <c r="D16" s="141" t="s">
        <v>765</v>
      </c>
      <c r="E16" s="35"/>
      <c r="F16" s="119"/>
      <c r="G16" s="34"/>
      <c r="N16" s="2"/>
      <c r="O16" s="2"/>
      <c r="P16" s="2"/>
      <c r="Q16" s="2"/>
      <c r="R16" s="2"/>
    </row>
    <row r="17" spans="1:20" ht="18">
      <c r="A17" s="34"/>
      <c r="B17" s="34"/>
      <c r="C17" s="137"/>
      <c r="D17" s="141"/>
      <c r="E17" s="35"/>
      <c r="F17" s="119"/>
      <c r="G17" s="34"/>
      <c r="I17" s="32"/>
    </row>
    <row r="18" spans="1:20" ht="15.6">
      <c r="A18" s="68" t="s">
        <v>13</v>
      </c>
      <c r="B18" s="234" t="s">
        <v>781</v>
      </c>
      <c r="C18" s="235" t="s">
        <v>965</v>
      </c>
      <c r="D18" s="228" t="s">
        <v>966</v>
      </c>
      <c r="E18" s="225" t="s">
        <v>803</v>
      </c>
      <c r="F18" s="110" t="s">
        <v>1181</v>
      </c>
      <c r="G18" s="176" t="s">
        <v>347</v>
      </c>
    </row>
    <row r="19" spans="1:20" ht="18.75" customHeight="1">
      <c r="A19" s="68" t="s">
        <v>18</v>
      </c>
      <c r="B19" s="234" t="s">
        <v>760</v>
      </c>
      <c r="C19" s="235" t="s">
        <v>713</v>
      </c>
      <c r="D19" s="228" t="s">
        <v>761</v>
      </c>
      <c r="E19" s="225" t="s">
        <v>803</v>
      </c>
      <c r="F19" s="110" t="s">
        <v>1180</v>
      </c>
      <c r="G19" s="176" t="s">
        <v>714</v>
      </c>
      <c r="H19" s="98"/>
      <c r="T19" s="99"/>
    </row>
    <row r="20" spans="1:20" s="2" customFormat="1" ht="17.25" customHeight="1">
      <c r="A20" s="68" t="s">
        <v>26</v>
      </c>
      <c r="B20" s="229" t="s">
        <v>59</v>
      </c>
      <c r="C20" s="230" t="s">
        <v>937</v>
      </c>
      <c r="D20" s="228">
        <v>41330</v>
      </c>
      <c r="E20" s="225" t="s">
        <v>941</v>
      </c>
      <c r="F20" s="110" t="s">
        <v>1179</v>
      </c>
      <c r="G20" s="176" t="s">
        <v>934</v>
      </c>
      <c r="H20" s="13"/>
      <c r="T20" s="99"/>
    </row>
    <row r="21" spans="1:20" s="2" customFormat="1" ht="15" customHeight="1">
      <c r="A21" s="68" t="s">
        <v>30</v>
      </c>
      <c r="B21" s="229" t="s">
        <v>742</v>
      </c>
      <c r="C21" s="230" t="s">
        <v>743</v>
      </c>
      <c r="D21" s="228">
        <v>41287</v>
      </c>
      <c r="E21" s="225" t="s">
        <v>815</v>
      </c>
      <c r="F21" s="110"/>
      <c r="G21" s="176" t="s">
        <v>329</v>
      </c>
      <c r="T21" s="99"/>
    </row>
    <row r="23" spans="1:20">
      <c r="A23" s="25"/>
    </row>
    <row r="24" spans="1:20">
      <c r="B24" s="33"/>
      <c r="C24" s="33"/>
      <c r="D24" s="143"/>
      <c r="E24" s="33"/>
      <c r="F24" s="38"/>
      <c r="G24" s="33"/>
    </row>
    <row r="25" spans="1:20">
      <c r="B25" s="33"/>
      <c r="C25" s="33"/>
      <c r="D25" s="143"/>
      <c r="E25" s="33"/>
      <c r="F25" s="38"/>
      <c r="G25" s="33"/>
    </row>
    <row r="26" spans="1:20">
      <c r="B26" s="33"/>
      <c r="C26" s="33"/>
      <c r="D26" s="143"/>
      <c r="E26" s="33"/>
      <c r="F26" s="38"/>
      <c r="G26" s="33"/>
    </row>
    <row r="27" spans="1:20">
      <c r="B27" s="33"/>
      <c r="C27" s="33"/>
      <c r="D27" s="143"/>
      <c r="E27" s="33"/>
      <c r="F27" s="38"/>
      <c r="G27" s="33"/>
    </row>
    <row r="29" spans="1:20">
      <c r="B29" s="33"/>
      <c r="C29" s="33"/>
      <c r="D29" s="143"/>
      <c r="E29" s="33"/>
      <c r="F29" s="38"/>
      <c r="G29" s="33"/>
    </row>
  </sheetData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B236C-4730-4C15-B85C-772322045659}">
  <sheetPr>
    <tabColor rgb="FFFF0000"/>
  </sheetPr>
  <dimension ref="A1:T26"/>
  <sheetViews>
    <sheetView workbookViewId="0">
      <selection activeCell="C5" sqref="C5:D5"/>
    </sheetView>
  </sheetViews>
  <sheetFormatPr defaultColWidth="9.109375" defaultRowHeight="13.8"/>
  <cols>
    <col min="1" max="1" width="5.33203125" style="14" customWidth="1"/>
    <col min="2" max="2" width="13.88671875" style="14" customWidth="1"/>
    <col min="3" max="3" width="13.21875" style="17" bestFit="1" customWidth="1"/>
    <col min="4" max="4" width="11.44140625" style="146" bestFit="1" customWidth="1"/>
    <col min="5" max="5" width="14.33203125" style="13" bestFit="1" customWidth="1"/>
    <col min="6" max="6" width="8.77734375" style="13" bestFit="1" customWidth="1"/>
    <col min="7" max="7" width="17.77734375" style="14" bestFit="1" customWidth="1"/>
    <col min="8" max="8" width="6.77734375" style="17" bestFit="1" customWidth="1"/>
    <col min="9" max="9" width="31" style="13" customWidth="1"/>
    <col min="10" max="10" width="9.109375" style="13"/>
    <col min="11" max="11" width="13.5546875" style="13" customWidth="1"/>
    <col min="12" max="12" width="15.33203125" style="13" customWidth="1"/>
    <col min="13" max="13" width="12.109375" style="13" customWidth="1"/>
    <col min="14" max="14" width="16.5546875" style="13" customWidth="1"/>
    <col min="15" max="15" width="9.109375" style="13"/>
    <col min="16" max="16" width="13.6640625" style="13" bestFit="1" customWidth="1"/>
    <col min="17" max="16384" width="9.109375" style="13"/>
  </cols>
  <sheetData>
    <row r="1" spans="1:20" s="35" customFormat="1" ht="14.25" customHeight="1">
      <c r="A1" s="34"/>
      <c r="B1" s="43" t="s">
        <v>0</v>
      </c>
      <c r="C1" s="50"/>
      <c r="D1" s="138"/>
      <c r="E1" s="50"/>
      <c r="F1" s="50"/>
      <c r="G1" s="34"/>
      <c r="H1" s="34"/>
      <c r="I1" s="34"/>
      <c r="J1" s="34"/>
      <c r="L1" s="34"/>
    </row>
    <row r="2" spans="1:20" s="35" customFormat="1" ht="9.6" customHeight="1">
      <c r="A2" s="34"/>
      <c r="D2" s="139"/>
      <c r="G2" s="34"/>
      <c r="I2" s="34"/>
      <c r="J2" s="34"/>
      <c r="M2" s="34"/>
    </row>
    <row r="3" spans="1:20" s="35" customFormat="1" ht="15" customHeight="1">
      <c r="A3" s="34"/>
      <c r="D3" s="139"/>
      <c r="E3" s="40"/>
      <c r="F3" s="36"/>
      <c r="G3" s="3" t="s">
        <v>836</v>
      </c>
      <c r="H3" s="40"/>
      <c r="I3" s="34"/>
      <c r="J3" s="34"/>
      <c r="M3" s="34"/>
    </row>
    <row r="4" spans="1:20" s="2" customFormat="1" ht="13.5" customHeight="1">
      <c r="A4" s="34"/>
      <c r="B4" s="43" t="s">
        <v>703</v>
      </c>
      <c r="C4" s="43" t="s">
        <v>3</v>
      </c>
      <c r="D4" s="140"/>
      <c r="E4" s="43" t="s">
        <v>837</v>
      </c>
      <c r="F4" s="44"/>
      <c r="H4" s="3"/>
    </row>
    <row r="5" spans="1:20" s="2" customFormat="1" ht="17.25" customHeight="1" thickBot="1">
      <c r="A5" s="34"/>
      <c r="B5" s="34"/>
      <c r="C5" s="137"/>
      <c r="D5" s="141"/>
      <c r="E5" s="35"/>
      <c r="F5" s="35"/>
      <c r="G5" s="34"/>
      <c r="H5" s="3"/>
    </row>
    <row r="6" spans="1:20" ht="16.5" customHeight="1">
      <c r="A6" s="62" t="s">
        <v>5</v>
      </c>
      <c r="B6" s="8" t="s">
        <v>6</v>
      </c>
      <c r="C6" s="4" t="s">
        <v>7</v>
      </c>
      <c r="D6" s="142" t="s">
        <v>8</v>
      </c>
      <c r="E6" s="65" t="s">
        <v>9</v>
      </c>
      <c r="F6" s="66" t="s">
        <v>702</v>
      </c>
      <c r="G6" s="67" t="s">
        <v>12</v>
      </c>
      <c r="H6" s="142" t="s">
        <v>510</v>
      </c>
    </row>
    <row r="7" spans="1:20" s="9" customFormat="1" ht="18" customHeight="1">
      <c r="A7" s="68" t="s">
        <v>13</v>
      </c>
      <c r="B7" s="229" t="s">
        <v>748</v>
      </c>
      <c r="C7" s="230" t="s">
        <v>775</v>
      </c>
      <c r="D7" s="228" t="s">
        <v>776</v>
      </c>
      <c r="E7" s="225" t="s">
        <v>931</v>
      </c>
      <c r="F7" s="281">
        <v>48.18</v>
      </c>
      <c r="G7" s="176" t="s">
        <v>840</v>
      </c>
      <c r="H7" s="279" t="str">
        <f>IF(ISBLANK(F7),"",IF(F7&lt;=39.25,"KSM",IF(F7&lt;=41.25,"I A",IF(F7&lt;=44.24,"II A",IF(F7&lt;=47.74,"III A",IF(F7&lt;=51.74,"I JA",IF(F7&lt;=55.24,"II JA",IF(F7&lt;=58.24,"III JA"))))))))</f>
        <v>I JA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99"/>
    </row>
    <row r="8" spans="1:20">
      <c r="A8" s="68" t="s">
        <v>18</v>
      </c>
      <c r="B8" s="229" t="s">
        <v>523</v>
      </c>
      <c r="C8" s="230" t="s">
        <v>789</v>
      </c>
      <c r="D8" s="228">
        <v>41425</v>
      </c>
      <c r="E8" s="225" t="s">
        <v>815</v>
      </c>
      <c r="F8" s="281">
        <v>49.48</v>
      </c>
      <c r="G8" s="176" t="s">
        <v>830</v>
      </c>
      <c r="H8" s="279" t="str">
        <f t="shared" ref="H8:H17" si="0">IF(ISBLANK(F8),"",IF(F8&lt;=39.25,"KSM",IF(F8&lt;=41.25,"I A",IF(F8&lt;=44.24,"II A",IF(F8&lt;=47.74,"III A",IF(F8&lt;=51.74,"I JA",IF(F8&lt;=55.24,"II JA",IF(F8&lt;=58.24,"III JA"))))))))</f>
        <v>I JA</v>
      </c>
    </row>
    <row r="9" spans="1:20">
      <c r="A9" s="68" t="s">
        <v>26</v>
      </c>
      <c r="B9" s="234" t="s">
        <v>1007</v>
      </c>
      <c r="C9" s="235" t="s">
        <v>1008</v>
      </c>
      <c r="D9" s="228">
        <v>41810</v>
      </c>
      <c r="E9" s="236" t="s">
        <v>1002</v>
      </c>
      <c r="F9" s="281">
        <v>50.01</v>
      </c>
      <c r="G9" s="176" t="s">
        <v>238</v>
      </c>
      <c r="H9" s="279" t="str">
        <f t="shared" si="0"/>
        <v>I JA</v>
      </c>
    </row>
    <row r="10" spans="1:20">
      <c r="A10" s="68" t="s">
        <v>30</v>
      </c>
      <c r="B10" s="234" t="s">
        <v>916</v>
      </c>
      <c r="C10" s="235" t="s">
        <v>973</v>
      </c>
      <c r="D10" s="228" t="s">
        <v>974</v>
      </c>
      <c r="E10" s="225" t="s">
        <v>803</v>
      </c>
      <c r="F10" s="281">
        <v>50.59</v>
      </c>
      <c r="G10" s="176" t="s">
        <v>347</v>
      </c>
      <c r="H10" s="279" t="str">
        <f t="shared" si="0"/>
        <v>I JA</v>
      </c>
      <c r="T10" s="99"/>
    </row>
    <row r="11" spans="1:20" ht="18.75" customHeight="1">
      <c r="A11" s="68" t="s">
        <v>35</v>
      </c>
      <c r="B11" s="229" t="s">
        <v>59</v>
      </c>
      <c r="C11" s="230" t="s">
        <v>937</v>
      </c>
      <c r="D11" s="228">
        <v>41330</v>
      </c>
      <c r="E11" s="225" t="s">
        <v>941</v>
      </c>
      <c r="F11" s="281">
        <v>50.88</v>
      </c>
      <c r="G11" s="176" t="s">
        <v>934</v>
      </c>
      <c r="H11" s="279" t="str">
        <f t="shared" si="0"/>
        <v>I JA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99"/>
    </row>
    <row r="12" spans="1:20" ht="18.75" customHeight="1">
      <c r="A12" s="68" t="s">
        <v>38</v>
      </c>
      <c r="B12" s="234" t="s">
        <v>342</v>
      </c>
      <c r="C12" s="235" t="s">
        <v>958</v>
      </c>
      <c r="D12" s="228">
        <v>41397</v>
      </c>
      <c r="E12" s="233" t="s">
        <v>945</v>
      </c>
      <c r="F12" s="281">
        <v>51.69</v>
      </c>
      <c r="G12" s="176" t="s">
        <v>946</v>
      </c>
      <c r="H12" s="279" t="str">
        <f t="shared" si="0"/>
        <v>I JA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99"/>
    </row>
    <row r="13" spans="1:20" s="2" customFormat="1" ht="17.25" customHeight="1">
      <c r="A13" s="68" t="s">
        <v>46</v>
      </c>
      <c r="B13" s="234" t="s">
        <v>760</v>
      </c>
      <c r="C13" s="235" t="s">
        <v>713</v>
      </c>
      <c r="D13" s="228" t="s">
        <v>761</v>
      </c>
      <c r="E13" s="225" t="s">
        <v>803</v>
      </c>
      <c r="F13" s="281">
        <v>54.01</v>
      </c>
      <c r="G13" s="176" t="s">
        <v>714</v>
      </c>
      <c r="H13" s="279" t="str">
        <f t="shared" si="0"/>
        <v>II JA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99"/>
    </row>
    <row r="14" spans="1:20" s="2" customFormat="1" ht="15" customHeight="1">
      <c r="A14" s="68" t="s">
        <v>51</v>
      </c>
      <c r="B14" s="234" t="s">
        <v>781</v>
      </c>
      <c r="C14" s="235" t="s">
        <v>965</v>
      </c>
      <c r="D14" s="228" t="s">
        <v>966</v>
      </c>
      <c r="E14" s="225" t="s">
        <v>803</v>
      </c>
      <c r="F14" s="281">
        <v>54.11</v>
      </c>
      <c r="G14" s="176" t="s">
        <v>347</v>
      </c>
      <c r="H14" s="279" t="str">
        <f t="shared" si="0"/>
        <v>II JA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>
      <c r="A15" s="68" t="s">
        <v>54</v>
      </c>
      <c r="B15" s="234" t="s">
        <v>709</v>
      </c>
      <c r="C15" s="235" t="s">
        <v>955</v>
      </c>
      <c r="D15" s="228">
        <v>41325</v>
      </c>
      <c r="E15" s="233" t="s">
        <v>945</v>
      </c>
      <c r="F15" s="281">
        <v>54.31</v>
      </c>
      <c r="G15" s="176" t="s">
        <v>946</v>
      </c>
      <c r="H15" s="279" t="str">
        <f t="shared" si="0"/>
        <v>II JA</v>
      </c>
    </row>
    <row r="16" spans="1:20" ht="18.75" customHeight="1">
      <c r="A16" s="68" t="s">
        <v>58</v>
      </c>
      <c r="B16" s="229" t="s">
        <v>888</v>
      </c>
      <c r="C16" s="230" t="s">
        <v>889</v>
      </c>
      <c r="D16" s="228">
        <v>41604</v>
      </c>
      <c r="E16" s="225" t="s">
        <v>870</v>
      </c>
      <c r="F16" s="281">
        <v>55.27</v>
      </c>
      <c r="G16" s="176" t="s">
        <v>885</v>
      </c>
      <c r="H16" s="279" t="str">
        <f t="shared" si="0"/>
        <v>III JA</v>
      </c>
      <c r="T16" s="99"/>
    </row>
    <row r="17" spans="1:20" s="2" customFormat="1" ht="17.25" customHeight="1">
      <c r="A17" s="68" t="s">
        <v>64</v>
      </c>
      <c r="B17" s="229" t="s">
        <v>914</v>
      </c>
      <c r="C17" s="230" t="s">
        <v>915</v>
      </c>
      <c r="D17" s="228">
        <v>41528</v>
      </c>
      <c r="E17" s="225" t="s">
        <v>815</v>
      </c>
      <c r="F17" s="281">
        <v>55.4</v>
      </c>
      <c r="G17" s="176" t="s">
        <v>830</v>
      </c>
      <c r="H17" s="279" t="str">
        <f t="shared" si="0"/>
        <v>III JA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s="2" customFormat="1" ht="15" customHeight="1">
      <c r="A18" s="68"/>
      <c r="B18" s="229" t="s">
        <v>742</v>
      </c>
      <c r="C18" s="230" t="s">
        <v>743</v>
      </c>
      <c r="D18" s="228">
        <v>41287</v>
      </c>
      <c r="E18" s="225" t="s">
        <v>815</v>
      </c>
      <c r="F18" s="281" t="s">
        <v>230</v>
      </c>
      <c r="G18" s="176" t="s">
        <v>329</v>
      </c>
      <c r="H18" s="279"/>
      <c r="T18" s="99"/>
    </row>
    <row r="20" spans="1:20">
      <c r="A20" s="25"/>
    </row>
    <row r="21" spans="1:20">
      <c r="B21" s="33"/>
      <c r="C21" s="33"/>
      <c r="D21" s="143"/>
      <c r="E21" s="33"/>
      <c r="F21" s="38"/>
      <c r="G21" s="33"/>
    </row>
    <row r="22" spans="1:20">
      <c r="B22" s="33"/>
      <c r="C22" s="33"/>
      <c r="D22" s="143"/>
      <c r="E22" s="33"/>
      <c r="F22" s="38"/>
      <c r="G22" s="33"/>
    </row>
    <row r="23" spans="1:20">
      <c r="B23" s="33"/>
      <c r="C23" s="33"/>
      <c r="D23" s="143"/>
      <c r="E23" s="33"/>
      <c r="F23" s="38"/>
      <c r="G23" s="33"/>
    </row>
    <row r="24" spans="1:20">
      <c r="B24" s="33"/>
      <c r="C24" s="33"/>
      <c r="D24" s="143"/>
      <c r="E24" s="33"/>
      <c r="F24" s="38"/>
      <c r="G24" s="33"/>
    </row>
    <row r="26" spans="1:20">
      <c r="B26" s="33"/>
      <c r="C26" s="33"/>
      <c r="D26" s="143"/>
      <c r="E26" s="33"/>
      <c r="F26" s="38"/>
      <c r="G26" s="33"/>
    </row>
  </sheetData>
  <sortState xmlns:xlrd2="http://schemas.microsoft.com/office/spreadsheetml/2017/richdata2" ref="A7:T18">
    <sortCondition ref="F7:F18"/>
  </sortState>
  <phoneticPr fontId="104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4">
    <tabColor rgb="FF0070C0"/>
    <pageSetUpPr fitToPage="1"/>
  </sheetPr>
  <dimension ref="A1:T21"/>
  <sheetViews>
    <sheetView workbookViewId="0">
      <selection activeCell="G17" sqref="G17"/>
    </sheetView>
  </sheetViews>
  <sheetFormatPr defaultRowHeight="13.2"/>
  <cols>
    <col min="1" max="1" width="5.33203125" customWidth="1"/>
    <col min="2" max="2" width="9.21875" customWidth="1"/>
    <col min="3" max="3" width="11.44140625" customWidth="1"/>
    <col min="4" max="4" width="12" style="158" customWidth="1"/>
    <col min="5" max="5" width="14.33203125" bestFit="1" customWidth="1"/>
    <col min="6" max="6" width="9" style="124" customWidth="1"/>
    <col min="7" max="7" width="23" bestFit="1" customWidth="1"/>
    <col min="13" max="13" width="16.6640625" customWidth="1"/>
    <col min="14" max="14" width="12.33203125" customWidth="1"/>
    <col min="15" max="15" width="10.88671875" customWidth="1"/>
    <col min="16" max="16" width="13.33203125" customWidth="1"/>
    <col min="17" max="17" width="12.33203125" customWidth="1"/>
    <col min="18" max="18" width="11.5546875" customWidth="1"/>
    <col min="19" max="19" width="20.44140625" customWidth="1"/>
  </cols>
  <sheetData>
    <row r="1" spans="1:20" ht="18">
      <c r="A1" s="34"/>
      <c r="B1" s="43" t="s">
        <v>0</v>
      </c>
      <c r="C1" s="50"/>
      <c r="D1" s="138"/>
      <c r="E1" s="50"/>
      <c r="F1" s="118"/>
      <c r="G1" s="34"/>
      <c r="H1" s="34"/>
    </row>
    <row r="2" spans="1:20" ht="18">
      <c r="A2" s="34"/>
      <c r="B2" s="35"/>
      <c r="C2" s="35"/>
      <c r="D2" s="139"/>
      <c r="E2" s="35"/>
      <c r="F2" s="119"/>
      <c r="G2" s="34"/>
      <c r="H2" s="34"/>
    </row>
    <row r="3" spans="1:20" ht="18">
      <c r="A3" s="34"/>
      <c r="B3" s="35"/>
      <c r="C3" s="35"/>
      <c r="D3" s="139"/>
      <c r="E3" s="40"/>
      <c r="F3" s="119"/>
      <c r="G3" s="3" t="s">
        <v>836</v>
      </c>
    </row>
    <row r="4" spans="1:20" ht="18">
      <c r="A4" s="34"/>
      <c r="B4" s="36"/>
      <c r="C4" s="35"/>
      <c r="D4" s="139"/>
      <c r="E4" s="35"/>
      <c r="F4" s="119"/>
      <c r="G4" s="34"/>
      <c r="H4" s="34"/>
    </row>
    <row r="5" spans="1:20" ht="18">
      <c r="A5" s="34"/>
      <c r="B5" s="43" t="s">
        <v>701</v>
      </c>
      <c r="C5" s="43" t="s">
        <v>769</v>
      </c>
      <c r="D5" s="140"/>
      <c r="E5" s="43"/>
      <c r="F5" s="172"/>
      <c r="G5" s="44"/>
      <c r="H5" s="34"/>
    </row>
    <row r="6" spans="1:20">
      <c r="C6" s="137" t="s">
        <v>13</v>
      </c>
      <c r="D6" s="141" t="s">
        <v>765</v>
      </c>
      <c r="G6" t="s">
        <v>1148</v>
      </c>
    </row>
    <row r="7" spans="1:20">
      <c r="A7" s="91" t="s">
        <v>327</v>
      </c>
      <c r="B7" s="92" t="s">
        <v>6</v>
      </c>
      <c r="C7" s="93" t="s">
        <v>7</v>
      </c>
      <c r="D7" s="145" t="s">
        <v>8</v>
      </c>
      <c r="E7" s="7" t="s">
        <v>9</v>
      </c>
      <c r="F7" s="132" t="s">
        <v>702</v>
      </c>
      <c r="G7" s="94" t="s">
        <v>12</v>
      </c>
    </row>
    <row r="8" spans="1:20" ht="13.8">
      <c r="A8" s="68" t="s">
        <v>13</v>
      </c>
      <c r="B8" s="234" t="s">
        <v>873</v>
      </c>
      <c r="C8" s="235" t="s">
        <v>874</v>
      </c>
      <c r="D8" s="228">
        <v>41261</v>
      </c>
      <c r="E8" s="233" t="s">
        <v>870</v>
      </c>
      <c r="F8" s="135" t="s">
        <v>1203</v>
      </c>
      <c r="G8" s="176" t="s">
        <v>871</v>
      </c>
      <c r="H8" s="82"/>
    </row>
    <row r="9" spans="1:20" ht="13.8">
      <c r="A9" s="68" t="s">
        <v>18</v>
      </c>
      <c r="B9" s="234" t="s">
        <v>777</v>
      </c>
      <c r="C9" s="235" t="s">
        <v>778</v>
      </c>
      <c r="D9" s="228" t="s">
        <v>779</v>
      </c>
      <c r="E9" s="233" t="s">
        <v>931</v>
      </c>
      <c r="F9" s="135" t="s">
        <v>230</v>
      </c>
      <c r="G9" s="176" t="s">
        <v>840</v>
      </c>
    </row>
    <row r="10" spans="1:20" ht="13.8">
      <c r="A10" s="68" t="s">
        <v>26</v>
      </c>
      <c r="B10" s="234" t="s">
        <v>734</v>
      </c>
      <c r="C10" s="235" t="s">
        <v>751</v>
      </c>
      <c r="D10" s="228">
        <v>40917</v>
      </c>
      <c r="E10" s="233" t="s">
        <v>815</v>
      </c>
      <c r="F10" s="135" t="s">
        <v>230</v>
      </c>
      <c r="G10" s="176" t="s">
        <v>338</v>
      </c>
    </row>
    <row r="11" spans="1:20" ht="13.8">
      <c r="A11" s="68" t="s">
        <v>30</v>
      </c>
      <c r="B11" s="234" t="s">
        <v>710</v>
      </c>
      <c r="C11" s="235" t="s">
        <v>947</v>
      </c>
      <c r="D11" s="228">
        <v>40828</v>
      </c>
      <c r="E11" s="233" t="s">
        <v>945</v>
      </c>
      <c r="F11" s="135" t="s">
        <v>1202</v>
      </c>
      <c r="G11" s="176" t="s">
        <v>946</v>
      </c>
    </row>
    <row r="12" spans="1:20" ht="18">
      <c r="A12" s="34"/>
      <c r="B12" s="34"/>
      <c r="C12" s="137" t="s">
        <v>18</v>
      </c>
      <c r="D12" s="141" t="s">
        <v>765</v>
      </c>
      <c r="E12" s="35"/>
      <c r="F12" s="119"/>
      <c r="G12" s="34" t="s">
        <v>1146</v>
      </c>
    </row>
    <row r="13" spans="1:20" ht="13.8">
      <c r="A13" s="68" t="s">
        <v>13</v>
      </c>
      <c r="B13" s="234" t="s">
        <v>511</v>
      </c>
      <c r="C13" s="235" t="s">
        <v>854</v>
      </c>
      <c r="D13" s="228" t="s">
        <v>950</v>
      </c>
      <c r="E13" s="233" t="s">
        <v>945</v>
      </c>
      <c r="F13" s="135" t="s">
        <v>1205</v>
      </c>
      <c r="G13" s="176" t="s">
        <v>946</v>
      </c>
    </row>
    <row r="14" spans="1:20" ht="13.8">
      <c r="A14" s="68" t="s">
        <v>18</v>
      </c>
      <c r="B14" s="234" t="s">
        <v>513</v>
      </c>
      <c r="C14" s="235" t="s">
        <v>516</v>
      </c>
      <c r="D14" s="228">
        <v>40866</v>
      </c>
      <c r="E14" s="233" t="s">
        <v>815</v>
      </c>
      <c r="F14" s="135" t="s">
        <v>1207</v>
      </c>
      <c r="G14" s="176" t="s">
        <v>830</v>
      </c>
    </row>
    <row r="15" spans="1:20" ht="13.8">
      <c r="A15" s="68" t="s">
        <v>26</v>
      </c>
      <c r="B15" s="234" t="s">
        <v>486</v>
      </c>
      <c r="C15" s="235" t="s">
        <v>948</v>
      </c>
      <c r="D15" s="228" t="s">
        <v>949</v>
      </c>
      <c r="E15" s="233" t="s">
        <v>945</v>
      </c>
      <c r="F15" s="135" t="s">
        <v>1206</v>
      </c>
      <c r="G15" s="176" t="s">
        <v>946</v>
      </c>
    </row>
    <row r="16" spans="1:20" ht="13.8">
      <c r="A16" s="68" t="s">
        <v>30</v>
      </c>
      <c r="B16" s="234" t="s">
        <v>511</v>
      </c>
      <c r="C16" s="235" t="s">
        <v>895</v>
      </c>
      <c r="D16" s="228">
        <v>40649</v>
      </c>
      <c r="E16" s="233" t="s">
        <v>870</v>
      </c>
      <c r="F16" s="135" t="s">
        <v>1204</v>
      </c>
      <c r="G16" s="176" t="s">
        <v>885</v>
      </c>
      <c r="L16" s="52"/>
      <c r="P16" s="47"/>
      <c r="Q16" s="114"/>
      <c r="R16" s="47"/>
      <c r="S16" s="108"/>
      <c r="T16" s="82"/>
    </row>
    <row r="17" spans="1:20" ht="18">
      <c r="A17" s="34"/>
      <c r="B17" s="34"/>
      <c r="C17" s="137" t="s">
        <v>26</v>
      </c>
      <c r="D17" s="141" t="s">
        <v>765</v>
      </c>
      <c r="E17" s="35"/>
      <c r="F17" s="119"/>
      <c r="G17" s="34" t="s">
        <v>1214</v>
      </c>
    </row>
    <row r="18" spans="1:20" ht="13.8">
      <c r="A18" s="68" t="s">
        <v>13</v>
      </c>
      <c r="B18" s="234" t="s">
        <v>777</v>
      </c>
      <c r="C18" s="235" t="s">
        <v>938</v>
      </c>
      <c r="D18" s="228" t="s">
        <v>939</v>
      </c>
      <c r="E18" s="233" t="s">
        <v>942</v>
      </c>
      <c r="F18" s="135" t="s">
        <v>1208</v>
      </c>
      <c r="G18" s="176" t="s">
        <v>940</v>
      </c>
    </row>
    <row r="19" spans="1:20" ht="13.8">
      <c r="A19" s="68" t="s">
        <v>18</v>
      </c>
      <c r="B19" s="234" t="s">
        <v>866</v>
      </c>
      <c r="C19" s="235" t="s">
        <v>867</v>
      </c>
      <c r="D19" s="228" t="s">
        <v>868</v>
      </c>
      <c r="E19" s="233" t="s">
        <v>931</v>
      </c>
      <c r="F19" s="135" t="s">
        <v>1211</v>
      </c>
      <c r="G19" s="176" t="s">
        <v>841</v>
      </c>
    </row>
    <row r="20" spans="1:20" ht="13.8">
      <c r="A20" s="68" t="s">
        <v>26</v>
      </c>
      <c r="B20" s="234" t="s">
        <v>911</v>
      </c>
      <c r="C20" s="235" t="s">
        <v>912</v>
      </c>
      <c r="D20" s="228">
        <v>40864</v>
      </c>
      <c r="E20" s="233" t="s">
        <v>815</v>
      </c>
      <c r="F20" s="135" t="s">
        <v>1210</v>
      </c>
      <c r="G20" s="176" t="s">
        <v>830</v>
      </c>
    </row>
    <row r="21" spans="1:20" ht="13.8">
      <c r="A21" s="68" t="s">
        <v>30</v>
      </c>
      <c r="B21" s="234" t="s">
        <v>366</v>
      </c>
      <c r="C21" s="235" t="s">
        <v>740</v>
      </c>
      <c r="D21" s="228">
        <v>40561</v>
      </c>
      <c r="E21" s="233" t="s">
        <v>815</v>
      </c>
      <c r="F21" s="135" t="s">
        <v>1209</v>
      </c>
      <c r="G21" s="176" t="s">
        <v>63</v>
      </c>
      <c r="L21" s="52"/>
      <c r="P21" s="47"/>
      <c r="Q21" s="114"/>
      <c r="R21" s="47"/>
      <c r="S21" s="108"/>
      <c r="T21" s="82"/>
    </row>
  </sheetData>
  <sortState xmlns:xlrd2="http://schemas.microsoft.com/office/spreadsheetml/2017/richdata2" ref="A21:T21">
    <sortCondition ref="A21"/>
  </sortState>
  <phoneticPr fontId="21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49DE-1EEF-40C2-9881-2FCBF87335A8}">
  <sheetPr>
    <tabColor rgb="FF0070C0"/>
    <pageSetUpPr fitToPage="1"/>
  </sheetPr>
  <dimension ref="A1:T19"/>
  <sheetViews>
    <sheetView workbookViewId="0">
      <selection activeCell="A7" sqref="A7"/>
    </sheetView>
  </sheetViews>
  <sheetFormatPr defaultRowHeight="13.2"/>
  <cols>
    <col min="1" max="1" width="5.33203125" customWidth="1"/>
    <col min="2" max="2" width="9.21875" customWidth="1"/>
    <col min="3" max="3" width="11.44140625" customWidth="1"/>
    <col min="4" max="4" width="12" style="158" customWidth="1"/>
    <col min="5" max="5" width="14.33203125" bestFit="1" customWidth="1"/>
    <col min="6" max="6" width="9" style="124" customWidth="1"/>
    <col min="7" max="7" width="17.77734375" bestFit="1" customWidth="1"/>
    <col min="8" max="8" width="6.77734375" bestFit="1" customWidth="1"/>
    <col min="13" max="13" width="16.6640625" customWidth="1"/>
    <col min="14" max="14" width="12.33203125" customWidth="1"/>
    <col min="15" max="15" width="10.88671875" customWidth="1"/>
    <col min="16" max="16" width="13.33203125" customWidth="1"/>
    <col min="17" max="17" width="12.33203125" customWidth="1"/>
    <col min="18" max="18" width="11.5546875" customWidth="1"/>
    <col min="19" max="19" width="20.44140625" customWidth="1"/>
  </cols>
  <sheetData>
    <row r="1" spans="1:20" ht="18">
      <c r="A1" s="34"/>
      <c r="B1" s="43" t="s">
        <v>0</v>
      </c>
      <c r="C1" s="50"/>
      <c r="D1" s="138"/>
      <c r="E1" s="50"/>
      <c r="F1" s="118"/>
      <c r="G1" s="34"/>
      <c r="H1" s="34"/>
    </row>
    <row r="2" spans="1:20" ht="18">
      <c r="A2" s="34"/>
      <c r="B2" s="35"/>
      <c r="C2" s="35"/>
      <c r="D2" s="139"/>
      <c r="E2" s="35"/>
      <c r="F2" s="119"/>
      <c r="G2" s="34"/>
      <c r="H2" s="34"/>
    </row>
    <row r="3" spans="1:20" ht="18">
      <c r="A3" s="34"/>
      <c r="B3" s="35"/>
      <c r="C3" s="35"/>
      <c r="D3" s="139"/>
      <c r="E3" s="40"/>
      <c r="F3" s="119"/>
      <c r="G3" s="3" t="s">
        <v>836</v>
      </c>
    </row>
    <row r="4" spans="1:20" ht="18">
      <c r="A4" s="34"/>
      <c r="B4" s="36"/>
      <c r="C4" s="35"/>
      <c r="D4" s="139"/>
      <c r="E4" s="35"/>
      <c r="F4" s="119"/>
      <c r="G4" s="34"/>
      <c r="H4" s="34"/>
    </row>
    <row r="5" spans="1:20" ht="18">
      <c r="A5" s="34"/>
      <c r="B5" s="43" t="s">
        <v>701</v>
      </c>
      <c r="C5" s="43" t="s">
        <v>769</v>
      </c>
      <c r="D5" s="140"/>
      <c r="E5" s="43"/>
      <c r="F5" s="172"/>
      <c r="G5" s="44"/>
      <c r="H5" s="34"/>
    </row>
    <row r="6" spans="1:20" ht="13.8" thickBot="1">
      <c r="C6" s="137"/>
      <c r="D6" s="141"/>
    </row>
    <row r="7" spans="1:20">
      <c r="A7" s="4" t="s">
        <v>5</v>
      </c>
      <c r="B7" s="92" t="s">
        <v>6</v>
      </c>
      <c r="C7" s="93" t="s">
        <v>7</v>
      </c>
      <c r="D7" s="145" t="s">
        <v>8</v>
      </c>
      <c r="E7" s="7" t="s">
        <v>9</v>
      </c>
      <c r="F7" s="132" t="s">
        <v>702</v>
      </c>
      <c r="G7" s="94" t="s">
        <v>12</v>
      </c>
      <c r="H7" s="168" t="s">
        <v>510</v>
      </c>
    </row>
    <row r="8" spans="1:20" ht="13.8">
      <c r="A8" s="68" t="s">
        <v>13</v>
      </c>
      <c r="B8" s="234" t="s">
        <v>777</v>
      </c>
      <c r="C8" s="235" t="s">
        <v>938</v>
      </c>
      <c r="D8" s="228" t="s">
        <v>939</v>
      </c>
      <c r="E8" s="233" t="s">
        <v>942</v>
      </c>
      <c r="F8" s="281">
        <v>24.44</v>
      </c>
      <c r="G8" s="176" t="s">
        <v>940</v>
      </c>
      <c r="H8" s="279" t="str">
        <f>IF(ISBLANK(F8),"",IF(F8&lt;=22.1,"KSM",IF(F8&lt;=23.1,"I A",IF(F8&lt;=24.7,"II A",IF(F8&lt;=27.24,"III A",IF(F8&lt;=30.54,"I JA",IF(F8&lt;=33.24,"II JA",IF(F8&lt;=34.94,"III JA"))))))))</f>
        <v>II A</v>
      </c>
    </row>
    <row r="9" spans="1:20" ht="13.8">
      <c r="A9" s="68" t="s">
        <v>18</v>
      </c>
      <c r="B9" s="234" t="s">
        <v>710</v>
      </c>
      <c r="C9" s="235" t="s">
        <v>947</v>
      </c>
      <c r="D9" s="228">
        <v>40828</v>
      </c>
      <c r="E9" s="233" t="s">
        <v>945</v>
      </c>
      <c r="F9" s="281">
        <v>25.3</v>
      </c>
      <c r="G9" s="176" t="s">
        <v>946</v>
      </c>
      <c r="H9" s="279" t="str">
        <f t="shared" ref="H9:H17" si="0">IF(ISBLANK(F9),"",IF(F9&lt;=22.1,"KSM",IF(F9&lt;=23.1,"I A",IF(F9&lt;=24.7,"II A",IF(F9&lt;=27.24,"III A",IF(F9&lt;=30.54,"I JA",IF(F9&lt;=33.24,"II JA",IF(F9&lt;=34.94,"III JA"))))))))</f>
        <v>III A</v>
      </c>
    </row>
    <row r="10" spans="1:20" ht="13.8">
      <c r="A10" s="68" t="s">
        <v>26</v>
      </c>
      <c r="B10" s="234" t="s">
        <v>366</v>
      </c>
      <c r="C10" s="235" t="s">
        <v>740</v>
      </c>
      <c r="D10" s="228">
        <v>40561</v>
      </c>
      <c r="E10" s="233" t="s">
        <v>815</v>
      </c>
      <c r="F10" s="281">
        <v>26.25</v>
      </c>
      <c r="G10" s="176" t="s">
        <v>63</v>
      </c>
      <c r="H10" s="279" t="str">
        <f t="shared" si="0"/>
        <v>III A</v>
      </c>
      <c r="L10" s="52"/>
      <c r="P10" s="47"/>
      <c r="Q10" s="114"/>
      <c r="R10" s="47"/>
      <c r="S10" s="108"/>
      <c r="T10" s="82"/>
    </row>
    <row r="11" spans="1:20" ht="13.8">
      <c r="A11" s="68" t="s">
        <v>30</v>
      </c>
      <c r="B11" s="234" t="s">
        <v>511</v>
      </c>
      <c r="C11" s="235" t="s">
        <v>895</v>
      </c>
      <c r="D11" s="228">
        <v>40649</v>
      </c>
      <c r="E11" s="233" t="s">
        <v>870</v>
      </c>
      <c r="F11" s="281">
        <v>26.3</v>
      </c>
      <c r="G11" s="176" t="s">
        <v>885</v>
      </c>
      <c r="H11" s="279" t="str">
        <f t="shared" si="0"/>
        <v>III A</v>
      </c>
      <c r="L11" s="52"/>
      <c r="P11" s="47"/>
      <c r="Q11" s="114"/>
      <c r="R11" s="47"/>
      <c r="S11" s="108"/>
      <c r="T11" s="82"/>
    </row>
    <row r="12" spans="1:20" ht="13.8">
      <c r="A12" s="68" t="s">
        <v>35</v>
      </c>
      <c r="B12" s="234" t="s">
        <v>511</v>
      </c>
      <c r="C12" s="235" t="s">
        <v>854</v>
      </c>
      <c r="D12" s="228" t="s">
        <v>950</v>
      </c>
      <c r="E12" s="233" t="s">
        <v>945</v>
      </c>
      <c r="F12" s="281">
        <v>28.92</v>
      </c>
      <c r="G12" s="176" t="s">
        <v>946</v>
      </c>
      <c r="H12" s="279" t="str">
        <f t="shared" si="0"/>
        <v>I JA</v>
      </c>
    </row>
    <row r="13" spans="1:20" ht="13.8">
      <c r="A13" s="68" t="s">
        <v>38</v>
      </c>
      <c r="B13" s="234" t="s">
        <v>486</v>
      </c>
      <c r="C13" s="235" t="s">
        <v>948</v>
      </c>
      <c r="D13" s="228" t="s">
        <v>949</v>
      </c>
      <c r="E13" s="233" t="s">
        <v>945</v>
      </c>
      <c r="F13" s="281">
        <v>29.65</v>
      </c>
      <c r="G13" s="176" t="s">
        <v>946</v>
      </c>
      <c r="H13" s="279" t="str">
        <f t="shared" si="0"/>
        <v>I JA</v>
      </c>
    </row>
    <row r="14" spans="1:20" ht="13.8">
      <c r="A14" s="68" t="s">
        <v>46</v>
      </c>
      <c r="B14" s="234" t="s">
        <v>513</v>
      </c>
      <c r="C14" s="235" t="s">
        <v>516</v>
      </c>
      <c r="D14" s="228">
        <v>40866</v>
      </c>
      <c r="E14" s="233" t="s">
        <v>815</v>
      </c>
      <c r="F14" s="281">
        <v>30.16</v>
      </c>
      <c r="G14" s="176" t="s">
        <v>830</v>
      </c>
      <c r="H14" s="279" t="str">
        <f t="shared" si="0"/>
        <v>I JA</v>
      </c>
    </row>
    <row r="15" spans="1:20" ht="12.6" customHeight="1">
      <c r="A15" s="68" t="s">
        <v>51</v>
      </c>
      <c r="B15" s="234" t="s">
        <v>873</v>
      </c>
      <c r="C15" s="235" t="s">
        <v>874</v>
      </c>
      <c r="D15" s="228">
        <v>41261</v>
      </c>
      <c r="E15" s="233" t="s">
        <v>870</v>
      </c>
      <c r="F15" s="281">
        <v>30.19</v>
      </c>
      <c r="G15" s="176" t="s">
        <v>871</v>
      </c>
      <c r="H15" s="279" t="str">
        <f t="shared" si="0"/>
        <v>I JA</v>
      </c>
    </row>
    <row r="16" spans="1:20" ht="13.8">
      <c r="A16" s="68" t="s">
        <v>54</v>
      </c>
      <c r="B16" s="234" t="s">
        <v>911</v>
      </c>
      <c r="C16" s="235" t="s">
        <v>912</v>
      </c>
      <c r="D16" s="228">
        <v>40864</v>
      </c>
      <c r="E16" s="233" t="s">
        <v>815</v>
      </c>
      <c r="F16" s="281">
        <v>31.58</v>
      </c>
      <c r="G16" s="176" t="s">
        <v>830</v>
      </c>
      <c r="H16" s="279" t="str">
        <f t="shared" si="0"/>
        <v>II JA</v>
      </c>
    </row>
    <row r="17" spans="1:8" ht="13.8">
      <c r="A17" s="68" t="s">
        <v>58</v>
      </c>
      <c r="B17" s="234" t="s">
        <v>866</v>
      </c>
      <c r="C17" s="235" t="s">
        <v>867</v>
      </c>
      <c r="D17" s="228" t="s">
        <v>868</v>
      </c>
      <c r="E17" s="233" t="s">
        <v>931</v>
      </c>
      <c r="F17" s="281">
        <v>33.380000000000003</v>
      </c>
      <c r="G17" s="176" t="s">
        <v>841</v>
      </c>
      <c r="H17" s="279" t="str">
        <f t="shared" si="0"/>
        <v>III JA</v>
      </c>
    </row>
    <row r="18" spans="1:8" ht="13.8">
      <c r="A18" s="68"/>
      <c r="B18" s="234" t="s">
        <v>777</v>
      </c>
      <c r="C18" s="235" t="s">
        <v>778</v>
      </c>
      <c r="D18" s="228" t="s">
        <v>779</v>
      </c>
      <c r="E18" s="233" t="s">
        <v>931</v>
      </c>
      <c r="F18" s="281" t="s">
        <v>230</v>
      </c>
      <c r="G18" s="176" t="s">
        <v>840</v>
      </c>
      <c r="H18" s="279"/>
    </row>
    <row r="19" spans="1:8" ht="13.8">
      <c r="A19" s="68"/>
      <c r="B19" s="234" t="s">
        <v>734</v>
      </c>
      <c r="C19" s="235" t="s">
        <v>751</v>
      </c>
      <c r="D19" s="228">
        <v>40917</v>
      </c>
      <c r="E19" s="233" t="s">
        <v>815</v>
      </c>
      <c r="F19" s="281" t="s">
        <v>230</v>
      </c>
      <c r="G19" s="176" t="s">
        <v>338</v>
      </c>
      <c r="H19" s="279"/>
    </row>
  </sheetData>
  <sortState xmlns:xlrd2="http://schemas.microsoft.com/office/spreadsheetml/2017/richdata2" ref="A8:T19">
    <sortCondition ref="F8:F19"/>
  </sortState>
  <phoneticPr fontId="104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rgb="FF0070C0"/>
  </sheetPr>
  <dimension ref="A1:Q71"/>
  <sheetViews>
    <sheetView topLeftCell="A3" workbookViewId="0">
      <selection activeCell="F22" sqref="F22"/>
    </sheetView>
  </sheetViews>
  <sheetFormatPr defaultColWidth="9.109375" defaultRowHeight="13.8"/>
  <cols>
    <col min="1" max="1" width="5.5546875" style="14" customWidth="1"/>
    <col min="2" max="2" width="9.77734375" style="14" customWidth="1"/>
    <col min="3" max="3" width="12.5546875" style="17" bestFit="1" customWidth="1"/>
    <col min="4" max="4" width="10.33203125" style="146" bestFit="1" customWidth="1"/>
    <col min="5" max="5" width="16.33203125" style="13" customWidth="1"/>
    <col min="6" max="6" width="8.5546875" style="13" customWidth="1"/>
    <col min="7" max="7" width="23.21875" style="14" customWidth="1"/>
    <col min="8" max="8" width="31" style="13" customWidth="1"/>
    <col min="9" max="9" width="9.109375" style="13"/>
    <col min="10" max="10" width="12" style="13" customWidth="1"/>
    <col min="11" max="11" width="10.33203125" style="13" customWidth="1"/>
    <col min="12" max="12" width="12.5546875" style="13" customWidth="1"/>
    <col min="13" max="13" width="11.5546875" style="13" customWidth="1"/>
    <col min="14" max="14" width="17" style="13" customWidth="1"/>
    <col min="15" max="15" width="9.109375" style="13"/>
    <col min="16" max="16" width="10.109375" style="13" customWidth="1"/>
    <col min="17" max="17" width="20.5546875" style="13" customWidth="1"/>
    <col min="18" max="16384" width="9.109375" style="13"/>
  </cols>
  <sheetData>
    <row r="1" spans="1:17" s="35" customFormat="1" ht="10.5" customHeight="1">
      <c r="A1" s="34"/>
      <c r="B1" s="43"/>
      <c r="C1" s="50"/>
      <c r="D1" s="138"/>
      <c r="E1" s="50"/>
      <c r="F1" s="50"/>
      <c r="G1" s="34"/>
      <c r="H1" s="34"/>
      <c r="I1" s="34"/>
      <c r="J1" s="34"/>
    </row>
    <row r="2" spans="1:17" s="35" customFormat="1" ht="17.25" customHeight="1">
      <c r="A2" s="34"/>
      <c r="B2" s="43" t="s">
        <v>0</v>
      </c>
      <c r="C2" s="50"/>
      <c r="D2" s="138"/>
      <c r="E2" s="50"/>
      <c r="F2" s="50"/>
      <c r="G2" s="34"/>
      <c r="H2" s="34"/>
      <c r="J2" s="34"/>
    </row>
    <row r="3" spans="1:17" s="35" customFormat="1" ht="17.25" customHeight="1">
      <c r="A3" s="34"/>
      <c r="D3" s="139"/>
      <c r="G3" s="34"/>
      <c r="H3" s="40"/>
      <c r="K3" s="34"/>
    </row>
    <row r="4" spans="1:17" s="35" customFormat="1" ht="14.25" customHeight="1">
      <c r="A4" s="34"/>
      <c r="D4" s="139"/>
      <c r="E4" s="40"/>
      <c r="F4" s="36"/>
      <c r="G4" s="3" t="s">
        <v>836</v>
      </c>
      <c r="H4" s="34"/>
      <c r="K4" s="34"/>
    </row>
    <row r="5" spans="1:17" s="35" customFormat="1" ht="12" customHeight="1">
      <c r="A5" s="34"/>
      <c r="B5" s="36"/>
      <c r="D5" s="139"/>
      <c r="G5" s="34"/>
      <c r="H5" s="34"/>
      <c r="I5" s="34"/>
      <c r="J5" s="34"/>
    </row>
    <row r="6" spans="1:17" s="2" customFormat="1" ht="13.5" customHeight="1">
      <c r="A6" s="34"/>
      <c r="B6" s="43" t="s">
        <v>703</v>
      </c>
      <c r="C6" s="43" t="s">
        <v>348</v>
      </c>
      <c r="D6" s="140"/>
      <c r="E6" s="43" t="s">
        <v>838</v>
      </c>
      <c r="F6" s="44"/>
    </row>
    <row r="7" spans="1:17" s="2" customFormat="1" ht="13.5" customHeight="1" thickBot="1">
      <c r="A7" s="34"/>
      <c r="B7" s="34"/>
      <c r="C7" s="137" t="s">
        <v>13</v>
      </c>
      <c r="D7" s="141" t="s">
        <v>765</v>
      </c>
      <c r="E7" s="35"/>
      <c r="F7" s="35"/>
      <c r="G7" s="34"/>
    </row>
    <row r="8" spans="1:17" ht="15" customHeight="1">
      <c r="A8" s="62" t="s">
        <v>327</v>
      </c>
      <c r="B8" s="63" t="s">
        <v>6</v>
      </c>
      <c r="C8" s="64" t="s">
        <v>7</v>
      </c>
      <c r="D8" s="142" t="s">
        <v>8</v>
      </c>
      <c r="E8" s="65" t="s">
        <v>9</v>
      </c>
      <c r="F8" s="66" t="s">
        <v>702</v>
      </c>
      <c r="G8" s="67" t="s">
        <v>12</v>
      </c>
    </row>
    <row r="9" spans="1:17" ht="15" customHeight="1">
      <c r="A9" s="68" t="s">
        <v>13</v>
      </c>
      <c r="B9" s="229" t="s">
        <v>796</v>
      </c>
      <c r="C9" s="230" t="s">
        <v>797</v>
      </c>
      <c r="D9" s="228">
        <v>42799</v>
      </c>
      <c r="E9" s="225" t="s">
        <v>815</v>
      </c>
      <c r="F9" s="110" t="s">
        <v>1162</v>
      </c>
      <c r="G9" s="176" t="s">
        <v>338</v>
      </c>
    </row>
    <row r="10" spans="1:17" ht="15" customHeight="1">
      <c r="A10" s="68" t="s">
        <v>18</v>
      </c>
      <c r="B10" s="229" t="s">
        <v>842</v>
      </c>
      <c r="C10" s="230" t="s">
        <v>843</v>
      </c>
      <c r="D10" s="228" t="s">
        <v>844</v>
      </c>
      <c r="E10" s="225" t="s">
        <v>931</v>
      </c>
      <c r="F10" s="110" t="s">
        <v>1161</v>
      </c>
      <c r="G10" s="176" t="s">
        <v>840</v>
      </c>
      <c r="H10" s="32"/>
      <c r="O10" s="96"/>
      <c r="P10" s="113"/>
      <c r="Q10" s="97"/>
    </row>
    <row r="11" spans="1:17" ht="15" customHeight="1">
      <c r="A11" s="68" t="s">
        <v>26</v>
      </c>
      <c r="B11" s="229" t="s">
        <v>436</v>
      </c>
      <c r="C11" s="230" t="s">
        <v>936</v>
      </c>
      <c r="D11" s="228">
        <v>42249</v>
      </c>
      <c r="E11" s="225" t="s">
        <v>941</v>
      </c>
      <c r="F11" s="110" t="s">
        <v>509</v>
      </c>
      <c r="G11" s="176" t="s">
        <v>934</v>
      </c>
    </row>
    <row r="12" spans="1:17" ht="15" customHeight="1">
      <c r="A12" s="68" t="s">
        <v>30</v>
      </c>
      <c r="B12" s="229" t="s">
        <v>956</v>
      </c>
      <c r="C12" s="230" t="s">
        <v>957</v>
      </c>
      <c r="D12" s="228">
        <v>42039</v>
      </c>
      <c r="E12" s="225" t="s">
        <v>945</v>
      </c>
      <c r="F12" s="110" t="s">
        <v>1160</v>
      </c>
      <c r="G12" s="176" t="s">
        <v>946</v>
      </c>
    </row>
    <row r="13" spans="1:17" ht="15" customHeight="1">
      <c r="A13" s="34"/>
      <c r="B13" s="34"/>
      <c r="C13" s="137" t="s">
        <v>18</v>
      </c>
      <c r="D13" s="141" t="s">
        <v>765</v>
      </c>
      <c r="E13" s="35"/>
      <c r="F13" s="119"/>
      <c r="G13" s="34"/>
      <c r="H13" s="32"/>
    </row>
    <row r="14" spans="1:17" ht="15" customHeight="1">
      <c r="A14" s="68" t="s">
        <v>13</v>
      </c>
      <c r="B14" s="229" t="s">
        <v>770</v>
      </c>
      <c r="C14" s="230" t="s">
        <v>771</v>
      </c>
      <c r="D14" s="228" t="s">
        <v>772</v>
      </c>
      <c r="E14" s="225" t="s">
        <v>931</v>
      </c>
      <c r="F14" s="110" t="s">
        <v>1164</v>
      </c>
      <c r="G14" s="176" t="s">
        <v>841</v>
      </c>
    </row>
    <row r="15" spans="1:17" ht="15" customHeight="1">
      <c r="A15" s="68" t="s">
        <v>18</v>
      </c>
      <c r="B15" s="229" t="s">
        <v>738</v>
      </c>
      <c r="C15" s="230" t="s">
        <v>739</v>
      </c>
      <c r="D15" s="228">
        <v>42417</v>
      </c>
      <c r="E15" s="225" t="s">
        <v>815</v>
      </c>
      <c r="F15" s="110" t="s">
        <v>1163</v>
      </c>
      <c r="G15" s="176" t="s">
        <v>63</v>
      </c>
      <c r="H15" s="32"/>
      <c r="O15" s="96"/>
      <c r="P15" s="113"/>
      <c r="Q15" s="97"/>
    </row>
    <row r="16" spans="1:17" ht="15" customHeight="1">
      <c r="A16" s="68" t="s">
        <v>26</v>
      </c>
      <c r="B16" s="229" t="s">
        <v>835</v>
      </c>
      <c r="C16" s="230" t="s">
        <v>846</v>
      </c>
      <c r="D16" s="228" t="s">
        <v>847</v>
      </c>
      <c r="E16" s="225" t="s">
        <v>931</v>
      </c>
      <c r="F16" s="110" t="s">
        <v>1165</v>
      </c>
      <c r="G16" s="176" t="s">
        <v>840</v>
      </c>
    </row>
    <row r="17" spans="1:17" ht="15" customHeight="1">
      <c r="A17" s="68" t="s">
        <v>30</v>
      </c>
      <c r="B17" s="229" t="s">
        <v>851</v>
      </c>
      <c r="C17" s="230" t="s">
        <v>852</v>
      </c>
      <c r="D17" s="228" t="s">
        <v>853</v>
      </c>
      <c r="E17" s="225" t="s">
        <v>931</v>
      </c>
      <c r="F17" s="110" t="s">
        <v>1166</v>
      </c>
      <c r="G17" s="176" t="s">
        <v>841</v>
      </c>
    </row>
    <row r="18" spans="1:17" ht="15" customHeight="1">
      <c r="A18" s="34"/>
      <c r="B18" s="34"/>
      <c r="C18" s="137" t="s">
        <v>26</v>
      </c>
      <c r="D18" s="141" t="s">
        <v>765</v>
      </c>
      <c r="E18" s="35"/>
      <c r="F18" s="119"/>
      <c r="G18" s="34"/>
      <c r="H18" s="32"/>
    </row>
    <row r="19" spans="1:17" ht="15" customHeight="1">
      <c r="A19" s="68" t="s">
        <v>13</v>
      </c>
      <c r="B19" s="229" t="s">
        <v>773</v>
      </c>
      <c r="C19" s="230" t="s">
        <v>845</v>
      </c>
      <c r="D19" s="228" t="s">
        <v>774</v>
      </c>
      <c r="E19" s="225" t="s">
        <v>931</v>
      </c>
      <c r="F19" s="110" t="s">
        <v>1168</v>
      </c>
      <c r="G19" s="176" t="s">
        <v>841</v>
      </c>
    </row>
    <row r="20" spans="1:17" ht="15" customHeight="1">
      <c r="A20" s="68" t="s">
        <v>18</v>
      </c>
      <c r="B20" s="245" t="s">
        <v>1035</v>
      </c>
      <c r="C20" s="246" t="s">
        <v>1036</v>
      </c>
      <c r="D20" s="177">
        <v>42570</v>
      </c>
      <c r="E20" s="182" t="s">
        <v>1037</v>
      </c>
      <c r="F20" s="110" t="s">
        <v>1167</v>
      </c>
      <c r="G20" s="176"/>
      <c r="H20" s="32"/>
      <c r="O20" s="96"/>
      <c r="P20" s="113"/>
      <c r="Q20" s="97"/>
    </row>
    <row r="21" spans="1:17" ht="15" customHeight="1">
      <c r="A21" s="68" t="s">
        <v>26</v>
      </c>
      <c r="B21" s="229" t="s">
        <v>832</v>
      </c>
      <c r="C21" s="230" t="s">
        <v>963</v>
      </c>
      <c r="D21" s="228">
        <v>42279</v>
      </c>
      <c r="E21" s="225" t="s">
        <v>945</v>
      </c>
      <c r="F21" s="110" t="s">
        <v>1169</v>
      </c>
      <c r="G21" s="176" t="s">
        <v>946</v>
      </c>
    </row>
    <row r="22" spans="1:17" ht="15" customHeight="1">
      <c r="A22" s="68" t="s">
        <v>30</v>
      </c>
      <c r="B22" s="10"/>
      <c r="C22" s="22"/>
      <c r="D22" s="250"/>
      <c r="E22" s="18"/>
      <c r="F22" s="18"/>
      <c r="G22" s="10"/>
    </row>
    <row r="23" spans="1:17" ht="15" customHeight="1">
      <c r="H23" s="34"/>
      <c r="I23" s="34"/>
      <c r="J23" s="34"/>
      <c r="K23" s="75"/>
      <c r="L23" s="75"/>
      <c r="M23" s="75"/>
      <c r="N23" s="75"/>
      <c r="O23" s="75"/>
      <c r="P23" s="75"/>
      <c r="Q23" s="75"/>
    </row>
    <row r="24" spans="1:17" ht="13.5" customHeight="1">
      <c r="H24" s="34"/>
      <c r="I24" s="35"/>
      <c r="J24" s="34"/>
      <c r="K24" s="75"/>
      <c r="L24" s="75"/>
      <c r="M24" s="75"/>
      <c r="N24" s="75"/>
      <c r="O24" s="75"/>
      <c r="P24" s="75"/>
      <c r="Q24" s="75"/>
    </row>
    <row r="25" spans="1:17" s="2" customFormat="1" ht="15.75" customHeight="1">
      <c r="D25" s="147"/>
      <c r="H25" s="34"/>
      <c r="I25" s="35"/>
      <c r="J25" s="35"/>
      <c r="K25" s="76"/>
      <c r="L25" s="75"/>
      <c r="M25" s="75"/>
      <c r="N25" s="75"/>
      <c r="O25" s="75"/>
      <c r="P25" s="75"/>
      <c r="Q25" s="75"/>
    </row>
    <row r="26" spans="1:17" s="9" customFormat="1" ht="15" customHeight="1">
      <c r="D26" s="141"/>
      <c r="H26" s="32"/>
      <c r="I26" s="13"/>
      <c r="J26" s="13"/>
      <c r="K26" s="75"/>
      <c r="L26" s="75"/>
      <c r="M26" s="75"/>
      <c r="N26" s="75"/>
      <c r="O26" s="75"/>
      <c r="P26" s="75"/>
      <c r="Q26" s="75"/>
    </row>
    <row r="27" spans="1:17" s="2" customFormat="1" ht="13.5" customHeight="1">
      <c r="D27" s="147"/>
      <c r="H27" s="32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4.25" customHeight="1">
      <c r="H28" s="32"/>
    </row>
    <row r="29" spans="1:17" s="9" customFormat="1" ht="15" customHeight="1">
      <c r="D29" s="141"/>
    </row>
    <row r="30" spans="1:17" ht="15" customHeight="1">
      <c r="H30" s="32"/>
      <c r="J30" s="48"/>
      <c r="K30" s="48"/>
      <c r="L30" s="48"/>
      <c r="M30" s="48"/>
    </row>
    <row r="31" spans="1:17" ht="15" customHeight="1"/>
    <row r="32" spans="1:17" ht="15" customHeight="1">
      <c r="A32" s="34"/>
      <c r="B32" s="34"/>
      <c r="C32" s="35"/>
      <c r="D32" s="141"/>
      <c r="E32" s="35"/>
      <c r="F32" s="35"/>
      <c r="G32" s="34"/>
      <c r="H32" s="32"/>
    </row>
    <row r="33" spans="1:8" ht="15" customHeight="1">
      <c r="A33" s="25"/>
      <c r="B33" s="24"/>
      <c r="C33" s="25"/>
      <c r="D33" s="141"/>
      <c r="E33" s="9"/>
      <c r="F33" s="25"/>
      <c r="G33" s="24"/>
      <c r="H33" s="32"/>
    </row>
    <row r="34" spans="1:8" ht="15" customHeight="1">
      <c r="B34" s="57"/>
      <c r="C34" s="57"/>
      <c r="D34" s="143"/>
      <c r="E34" s="57"/>
      <c r="F34" s="95"/>
      <c r="G34" s="57"/>
      <c r="H34" s="32"/>
    </row>
    <row r="35" spans="1:8" ht="15" customHeight="1">
      <c r="B35" s="17"/>
      <c r="E35" s="17"/>
      <c r="F35" s="95"/>
      <c r="G35" s="57"/>
      <c r="H35" s="32"/>
    </row>
    <row r="36" spans="1:8" s="2" customFormat="1" ht="15.75" customHeight="1">
      <c r="A36" s="14"/>
      <c r="B36" s="57"/>
      <c r="C36" s="57"/>
      <c r="D36" s="143"/>
      <c r="E36" s="57"/>
      <c r="F36" s="95"/>
      <c r="G36" s="57"/>
    </row>
    <row r="37" spans="1:8" ht="17.25" customHeight="1">
      <c r="B37" s="57"/>
      <c r="C37" s="57"/>
      <c r="D37" s="143"/>
      <c r="E37" s="57"/>
      <c r="F37" s="95"/>
      <c r="G37" s="57"/>
    </row>
    <row r="38" spans="1:8" s="2" customFormat="1" ht="15.75" customHeight="1">
      <c r="A38" s="34"/>
      <c r="B38" s="34"/>
      <c r="C38" s="35"/>
      <c r="D38" s="141"/>
      <c r="E38" s="35"/>
      <c r="F38" s="35"/>
      <c r="G38" s="34"/>
    </row>
    <row r="39" spans="1:8" ht="15.75" customHeight="1">
      <c r="A39" s="25"/>
      <c r="B39" s="24"/>
      <c r="C39" s="25"/>
      <c r="D39" s="141"/>
      <c r="E39" s="9"/>
      <c r="F39" s="25"/>
      <c r="G39" s="24"/>
    </row>
    <row r="40" spans="1:8" ht="15" customHeight="1">
      <c r="B40" s="57"/>
      <c r="C40" s="57"/>
      <c r="D40" s="143"/>
      <c r="E40" s="57"/>
      <c r="F40" s="95"/>
      <c r="G40" s="57"/>
      <c r="H40" s="32"/>
    </row>
    <row r="41" spans="1:8" ht="15" customHeight="1">
      <c r="B41" s="17"/>
      <c r="E41" s="17"/>
      <c r="F41" s="95"/>
      <c r="G41" s="17"/>
      <c r="H41" s="32"/>
    </row>
    <row r="42" spans="1:8" ht="15" customHeight="1">
      <c r="B42" s="17"/>
      <c r="E42" s="17"/>
      <c r="F42" s="95"/>
      <c r="G42" s="17"/>
      <c r="H42" s="32"/>
    </row>
    <row r="43" spans="1:8" ht="15" customHeight="1">
      <c r="H43" s="32"/>
    </row>
    <row r="44" spans="1:8" ht="15.75" customHeight="1">
      <c r="A44" s="34"/>
      <c r="B44" s="34"/>
      <c r="C44" s="35"/>
      <c r="D44" s="141"/>
      <c r="E44" s="35"/>
      <c r="F44" s="35"/>
      <c r="G44" s="34"/>
      <c r="H44" s="32"/>
    </row>
    <row r="45" spans="1:8">
      <c r="A45" s="25"/>
      <c r="B45" s="24"/>
      <c r="C45" s="25"/>
      <c r="D45" s="141"/>
      <c r="E45" s="9"/>
      <c r="F45" s="25"/>
      <c r="G45" s="24"/>
    </row>
    <row r="46" spans="1:8" ht="15">
      <c r="B46" s="17"/>
      <c r="C46" s="57"/>
      <c r="D46" s="143"/>
      <c r="E46" s="57"/>
      <c r="F46" s="95"/>
      <c r="G46" s="57"/>
      <c r="H46" s="30"/>
    </row>
    <row r="47" spans="1:8" s="9" customFormat="1" ht="18" customHeight="1">
      <c r="A47" s="14"/>
      <c r="B47" s="17"/>
      <c r="C47" s="17"/>
      <c r="D47" s="146"/>
      <c r="E47" s="17"/>
      <c r="F47" s="95"/>
      <c r="G47" s="17"/>
    </row>
    <row r="48" spans="1:8" ht="15">
      <c r="B48" s="57"/>
      <c r="C48" s="57"/>
      <c r="D48" s="143"/>
      <c r="E48" s="57"/>
      <c r="F48" s="95"/>
      <c r="G48" s="17"/>
      <c r="H48" s="30"/>
    </row>
    <row r="49" spans="1:8" ht="15">
      <c r="B49" s="57"/>
      <c r="C49" s="57"/>
      <c r="D49" s="143"/>
      <c r="E49" s="57"/>
      <c r="F49" s="95"/>
      <c r="G49" s="57"/>
      <c r="H49" s="19"/>
    </row>
    <row r="50" spans="1:8" ht="15">
      <c r="H50" s="30"/>
    </row>
    <row r="51" spans="1:8" ht="15">
      <c r="H51" s="19"/>
    </row>
    <row r="52" spans="1:8" ht="15">
      <c r="H52" s="30"/>
    </row>
    <row r="53" spans="1:8" ht="15">
      <c r="H53" s="30"/>
    </row>
    <row r="54" spans="1:8" ht="15">
      <c r="A54" s="25"/>
      <c r="C54" s="42"/>
      <c r="D54" s="171"/>
      <c r="E54" s="9"/>
      <c r="F54" s="9"/>
      <c r="G54" s="25"/>
      <c r="H54" s="30"/>
    </row>
    <row r="55" spans="1:8" ht="15">
      <c r="C55" s="13"/>
      <c r="D55" s="144"/>
      <c r="G55" s="13"/>
      <c r="H55" s="30"/>
    </row>
    <row r="56" spans="1:8" ht="15">
      <c r="C56" s="13"/>
      <c r="D56" s="144"/>
      <c r="G56" s="13"/>
      <c r="H56" s="19"/>
    </row>
    <row r="57" spans="1:8" ht="15">
      <c r="E57" s="17"/>
      <c r="F57" s="17"/>
      <c r="G57" s="13"/>
      <c r="H57" s="19"/>
    </row>
    <row r="58" spans="1:8" ht="15">
      <c r="C58" s="13"/>
      <c r="D58" s="144"/>
      <c r="G58" s="13"/>
      <c r="H58" s="30"/>
    </row>
    <row r="59" spans="1:8" ht="15">
      <c r="A59" s="25"/>
      <c r="B59" s="42"/>
      <c r="C59" s="42"/>
      <c r="D59" s="141"/>
      <c r="E59" s="9"/>
      <c r="F59" s="25"/>
      <c r="G59" s="25"/>
      <c r="H59" s="30"/>
    </row>
    <row r="60" spans="1:8">
      <c r="B60" s="38"/>
      <c r="C60" s="39"/>
      <c r="D60" s="143"/>
      <c r="E60" s="33"/>
      <c r="F60" s="32"/>
      <c r="G60" s="38"/>
    </row>
    <row r="61" spans="1:8">
      <c r="B61" s="38"/>
      <c r="C61" s="39"/>
      <c r="D61" s="143"/>
      <c r="E61" s="33"/>
      <c r="F61" s="32"/>
      <c r="G61" s="38"/>
    </row>
    <row r="62" spans="1:8">
      <c r="B62" s="38"/>
      <c r="C62" s="39"/>
      <c r="D62" s="143"/>
      <c r="E62" s="33"/>
      <c r="F62" s="32"/>
      <c r="G62" s="38"/>
    </row>
    <row r="63" spans="1:8">
      <c r="B63" s="38"/>
      <c r="C63" s="39"/>
      <c r="D63" s="143"/>
      <c r="E63" s="33"/>
      <c r="F63" s="32"/>
      <c r="G63" s="38"/>
    </row>
    <row r="65" spans="1:7">
      <c r="B65" s="38"/>
      <c r="C65" s="39"/>
      <c r="D65" s="154"/>
      <c r="E65" s="33"/>
      <c r="F65" s="32"/>
      <c r="G65" s="38"/>
    </row>
    <row r="66" spans="1:7">
      <c r="B66" s="38"/>
      <c r="C66" s="39"/>
      <c r="D66" s="143"/>
      <c r="E66" s="33"/>
      <c r="F66" s="32"/>
      <c r="G66" s="38"/>
    </row>
    <row r="67" spans="1:7">
      <c r="A67" s="25"/>
      <c r="B67" s="42"/>
      <c r="C67" s="42"/>
      <c r="D67" s="141"/>
      <c r="E67" s="9"/>
      <c r="F67" s="25"/>
      <c r="G67" s="25"/>
    </row>
    <row r="68" spans="1:7">
      <c r="B68" s="38"/>
      <c r="C68" s="39"/>
      <c r="D68" s="143"/>
      <c r="E68" s="33"/>
      <c r="F68" s="32"/>
      <c r="G68" s="38"/>
    </row>
    <row r="69" spans="1:7">
      <c r="B69" s="38"/>
      <c r="C69" s="39"/>
      <c r="D69" s="143"/>
      <c r="E69" s="33"/>
      <c r="F69" s="32"/>
      <c r="G69" s="38"/>
    </row>
    <row r="70" spans="1:7">
      <c r="B70" s="38"/>
      <c r="C70" s="39"/>
      <c r="D70" s="143"/>
      <c r="E70" s="33"/>
      <c r="F70" s="32"/>
      <c r="G70" s="38"/>
    </row>
    <row r="71" spans="1:7">
      <c r="B71" s="38"/>
      <c r="C71" s="39"/>
      <c r="D71" s="143"/>
      <c r="E71" s="33"/>
      <c r="F71" s="32"/>
      <c r="G71" s="38"/>
    </row>
  </sheetData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3A00-4C61-4989-BFE5-7815FB995820}">
  <sheetPr>
    <tabColor rgb="FF0070C0"/>
  </sheetPr>
  <dimension ref="A1:Q68"/>
  <sheetViews>
    <sheetView topLeftCell="A3" workbookViewId="0">
      <selection activeCell="C7" sqref="C7:D7"/>
    </sheetView>
  </sheetViews>
  <sheetFormatPr defaultColWidth="9.109375" defaultRowHeight="13.8"/>
  <cols>
    <col min="1" max="1" width="5.5546875" style="14" customWidth="1"/>
    <col min="2" max="2" width="9.77734375" style="14" customWidth="1"/>
    <col min="3" max="3" width="12.5546875" style="17" bestFit="1" customWidth="1"/>
    <col min="4" max="4" width="10.33203125" style="146" bestFit="1" customWidth="1"/>
    <col min="5" max="5" width="16.33203125" style="13" customWidth="1"/>
    <col min="6" max="6" width="8.5546875" style="13" customWidth="1"/>
    <col min="7" max="7" width="17.77734375" style="14" bestFit="1" customWidth="1"/>
    <col min="8" max="8" width="6.77734375" style="13" bestFit="1" customWidth="1"/>
    <col min="9" max="9" width="9.109375" style="13"/>
    <col min="10" max="10" width="12" style="13" customWidth="1"/>
    <col min="11" max="11" width="10.33203125" style="13" customWidth="1"/>
    <col min="12" max="12" width="12.5546875" style="13" customWidth="1"/>
    <col min="13" max="13" width="11.5546875" style="13" customWidth="1"/>
    <col min="14" max="14" width="17" style="13" customWidth="1"/>
    <col min="15" max="15" width="9.109375" style="13"/>
    <col min="16" max="16" width="10.109375" style="13" customWidth="1"/>
    <col min="17" max="17" width="20.5546875" style="13" customWidth="1"/>
    <col min="18" max="16384" width="9.109375" style="13"/>
  </cols>
  <sheetData>
    <row r="1" spans="1:17" s="35" customFormat="1" ht="10.5" customHeight="1">
      <c r="A1" s="34"/>
      <c r="B1" s="43"/>
      <c r="C1" s="50"/>
      <c r="D1" s="138"/>
      <c r="E1" s="50"/>
      <c r="F1" s="50"/>
      <c r="G1" s="34"/>
      <c r="H1" s="34"/>
      <c r="I1" s="34"/>
      <c r="J1" s="34"/>
    </row>
    <row r="2" spans="1:17" s="35" customFormat="1" ht="17.25" customHeight="1">
      <c r="A2" s="34"/>
      <c r="B2" s="43" t="s">
        <v>0</v>
      </c>
      <c r="C2" s="50"/>
      <c r="D2" s="138"/>
      <c r="E2" s="50"/>
      <c r="F2" s="50"/>
      <c r="G2" s="34"/>
      <c r="H2" s="34"/>
      <c r="J2" s="34"/>
    </row>
    <row r="3" spans="1:17" s="35" customFormat="1" ht="17.25" customHeight="1">
      <c r="A3" s="34"/>
      <c r="D3" s="139"/>
      <c r="G3" s="34"/>
      <c r="H3" s="40"/>
      <c r="K3" s="34"/>
    </row>
    <row r="4" spans="1:17" s="35" customFormat="1" ht="14.25" customHeight="1">
      <c r="A4" s="34"/>
      <c r="D4" s="139"/>
      <c r="E4" s="40"/>
      <c r="F4" s="36"/>
      <c r="G4" s="3" t="s">
        <v>836</v>
      </c>
      <c r="H4" s="34"/>
      <c r="K4" s="34"/>
    </row>
    <row r="5" spans="1:17" s="35" customFormat="1" ht="12" customHeight="1">
      <c r="A5" s="34"/>
      <c r="B5" s="36"/>
      <c r="D5" s="139"/>
      <c r="G5" s="34"/>
      <c r="H5" s="34"/>
      <c r="I5" s="34"/>
      <c r="J5" s="34"/>
    </row>
    <row r="6" spans="1:17" s="2" customFormat="1" ht="13.5" customHeight="1">
      <c r="A6" s="34"/>
      <c r="B6" s="43" t="s">
        <v>703</v>
      </c>
      <c r="C6" s="43" t="s">
        <v>348</v>
      </c>
      <c r="D6" s="140"/>
      <c r="E6" s="43" t="s">
        <v>838</v>
      </c>
      <c r="F6" s="44"/>
    </row>
    <row r="7" spans="1:17" s="2" customFormat="1" ht="13.5" customHeight="1" thickBot="1">
      <c r="A7" s="34"/>
      <c r="B7" s="34"/>
      <c r="C7" s="137"/>
      <c r="D7" s="141"/>
      <c r="E7" s="35"/>
      <c r="F7" s="35"/>
      <c r="G7" s="34"/>
    </row>
    <row r="8" spans="1:17" ht="15.6" customHeight="1">
      <c r="A8" s="62" t="s">
        <v>1170</v>
      </c>
      <c r="B8" s="63" t="s">
        <v>6</v>
      </c>
      <c r="C8" s="64" t="s">
        <v>7</v>
      </c>
      <c r="D8" s="142" t="s">
        <v>8</v>
      </c>
      <c r="E8" s="65" t="s">
        <v>9</v>
      </c>
      <c r="F8" s="66" t="s">
        <v>702</v>
      </c>
      <c r="G8" s="67" t="s">
        <v>12</v>
      </c>
      <c r="H8" s="168" t="s">
        <v>510</v>
      </c>
    </row>
    <row r="9" spans="1:17" ht="15" customHeight="1">
      <c r="A9" s="68" t="s">
        <v>13</v>
      </c>
      <c r="B9" s="245" t="s">
        <v>1035</v>
      </c>
      <c r="C9" s="246" t="s">
        <v>1036</v>
      </c>
      <c r="D9" s="177">
        <v>42570</v>
      </c>
      <c r="E9" s="182" t="s">
        <v>1037</v>
      </c>
      <c r="F9" s="281">
        <v>48.91</v>
      </c>
      <c r="G9" s="176"/>
      <c r="H9" s="279" t="str">
        <f>IF(ISBLANK(F9),"",IF(F9&lt;=34.5,"KSM",IF(F9&lt;=36,"I A",IF(F9&lt;=38.5,"II A",IF(F9&lt;=42.84,"III A",IF(F9&lt;=48.64,"I JA",IF(F9&lt;=53.14,"II JA",IF(F9&lt;=57.14,"III JA"))))))))</f>
        <v>II JA</v>
      </c>
      <c r="O9" s="96"/>
      <c r="P9" s="113"/>
      <c r="Q9" s="97"/>
    </row>
    <row r="10" spans="1:17" ht="15" customHeight="1">
      <c r="A10" s="68" t="s">
        <v>18</v>
      </c>
      <c r="B10" s="229" t="s">
        <v>738</v>
      </c>
      <c r="C10" s="230" t="s">
        <v>739</v>
      </c>
      <c r="D10" s="228">
        <v>42417</v>
      </c>
      <c r="E10" s="225" t="s">
        <v>815</v>
      </c>
      <c r="F10" s="281">
        <v>49.84</v>
      </c>
      <c r="G10" s="176" t="s">
        <v>63</v>
      </c>
      <c r="H10" s="279" t="str">
        <f t="shared" ref="H10:H14" si="0">IF(ISBLANK(F10),"",IF(F10&lt;=34.5,"KSM",IF(F10&lt;=36,"I A",IF(F10&lt;=38.5,"II A",IF(F10&lt;=42.84,"III A",IF(F10&lt;=48.64,"I JA",IF(F10&lt;=53.14,"II JA",IF(F10&lt;=57.14,"III JA"))))))))</f>
        <v>II JA</v>
      </c>
      <c r="O10" s="96"/>
      <c r="P10" s="113"/>
      <c r="Q10" s="97"/>
    </row>
    <row r="11" spans="1:17" ht="15" customHeight="1">
      <c r="A11" s="68" t="s">
        <v>26</v>
      </c>
      <c r="B11" s="229" t="s">
        <v>770</v>
      </c>
      <c r="C11" s="230" t="s">
        <v>771</v>
      </c>
      <c r="D11" s="228" t="s">
        <v>772</v>
      </c>
      <c r="E11" s="225" t="s">
        <v>931</v>
      </c>
      <c r="F11" s="281">
        <v>51.73</v>
      </c>
      <c r="G11" s="176" t="s">
        <v>841</v>
      </c>
      <c r="H11" s="279" t="str">
        <f t="shared" si="0"/>
        <v>II JA</v>
      </c>
    </row>
    <row r="12" spans="1:17" ht="15" customHeight="1">
      <c r="A12" s="68" t="s">
        <v>30</v>
      </c>
      <c r="B12" s="229" t="s">
        <v>835</v>
      </c>
      <c r="C12" s="230" t="s">
        <v>846</v>
      </c>
      <c r="D12" s="228" t="s">
        <v>847</v>
      </c>
      <c r="E12" s="225" t="s">
        <v>931</v>
      </c>
      <c r="F12" s="281">
        <v>53.38</v>
      </c>
      <c r="G12" s="176" t="s">
        <v>840</v>
      </c>
      <c r="H12" s="279" t="str">
        <f t="shared" si="0"/>
        <v>III JA</v>
      </c>
    </row>
    <row r="13" spans="1:17" ht="15" customHeight="1">
      <c r="A13" s="68" t="s">
        <v>35</v>
      </c>
      <c r="B13" s="229" t="s">
        <v>851</v>
      </c>
      <c r="C13" s="230" t="s">
        <v>852</v>
      </c>
      <c r="D13" s="228" t="s">
        <v>853</v>
      </c>
      <c r="E13" s="225" t="s">
        <v>931</v>
      </c>
      <c r="F13" s="281">
        <v>54.1</v>
      </c>
      <c r="G13" s="176" t="s">
        <v>841</v>
      </c>
      <c r="H13" s="279" t="str">
        <f t="shared" si="0"/>
        <v>III JA</v>
      </c>
    </row>
    <row r="14" spans="1:17" ht="15" customHeight="1">
      <c r="A14" s="68" t="s">
        <v>38</v>
      </c>
      <c r="B14" s="229" t="s">
        <v>956</v>
      </c>
      <c r="C14" s="230" t="s">
        <v>957</v>
      </c>
      <c r="D14" s="228">
        <v>42039</v>
      </c>
      <c r="E14" s="225" t="s">
        <v>945</v>
      </c>
      <c r="F14" s="281">
        <v>54.78</v>
      </c>
      <c r="G14" s="176" t="s">
        <v>946</v>
      </c>
      <c r="H14" s="279" t="str">
        <f t="shared" si="0"/>
        <v>III JA</v>
      </c>
    </row>
    <row r="15" spans="1:17" ht="15" customHeight="1">
      <c r="A15" s="68" t="s">
        <v>46</v>
      </c>
      <c r="B15" s="229" t="s">
        <v>773</v>
      </c>
      <c r="C15" s="230" t="s">
        <v>845</v>
      </c>
      <c r="D15" s="228" t="s">
        <v>774</v>
      </c>
      <c r="E15" s="225" t="s">
        <v>931</v>
      </c>
      <c r="F15" s="281">
        <v>59.22</v>
      </c>
      <c r="G15" s="176" t="s">
        <v>841</v>
      </c>
      <c r="H15" s="279"/>
    </row>
    <row r="16" spans="1:17" ht="15" customHeight="1">
      <c r="A16" s="68" t="s">
        <v>51</v>
      </c>
      <c r="B16" s="229" t="s">
        <v>842</v>
      </c>
      <c r="C16" s="230" t="s">
        <v>843</v>
      </c>
      <c r="D16" s="228" t="s">
        <v>844</v>
      </c>
      <c r="E16" s="225" t="s">
        <v>931</v>
      </c>
      <c r="F16" s="281" t="s">
        <v>1161</v>
      </c>
      <c r="G16" s="176" t="s">
        <v>840</v>
      </c>
      <c r="H16" s="279"/>
      <c r="O16" s="96"/>
      <c r="P16" s="113"/>
      <c r="Q16" s="97"/>
    </row>
    <row r="17" spans="1:17" ht="15" customHeight="1">
      <c r="A17" s="68" t="s">
        <v>54</v>
      </c>
      <c r="B17" s="229" t="s">
        <v>832</v>
      </c>
      <c r="C17" s="230" t="s">
        <v>963</v>
      </c>
      <c r="D17" s="228">
        <v>42279</v>
      </c>
      <c r="E17" s="225" t="s">
        <v>945</v>
      </c>
      <c r="F17" s="281" t="s">
        <v>1169</v>
      </c>
      <c r="G17" s="176" t="s">
        <v>946</v>
      </c>
      <c r="H17" s="279"/>
    </row>
    <row r="18" spans="1:17" ht="15" customHeight="1">
      <c r="A18" s="68" t="s">
        <v>58</v>
      </c>
      <c r="B18" s="229" t="s">
        <v>796</v>
      </c>
      <c r="C18" s="230" t="s">
        <v>797</v>
      </c>
      <c r="D18" s="228">
        <v>42799</v>
      </c>
      <c r="E18" s="225" t="s">
        <v>815</v>
      </c>
      <c r="F18" s="281" t="s">
        <v>1162</v>
      </c>
      <c r="G18" s="176" t="s">
        <v>338</v>
      </c>
      <c r="H18" s="279"/>
    </row>
    <row r="19" spans="1:17" ht="15" customHeight="1">
      <c r="A19" s="68"/>
      <c r="B19" s="229" t="s">
        <v>436</v>
      </c>
      <c r="C19" s="230" t="s">
        <v>936</v>
      </c>
      <c r="D19" s="228">
        <v>42249</v>
      </c>
      <c r="E19" s="225" t="s">
        <v>941</v>
      </c>
      <c r="F19" s="281" t="s">
        <v>509</v>
      </c>
      <c r="G19" s="176" t="s">
        <v>934</v>
      </c>
      <c r="H19" s="279"/>
    </row>
    <row r="20" spans="1:17" ht="15" customHeight="1">
      <c r="H20" s="34"/>
      <c r="I20" s="34"/>
      <c r="J20" s="34"/>
      <c r="K20" s="75"/>
      <c r="L20" s="75"/>
      <c r="M20" s="75"/>
      <c r="N20" s="75"/>
      <c r="O20" s="75"/>
      <c r="P20" s="75"/>
      <c r="Q20" s="75"/>
    </row>
    <row r="21" spans="1:17" ht="13.5" customHeight="1">
      <c r="H21" s="34"/>
      <c r="I21" s="35"/>
      <c r="J21" s="34"/>
      <c r="K21" s="75"/>
      <c r="L21" s="75"/>
      <c r="M21" s="75"/>
      <c r="N21" s="75"/>
      <c r="O21" s="75"/>
      <c r="P21" s="75"/>
      <c r="Q21" s="75"/>
    </row>
    <row r="22" spans="1:17" s="2" customFormat="1" ht="15.75" customHeight="1">
      <c r="D22" s="147"/>
      <c r="H22" s="34"/>
      <c r="I22" s="35"/>
      <c r="J22" s="35"/>
      <c r="K22" s="76"/>
      <c r="L22" s="75"/>
      <c r="M22" s="75"/>
      <c r="N22" s="75"/>
      <c r="O22" s="75"/>
      <c r="P22" s="75"/>
      <c r="Q22" s="75"/>
    </row>
    <row r="23" spans="1:17" s="9" customFormat="1" ht="15" customHeight="1">
      <c r="D23" s="141"/>
      <c r="H23" s="32"/>
      <c r="I23" s="13"/>
      <c r="J23" s="13"/>
      <c r="K23" s="75"/>
      <c r="L23" s="75"/>
      <c r="M23" s="75"/>
      <c r="N23" s="75"/>
      <c r="O23" s="75"/>
      <c r="P23" s="75"/>
      <c r="Q23" s="75"/>
    </row>
    <row r="24" spans="1:17" s="2" customFormat="1" ht="13.5" customHeight="1">
      <c r="D24" s="147"/>
      <c r="H24" s="32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25" customHeight="1">
      <c r="H25" s="32"/>
    </row>
    <row r="26" spans="1:17" s="9" customFormat="1" ht="15" customHeight="1">
      <c r="D26" s="141"/>
    </row>
    <row r="27" spans="1:17" ht="15" customHeight="1">
      <c r="H27" s="32"/>
      <c r="J27" s="48"/>
      <c r="K27" s="48"/>
      <c r="L27" s="48"/>
      <c r="M27" s="48"/>
    </row>
    <row r="28" spans="1:17" ht="15" customHeight="1"/>
    <row r="29" spans="1:17" ht="15" customHeight="1">
      <c r="A29" s="34"/>
      <c r="B29" s="34"/>
      <c r="C29" s="35"/>
      <c r="D29" s="141"/>
      <c r="E29" s="35"/>
      <c r="F29" s="35"/>
      <c r="G29" s="34"/>
      <c r="H29" s="32"/>
    </row>
    <row r="30" spans="1:17" ht="15" customHeight="1">
      <c r="A30" s="25"/>
      <c r="B30" s="24"/>
      <c r="C30" s="25"/>
      <c r="D30" s="141"/>
      <c r="E30" s="9"/>
      <c r="F30" s="25"/>
      <c r="G30" s="24"/>
      <c r="H30" s="32"/>
    </row>
    <row r="31" spans="1:17" ht="15" customHeight="1">
      <c r="B31" s="57"/>
      <c r="C31" s="57"/>
      <c r="D31" s="143"/>
      <c r="E31" s="57"/>
      <c r="F31" s="95"/>
      <c r="G31" s="57"/>
      <c r="H31" s="32"/>
    </row>
    <row r="32" spans="1:17" ht="15" customHeight="1">
      <c r="B32" s="17"/>
      <c r="E32" s="17"/>
      <c r="F32" s="95"/>
      <c r="G32" s="57"/>
      <c r="H32" s="32"/>
    </row>
    <row r="33" spans="1:8" s="2" customFormat="1" ht="15.75" customHeight="1">
      <c r="A33" s="14"/>
      <c r="B33" s="57"/>
      <c r="C33" s="57"/>
      <c r="D33" s="143"/>
      <c r="E33" s="57"/>
      <c r="F33" s="95"/>
      <c r="G33" s="57"/>
    </row>
    <row r="34" spans="1:8" ht="17.25" customHeight="1">
      <c r="B34" s="57"/>
      <c r="C34" s="57"/>
      <c r="D34" s="143"/>
      <c r="E34" s="57"/>
      <c r="F34" s="95"/>
      <c r="G34" s="57"/>
    </row>
    <row r="35" spans="1:8" s="2" customFormat="1" ht="15.75" customHeight="1">
      <c r="A35" s="34"/>
      <c r="B35" s="34"/>
      <c r="C35" s="35"/>
      <c r="D35" s="141"/>
      <c r="E35" s="35"/>
      <c r="F35" s="35"/>
      <c r="G35" s="34"/>
    </row>
    <row r="36" spans="1:8" ht="15.75" customHeight="1">
      <c r="A36" s="25"/>
      <c r="B36" s="24"/>
      <c r="C36" s="25"/>
      <c r="D36" s="141"/>
      <c r="E36" s="9"/>
      <c r="F36" s="25"/>
      <c r="G36" s="24"/>
    </row>
    <row r="37" spans="1:8" ht="15" customHeight="1">
      <c r="B37" s="57"/>
      <c r="C37" s="57"/>
      <c r="D37" s="143"/>
      <c r="E37" s="57"/>
      <c r="F37" s="95"/>
      <c r="G37" s="57"/>
      <c r="H37" s="32"/>
    </row>
    <row r="38" spans="1:8" ht="15" customHeight="1">
      <c r="B38" s="17"/>
      <c r="E38" s="17"/>
      <c r="F38" s="95"/>
      <c r="G38" s="17"/>
      <c r="H38" s="32"/>
    </row>
    <row r="39" spans="1:8" ht="15" customHeight="1">
      <c r="B39" s="17"/>
      <c r="E39" s="17"/>
      <c r="F39" s="95"/>
      <c r="G39" s="17"/>
      <c r="H39" s="32"/>
    </row>
    <row r="40" spans="1:8" ht="15" customHeight="1">
      <c r="H40" s="32"/>
    </row>
    <row r="41" spans="1:8" ht="15.75" customHeight="1">
      <c r="A41" s="34"/>
      <c r="B41" s="34"/>
      <c r="C41" s="35"/>
      <c r="D41" s="141"/>
      <c r="E41" s="35"/>
      <c r="F41" s="35"/>
      <c r="G41" s="34"/>
      <c r="H41" s="32"/>
    </row>
    <row r="42" spans="1:8">
      <c r="A42" s="25"/>
      <c r="B42" s="24"/>
      <c r="C42" s="25"/>
      <c r="D42" s="141"/>
      <c r="E42" s="9"/>
      <c r="F42" s="25"/>
      <c r="G42" s="24"/>
    </row>
    <row r="43" spans="1:8" ht="15">
      <c r="B43" s="17"/>
      <c r="C43" s="57"/>
      <c r="D43" s="143"/>
      <c r="E43" s="57"/>
      <c r="F43" s="95"/>
      <c r="G43" s="57"/>
      <c r="H43" s="30"/>
    </row>
    <row r="44" spans="1:8" s="9" customFormat="1" ht="18" customHeight="1">
      <c r="A44" s="14"/>
      <c r="B44" s="17"/>
      <c r="C44" s="17"/>
      <c r="D44" s="146"/>
      <c r="E44" s="17"/>
      <c r="F44" s="95"/>
      <c r="G44" s="17"/>
    </row>
    <row r="45" spans="1:8" ht="15">
      <c r="B45" s="57"/>
      <c r="C45" s="57"/>
      <c r="D45" s="143"/>
      <c r="E45" s="57"/>
      <c r="F45" s="95"/>
      <c r="G45" s="17"/>
      <c r="H45" s="30"/>
    </row>
    <row r="46" spans="1:8" ht="15">
      <c r="B46" s="57"/>
      <c r="C46" s="57"/>
      <c r="D46" s="143"/>
      <c r="E46" s="57"/>
      <c r="F46" s="95"/>
      <c r="G46" s="57"/>
      <c r="H46" s="19"/>
    </row>
    <row r="47" spans="1:8" ht="15">
      <c r="H47" s="30"/>
    </row>
    <row r="48" spans="1:8" ht="15">
      <c r="H48" s="19"/>
    </row>
    <row r="49" spans="1:8" ht="15">
      <c r="H49" s="30"/>
    </row>
    <row r="50" spans="1:8" ht="15">
      <c r="H50" s="30"/>
    </row>
    <row r="51" spans="1:8" ht="15">
      <c r="A51" s="25"/>
      <c r="C51" s="42"/>
      <c r="D51" s="171"/>
      <c r="E51" s="9"/>
      <c r="F51" s="9"/>
      <c r="G51" s="25"/>
      <c r="H51" s="30"/>
    </row>
    <row r="52" spans="1:8" ht="15">
      <c r="C52" s="13"/>
      <c r="D52" s="144"/>
      <c r="G52" s="13"/>
      <c r="H52" s="30"/>
    </row>
    <row r="53" spans="1:8" ht="15">
      <c r="C53" s="13"/>
      <c r="D53" s="144"/>
      <c r="G53" s="13"/>
      <c r="H53" s="19"/>
    </row>
    <row r="54" spans="1:8" ht="15">
      <c r="E54" s="17"/>
      <c r="F54" s="17"/>
      <c r="G54" s="13"/>
      <c r="H54" s="19"/>
    </row>
    <row r="55" spans="1:8" ht="15">
      <c r="C55" s="13"/>
      <c r="D55" s="144"/>
      <c r="G55" s="13"/>
      <c r="H55" s="30"/>
    </row>
    <row r="56" spans="1:8" ht="15">
      <c r="A56" s="25"/>
      <c r="B56" s="42"/>
      <c r="C56" s="42"/>
      <c r="D56" s="141"/>
      <c r="E56" s="9"/>
      <c r="F56" s="25"/>
      <c r="G56" s="25"/>
      <c r="H56" s="30"/>
    </row>
    <row r="57" spans="1:8">
      <c r="B57" s="38"/>
      <c r="C57" s="39"/>
      <c r="D57" s="143"/>
      <c r="E57" s="33"/>
      <c r="F57" s="32"/>
      <c r="G57" s="38"/>
    </row>
    <row r="58" spans="1:8">
      <c r="B58" s="38"/>
      <c r="C58" s="39"/>
      <c r="D58" s="143"/>
      <c r="E58" s="33"/>
      <c r="F58" s="32"/>
      <c r="G58" s="38"/>
    </row>
    <row r="59" spans="1:8">
      <c r="B59" s="38"/>
      <c r="C59" s="39"/>
      <c r="D59" s="143"/>
      <c r="E59" s="33"/>
      <c r="F59" s="32"/>
      <c r="G59" s="38"/>
    </row>
    <row r="60" spans="1:8">
      <c r="B60" s="38"/>
      <c r="C60" s="39"/>
      <c r="D60" s="143"/>
      <c r="E60" s="33"/>
      <c r="F60" s="32"/>
      <c r="G60" s="38"/>
    </row>
    <row r="62" spans="1:8">
      <c r="B62" s="38"/>
      <c r="C62" s="39"/>
      <c r="D62" s="154"/>
      <c r="E62" s="33"/>
      <c r="F62" s="32"/>
      <c r="G62" s="38"/>
    </row>
    <row r="63" spans="1:8">
      <c r="B63" s="38"/>
      <c r="C63" s="39"/>
      <c r="D63" s="143"/>
      <c r="E63" s="33"/>
      <c r="F63" s="32"/>
      <c r="G63" s="38"/>
    </row>
    <row r="64" spans="1:8">
      <c r="A64" s="25"/>
      <c r="B64" s="42"/>
      <c r="C64" s="42"/>
      <c r="D64" s="141"/>
      <c r="E64" s="9"/>
      <c r="F64" s="25"/>
      <c r="G64" s="25"/>
    </row>
    <row r="65" spans="2:7">
      <c r="B65" s="38"/>
      <c r="C65" s="39"/>
      <c r="D65" s="143"/>
      <c r="E65" s="33"/>
      <c r="F65" s="32"/>
      <c r="G65" s="38"/>
    </row>
    <row r="66" spans="2:7">
      <c r="B66" s="38"/>
      <c r="C66" s="39"/>
      <c r="D66" s="143"/>
      <c r="E66" s="33"/>
      <c r="F66" s="32"/>
      <c r="G66" s="38"/>
    </row>
    <row r="67" spans="2:7">
      <c r="B67" s="38"/>
      <c r="C67" s="39"/>
      <c r="D67" s="143"/>
      <c r="E67" s="33"/>
      <c r="F67" s="32"/>
      <c r="G67" s="38"/>
    </row>
    <row r="68" spans="2:7">
      <c r="B68" s="38"/>
      <c r="C68" s="39"/>
      <c r="D68" s="143"/>
      <c r="E68" s="33"/>
      <c r="F68" s="32"/>
      <c r="G68" s="38"/>
    </row>
  </sheetData>
  <sortState xmlns:xlrd2="http://schemas.microsoft.com/office/spreadsheetml/2017/richdata2" ref="A9:Q19">
    <sortCondition ref="F9:F19"/>
  </sortState>
  <phoneticPr fontId="104" type="noConversion"/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6">
    <tabColor rgb="FF0070C0"/>
  </sheetPr>
  <dimension ref="A1:Q63"/>
  <sheetViews>
    <sheetView topLeftCell="A4" workbookViewId="0">
      <selection activeCell="F19" sqref="F19"/>
    </sheetView>
  </sheetViews>
  <sheetFormatPr defaultColWidth="9.109375" defaultRowHeight="13.8"/>
  <cols>
    <col min="1" max="1" width="5.5546875" style="14" customWidth="1"/>
    <col min="2" max="2" width="9.77734375" style="14" customWidth="1"/>
    <col min="3" max="3" width="12.88671875" style="17" customWidth="1"/>
    <col min="4" max="4" width="12.88671875" style="146" customWidth="1"/>
    <col min="5" max="5" width="14.33203125" style="13" customWidth="1"/>
    <col min="6" max="6" width="8.5546875" style="13" customWidth="1"/>
    <col min="7" max="7" width="23" style="14" bestFit="1" customWidth="1"/>
    <col min="8" max="8" width="31" style="13" customWidth="1"/>
    <col min="9" max="9" width="9.109375" style="13"/>
    <col min="10" max="10" width="12" style="13" customWidth="1"/>
    <col min="11" max="11" width="10.33203125" style="13" customWidth="1"/>
    <col min="12" max="12" width="12.5546875" style="13" customWidth="1"/>
    <col min="13" max="13" width="11.5546875" style="13" customWidth="1"/>
    <col min="14" max="14" width="17" style="13" customWidth="1"/>
    <col min="15" max="15" width="9.109375" style="13"/>
    <col min="16" max="16" width="10.109375" style="13" customWidth="1"/>
    <col min="17" max="17" width="20.5546875" style="13" customWidth="1"/>
    <col min="18" max="16384" width="9.109375" style="13"/>
  </cols>
  <sheetData>
    <row r="1" spans="1:17" s="35" customFormat="1" ht="10.5" customHeight="1">
      <c r="A1" s="34"/>
      <c r="B1" s="43"/>
      <c r="C1" s="50"/>
      <c r="D1" s="138"/>
      <c r="E1" s="50"/>
      <c r="F1" s="50"/>
      <c r="G1" s="34"/>
      <c r="H1" s="34"/>
      <c r="I1" s="34"/>
      <c r="J1" s="34"/>
    </row>
    <row r="2" spans="1:17" s="35" customFormat="1" ht="17.25" customHeight="1">
      <c r="A2" s="34"/>
      <c r="B2" s="43" t="s">
        <v>0</v>
      </c>
      <c r="C2" s="50"/>
      <c r="D2" s="138"/>
      <c r="E2" s="50"/>
      <c r="F2" s="50"/>
      <c r="G2" s="34"/>
      <c r="H2" s="34"/>
      <c r="J2" s="34"/>
    </row>
    <row r="3" spans="1:17" s="35" customFormat="1" ht="17.25" customHeight="1">
      <c r="A3" s="34"/>
      <c r="D3" s="139"/>
      <c r="G3" s="34"/>
      <c r="H3" s="40"/>
      <c r="K3" s="34"/>
    </row>
    <row r="4" spans="1:17" s="35" customFormat="1" ht="14.25" customHeight="1">
      <c r="A4" s="34"/>
      <c r="D4" s="139"/>
      <c r="E4" s="40"/>
      <c r="F4" s="36"/>
      <c r="G4" s="3" t="s">
        <v>836</v>
      </c>
      <c r="H4" s="34"/>
      <c r="K4" s="34"/>
    </row>
    <row r="5" spans="1:17" s="35" customFormat="1" ht="12" customHeight="1">
      <c r="A5" s="34"/>
      <c r="B5" s="36"/>
      <c r="D5" s="139"/>
      <c r="G5" s="34"/>
      <c r="H5" s="34"/>
      <c r="I5" s="34"/>
      <c r="J5" s="34"/>
    </row>
    <row r="6" spans="1:17" s="2" customFormat="1" ht="13.5" customHeight="1">
      <c r="A6" s="34"/>
      <c r="B6" s="43" t="s">
        <v>703</v>
      </c>
      <c r="C6" s="43" t="s">
        <v>348</v>
      </c>
      <c r="D6" s="140"/>
      <c r="E6" s="43" t="s">
        <v>837</v>
      </c>
      <c r="F6" s="44"/>
    </row>
    <row r="7" spans="1:17" s="2" customFormat="1" ht="13.5" customHeight="1" thickBot="1">
      <c r="A7" s="34"/>
      <c r="B7" s="34"/>
      <c r="C7" s="137" t="s">
        <v>13</v>
      </c>
      <c r="D7" s="141" t="s">
        <v>765</v>
      </c>
      <c r="E7" s="35"/>
      <c r="F7" s="35"/>
      <c r="G7" s="34"/>
    </row>
    <row r="8" spans="1:17" ht="15" customHeight="1">
      <c r="A8" s="62" t="s">
        <v>327</v>
      </c>
      <c r="B8" s="63" t="s">
        <v>6</v>
      </c>
      <c r="C8" s="64" t="s">
        <v>7</v>
      </c>
      <c r="D8" s="142" t="s">
        <v>8</v>
      </c>
      <c r="E8" s="65" t="s">
        <v>9</v>
      </c>
      <c r="F8" s="66" t="s">
        <v>702</v>
      </c>
      <c r="G8" s="67" t="s">
        <v>12</v>
      </c>
    </row>
    <row r="9" spans="1:17" ht="15" customHeight="1">
      <c r="A9" s="68" t="s">
        <v>13</v>
      </c>
      <c r="B9" s="229" t="s">
        <v>464</v>
      </c>
      <c r="C9" s="230" t="s">
        <v>854</v>
      </c>
      <c r="D9" s="228" t="s">
        <v>855</v>
      </c>
      <c r="E9" s="225" t="s">
        <v>931</v>
      </c>
      <c r="F9" s="110" t="s">
        <v>1184</v>
      </c>
      <c r="G9" s="176" t="s">
        <v>841</v>
      </c>
    </row>
    <row r="10" spans="1:17" ht="15" customHeight="1">
      <c r="A10" s="68" t="s">
        <v>18</v>
      </c>
      <c r="B10" s="229" t="s">
        <v>1046</v>
      </c>
      <c r="C10" s="230" t="s">
        <v>918</v>
      </c>
      <c r="D10" s="228">
        <v>41438</v>
      </c>
      <c r="E10" s="225" t="s">
        <v>815</v>
      </c>
      <c r="F10" s="110" t="s">
        <v>1183</v>
      </c>
      <c r="G10" s="176" t="s">
        <v>830</v>
      </c>
      <c r="H10" s="32"/>
      <c r="O10" s="96"/>
      <c r="P10" s="113"/>
      <c r="Q10" s="97"/>
    </row>
    <row r="11" spans="1:17" ht="15" customHeight="1">
      <c r="A11" s="68" t="s">
        <v>26</v>
      </c>
      <c r="B11" s="229" t="s">
        <v>886</v>
      </c>
      <c r="C11" s="230" t="s">
        <v>737</v>
      </c>
      <c r="D11" s="228">
        <v>41324</v>
      </c>
      <c r="E11" s="225" t="s">
        <v>870</v>
      </c>
      <c r="F11" s="110" t="s">
        <v>1182</v>
      </c>
      <c r="G11" s="176" t="s">
        <v>885</v>
      </c>
    </row>
    <row r="12" spans="1:17" ht="15" customHeight="1">
      <c r="A12" s="68" t="s">
        <v>30</v>
      </c>
      <c r="B12" s="10"/>
      <c r="C12" s="22"/>
      <c r="D12" s="250"/>
      <c r="E12" s="18"/>
      <c r="F12" s="18"/>
      <c r="G12" s="10"/>
    </row>
    <row r="13" spans="1:17" ht="15" customHeight="1">
      <c r="A13" s="34"/>
      <c r="B13" s="34"/>
      <c r="C13" s="137" t="s">
        <v>18</v>
      </c>
      <c r="D13" s="141" t="s">
        <v>765</v>
      </c>
      <c r="E13" s="35"/>
      <c r="F13" s="119"/>
      <c r="G13" s="34"/>
      <c r="H13" s="32"/>
    </row>
    <row r="14" spans="1:17" ht="15" customHeight="1">
      <c r="A14" s="68" t="s">
        <v>13</v>
      </c>
      <c r="B14" s="174"/>
      <c r="C14" s="175"/>
      <c r="D14" s="177"/>
      <c r="E14" s="182"/>
      <c r="F14" s="110"/>
      <c r="G14" s="176"/>
    </row>
    <row r="15" spans="1:17" ht="15" customHeight="1">
      <c r="A15" s="68" t="s">
        <v>18</v>
      </c>
      <c r="B15" s="234" t="s">
        <v>996</v>
      </c>
      <c r="C15" s="235" t="s">
        <v>997</v>
      </c>
      <c r="D15" s="228">
        <v>41870</v>
      </c>
      <c r="E15" s="236" t="s">
        <v>994</v>
      </c>
      <c r="F15" s="110" t="s">
        <v>1187</v>
      </c>
      <c r="G15" s="176" t="s">
        <v>995</v>
      </c>
      <c r="H15" s="32"/>
      <c r="O15" s="96"/>
      <c r="P15" s="113"/>
      <c r="Q15" s="97"/>
    </row>
    <row r="16" spans="1:17" ht="15" customHeight="1">
      <c r="A16" s="68" t="s">
        <v>26</v>
      </c>
      <c r="B16" s="234" t="s">
        <v>361</v>
      </c>
      <c r="C16" s="235" t="s">
        <v>953</v>
      </c>
      <c r="D16" s="228" t="s">
        <v>954</v>
      </c>
      <c r="E16" s="233" t="s">
        <v>945</v>
      </c>
      <c r="F16" s="110" t="s">
        <v>1186</v>
      </c>
      <c r="G16" s="176" t="s">
        <v>946</v>
      </c>
    </row>
    <row r="17" spans="1:17" ht="15" customHeight="1">
      <c r="A17" s="68" t="s">
        <v>30</v>
      </c>
      <c r="B17" s="234" t="s">
        <v>726</v>
      </c>
      <c r="C17" s="239" t="s">
        <v>807</v>
      </c>
      <c r="D17" s="228" t="s">
        <v>808</v>
      </c>
      <c r="E17" s="236" t="s">
        <v>803</v>
      </c>
      <c r="F17" s="110" t="s">
        <v>1185</v>
      </c>
      <c r="G17" s="176" t="s">
        <v>347</v>
      </c>
    </row>
    <row r="18" spans="1:17" ht="15" customHeight="1">
      <c r="A18" s="34"/>
      <c r="B18" s="34"/>
      <c r="C18" s="137" t="s">
        <v>26</v>
      </c>
      <c r="D18" s="141" t="s">
        <v>765</v>
      </c>
      <c r="E18" s="35"/>
      <c r="F18" s="119"/>
      <c r="G18" s="34"/>
      <c r="H18" s="32"/>
    </row>
    <row r="19" spans="1:17" ht="15" customHeight="1">
      <c r="A19" s="68" t="s">
        <v>13</v>
      </c>
      <c r="B19" s="174"/>
      <c r="C19" s="175"/>
      <c r="D19" s="177"/>
      <c r="E19" s="182"/>
      <c r="F19" s="110"/>
      <c r="G19" s="176"/>
    </row>
    <row r="20" spans="1:17" ht="15" customHeight="1">
      <c r="A20" s="68" t="s">
        <v>18</v>
      </c>
      <c r="B20" s="229" t="s">
        <v>796</v>
      </c>
      <c r="C20" s="230" t="s">
        <v>856</v>
      </c>
      <c r="D20" s="228" t="s">
        <v>857</v>
      </c>
      <c r="E20" s="225" t="s">
        <v>931</v>
      </c>
      <c r="F20" s="110" t="s">
        <v>1190</v>
      </c>
      <c r="G20" s="176" t="s">
        <v>841</v>
      </c>
      <c r="H20" s="32"/>
      <c r="O20" s="96"/>
      <c r="P20" s="113"/>
      <c r="Q20" s="97"/>
    </row>
    <row r="21" spans="1:17" ht="15" customHeight="1">
      <c r="A21" s="68" t="s">
        <v>26</v>
      </c>
      <c r="B21" s="234" t="s">
        <v>382</v>
      </c>
      <c r="C21" s="235" t="s">
        <v>953</v>
      </c>
      <c r="D21" s="228" t="s">
        <v>954</v>
      </c>
      <c r="E21" s="233" t="s">
        <v>945</v>
      </c>
      <c r="F21" s="110" t="s">
        <v>1189</v>
      </c>
      <c r="G21" s="176" t="s">
        <v>946</v>
      </c>
    </row>
    <row r="22" spans="1:17" ht="15" customHeight="1">
      <c r="A22" s="68" t="s">
        <v>30</v>
      </c>
      <c r="B22" s="229" t="s">
        <v>733</v>
      </c>
      <c r="C22" s="230" t="s">
        <v>746</v>
      </c>
      <c r="D22" s="228">
        <v>41332</v>
      </c>
      <c r="E22" s="225" t="s">
        <v>815</v>
      </c>
      <c r="F22" s="110" t="s">
        <v>1188</v>
      </c>
      <c r="G22" s="176" t="s">
        <v>830</v>
      </c>
    </row>
    <row r="23" spans="1:17" ht="15" customHeight="1">
      <c r="B23" s="13"/>
      <c r="C23" s="13"/>
      <c r="D23" s="13"/>
      <c r="G23" s="13"/>
      <c r="H23" s="32"/>
      <c r="K23" s="75"/>
      <c r="L23" s="75"/>
      <c r="M23" s="75"/>
      <c r="N23" s="75"/>
      <c r="O23" s="75"/>
      <c r="P23" s="75"/>
      <c r="Q23" s="75"/>
    </row>
    <row r="24" spans="1:17" ht="15" customHeight="1">
      <c r="A24" s="34"/>
      <c r="B24" s="34"/>
      <c r="C24" s="35"/>
      <c r="D24" s="141"/>
      <c r="E24" s="35"/>
      <c r="F24" s="35"/>
      <c r="G24" s="34"/>
      <c r="H24" s="32"/>
    </row>
    <row r="25" spans="1:17" ht="15" customHeight="1">
      <c r="A25" s="25"/>
      <c r="B25" s="24"/>
      <c r="C25" s="25"/>
      <c r="D25" s="141"/>
      <c r="E25" s="9"/>
      <c r="F25" s="25"/>
      <c r="G25" s="24"/>
      <c r="H25" s="32"/>
    </row>
    <row r="26" spans="1:17" ht="15" customHeight="1">
      <c r="B26" s="57"/>
      <c r="C26" s="57"/>
      <c r="D26" s="143"/>
      <c r="E26" s="57"/>
      <c r="F26" s="95"/>
      <c r="G26" s="57"/>
      <c r="H26" s="32"/>
    </row>
    <row r="27" spans="1:17" ht="15" customHeight="1">
      <c r="B27" s="17"/>
      <c r="E27" s="17"/>
      <c r="F27" s="95"/>
      <c r="G27" s="57"/>
      <c r="H27" s="32"/>
    </row>
    <row r="28" spans="1:17" s="2" customFormat="1" ht="15.75" customHeight="1">
      <c r="A28" s="14"/>
      <c r="B28" s="57"/>
      <c r="C28" s="57"/>
      <c r="D28" s="143"/>
      <c r="E28" s="57"/>
      <c r="F28" s="95"/>
      <c r="G28" s="57"/>
    </row>
    <row r="29" spans="1:17" ht="17.25" customHeight="1">
      <c r="B29" s="57"/>
      <c r="C29" s="57"/>
      <c r="D29" s="143"/>
      <c r="E29" s="57"/>
      <c r="F29" s="95"/>
      <c r="G29" s="57"/>
    </row>
    <row r="30" spans="1:17" s="2" customFormat="1" ht="15.75" customHeight="1">
      <c r="A30" s="34"/>
      <c r="B30" s="34"/>
      <c r="C30" s="35"/>
      <c r="D30" s="141"/>
      <c r="E30" s="35"/>
      <c r="F30" s="35"/>
      <c r="G30" s="34"/>
    </row>
    <row r="31" spans="1:17" ht="15.75" customHeight="1">
      <c r="A31" s="25"/>
      <c r="B31" s="24"/>
      <c r="C31" s="25"/>
      <c r="D31" s="141"/>
      <c r="E31" s="9"/>
      <c r="F31" s="25"/>
      <c r="G31" s="24"/>
    </row>
    <row r="32" spans="1:17" ht="15" customHeight="1">
      <c r="B32" s="57"/>
      <c r="C32" s="57"/>
      <c r="D32" s="143"/>
      <c r="E32" s="57"/>
      <c r="F32" s="95"/>
      <c r="G32" s="57"/>
      <c r="H32" s="32"/>
    </row>
    <row r="33" spans="1:8" ht="15" customHeight="1">
      <c r="B33" s="17"/>
      <c r="E33" s="17"/>
      <c r="F33" s="95"/>
      <c r="G33" s="17"/>
      <c r="H33" s="32"/>
    </row>
    <row r="34" spans="1:8" ht="15" customHeight="1">
      <c r="B34" s="17"/>
      <c r="E34" s="17"/>
      <c r="F34" s="95"/>
      <c r="G34" s="17"/>
      <c r="H34" s="32"/>
    </row>
    <row r="35" spans="1:8" ht="15" customHeight="1">
      <c r="H35" s="32"/>
    </row>
    <row r="36" spans="1:8" ht="15.75" customHeight="1">
      <c r="A36" s="34"/>
      <c r="B36" s="34"/>
      <c r="C36" s="35"/>
      <c r="D36" s="141"/>
      <c r="E36" s="35"/>
      <c r="F36" s="35"/>
      <c r="G36" s="34"/>
      <c r="H36" s="32"/>
    </row>
    <row r="37" spans="1:8">
      <c r="A37" s="25"/>
      <c r="B37" s="24"/>
      <c r="C37" s="25"/>
      <c r="D37" s="141"/>
      <c r="E37" s="9"/>
      <c r="F37" s="25"/>
      <c r="G37" s="24"/>
    </row>
    <row r="38" spans="1:8" ht="15">
      <c r="B38" s="17"/>
      <c r="C38" s="57"/>
      <c r="D38" s="143"/>
      <c r="E38" s="57"/>
      <c r="F38" s="95"/>
      <c r="G38" s="57"/>
      <c r="H38" s="30"/>
    </row>
    <row r="39" spans="1:8" s="9" customFormat="1" ht="18" customHeight="1">
      <c r="A39" s="14"/>
      <c r="B39" s="17"/>
      <c r="C39" s="17"/>
      <c r="D39" s="146"/>
      <c r="E39" s="17"/>
      <c r="F39" s="95"/>
      <c r="G39" s="17"/>
    </row>
    <row r="40" spans="1:8" ht="15">
      <c r="B40" s="57"/>
      <c r="C40" s="57"/>
      <c r="D40" s="143"/>
      <c r="E40" s="57"/>
      <c r="F40" s="95"/>
      <c r="G40" s="17"/>
      <c r="H40" s="30"/>
    </row>
    <row r="41" spans="1:8" ht="15">
      <c r="B41" s="57"/>
      <c r="C41" s="57"/>
      <c r="D41" s="143"/>
      <c r="E41" s="57"/>
      <c r="F41" s="95"/>
      <c r="G41" s="57"/>
      <c r="H41" s="19"/>
    </row>
    <row r="42" spans="1:8" ht="15">
      <c r="H42" s="30"/>
    </row>
    <row r="43" spans="1:8" ht="15">
      <c r="H43" s="19"/>
    </row>
    <row r="44" spans="1:8" ht="15">
      <c r="H44" s="30"/>
    </row>
    <row r="45" spans="1:8" ht="15">
      <c r="H45" s="30"/>
    </row>
    <row r="46" spans="1:8" ht="15">
      <c r="A46" s="25"/>
      <c r="C46" s="42"/>
      <c r="D46" s="171"/>
      <c r="E46" s="9"/>
      <c r="F46" s="9"/>
      <c r="G46" s="25"/>
      <c r="H46" s="30"/>
    </row>
    <row r="47" spans="1:8" ht="15">
      <c r="C47" s="13"/>
      <c r="D47" s="144"/>
      <c r="G47" s="13"/>
      <c r="H47" s="30"/>
    </row>
    <row r="48" spans="1:8" ht="15">
      <c r="C48" s="13"/>
      <c r="D48" s="144"/>
      <c r="G48" s="13"/>
      <c r="H48" s="19"/>
    </row>
    <row r="49" spans="1:8" ht="15">
      <c r="E49" s="17"/>
      <c r="F49" s="17"/>
      <c r="G49" s="13"/>
      <c r="H49" s="19"/>
    </row>
    <row r="50" spans="1:8" ht="15">
      <c r="C50" s="13"/>
      <c r="D50" s="144"/>
      <c r="G50" s="13"/>
      <c r="H50" s="30"/>
    </row>
    <row r="51" spans="1:8" ht="15">
      <c r="A51" s="25"/>
      <c r="B51" s="42"/>
      <c r="C51" s="42"/>
      <c r="D51" s="141"/>
      <c r="E51" s="9"/>
      <c r="F51" s="25"/>
      <c r="G51" s="25"/>
      <c r="H51" s="30"/>
    </row>
    <row r="52" spans="1:8">
      <c r="B52" s="38"/>
      <c r="C52" s="39"/>
      <c r="D52" s="143"/>
      <c r="E52" s="33"/>
      <c r="F52" s="32"/>
      <c r="G52" s="38"/>
    </row>
    <row r="53" spans="1:8">
      <c r="B53" s="38"/>
      <c r="C53" s="39"/>
      <c r="D53" s="143"/>
      <c r="E53" s="33"/>
      <c r="F53" s="32"/>
      <c r="G53" s="38"/>
    </row>
    <row r="54" spans="1:8">
      <c r="B54" s="38"/>
      <c r="C54" s="39"/>
      <c r="D54" s="143"/>
      <c r="E54" s="33"/>
      <c r="F54" s="32"/>
      <c r="G54" s="38"/>
    </row>
    <row r="55" spans="1:8">
      <c r="B55" s="38"/>
      <c r="C55" s="39"/>
      <c r="D55" s="143"/>
      <c r="E55" s="33"/>
      <c r="F55" s="32"/>
      <c r="G55" s="38"/>
    </row>
    <row r="57" spans="1:8">
      <c r="B57" s="38"/>
      <c r="C57" s="39"/>
      <c r="D57" s="154"/>
      <c r="E57" s="33"/>
      <c r="F57" s="32"/>
      <c r="G57" s="38"/>
    </row>
    <row r="58" spans="1:8">
      <c r="B58" s="38"/>
      <c r="C58" s="39"/>
      <c r="D58" s="143"/>
      <c r="E58" s="33"/>
      <c r="F58" s="32"/>
      <c r="G58" s="38"/>
    </row>
    <row r="59" spans="1:8">
      <c r="A59" s="25"/>
      <c r="B59" s="42"/>
      <c r="C59" s="42"/>
      <c r="D59" s="141"/>
      <c r="E59" s="9"/>
      <c r="F59" s="25"/>
      <c r="G59" s="25"/>
    </row>
    <row r="60" spans="1:8">
      <c r="B60" s="38"/>
      <c r="C60" s="39"/>
      <c r="D60" s="143"/>
      <c r="E60" s="33"/>
      <c r="F60" s="32"/>
      <c r="G60" s="38"/>
    </row>
    <row r="61" spans="1:8">
      <c r="B61" s="38"/>
      <c r="C61" s="39"/>
      <c r="D61" s="143"/>
      <c r="E61" s="33"/>
      <c r="F61" s="32"/>
      <c r="G61" s="38"/>
    </row>
    <row r="62" spans="1:8">
      <c r="B62" s="38"/>
      <c r="C62" s="39"/>
      <c r="D62" s="143"/>
      <c r="E62" s="33"/>
      <c r="F62" s="32"/>
      <c r="G62" s="38"/>
    </row>
    <row r="63" spans="1:8">
      <c r="B63" s="38"/>
      <c r="C63" s="39"/>
      <c r="D63" s="143"/>
      <c r="E63" s="33"/>
      <c r="F63" s="32"/>
      <c r="G63" s="38"/>
    </row>
  </sheetData>
  <phoneticPr fontId="0" type="noConversion"/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0A85E-FE25-4523-8EEA-61DA31059825}">
  <sheetPr>
    <tabColor rgb="FF0070C0"/>
  </sheetPr>
  <dimension ref="A1:Q58"/>
  <sheetViews>
    <sheetView workbookViewId="0">
      <selection activeCell="C7" sqref="C7:D7"/>
    </sheetView>
  </sheetViews>
  <sheetFormatPr defaultColWidth="9.109375" defaultRowHeight="13.8"/>
  <cols>
    <col min="1" max="1" width="5.5546875" style="14" customWidth="1"/>
    <col min="2" max="2" width="9.77734375" style="14" customWidth="1"/>
    <col min="3" max="3" width="12.88671875" style="17" customWidth="1"/>
    <col min="4" max="4" width="12.88671875" style="146" customWidth="1"/>
    <col min="5" max="5" width="14.33203125" style="13" customWidth="1"/>
    <col min="6" max="6" width="8.5546875" style="13" customWidth="1"/>
    <col min="7" max="7" width="17.77734375" style="14" bestFit="1" customWidth="1"/>
    <col min="8" max="8" width="6.77734375" style="13" bestFit="1" customWidth="1"/>
    <col min="9" max="9" width="9.109375" style="13"/>
    <col min="10" max="10" width="12" style="13" customWidth="1"/>
    <col min="11" max="11" width="10.33203125" style="13" customWidth="1"/>
    <col min="12" max="12" width="12.5546875" style="13" customWidth="1"/>
    <col min="13" max="13" width="11.5546875" style="13" customWidth="1"/>
    <col min="14" max="14" width="17" style="13" customWidth="1"/>
    <col min="15" max="15" width="9.109375" style="13"/>
    <col min="16" max="16" width="10.109375" style="13" customWidth="1"/>
    <col min="17" max="17" width="20.5546875" style="13" customWidth="1"/>
    <col min="18" max="16384" width="9.109375" style="13"/>
  </cols>
  <sheetData>
    <row r="1" spans="1:17" s="35" customFormat="1" ht="10.5" customHeight="1">
      <c r="A1" s="34"/>
      <c r="B1" s="43"/>
      <c r="C1" s="50"/>
      <c r="D1" s="138"/>
      <c r="E1" s="50"/>
      <c r="F1" s="50"/>
      <c r="G1" s="34"/>
      <c r="H1" s="34"/>
      <c r="I1" s="34"/>
      <c r="J1" s="34"/>
    </row>
    <row r="2" spans="1:17" s="35" customFormat="1" ht="17.25" customHeight="1">
      <c r="A2" s="34"/>
      <c r="B2" s="43" t="s">
        <v>0</v>
      </c>
      <c r="C2" s="50"/>
      <c r="D2" s="138"/>
      <c r="E2" s="50"/>
      <c r="F2" s="50"/>
      <c r="G2" s="34"/>
      <c r="H2" s="34"/>
      <c r="J2" s="34"/>
    </row>
    <row r="3" spans="1:17" s="35" customFormat="1" ht="17.25" customHeight="1">
      <c r="A3" s="34"/>
      <c r="D3" s="139"/>
      <c r="G3" s="34"/>
      <c r="H3" s="40"/>
      <c r="K3" s="34"/>
    </row>
    <row r="4" spans="1:17" s="35" customFormat="1" ht="14.25" customHeight="1">
      <c r="A4" s="34"/>
      <c r="D4" s="139"/>
      <c r="E4" s="40"/>
      <c r="F4" s="36"/>
      <c r="G4" s="3" t="s">
        <v>836</v>
      </c>
      <c r="H4" s="34"/>
      <c r="K4" s="34"/>
    </row>
    <row r="5" spans="1:17" s="35" customFormat="1" ht="12" customHeight="1">
      <c r="A5" s="34"/>
      <c r="B5" s="36"/>
      <c r="D5" s="139"/>
      <c r="G5" s="34"/>
      <c r="H5" s="34"/>
      <c r="I5" s="34"/>
      <c r="J5" s="34"/>
    </row>
    <row r="6" spans="1:17" s="2" customFormat="1" ht="13.5" customHeight="1">
      <c r="A6" s="34"/>
      <c r="B6" s="43" t="s">
        <v>703</v>
      </c>
      <c r="C6" s="43" t="s">
        <v>348</v>
      </c>
      <c r="D6" s="140"/>
      <c r="E6" s="43" t="s">
        <v>837</v>
      </c>
      <c r="F6" s="44"/>
    </row>
    <row r="7" spans="1:17" s="2" customFormat="1" ht="13.5" customHeight="1" thickBot="1">
      <c r="A7" s="34"/>
      <c r="B7" s="34"/>
      <c r="C7" s="137"/>
      <c r="D7" s="141"/>
      <c r="E7" s="35"/>
      <c r="F7" s="35"/>
      <c r="G7" s="34"/>
    </row>
    <row r="8" spans="1:17" ht="15" customHeight="1">
      <c r="A8" s="62" t="s">
        <v>5</v>
      </c>
      <c r="B8" s="63" t="s">
        <v>6</v>
      </c>
      <c r="C8" s="64" t="s">
        <v>7</v>
      </c>
      <c r="D8" s="142" t="s">
        <v>8</v>
      </c>
      <c r="E8" s="65" t="s">
        <v>9</v>
      </c>
      <c r="F8" s="66" t="s">
        <v>702</v>
      </c>
      <c r="G8" s="67" t="s">
        <v>12</v>
      </c>
      <c r="H8" s="168" t="s">
        <v>510</v>
      </c>
    </row>
    <row r="9" spans="1:17" ht="15" customHeight="1">
      <c r="A9" s="68" t="s">
        <v>13</v>
      </c>
      <c r="B9" s="229" t="s">
        <v>733</v>
      </c>
      <c r="C9" s="230" t="s">
        <v>746</v>
      </c>
      <c r="D9" s="228">
        <v>41332</v>
      </c>
      <c r="E9" s="225" t="s">
        <v>815</v>
      </c>
      <c r="F9" s="281">
        <v>43.54</v>
      </c>
      <c r="G9" s="176" t="s">
        <v>830</v>
      </c>
      <c r="H9" s="279" t="str">
        <f>IF(ISBLANK(F9),"",IF(F9&lt;=34.5,"KSM",IF(F9&lt;=36,"I A",IF(F9&lt;=38.5,"II A",IF(F9&lt;=42.84,"III A",IF(F9&lt;=48.64,"I JA",IF(F9&lt;=53.14,"II JA",IF(F9&lt;=57.14,"III JA"))))))))</f>
        <v>I JA</v>
      </c>
    </row>
    <row r="10" spans="1:17" ht="15" customHeight="1">
      <c r="A10" s="68" t="s">
        <v>18</v>
      </c>
      <c r="B10" s="229" t="s">
        <v>886</v>
      </c>
      <c r="C10" s="230" t="s">
        <v>737</v>
      </c>
      <c r="D10" s="228">
        <v>41324</v>
      </c>
      <c r="E10" s="225" t="s">
        <v>870</v>
      </c>
      <c r="F10" s="281">
        <v>47.08</v>
      </c>
      <c r="G10" s="176" t="s">
        <v>885</v>
      </c>
      <c r="H10" s="279" t="str">
        <f t="shared" ref="H10:H15" si="0">IF(ISBLANK(F10),"",IF(F10&lt;=34.5,"KSM",IF(F10&lt;=36,"I A",IF(F10&lt;=38.5,"II A",IF(F10&lt;=42.84,"III A",IF(F10&lt;=48.64,"I JA",IF(F10&lt;=53.14,"II JA",IF(F10&lt;=57.14,"III JA"))))))))</f>
        <v>I JA</v>
      </c>
    </row>
    <row r="11" spans="1:17" ht="15" customHeight="1">
      <c r="A11" s="68" t="s">
        <v>26</v>
      </c>
      <c r="B11" s="229" t="s">
        <v>1046</v>
      </c>
      <c r="C11" s="230" t="s">
        <v>918</v>
      </c>
      <c r="D11" s="228">
        <v>41438</v>
      </c>
      <c r="E11" s="225" t="s">
        <v>815</v>
      </c>
      <c r="F11" s="281">
        <v>47.31</v>
      </c>
      <c r="G11" s="176" t="s">
        <v>830</v>
      </c>
      <c r="H11" s="279" t="str">
        <f t="shared" si="0"/>
        <v>I JA</v>
      </c>
      <c r="O11" s="96"/>
      <c r="P11" s="113"/>
      <c r="Q11" s="97"/>
    </row>
    <row r="12" spans="1:17" ht="15" customHeight="1">
      <c r="A12" s="68" t="s">
        <v>30</v>
      </c>
      <c r="B12" s="234" t="s">
        <v>726</v>
      </c>
      <c r="C12" s="239" t="s">
        <v>807</v>
      </c>
      <c r="D12" s="228" t="s">
        <v>808</v>
      </c>
      <c r="E12" s="236" t="s">
        <v>803</v>
      </c>
      <c r="F12" s="281">
        <v>48.13</v>
      </c>
      <c r="G12" s="176" t="s">
        <v>347</v>
      </c>
      <c r="H12" s="279" t="str">
        <f t="shared" si="0"/>
        <v>I JA</v>
      </c>
    </row>
    <row r="13" spans="1:17" ht="15" customHeight="1">
      <c r="A13" s="68" t="s">
        <v>35</v>
      </c>
      <c r="B13" s="229" t="s">
        <v>464</v>
      </c>
      <c r="C13" s="230" t="s">
        <v>854</v>
      </c>
      <c r="D13" s="228" t="s">
        <v>855</v>
      </c>
      <c r="E13" s="225" t="s">
        <v>931</v>
      </c>
      <c r="F13" s="281">
        <v>48.39</v>
      </c>
      <c r="G13" s="176" t="s">
        <v>841</v>
      </c>
      <c r="H13" s="279" t="str">
        <f t="shared" si="0"/>
        <v>I JA</v>
      </c>
    </row>
    <row r="14" spans="1:17" ht="15" customHeight="1">
      <c r="A14" s="68" t="s">
        <v>38</v>
      </c>
      <c r="B14" s="234" t="s">
        <v>361</v>
      </c>
      <c r="C14" s="235" t="s">
        <v>953</v>
      </c>
      <c r="D14" s="228" t="s">
        <v>954</v>
      </c>
      <c r="E14" s="233" t="s">
        <v>945</v>
      </c>
      <c r="F14" s="281">
        <v>51.4</v>
      </c>
      <c r="G14" s="176" t="s">
        <v>946</v>
      </c>
      <c r="H14" s="279" t="str">
        <f t="shared" si="0"/>
        <v>II JA</v>
      </c>
    </row>
    <row r="15" spans="1:17" ht="15" customHeight="1">
      <c r="A15" s="68" t="s">
        <v>46</v>
      </c>
      <c r="B15" s="234" t="s">
        <v>382</v>
      </c>
      <c r="C15" s="235" t="s">
        <v>953</v>
      </c>
      <c r="D15" s="228" t="s">
        <v>954</v>
      </c>
      <c r="E15" s="233" t="s">
        <v>945</v>
      </c>
      <c r="F15" s="281">
        <v>53.7</v>
      </c>
      <c r="G15" s="176" t="s">
        <v>946</v>
      </c>
      <c r="H15" s="279" t="str">
        <f t="shared" si="0"/>
        <v>III JA</v>
      </c>
    </row>
    <row r="16" spans="1:17" ht="13.8" customHeight="1">
      <c r="A16" s="68" t="s">
        <v>51</v>
      </c>
      <c r="B16" s="234" t="s">
        <v>996</v>
      </c>
      <c r="C16" s="235" t="s">
        <v>997</v>
      </c>
      <c r="D16" s="228">
        <v>41870</v>
      </c>
      <c r="E16" s="236" t="s">
        <v>994</v>
      </c>
      <c r="F16" s="281" t="s">
        <v>1187</v>
      </c>
      <c r="G16" s="176" t="s">
        <v>995</v>
      </c>
      <c r="H16" s="279"/>
      <c r="O16" s="96"/>
      <c r="P16" s="113"/>
      <c r="Q16" s="97"/>
    </row>
    <row r="17" spans="1:17" ht="15" customHeight="1">
      <c r="A17" s="68" t="s">
        <v>54</v>
      </c>
      <c r="B17" s="229" t="s">
        <v>796</v>
      </c>
      <c r="C17" s="230" t="s">
        <v>856</v>
      </c>
      <c r="D17" s="228" t="s">
        <v>857</v>
      </c>
      <c r="E17" s="225" t="s">
        <v>931</v>
      </c>
      <c r="F17" s="281" t="s">
        <v>1190</v>
      </c>
      <c r="G17" s="176" t="s">
        <v>841</v>
      </c>
      <c r="H17" s="279"/>
      <c r="O17" s="96"/>
      <c r="P17" s="113"/>
      <c r="Q17" s="97"/>
    </row>
    <row r="18" spans="1:17" ht="15" customHeight="1">
      <c r="B18" s="13"/>
      <c r="C18" s="13"/>
      <c r="D18" s="13"/>
      <c r="G18" s="13"/>
      <c r="H18" s="32"/>
      <c r="K18" s="75"/>
      <c r="L18" s="75"/>
      <c r="M18" s="75"/>
      <c r="N18" s="75"/>
      <c r="O18" s="75"/>
      <c r="P18" s="75"/>
      <c r="Q18" s="75"/>
    </row>
    <row r="19" spans="1:17" ht="15" customHeight="1">
      <c r="A19" s="34"/>
      <c r="B19" s="34"/>
      <c r="C19" s="35"/>
      <c r="D19" s="141"/>
      <c r="E19" s="35"/>
      <c r="F19" s="35"/>
      <c r="G19" s="34"/>
      <c r="H19" s="32"/>
    </row>
    <row r="20" spans="1:17" ht="15" customHeight="1">
      <c r="A20" s="25"/>
      <c r="B20" s="24"/>
      <c r="C20" s="25"/>
      <c r="D20" s="141"/>
      <c r="E20" s="9"/>
      <c r="F20" s="25"/>
      <c r="G20" s="24"/>
      <c r="H20" s="32"/>
    </row>
    <row r="21" spans="1:17" ht="15" customHeight="1">
      <c r="B21" s="57"/>
      <c r="C21" s="57"/>
      <c r="D21" s="143"/>
      <c r="E21" s="57"/>
      <c r="F21" s="95"/>
      <c r="G21" s="57"/>
      <c r="H21" s="32"/>
    </row>
    <row r="22" spans="1:17" ht="15" customHeight="1">
      <c r="B22" s="17"/>
      <c r="E22" s="17"/>
      <c r="F22" s="95"/>
      <c r="G22" s="57"/>
      <c r="H22" s="32"/>
    </row>
    <row r="23" spans="1:17" s="2" customFormat="1" ht="15.75" customHeight="1">
      <c r="A23" s="14"/>
      <c r="B23" s="57"/>
      <c r="C23" s="57"/>
      <c r="D23" s="143"/>
      <c r="E23" s="57"/>
      <c r="F23" s="95"/>
      <c r="G23" s="57"/>
    </row>
    <row r="24" spans="1:17" ht="17.25" customHeight="1">
      <c r="B24" s="57"/>
      <c r="C24" s="57"/>
      <c r="D24" s="143"/>
      <c r="E24" s="57"/>
      <c r="F24" s="95"/>
      <c r="G24" s="57"/>
    </row>
    <row r="25" spans="1:17" s="2" customFormat="1" ht="15.75" customHeight="1">
      <c r="A25" s="34"/>
      <c r="B25" s="34"/>
      <c r="C25" s="35"/>
      <c r="D25" s="141"/>
      <c r="E25" s="35"/>
      <c r="F25" s="35"/>
      <c r="G25" s="34"/>
    </row>
    <row r="26" spans="1:17" ht="15.75" customHeight="1">
      <c r="A26" s="25"/>
      <c r="B26" s="24"/>
      <c r="C26" s="25"/>
      <c r="D26" s="141"/>
      <c r="E26" s="9"/>
      <c r="F26" s="25"/>
      <c r="G26" s="24"/>
    </row>
    <row r="27" spans="1:17" ht="15" customHeight="1">
      <c r="B27" s="57"/>
      <c r="C27" s="57"/>
      <c r="D27" s="143"/>
      <c r="E27" s="57"/>
      <c r="F27" s="95"/>
      <c r="G27" s="57"/>
      <c r="H27" s="32"/>
    </row>
    <row r="28" spans="1:17" ht="15" customHeight="1">
      <c r="B28" s="17"/>
      <c r="E28" s="17"/>
      <c r="F28" s="95"/>
      <c r="G28" s="17"/>
      <c r="H28" s="32"/>
    </row>
    <row r="29" spans="1:17" ht="15" customHeight="1">
      <c r="B29" s="17"/>
      <c r="E29" s="17"/>
      <c r="F29" s="95"/>
      <c r="G29" s="17"/>
      <c r="H29" s="32"/>
    </row>
    <row r="30" spans="1:17" ht="15" customHeight="1">
      <c r="H30" s="32"/>
    </row>
    <row r="31" spans="1:17" ht="15.75" customHeight="1">
      <c r="A31" s="34"/>
      <c r="B31" s="34"/>
      <c r="C31" s="35"/>
      <c r="D31" s="141"/>
      <c r="E31" s="35"/>
      <c r="F31" s="35"/>
      <c r="G31" s="34"/>
      <c r="H31" s="32"/>
    </row>
    <row r="32" spans="1:17">
      <c r="A32" s="25"/>
      <c r="B32" s="24"/>
      <c r="C32" s="25"/>
      <c r="D32" s="141"/>
      <c r="E32" s="9"/>
      <c r="F32" s="25"/>
      <c r="G32" s="24"/>
    </row>
    <row r="33" spans="1:8" ht="15">
      <c r="B33" s="17"/>
      <c r="C33" s="57"/>
      <c r="D33" s="143"/>
      <c r="E33" s="57"/>
      <c r="F33" s="95"/>
      <c r="G33" s="57"/>
      <c r="H33" s="30"/>
    </row>
    <row r="34" spans="1:8" s="9" customFormat="1" ht="18" customHeight="1">
      <c r="A34" s="14"/>
      <c r="B34" s="17"/>
      <c r="C34" s="17"/>
      <c r="D34" s="146"/>
      <c r="E34" s="17"/>
      <c r="F34" s="95"/>
      <c r="G34" s="17"/>
    </row>
    <row r="35" spans="1:8" ht="15">
      <c r="B35" s="57"/>
      <c r="C35" s="57"/>
      <c r="D35" s="143"/>
      <c r="E35" s="57"/>
      <c r="F35" s="95"/>
      <c r="G35" s="17"/>
      <c r="H35" s="30"/>
    </row>
    <row r="36" spans="1:8" ht="15">
      <c r="B36" s="57"/>
      <c r="C36" s="57"/>
      <c r="D36" s="143"/>
      <c r="E36" s="57"/>
      <c r="F36" s="95"/>
      <c r="G36" s="57"/>
      <c r="H36" s="19"/>
    </row>
    <row r="37" spans="1:8" ht="15">
      <c r="H37" s="30"/>
    </row>
    <row r="38" spans="1:8" ht="15">
      <c r="H38" s="19"/>
    </row>
    <row r="39" spans="1:8" ht="15">
      <c r="H39" s="30"/>
    </row>
    <row r="40" spans="1:8" ht="15">
      <c r="H40" s="30"/>
    </row>
    <row r="41" spans="1:8" ht="15">
      <c r="A41" s="25"/>
      <c r="C41" s="42"/>
      <c r="D41" s="171"/>
      <c r="E41" s="9"/>
      <c r="F41" s="9"/>
      <c r="G41" s="25"/>
      <c r="H41" s="30"/>
    </row>
    <row r="42" spans="1:8" ht="15">
      <c r="C42" s="13"/>
      <c r="D42" s="144"/>
      <c r="G42" s="13"/>
      <c r="H42" s="30"/>
    </row>
    <row r="43" spans="1:8" ht="15">
      <c r="C43" s="13"/>
      <c r="D43" s="144"/>
      <c r="G43" s="13"/>
      <c r="H43" s="19"/>
    </row>
    <row r="44" spans="1:8" ht="15">
      <c r="E44" s="17"/>
      <c r="F44" s="17"/>
      <c r="G44" s="13"/>
      <c r="H44" s="19"/>
    </row>
    <row r="45" spans="1:8" ht="15">
      <c r="C45" s="13"/>
      <c r="D45" s="144"/>
      <c r="G45" s="13"/>
      <c r="H45" s="30"/>
    </row>
    <row r="46" spans="1:8" ht="15">
      <c r="A46" s="25"/>
      <c r="B46" s="42"/>
      <c r="C46" s="42"/>
      <c r="D46" s="141"/>
      <c r="E46" s="9"/>
      <c r="F46" s="25"/>
      <c r="G46" s="25"/>
      <c r="H46" s="30"/>
    </row>
    <row r="47" spans="1:8">
      <c r="B47" s="38"/>
      <c r="C47" s="39"/>
      <c r="D47" s="143"/>
      <c r="E47" s="33"/>
      <c r="F47" s="32"/>
      <c r="G47" s="38"/>
    </row>
    <row r="48" spans="1:8">
      <c r="B48" s="38"/>
      <c r="C48" s="39"/>
      <c r="D48" s="143"/>
      <c r="E48" s="33"/>
      <c r="F48" s="32"/>
      <c r="G48" s="38"/>
    </row>
    <row r="49" spans="1:7">
      <c r="B49" s="38"/>
      <c r="C49" s="39"/>
      <c r="D49" s="143"/>
      <c r="E49" s="33"/>
      <c r="F49" s="32"/>
      <c r="G49" s="38"/>
    </row>
    <row r="50" spans="1:7">
      <c r="B50" s="38"/>
      <c r="C50" s="39"/>
      <c r="D50" s="143"/>
      <c r="E50" s="33"/>
      <c r="F50" s="32"/>
      <c r="G50" s="38"/>
    </row>
    <row r="52" spans="1:7">
      <c r="B52" s="38"/>
      <c r="C52" s="39"/>
      <c r="D52" s="154"/>
      <c r="E52" s="33"/>
      <c r="F52" s="32"/>
      <c r="G52" s="38"/>
    </row>
    <row r="53" spans="1:7">
      <c r="B53" s="38"/>
      <c r="C53" s="39"/>
      <c r="D53" s="143"/>
      <c r="E53" s="33"/>
      <c r="F53" s="32"/>
      <c r="G53" s="38"/>
    </row>
    <row r="54" spans="1:7">
      <c r="A54" s="25"/>
      <c r="B54" s="42"/>
      <c r="C54" s="42"/>
      <c r="D54" s="141"/>
      <c r="E54" s="9"/>
      <c r="F54" s="25"/>
      <c r="G54" s="25"/>
    </row>
    <row r="55" spans="1:7">
      <c r="B55" s="38"/>
      <c r="C55" s="39"/>
      <c r="D55" s="143"/>
      <c r="E55" s="33"/>
      <c r="F55" s="32"/>
      <c r="G55" s="38"/>
    </row>
    <row r="56" spans="1:7">
      <c r="B56" s="38"/>
      <c r="C56" s="39"/>
      <c r="D56" s="143"/>
      <c r="E56" s="33"/>
      <c r="F56" s="32"/>
      <c r="G56" s="38"/>
    </row>
    <row r="57" spans="1:7">
      <c r="B57" s="38"/>
      <c r="C57" s="39"/>
      <c r="D57" s="143"/>
      <c r="E57" s="33"/>
      <c r="F57" s="32"/>
      <c r="G57" s="38"/>
    </row>
    <row r="58" spans="1:7">
      <c r="B58" s="38"/>
      <c r="C58" s="39"/>
      <c r="D58" s="143"/>
      <c r="E58" s="33"/>
      <c r="F58" s="32"/>
      <c r="G58" s="38"/>
    </row>
  </sheetData>
  <sortState xmlns:xlrd2="http://schemas.microsoft.com/office/spreadsheetml/2017/richdata2" ref="A9:Q17">
    <sortCondition ref="F9:F17"/>
  </sortState>
  <phoneticPr fontId="104" type="noConversion"/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7">
    <tabColor rgb="FFFF0000"/>
    <pageSetUpPr fitToPage="1"/>
  </sheetPr>
  <dimension ref="A1:M83"/>
  <sheetViews>
    <sheetView workbookViewId="0">
      <selection activeCell="I14" sqref="I14"/>
    </sheetView>
  </sheetViews>
  <sheetFormatPr defaultColWidth="9.109375" defaultRowHeight="13.8"/>
  <cols>
    <col min="1" max="1" width="5.5546875" style="14" bestFit="1" customWidth="1"/>
    <col min="2" max="2" width="6.21875" style="14" customWidth="1"/>
    <col min="3" max="3" width="10.6640625" style="17" bestFit="1" customWidth="1"/>
    <col min="4" max="4" width="11.6640625" style="146" customWidth="1"/>
    <col min="5" max="5" width="14.33203125" style="13" bestFit="1" customWidth="1"/>
    <col min="6" max="6" width="9.44140625" style="13" customWidth="1"/>
    <col min="7" max="7" width="13.21875" style="14" bestFit="1" customWidth="1"/>
    <col min="8" max="8" width="28" style="17" customWidth="1"/>
    <col min="9" max="9" width="31" style="13" customWidth="1"/>
    <col min="10" max="10" width="9.109375" style="13"/>
    <col min="11" max="11" width="11.6640625" style="13" customWidth="1"/>
    <col min="12" max="12" width="14.33203125" style="13" customWidth="1"/>
    <col min="13" max="13" width="11.6640625" style="13" customWidth="1"/>
    <col min="14" max="14" width="14.6640625" style="13" customWidth="1"/>
    <col min="15" max="15" width="10.33203125" style="13" customWidth="1"/>
    <col min="16" max="16" width="23.88671875" style="13" customWidth="1"/>
    <col min="17" max="16384" width="9.109375" style="13"/>
  </cols>
  <sheetData>
    <row r="1" spans="1:13" s="35" customFormat="1" ht="18">
      <c r="A1" s="34"/>
      <c r="B1" s="43"/>
      <c r="C1" s="50"/>
      <c r="D1" s="138"/>
      <c r="E1" s="50"/>
      <c r="F1" s="50"/>
      <c r="G1" s="34"/>
      <c r="H1" s="34"/>
      <c r="I1" s="34"/>
      <c r="J1" s="34"/>
      <c r="K1" s="34"/>
      <c r="L1" s="34"/>
    </row>
    <row r="2" spans="1:13" s="35" customFormat="1" ht="18" customHeight="1">
      <c r="A2" s="34"/>
      <c r="B2" s="43" t="s">
        <v>0</v>
      </c>
      <c r="C2" s="50"/>
      <c r="D2" s="138"/>
      <c r="E2" s="50"/>
      <c r="F2" s="50"/>
      <c r="G2" s="34"/>
      <c r="H2" s="34"/>
      <c r="I2" s="34"/>
      <c r="J2" s="34"/>
      <c r="L2" s="34"/>
    </row>
    <row r="3" spans="1:13" s="35" customFormat="1" ht="17.25" customHeight="1">
      <c r="A3" s="34"/>
      <c r="D3" s="139"/>
      <c r="G3" s="34"/>
      <c r="H3" s="34"/>
      <c r="I3" s="34"/>
      <c r="J3" s="34"/>
      <c r="M3" s="34"/>
    </row>
    <row r="4" spans="1:13" s="35" customFormat="1" ht="15" customHeight="1">
      <c r="A4" s="34"/>
      <c r="D4" s="139"/>
      <c r="G4" s="3" t="s">
        <v>836</v>
      </c>
      <c r="I4" s="34"/>
      <c r="J4" s="34"/>
      <c r="M4" s="34"/>
    </row>
    <row r="5" spans="1:13" s="35" customFormat="1" ht="18">
      <c r="A5" s="34"/>
      <c r="B5" s="36"/>
      <c r="D5" s="139"/>
      <c r="G5" s="34"/>
      <c r="H5" s="34"/>
      <c r="I5" s="34"/>
      <c r="J5" s="34"/>
      <c r="K5" s="34"/>
      <c r="L5" s="34"/>
    </row>
    <row r="6" spans="1:13" ht="14.25" customHeight="1">
      <c r="A6" s="34"/>
      <c r="B6" s="43" t="s">
        <v>708</v>
      </c>
      <c r="C6" s="43" t="s">
        <v>768</v>
      </c>
      <c r="D6" s="140"/>
      <c r="E6" s="43"/>
      <c r="F6" s="172"/>
      <c r="G6" s="44"/>
      <c r="H6" s="34"/>
    </row>
    <row r="7" spans="1:13" s="9" customFormat="1" ht="18" customHeight="1" thickBot="1">
      <c r="A7" s="34"/>
      <c r="B7" s="34"/>
      <c r="C7" s="137" t="s">
        <v>13</v>
      </c>
      <c r="D7" s="141" t="s">
        <v>765</v>
      </c>
      <c r="E7" s="35"/>
      <c r="F7" s="35"/>
      <c r="G7" s="34"/>
      <c r="H7" s="36"/>
    </row>
    <row r="8" spans="1:13">
      <c r="A8" s="62" t="s">
        <v>327</v>
      </c>
      <c r="B8" s="63" t="s">
        <v>6</v>
      </c>
      <c r="C8" s="64" t="s">
        <v>7</v>
      </c>
      <c r="D8" s="142" t="s">
        <v>8</v>
      </c>
      <c r="E8" s="65" t="s">
        <v>9</v>
      </c>
      <c r="F8" s="66" t="s">
        <v>702</v>
      </c>
      <c r="G8" s="8" t="s">
        <v>12</v>
      </c>
      <c r="H8"/>
      <c r="I8" s="32"/>
    </row>
    <row r="9" spans="1:13" ht="15.6">
      <c r="A9" s="68" t="s">
        <v>13</v>
      </c>
      <c r="B9" s="229" t="s">
        <v>863</v>
      </c>
      <c r="C9" s="230" t="s">
        <v>864</v>
      </c>
      <c r="D9" s="228" t="s">
        <v>865</v>
      </c>
      <c r="E9" s="225" t="s">
        <v>931</v>
      </c>
      <c r="F9" s="73" t="s">
        <v>1068</v>
      </c>
      <c r="G9" s="227" t="s">
        <v>840</v>
      </c>
      <c r="H9" s="100"/>
    </row>
    <row r="10" spans="1:13" ht="15.6">
      <c r="A10" s="68" t="s">
        <v>18</v>
      </c>
      <c r="B10" s="229" t="s">
        <v>839</v>
      </c>
      <c r="C10" s="230" t="s">
        <v>794</v>
      </c>
      <c r="D10" s="228">
        <v>41101</v>
      </c>
      <c r="E10" s="225" t="s">
        <v>815</v>
      </c>
      <c r="F10" s="110" t="s">
        <v>1065</v>
      </c>
      <c r="G10" s="227" t="s">
        <v>338</v>
      </c>
    </row>
    <row r="11" spans="1:13" ht="18" customHeight="1">
      <c r="A11" s="10" t="s">
        <v>26</v>
      </c>
      <c r="B11" s="234" t="s">
        <v>804</v>
      </c>
      <c r="C11" s="239" t="s">
        <v>763</v>
      </c>
      <c r="D11" s="228" t="s">
        <v>764</v>
      </c>
      <c r="E11" s="236" t="s">
        <v>803</v>
      </c>
      <c r="F11" s="110" t="s">
        <v>1066</v>
      </c>
      <c r="G11" s="236" t="s">
        <v>347</v>
      </c>
      <c r="H11" s="100"/>
    </row>
    <row r="12" spans="1:13">
      <c r="A12" s="68" t="s">
        <v>30</v>
      </c>
      <c r="B12" s="229" t="s">
        <v>343</v>
      </c>
      <c r="C12" s="230" t="s">
        <v>1015</v>
      </c>
      <c r="D12" s="228" t="s">
        <v>1016</v>
      </c>
      <c r="E12" s="236" t="s">
        <v>1002</v>
      </c>
      <c r="F12" s="18" t="s">
        <v>1067</v>
      </c>
      <c r="G12" s="236" t="s">
        <v>238</v>
      </c>
      <c r="H12" s="52"/>
    </row>
    <row r="13" spans="1:13">
      <c r="H13" s="32"/>
      <c r="I13" s="32"/>
    </row>
    <row r="14" spans="1:13" s="9" customFormat="1" ht="18" customHeight="1" thickBot="1">
      <c r="A14" s="34"/>
      <c r="B14" s="34"/>
      <c r="C14" s="137" t="s">
        <v>13</v>
      </c>
      <c r="D14" s="141" t="s">
        <v>765</v>
      </c>
      <c r="E14" s="35"/>
      <c r="F14" s="35"/>
      <c r="G14" s="34"/>
      <c r="H14" s="36"/>
    </row>
    <row r="15" spans="1:13">
      <c r="A15" s="62" t="s">
        <v>327</v>
      </c>
      <c r="B15" s="63" t="s">
        <v>6</v>
      </c>
      <c r="C15" s="64" t="s">
        <v>7</v>
      </c>
      <c r="D15" s="142" t="s">
        <v>8</v>
      </c>
      <c r="E15" s="65" t="s">
        <v>9</v>
      </c>
      <c r="F15" s="66" t="s">
        <v>702</v>
      </c>
      <c r="G15" s="8" t="s">
        <v>12</v>
      </c>
      <c r="H15"/>
      <c r="I15" s="32"/>
    </row>
    <row r="16" spans="1:13" ht="15.6">
      <c r="A16" s="68" t="s">
        <v>13</v>
      </c>
      <c r="B16" s="229" t="s">
        <v>705</v>
      </c>
      <c r="C16" s="230" t="s">
        <v>1069</v>
      </c>
      <c r="D16" s="228">
        <v>40844</v>
      </c>
      <c r="E16" s="225"/>
      <c r="F16" s="73" t="s">
        <v>1073</v>
      </c>
      <c r="G16" s="227" t="s">
        <v>63</v>
      </c>
      <c r="H16" s="100"/>
    </row>
    <row r="17" spans="1:9" ht="15.6">
      <c r="A17" s="68" t="s">
        <v>18</v>
      </c>
      <c r="B17" s="229"/>
      <c r="C17" s="230"/>
      <c r="D17" s="228"/>
      <c r="E17" s="225"/>
      <c r="F17" s="110"/>
      <c r="G17" s="227"/>
    </row>
    <row r="18" spans="1:9">
      <c r="A18" s="25"/>
      <c r="B18" s="42"/>
      <c r="C18" s="42"/>
      <c r="D18" s="141"/>
      <c r="E18" s="9"/>
      <c r="F18" s="25"/>
      <c r="G18" s="25"/>
      <c r="H18" s="32"/>
      <c r="I18" s="32"/>
    </row>
    <row r="19" spans="1:9">
      <c r="B19" s="33"/>
      <c r="C19" s="33"/>
      <c r="D19" s="143"/>
      <c r="E19" s="33"/>
      <c r="F19" s="38"/>
      <c r="G19" s="32"/>
      <c r="H19" s="32"/>
      <c r="I19" s="32"/>
    </row>
    <row r="20" spans="1:9">
      <c r="H20" s="32"/>
      <c r="I20" s="32"/>
    </row>
    <row r="21" spans="1:9">
      <c r="H21" s="32"/>
      <c r="I21" s="32"/>
    </row>
    <row r="22" spans="1:9">
      <c r="B22" s="33"/>
      <c r="C22" s="33"/>
      <c r="D22" s="143"/>
      <c r="E22" s="33"/>
      <c r="F22" s="38"/>
      <c r="G22" s="33"/>
      <c r="H22" s="32"/>
      <c r="I22" s="32"/>
    </row>
    <row r="23" spans="1:9">
      <c r="H23" s="32"/>
      <c r="I23" s="32"/>
    </row>
    <row r="24" spans="1:9">
      <c r="H24" s="32"/>
      <c r="I24" s="32"/>
    </row>
    <row r="25" spans="1:9">
      <c r="H25" s="32"/>
      <c r="I25" s="32"/>
    </row>
    <row r="26" spans="1:9">
      <c r="H26" s="32"/>
      <c r="I26" s="32"/>
    </row>
    <row r="27" spans="1:9">
      <c r="H27" s="32"/>
      <c r="I27" s="32"/>
    </row>
    <row r="28" spans="1:9">
      <c r="H28" s="32"/>
      <c r="I28" s="32"/>
    </row>
    <row r="29" spans="1:9">
      <c r="I29" s="32"/>
    </row>
    <row r="30" spans="1:9">
      <c r="H30" s="32"/>
      <c r="I30" s="32"/>
    </row>
    <row r="31" spans="1:9">
      <c r="H31" s="32"/>
      <c r="I31" s="32"/>
    </row>
    <row r="32" spans="1:9">
      <c r="H32" s="32"/>
      <c r="I32" s="32"/>
    </row>
    <row r="33" spans="2:9">
      <c r="H33" s="32"/>
      <c r="I33" s="32"/>
    </row>
    <row r="34" spans="2:9">
      <c r="H34" s="32"/>
      <c r="I34" s="32"/>
    </row>
    <row r="35" spans="2:9">
      <c r="H35" s="32"/>
      <c r="I35" s="32"/>
    </row>
    <row r="36" spans="2:9">
      <c r="H36" s="32"/>
      <c r="I36" s="32"/>
    </row>
    <row r="37" spans="2:9">
      <c r="H37" s="32"/>
      <c r="I37" s="32"/>
    </row>
    <row r="38" spans="2:9">
      <c r="H38" s="32"/>
      <c r="I38" s="32"/>
    </row>
    <row r="39" spans="2:9">
      <c r="B39" s="38"/>
      <c r="C39" s="39"/>
      <c r="D39" s="143"/>
      <c r="E39" s="33"/>
      <c r="F39" s="32"/>
      <c r="G39" s="38"/>
      <c r="H39" s="32"/>
      <c r="I39" s="32"/>
    </row>
    <row r="40" spans="2:9">
      <c r="B40" s="33"/>
      <c r="C40" s="33"/>
      <c r="D40" s="143"/>
      <c r="E40" s="33"/>
      <c r="F40" s="38"/>
      <c r="G40" s="33"/>
      <c r="H40" s="32"/>
      <c r="I40" s="32"/>
    </row>
    <row r="41" spans="2:9">
      <c r="B41" s="33"/>
      <c r="C41" s="33"/>
      <c r="D41" s="143"/>
      <c r="E41" s="33"/>
      <c r="F41" s="38"/>
      <c r="G41" s="33"/>
      <c r="H41" s="32"/>
      <c r="I41" s="32"/>
    </row>
    <row r="42" spans="2:9">
      <c r="B42" s="33"/>
      <c r="C42" s="33"/>
      <c r="D42" s="143"/>
      <c r="E42" s="33"/>
      <c r="F42" s="38"/>
      <c r="G42" s="33"/>
      <c r="H42" s="32"/>
      <c r="I42" s="32"/>
    </row>
    <row r="43" spans="2:9">
      <c r="B43" s="33"/>
      <c r="C43" s="33"/>
      <c r="D43" s="143"/>
      <c r="E43" s="33"/>
      <c r="F43" s="38"/>
      <c r="G43" s="33"/>
      <c r="H43" s="32"/>
      <c r="I43" s="32"/>
    </row>
    <row r="44" spans="2:9">
      <c r="B44" s="33"/>
      <c r="C44" s="33"/>
      <c r="D44" s="143"/>
      <c r="E44" s="33"/>
      <c r="F44" s="38"/>
      <c r="G44" s="33"/>
      <c r="H44" s="32"/>
      <c r="I44" s="32"/>
    </row>
    <row r="45" spans="2:9">
      <c r="B45" s="33"/>
      <c r="C45" s="33"/>
      <c r="D45" s="143"/>
      <c r="E45" s="33"/>
      <c r="F45" s="38"/>
      <c r="G45" s="33"/>
      <c r="H45" s="32"/>
      <c r="I45" s="32"/>
    </row>
    <row r="46" spans="2:9">
      <c r="B46" s="33"/>
      <c r="C46" s="33"/>
      <c r="D46" s="143"/>
      <c r="E46" s="33"/>
      <c r="F46" s="38"/>
      <c r="G46" s="33"/>
      <c r="H46" s="32"/>
      <c r="I46" s="32"/>
    </row>
    <row r="47" spans="2:9">
      <c r="B47" s="33"/>
      <c r="C47" s="33"/>
      <c r="D47" s="143"/>
      <c r="E47" s="33"/>
      <c r="F47" s="38"/>
      <c r="G47" s="33"/>
      <c r="H47" s="32"/>
      <c r="I47" s="32"/>
    </row>
    <row r="48" spans="2:9">
      <c r="B48" s="33"/>
      <c r="C48" s="33"/>
      <c r="D48" s="143"/>
      <c r="E48" s="33"/>
      <c r="F48" s="38"/>
      <c r="G48" s="33"/>
      <c r="H48" s="32"/>
      <c r="I48" s="32"/>
    </row>
    <row r="49" spans="2:9">
      <c r="B49" s="33"/>
      <c r="C49" s="33"/>
      <c r="D49" s="143"/>
      <c r="E49" s="33"/>
      <c r="F49" s="38"/>
      <c r="G49" s="33"/>
      <c r="H49" s="32"/>
      <c r="I49" s="32"/>
    </row>
    <row r="50" spans="2:9">
      <c r="B50" s="33"/>
      <c r="C50" s="33"/>
      <c r="D50" s="143"/>
      <c r="E50" s="33"/>
      <c r="F50" s="38"/>
      <c r="G50" s="33"/>
      <c r="H50" s="32"/>
      <c r="I50" s="32"/>
    </row>
    <row r="51" spans="2:9">
      <c r="B51" s="33"/>
      <c r="C51" s="33"/>
      <c r="D51" s="143"/>
      <c r="E51" s="33"/>
      <c r="F51" s="38"/>
      <c r="G51" s="33"/>
      <c r="H51" s="32"/>
      <c r="I51" s="32"/>
    </row>
    <row r="52" spans="2:9">
      <c r="B52" s="33"/>
      <c r="C52" s="33"/>
      <c r="D52" s="143"/>
      <c r="E52" s="33"/>
      <c r="F52" s="38"/>
      <c r="G52" s="33"/>
      <c r="H52" s="32"/>
      <c r="I52" s="32"/>
    </row>
    <row r="53" spans="2:9">
      <c r="B53" s="33"/>
      <c r="C53" s="33"/>
      <c r="D53" s="143"/>
      <c r="E53" s="33"/>
      <c r="F53" s="38"/>
      <c r="G53" s="33"/>
      <c r="H53" s="32"/>
      <c r="I53" s="32"/>
    </row>
    <row r="54" spans="2:9">
      <c r="B54" s="33"/>
      <c r="C54" s="33"/>
      <c r="D54" s="143"/>
      <c r="E54" s="33"/>
      <c r="F54" s="38"/>
      <c r="G54" s="33"/>
      <c r="H54" s="32"/>
      <c r="I54" s="32"/>
    </row>
    <row r="55" spans="2:9">
      <c r="B55" s="33"/>
      <c r="C55" s="33"/>
      <c r="D55" s="143"/>
      <c r="E55" s="33"/>
      <c r="F55" s="38"/>
      <c r="G55" s="33"/>
      <c r="H55" s="32"/>
      <c r="I55" s="32"/>
    </row>
    <row r="56" spans="2:9">
      <c r="B56" s="33"/>
      <c r="C56" s="33"/>
      <c r="D56" s="143"/>
      <c r="E56" s="33"/>
      <c r="F56" s="38"/>
      <c r="G56" s="33"/>
      <c r="H56" s="32"/>
      <c r="I56" s="32"/>
    </row>
    <row r="57" spans="2:9">
      <c r="B57" s="33"/>
      <c r="C57" s="33"/>
      <c r="D57" s="143"/>
      <c r="E57" s="33"/>
      <c r="F57" s="38"/>
      <c r="G57" s="33"/>
      <c r="H57" s="32"/>
      <c r="I57" s="32"/>
    </row>
    <row r="58" spans="2:9">
      <c r="B58" s="33"/>
      <c r="C58" s="33"/>
      <c r="D58" s="143"/>
      <c r="E58" s="33"/>
      <c r="F58" s="38"/>
      <c r="G58" s="33"/>
      <c r="H58" s="32"/>
      <c r="I58" s="32"/>
    </row>
    <row r="59" spans="2:9">
      <c r="B59" s="33"/>
      <c r="C59" s="33"/>
      <c r="D59" s="143"/>
      <c r="E59" s="33"/>
      <c r="F59" s="38"/>
      <c r="G59" s="33"/>
      <c r="H59" s="32"/>
      <c r="I59" s="32"/>
    </row>
    <row r="60" spans="2:9">
      <c r="B60" s="33"/>
      <c r="C60" s="33"/>
      <c r="D60" s="143"/>
      <c r="E60" s="33"/>
      <c r="F60" s="38"/>
      <c r="G60" s="33"/>
      <c r="H60" s="32"/>
      <c r="I60" s="32"/>
    </row>
    <row r="61" spans="2:9">
      <c r="B61" s="33"/>
      <c r="C61" s="33"/>
      <c r="D61" s="143"/>
      <c r="E61" s="33"/>
      <c r="F61" s="38"/>
      <c r="G61" s="33"/>
      <c r="H61" s="32"/>
      <c r="I61" s="32"/>
    </row>
    <row r="62" spans="2:9">
      <c r="B62" s="33"/>
      <c r="C62" s="33"/>
      <c r="D62" s="143"/>
      <c r="E62" s="33"/>
      <c r="F62" s="38"/>
      <c r="G62" s="33"/>
      <c r="H62" s="32"/>
      <c r="I62" s="32"/>
    </row>
    <row r="63" spans="2:9">
      <c r="B63" s="33"/>
      <c r="C63" s="33"/>
      <c r="D63" s="143"/>
      <c r="E63" s="33"/>
      <c r="F63" s="38"/>
      <c r="G63" s="33"/>
      <c r="H63" s="32"/>
      <c r="I63" s="32"/>
    </row>
    <row r="64" spans="2:9">
      <c r="B64" s="33"/>
      <c r="C64" s="33"/>
      <c r="D64" s="143"/>
      <c r="E64" s="33"/>
      <c r="F64" s="38"/>
      <c r="G64" s="33"/>
      <c r="H64" s="32"/>
      <c r="I64" s="32"/>
    </row>
    <row r="65" spans="2:9">
      <c r="B65" s="33"/>
      <c r="C65" s="33"/>
      <c r="D65" s="143"/>
      <c r="E65" s="33"/>
      <c r="F65" s="38"/>
      <c r="G65" s="33"/>
      <c r="H65" s="32"/>
      <c r="I65" s="32"/>
    </row>
    <row r="66" spans="2:9">
      <c r="B66" s="33"/>
      <c r="C66" s="33"/>
      <c r="D66" s="143"/>
      <c r="E66" s="33"/>
      <c r="F66" s="38"/>
      <c r="G66" s="33"/>
      <c r="H66" s="32"/>
      <c r="I66" s="32"/>
    </row>
    <row r="67" spans="2:9">
      <c r="B67" s="33"/>
      <c r="C67" s="33"/>
      <c r="D67" s="143"/>
      <c r="E67" s="33"/>
      <c r="F67" s="38"/>
      <c r="G67" s="33"/>
      <c r="H67" s="32"/>
      <c r="I67" s="32"/>
    </row>
    <row r="68" spans="2:9">
      <c r="B68" s="33"/>
      <c r="C68" s="33"/>
      <c r="D68" s="143"/>
      <c r="E68" s="33"/>
      <c r="F68" s="38"/>
      <c r="G68" s="33"/>
      <c r="H68" s="32"/>
      <c r="I68" s="32"/>
    </row>
    <row r="69" spans="2:9">
      <c r="B69" s="33"/>
      <c r="C69" s="33"/>
      <c r="D69" s="143"/>
      <c r="E69" s="33"/>
      <c r="F69" s="38"/>
      <c r="G69" s="33"/>
      <c r="H69" s="32"/>
      <c r="I69" s="32"/>
    </row>
    <row r="70" spans="2:9">
      <c r="B70" s="33"/>
      <c r="C70" s="33"/>
      <c r="D70" s="143"/>
      <c r="E70" s="33"/>
      <c r="F70" s="38"/>
      <c r="G70" s="33"/>
      <c r="H70" s="32"/>
      <c r="I70" s="32"/>
    </row>
    <row r="71" spans="2:9">
      <c r="B71" s="33"/>
      <c r="C71" s="33"/>
      <c r="D71" s="143"/>
      <c r="E71" s="33"/>
      <c r="F71" s="38"/>
      <c r="G71" s="33"/>
      <c r="H71" s="32"/>
      <c r="I71" s="32"/>
    </row>
    <row r="72" spans="2:9">
      <c r="B72" s="33"/>
      <c r="C72" s="33"/>
      <c r="D72" s="143"/>
      <c r="E72" s="33"/>
      <c r="F72" s="38"/>
      <c r="G72" s="33"/>
      <c r="H72" s="32"/>
      <c r="I72" s="32"/>
    </row>
    <row r="73" spans="2:9">
      <c r="B73" s="33"/>
      <c r="C73" s="33"/>
      <c r="D73" s="143"/>
      <c r="E73" s="33"/>
      <c r="F73" s="38"/>
      <c r="G73" s="33"/>
      <c r="H73" s="32"/>
      <c r="I73" s="32"/>
    </row>
    <row r="74" spans="2:9">
      <c r="B74" s="33"/>
      <c r="C74" s="33"/>
      <c r="D74" s="143"/>
      <c r="E74" s="33"/>
      <c r="F74" s="38"/>
      <c r="G74" s="33"/>
      <c r="H74" s="32"/>
      <c r="I74" s="32"/>
    </row>
    <row r="75" spans="2:9">
      <c r="B75" s="33"/>
      <c r="C75" s="33"/>
      <c r="D75" s="143"/>
      <c r="E75" s="33"/>
      <c r="F75" s="38"/>
      <c r="G75" s="33"/>
      <c r="H75" s="32"/>
      <c r="I75" s="32"/>
    </row>
    <row r="76" spans="2:9">
      <c r="B76" s="33"/>
      <c r="C76" s="33"/>
      <c r="D76" s="143"/>
      <c r="E76" s="33"/>
      <c r="F76" s="38"/>
      <c r="G76" s="33"/>
      <c r="H76" s="32"/>
      <c r="I76" s="32"/>
    </row>
    <row r="77" spans="2:9">
      <c r="B77" s="33"/>
      <c r="C77" s="33"/>
      <c r="D77" s="143"/>
      <c r="E77" s="33"/>
      <c r="F77" s="38"/>
      <c r="G77" s="33"/>
      <c r="H77" s="32"/>
      <c r="I77" s="32"/>
    </row>
    <row r="78" spans="2:9">
      <c r="B78" s="33"/>
      <c r="C78" s="33"/>
      <c r="D78" s="143"/>
      <c r="E78" s="33"/>
      <c r="F78" s="38"/>
      <c r="G78" s="33"/>
      <c r="H78" s="32"/>
      <c r="I78" s="32"/>
    </row>
    <row r="79" spans="2:9">
      <c r="B79" s="33"/>
      <c r="C79" s="33"/>
      <c r="D79" s="143"/>
      <c r="E79" s="33"/>
      <c r="F79" s="38"/>
      <c r="G79" s="33"/>
      <c r="H79" s="32"/>
      <c r="I79" s="32"/>
    </row>
    <row r="80" spans="2:9">
      <c r="B80" s="33"/>
      <c r="C80" s="33"/>
      <c r="D80" s="143"/>
      <c r="E80" s="33"/>
      <c r="F80" s="38"/>
      <c r="G80" s="33"/>
      <c r="H80" s="32"/>
      <c r="I80" s="32"/>
    </row>
    <row r="83" spans="2:6">
      <c r="B83" s="27"/>
      <c r="C83" s="27"/>
      <c r="D83" s="155"/>
      <c r="E83" s="26"/>
      <c r="F83" s="133"/>
    </row>
  </sheetData>
  <sortState xmlns:xlrd2="http://schemas.microsoft.com/office/spreadsheetml/2017/richdata2" ref="B13:G14">
    <sortCondition descending="1" ref="B13:B14"/>
  </sortState>
  <phoneticPr fontId="0" type="noConversion"/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DD40-4061-4DC7-A917-EE6C55EA7F00}">
  <sheetPr>
    <tabColor rgb="FFFF0000"/>
    <pageSetUpPr fitToPage="1"/>
  </sheetPr>
  <dimension ref="A1:P79"/>
  <sheetViews>
    <sheetView workbookViewId="0">
      <selection activeCell="A8" sqref="A8"/>
    </sheetView>
  </sheetViews>
  <sheetFormatPr defaultColWidth="9.109375" defaultRowHeight="13.8"/>
  <cols>
    <col min="1" max="1" width="5.5546875" style="14" bestFit="1" customWidth="1"/>
    <col min="2" max="2" width="6.21875" style="14" customWidth="1"/>
    <col min="3" max="3" width="10.6640625" style="17" bestFit="1" customWidth="1"/>
    <col min="4" max="4" width="11.6640625" style="146" customWidth="1"/>
    <col min="5" max="5" width="14.33203125" style="13" bestFit="1" customWidth="1"/>
    <col min="6" max="6" width="9.44140625" style="13" customWidth="1"/>
    <col min="7" max="7" width="13.21875" style="14" bestFit="1" customWidth="1"/>
    <col min="8" max="8" width="6.77734375" style="17" bestFit="1" customWidth="1"/>
    <col min="9" max="9" width="31" style="13" customWidth="1"/>
    <col min="10" max="10" width="9.109375" style="13"/>
    <col min="11" max="11" width="11.6640625" style="13" customWidth="1"/>
    <col min="12" max="12" width="14.33203125" style="13" customWidth="1"/>
    <col min="13" max="13" width="11.6640625" style="13" customWidth="1"/>
    <col min="14" max="14" width="14.6640625" style="13" customWidth="1"/>
    <col min="15" max="15" width="10.33203125" style="13" customWidth="1"/>
    <col min="16" max="16" width="23.88671875" style="13" customWidth="1"/>
    <col min="17" max="16384" width="9.109375" style="13"/>
  </cols>
  <sheetData>
    <row r="1" spans="1:13" s="35" customFormat="1" ht="18">
      <c r="A1" s="34"/>
      <c r="B1" s="43"/>
      <c r="C1" s="50"/>
      <c r="D1" s="138"/>
      <c r="E1" s="50"/>
      <c r="F1" s="50"/>
      <c r="G1" s="34"/>
      <c r="H1" s="34"/>
      <c r="I1" s="34"/>
      <c r="J1" s="34"/>
      <c r="K1" s="34"/>
      <c r="L1" s="34"/>
    </row>
    <row r="2" spans="1:13" s="35" customFormat="1" ht="18" customHeight="1">
      <c r="A2" s="34"/>
      <c r="B2" s="43" t="s">
        <v>0</v>
      </c>
      <c r="C2" s="50"/>
      <c r="D2" s="138"/>
      <c r="E2" s="50"/>
      <c r="F2" s="50"/>
      <c r="G2" s="34"/>
      <c r="H2" s="34"/>
      <c r="I2" s="34"/>
      <c r="J2" s="34"/>
      <c r="L2" s="34"/>
    </row>
    <row r="3" spans="1:13" s="35" customFormat="1" ht="17.25" customHeight="1">
      <c r="A3" s="34"/>
      <c r="D3" s="139"/>
      <c r="G3" s="34"/>
      <c r="H3" s="34"/>
      <c r="I3" s="34"/>
      <c r="J3" s="34"/>
      <c r="M3" s="34"/>
    </row>
    <row r="4" spans="1:13" s="35" customFormat="1" ht="15" customHeight="1">
      <c r="A4" s="34"/>
      <c r="D4" s="139"/>
      <c r="G4" s="3" t="s">
        <v>836</v>
      </c>
      <c r="I4" s="34"/>
      <c r="J4" s="34"/>
      <c r="M4" s="34"/>
    </row>
    <row r="5" spans="1:13" s="35" customFormat="1" ht="18">
      <c r="A5" s="34"/>
      <c r="B5" s="36"/>
      <c r="D5" s="139"/>
      <c r="G5" s="34"/>
      <c r="H5" s="34"/>
      <c r="I5" s="34"/>
      <c r="J5" s="34"/>
      <c r="K5" s="34"/>
      <c r="L5" s="34"/>
    </row>
    <row r="6" spans="1:13" ht="14.25" customHeight="1">
      <c r="A6" s="34"/>
      <c r="B6" s="43" t="s">
        <v>708</v>
      </c>
      <c r="C6" s="43" t="s">
        <v>768</v>
      </c>
      <c r="D6" s="140"/>
      <c r="E6" s="43"/>
      <c r="F6" s="172"/>
      <c r="G6" s="44"/>
      <c r="H6" s="34"/>
    </row>
    <row r="7" spans="1:13" s="9" customFormat="1" ht="18" customHeight="1" thickBot="1">
      <c r="A7" s="34"/>
      <c r="B7" s="34"/>
      <c r="C7" s="137"/>
      <c r="D7" s="141"/>
      <c r="E7" s="35"/>
      <c r="F7" s="35"/>
      <c r="G7" s="34"/>
      <c r="H7" s="36"/>
    </row>
    <row r="8" spans="1:13">
      <c r="A8" s="4" t="s">
        <v>5</v>
      </c>
      <c r="B8" s="63" t="s">
        <v>6</v>
      </c>
      <c r="C8" s="64" t="s">
        <v>7</v>
      </c>
      <c r="D8" s="142" t="s">
        <v>8</v>
      </c>
      <c r="E8" s="65" t="s">
        <v>9</v>
      </c>
      <c r="F8" s="66" t="s">
        <v>702</v>
      </c>
      <c r="G8" s="8" t="s">
        <v>12</v>
      </c>
      <c r="H8" s="142" t="s">
        <v>510</v>
      </c>
      <c r="I8" s="32"/>
    </row>
    <row r="9" spans="1:13">
      <c r="A9" s="68" t="s">
        <v>13</v>
      </c>
      <c r="B9" s="229" t="s">
        <v>705</v>
      </c>
      <c r="C9" s="230" t="s">
        <v>1069</v>
      </c>
      <c r="D9" s="228">
        <v>40844</v>
      </c>
      <c r="E9" s="225"/>
      <c r="F9" s="283">
        <v>7.6666666666666658E-4</v>
      </c>
      <c r="G9" s="227" t="s">
        <v>63</v>
      </c>
      <c r="H9" s="279" t="str">
        <f>IF(ISBLANK(F9),"",IF(F9&lt;=0.000659722222222222,"KSM",IF(F9&lt;=0.000694444444444444,"I A",IF(F9&lt;=0.000742361111111111,"II A",IF(F9&lt;=0.000811805555555556,"III A",IF(F9&lt;=0.00088125,"I JA",IF(F9&lt;=0.00093912037037037,"II JA",IF(F9&lt;=0.000973842592592593,"III JA"))))))))</f>
        <v>III A</v>
      </c>
    </row>
    <row r="10" spans="1:13">
      <c r="A10" s="68" t="s">
        <v>18</v>
      </c>
      <c r="B10" s="229" t="s">
        <v>839</v>
      </c>
      <c r="C10" s="230" t="s">
        <v>794</v>
      </c>
      <c r="D10" s="228">
        <v>41101</v>
      </c>
      <c r="E10" s="225" t="s">
        <v>815</v>
      </c>
      <c r="F10" s="283">
        <v>8.027777777777778E-4</v>
      </c>
      <c r="G10" s="227" t="s">
        <v>338</v>
      </c>
      <c r="H10" s="279" t="str">
        <f t="shared" ref="H10:H13" si="0">IF(ISBLANK(F10),"",IF(F10&lt;=0.000659722222222222,"KSM",IF(F10&lt;=0.000694444444444444,"I A",IF(F10&lt;=0.000742361111111111,"II A",IF(F10&lt;=0.000811805555555556,"III A",IF(F10&lt;=0.00088125,"I JA",IF(F10&lt;=0.00093912037037037,"II JA",IF(F10&lt;=0.000973842592592593,"III JA"))))))))</f>
        <v>III A</v>
      </c>
    </row>
    <row r="11" spans="1:13" ht="18" customHeight="1">
      <c r="A11" s="10" t="s">
        <v>26</v>
      </c>
      <c r="B11" s="234" t="s">
        <v>804</v>
      </c>
      <c r="C11" s="239" t="s">
        <v>763</v>
      </c>
      <c r="D11" s="228" t="s">
        <v>764</v>
      </c>
      <c r="E11" s="236" t="s">
        <v>803</v>
      </c>
      <c r="F11" s="283">
        <v>8.5324074074074067E-4</v>
      </c>
      <c r="G11" s="236" t="s">
        <v>347</v>
      </c>
      <c r="H11" s="279" t="str">
        <f t="shared" si="0"/>
        <v>I JA</v>
      </c>
    </row>
    <row r="12" spans="1:13">
      <c r="A12" s="68" t="s">
        <v>30</v>
      </c>
      <c r="B12" s="229" t="s">
        <v>343</v>
      </c>
      <c r="C12" s="230" t="s">
        <v>1015</v>
      </c>
      <c r="D12" s="228" t="s">
        <v>1016</v>
      </c>
      <c r="E12" s="236" t="s">
        <v>1002</v>
      </c>
      <c r="F12" s="283">
        <v>8.7037037037037042E-4</v>
      </c>
      <c r="G12" s="236" t="s">
        <v>238</v>
      </c>
      <c r="H12" s="279" t="str">
        <f t="shared" si="0"/>
        <v>I JA</v>
      </c>
    </row>
    <row r="13" spans="1:13">
      <c r="A13" s="68" t="s">
        <v>35</v>
      </c>
      <c r="B13" s="229" t="s">
        <v>863</v>
      </c>
      <c r="C13" s="230" t="s">
        <v>864</v>
      </c>
      <c r="D13" s="228" t="s">
        <v>865</v>
      </c>
      <c r="E13" s="225" t="s">
        <v>931</v>
      </c>
      <c r="F13" s="283">
        <v>9.5219907407407406E-4</v>
      </c>
      <c r="G13" s="227" t="s">
        <v>840</v>
      </c>
      <c r="H13" s="279" t="str">
        <f t="shared" si="0"/>
        <v>III JA</v>
      </c>
    </row>
    <row r="14" spans="1:13">
      <c r="A14" s="25"/>
      <c r="B14" s="42"/>
      <c r="C14" s="42"/>
      <c r="D14" s="141"/>
      <c r="E14" s="9"/>
      <c r="F14" s="25"/>
      <c r="G14" s="25"/>
      <c r="H14" s="32"/>
      <c r="I14" s="32"/>
    </row>
    <row r="15" spans="1:13">
      <c r="B15" s="33"/>
      <c r="C15" s="33"/>
      <c r="D15" s="143"/>
      <c r="E15" s="33"/>
      <c r="F15" s="38"/>
      <c r="G15" s="32"/>
      <c r="H15" s="32"/>
      <c r="I15" s="32"/>
    </row>
    <row r="16" spans="1:13">
      <c r="H16" s="32"/>
      <c r="I16" s="32"/>
    </row>
    <row r="17" spans="2:9">
      <c r="H17" s="32"/>
      <c r="I17" s="32"/>
    </row>
    <row r="18" spans="2:9">
      <c r="B18" s="33"/>
      <c r="C18" s="33"/>
      <c r="D18" s="143"/>
      <c r="E18" s="33"/>
      <c r="F18" s="38"/>
      <c r="G18" s="33"/>
      <c r="H18" s="32"/>
      <c r="I18" s="32"/>
    </row>
    <row r="19" spans="2:9">
      <c r="H19" s="32"/>
      <c r="I19" s="32"/>
    </row>
    <row r="20" spans="2:9">
      <c r="H20" s="32"/>
      <c r="I20" s="32"/>
    </row>
    <row r="21" spans="2:9">
      <c r="H21" s="32"/>
      <c r="I21" s="32"/>
    </row>
    <row r="22" spans="2:9">
      <c r="H22" s="32"/>
      <c r="I22" s="32"/>
    </row>
    <row r="23" spans="2:9">
      <c r="H23" s="32"/>
      <c r="I23" s="32"/>
    </row>
    <row r="24" spans="2:9">
      <c r="H24" s="32"/>
      <c r="I24" s="32"/>
    </row>
    <row r="25" spans="2:9">
      <c r="I25" s="32"/>
    </row>
    <row r="26" spans="2:9">
      <c r="H26" s="32"/>
      <c r="I26" s="32"/>
    </row>
    <row r="27" spans="2:9">
      <c r="H27" s="32"/>
      <c r="I27" s="32"/>
    </row>
    <row r="28" spans="2:9">
      <c r="H28" s="32"/>
      <c r="I28" s="32"/>
    </row>
    <row r="29" spans="2:9">
      <c r="H29" s="32"/>
      <c r="I29" s="32"/>
    </row>
    <row r="30" spans="2:9">
      <c r="H30" s="32"/>
      <c r="I30" s="32"/>
    </row>
    <row r="31" spans="2:9">
      <c r="H31" s="32"/>
      <c r="I31" s="32"/>
    </row>
    <row r="32" spans="2:9">
      <c r="H32" s="32"/>
      <c r="I32" s="32"/>
    </row>
    <row r="33" spans="2:9">
      <c r="H33" s="32"/>
      <c r="I33" s="32"/>
    </row>
    <row r="34" spans="2:9">
      <c r="H34" s="32"/>
      <c r="I34" s="32"/>
    </row>
    <row r="35" spans="2:9">
      <c r="B35" s="38"/>
      <c r="C35" s="39"/>
      <c r="D35" s="143"/>
      <c r="E35" s="33"/>
      <c r="F35" s="32"/>
      <c r="G35" s="38"/>
      <c r="H35" s="32"/>
      <c r="I35" s="32"/>
    </row>
    <row r="36" spans="2:9">
      <c r="B36" s="33"/>
      <c r="C36" s="33"/>
      <c r="D36" s="143"/>
      <c r="E36" s="33"/>
      <c r="F36" s="38"/>
      <c r="G36" s="33"/>
      <c r="H36" s="32"/>
      <c r="I36" s="32"/>
    </row>
    <row r="37" spans="2:9">
      <c r="B37" s="33"/>
      <c r="C37" s="33"/>
      <c r="D37" s="143"/>
      <c r="E37" s="33"/>
      <c r="F37" s="38"/>
      <c r="G37" s="33"/>
      <c r="H37" s="32"/>
      <c r="I37" s="32"/>
    </row>
    <row r="38" spans="2:9">
      <c r="B38" s="33"/>
      <c r="C38" s="33"/>
      <c r="D38" s="143"/>
      <c r="E38" s="33"/>
      <c r="F38" s="38"/>
      <c r="G38" s="33"/>
      <c r="H38" s="32"/>
      <c r="I38" s="32"/>
    </row>
    <row r="39" spans="2:9">
      <c r="B39" s="33"/>
      <c r="C39" s="33"/>
      <c r="D39" s="143"/>
      <c r="E39" s="33"/>
      <c r="F39" s="38"/>
      <c r="G39" s="33"/>
      <c r="H39" s="32"/>
      <c r="I39" s="32"/>
    </row>
    <row r="40" spans="2:9">
      <c r="B40" s="33"/>
      <c r="C40" s="33"/>
      <c r="D40" s="143"/>
      <c r="E40" s="33"/>
      <c r="F40" s="38"/>
      <c r="G40" s="33"/>
      <c r="H40" s="32"/>
      <c r="I40" s="32"/>
    </row>
    <row r="41" spans="2:9">
      <c r="B41" s="33"/>
      <c r="C41" s="33"/>
      <c r="D41" s="143"/>
      <c r="E41" s="33"/>
      <c r="F41" s="38"/>
      <c r="G41" s="33"/>
      <c r="H41" s="32"/>
      <c r="I41" s="32"/>
    </row>
    <row r="42" spans="2:9">
      <c r="B42" s="33"/>
      <c r="C42" s="33"/>
      <c r="D42" s="143"/>
      <c r="E42" s="33"/>
      <c r="F42" s="38"/>
      <c r="G42" s="33"/>
      <c r="H42" s="32"/>
      <c r="I42" s="32"/>
    </row>
    <row r="43" spans="2:9">
      <c r="B43" s="33"/>
      <c r="C43" s="33"/>
      <c r="D43" s="143"/>
      <c r="E43" s="33"/>
      <c r="F43" s="38"/>
      <c r="G43" s="33"/>
      <c r="H43" s="32"/>
      <c r="I43" s="32"/>
    </row>
    <row r="44" spans="2:9">
      <c r="B44" s="33"/>
      <c r="C44" s="33"/>
      <c r="D44" s="143"/>
      <c r="E44" s="33"/>
      <c r="F44" s="38"/>
      <c r="G44" s="33"/>
      <c r="H44" s="32"/>
      <c r="I44" s="32"/>
    </row>
    <row r="45" spans="2:9">
      <c r="B45" s="33"/>
      <c r="C45" s="33"/>
      <c r="D45" s="143"/>
      <c r="E45" s="33"/>
      <c r="F45" s="38"/>
      <c r="G45" s="33"/>
      <c r="H45" s="32"/>
      <c r="I45" s="32"/>
    </row>
    <row r="46" spans="2:9">
      <c r="B46" s="33"/>
      <c r="C46" s="33"/>
      <c r="D46" s="143"/>
      <c r="E46" s="33"/>
      <c r="F46" s="38"/>
      <c r="G46" s="33"/>
      <c r="H46" s="32"/>
      <c r="I46" s="32"/>
    </row>
    <row r="47" spans="2:9">
      <c r="B47" s="33"/>
      <c r="C47" s="33"/>
      <c r="D47" s="143"/>
      <c r="E47" s="33"/>
      <c r="F47" s="38"/>
      <c r="G47" s="33"/>
      <c r="H47" s="32"/>
      <c r="I47" s="32"/>
    </row>
    <row r="48" spans="2:9">
      <c r="B48" s="33"/>
      <c r="C48" s="33"/>
      <c r="D48" s="143"/>
      <c r="E48" s="33"/>
      <c r="F48" s="38"/>
      <c r="G48" s="33"/>
      <c r="H48" s="32"/>
      <c r="I48" s="32"/>
    </row>
    <row r="49" spans="2:9">
      <c r="B49" s="33"/>
      <c r="C49" s="33"/>
      <c r="D49" s="143"/>
      <c r="E49" s="33"/>
      <c r="F49" s="38"/>
      <c r="G49" s="33"/>
      <c r="H49" s="32"/>
      <c r="I49" s="32"/>
    </row>
    <row r="50" spans="2:9">
      <c r="B50" s="33"/>
      <c r="C50" s="33"/>
      <c r="D50" s="143"/>
      <c r="E50" s="33"/>
      <c r="F50" s="38"/>
      <c r="G50" s="33"/>
      <c r="H50" s="32"/>
      <c r="I50" s="32"/>
    </row>
    <row r="51" spans="2:9">
      <c r="B51" s="33"/>
      <c r="C51" s="33"/>
      <c r="D51" s="143"/>
      <c r="E51" s="33"/>
      <c r="F51" s="38"/>
      <c r="G51" s="33"/>
      <c r="H51" s="32"/>
      <c r="I51" s="32"/>
    </row>
    <row r="52" spans="2:9">
      <c r="B52" s="33"/>
      <c r="C52" s="33"/>
      <c r="D52" s="143"/>
      <c r="E52" s="33"/>
      <c r="F52" s="38"/>
      <c r="G52" s="33"/>
      <c r="H52" s="32"/>
      <c r="I52" s="32"/>
    </row>
    <row r="53" spans="2:9">
      <c r="B53" s="33"/>
      <c r="C53" s="33"/>
      <c r="D53" s="143"/>
      <c r="E53" s="33"/>
      <c r="F53" s="38"/>
      <c r="G53" s="33"/>
      <c r="H53" s="32"/>
      <c r="I53" s="32"/>
    </row>
    <row r="54" spans="2:9">
      <c r="B54" s="33"/>
      <c r="C54" s="33"/>
      <c r="D54" s="143"/>
      <c r="E54" s="33"/>
      <c r="F54" s="38"/>
      <c r="G54" s="33"/>
      <c r="H54" s="32"/>
      <c r="I54" s="32"/>
    </row>
    <row r="55" spans="2:9">
      <c r="B55" s="33"/>
      <c r="C55" s="33"/>
      <c r="D55" s="143"/>
      <c r="E55" s="33"/>
      <c r="F55" s="38"/>
      <c r="G55" s="33"/>
      <c r="H55" s="32"/>
      <c r="I55" s="32"/>
    </row>
    <row r="56" spans="2:9">
      <c r="B56" s="33"/>
      <c r="C56" s="33"/>
      <c r="D56" s="143"/>
      <c r="E56" s="33"/>
      <c r="F56" s="38"/>
      <c r="G56" s="33"/>
      <c r="H56" s="32"/>
      <c r="I56" s="32"/>
    </row>
    <row r="57" spans="2:9">
      <c r="B57" s="33"/>
      <c r="C57" s="33"/>
      <c r="D57" s="143"/>
      <c r="E57" s="33"/>
      <c r="F57" s="38"/>
      <c r="G57" s="33"/>
      <c r="H57" s="32"/>
      <c r="I57" s="32"/>
    </row>
    <row r="58" spans="2:9">
      <c r="B58" s="33"/>
      <c r="C58" s="33"/>
      <c r="D58" s="143"/>
      <c r="E58" s="33"/>
      <c r="F58" s="38"/>
      <c r="G58" s="33"/>
      <c r="H58" s="32"/>
      <c r="I58" s="32"/>
    </row>
    <row r="59" spans="2:9">
      <c r="B59" s="33"/>
      <c r="C59" s="33"/>
      <c r="D59" s="143"/>
      <c r="E59" s="33"/>
      <c r="F59" s="38"/>
      <c r="G59" s="33"/>
      <c r="H59" s="32"/>
      <c r="I59" s="32"/>
    </row>
    <row r="60" spans="2:9">
      <c r="B60" s="33"/>
      <c r="C60" s="33"/>
      <c r="D60" s="143"/>
      <c r="E60" s="33"/>
      <c r="F60" s="38"/>
      <c r="G60" s="33"/>
      <c r="H60" s="32"/>
      <c r="I60" s="32"/>
    </row>
    <row r="61" spans="2:9">
      <c r="B61" s="33"/>
      <c r="C61" s="33"/>
      <c r="D61" s="143"/>
      <c r="E61" s="33"/>
      <c r="F61" s="38"/>
      <c r="G61" s="33"/>
      <c r="H61" s="32"/>
      <c r="I61" s="32"/>
    </row>
    <row r="62" spans="2:9">
      <c r="B62" s="33"/>
      <c r="C62" s="33"/>
      <c r="D62" s="143"/>
      <c r="E62" s="33"/>
      <c r="F62" s="38"/>
      <c r="G62" s="33"/>
      <c r="H62" s="32"/>
      <c r="I62" s="32"/>
    </row>
    <row r="63" spans="2:9">
      <c r="B63" s="33"/>
      <c r="C63" s="33"/>
      <c r="D63" s="143"/>
      <c r="E63" s="33"/>
      <c r="F63" s="38"/>
      <c r="G63" s="33"/>
      <c r="H63" s="32"/>
      <c r="I63" s="32"/>
    </row>
    <row r="64" spans="2:9">
      <c r="B64" s="33"/>
      <c r="C64" s="33"/>
      <c r="D64" s="143"/>
      <c r="E64" s="33"/>
      <c r="F64" s="38"/>
      <c r="G64" s="33"/>
      <c r="H64" s="32"/>
      <c r="I64" s="32"/>
    </row>
    <row r="65" spans="2:16">
      <c r="B65" s="33"/>
      <c r="C65" s="33"/>
      <c r="D65" s="143"/>
      <c r="E65" s="33"/>
      <c r="F65" s="38"/>
      <c r="G65" s="33"/>
      <c r="H65" s="32"/>
      <c r="I65" s="32"/>
    </row>
    <row r="66" spans="2:16">
      <c r="B66" s="33"/>
      <c r="C66" s="33"/>
      <c r="D66" s="143"/>
      <c r="E66" s="33"/>
      <c r="F66" s="38"/>
      <c r="G66" s="33"/>
      <c r="H66" s="32"/>
      <c r="I66" s="32"/>
    </row>
    <row r="67" spans="2:16">
      <c r="B67" s="33"/>
      <c r="C67" s="33"/>
      <c r="D67" s="143"/>
      <c r="E67" s="33"/>
      <c r="F67" s="38"/>
      <c r="G67" s="33"/>
      <c r="H67" s="32"/>
      <c r="I67" s="32"/>
    </row>
    <row r="68" spans="2:16">
      <c r="B68" s="33"/>
      <c r="C68" s="33"/>
      <c r="D68" s="143"/>
      <c r="E68" s="33"/>
      <c r="F68" s="38"/>
      <c r="G68" s="33"/>
      <c r="H68" s="32"/>
      <c r="I68" s="32"/>
    </row>
    <row r="69" spans="2:16">
      <c r="B69" s="33"/>
      <c r="C69" s="33"/>
      <c r="D69" s="143"/>
      <c r="E69" s="33"/>
      <c r="F69" s="38"/>
      <c r="G69" s="33"/>
      <c r="H69" s="32"/>
      <c r="I69" s="32"/>
    </row>
    <row r="70" spans="2:16">
      <c r="B70" s="33"/>
      <c r="C70" s="33"/>
      <c r="D70" s="143"/>
      <c r="E70" s="33"/>
      <c r="F70" s="38"/>
      <c r="G70" s="33"/>
      <c r="H70" s="32"/>
      <c r="I70" s="32"/>
    </row>
    <row r="71" spans="2:16">
      <c r="B71" s="33"/>
      <c r="C71" s="33"/>
      <c r="D71" s="143"/>
      <c r="E71" s="33"/>
      <c r="F71" s="38"/>
      <c r="G71" s="33"/>
      <c r="H71" s="32"/>
      <c r="I71" s="32"/>
    </row>
    <row r="72" spans="2:16">
      <c r="B72" s="33"/>
      <c r="C72" s="33"/>
      <c r="D72" s="143"/>
      <c r="E72" s="33"/>
      <c r="F72" s="38"/>
      <c r="G72" s="33"/>
      <c r="H72" s="32"/>
      <c r="I72" s="32"/>
    </row>
    <row r="73" spans="2:16">
      <c r="B73" s="33"/>
      <c r="C73" s="33"/>
      <c r="D73" s="143"/>
      <c r="E73" s="33"/>
      <c r="F73" s="38"/>
      <c r="G73" s="33"/>
      <c r="H73" s="32"/>
      <c r="I73" s="32"/>
    </row>
    <row r="74" spans="2:16">
      <c r="B74" s="33"/>
      <c r="C74" s="33"/>
      <c r="D74" s="143"/>
      <c r="E74" s="33"/>
      <c r="F74" s="38"/>
      <c r="G74" s="33"/>
      <c r="H74" s="32"/>
      <c r="I74" s="32"/>
    </row>
    <row r="75" spans="2:16">
      <c r="B75" s="33"/>
      <c r="C75" s="33"/>
      <c r="D75" s="143"/>
      <c r="E75" s="33"/>
      <c r="F75" s="38"/>
      <c r="G75" s="33"/>
      <c r="H75" s="32"/>
      <c r="I75" s="32"/>
    </row>
    <row r="76" spans="2:16">
      <c r="B76" s="33"/>
      <c r="C76" s="33"/>
      <c r="D76" s="143"/>
      <c r="E76" s="33"/>
      <c r="F76" s="38"/>
      <c r="G76" s="33"/>
      <c r="H76" s="32"/>
      <c r="I76" s="32"/>
    </row>
    <row r="79" spans="2:16" s="14" customFormat="1">
      <c r="B79" s="27"/>
      <c r="C79" s="27"/>
      <c r="D79" s="155"/>
      <c r="E79" s="26"/>
      <c r="F79" s="133"/>
      <c r="H79" s="17"/>
      <c r="I79" s="13"/>
      <c r="J79" s="13"/>
      <c r="K79" s="13"/>
      <c r="L79" s="13"/>
      <c r="M79" s="13"/>
      <c r="N79" s="13"/>
      <c r="O79" s="13"/>
      <c r="P79" s="13"/>
    </row>
  </sheetData>
  <sortState xmlns:xlrd2="http://schemas.microsoft.com/office/spreadsheetml/2017/richdata2" ref="A9:P13">
    <sortCondition ref="F9:F13"/>
  </sortState>
  <pageMargins left="0.55118110236220474" right="0.19685039370078741" top="0.59055118110236227" bottom="0.19685039370078741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8">
    <tabColor rgb="FF0070C0"/>
  </sheetPr>
  <dimension ref="A1:P59"/>
  <sheetViews>
    <sheetView workbookViewId="0">
      <selection activeCell="H18" sqref="H18"/>
    </sheetView>
  </sheetViews>
  <sheetFormatPr defaultColWidth="9.109375" defaultRowHeight="13.8"/>
  <cols>
    <col min="1" max="1" width="5.5546875" style="14" bestFit="1" customWidth="1"/>
    <col min="2" max="2" width="10.44140625" style="14" customWidth="1"/>
    <col min="3" max="3" width="12.109375" style="17" customWidth="1"/>
    <col min="4" max="4" width="14.6640625" style="146" customWidth="1"/>
    <col min="5" max="5" width="14" style="13" customWidth="1"/>
    <col min="6" max="6" width="9.6640625" style="13" customWidth="1"/>
    <col min="7" max="7" width="17" style="14" customWidth="1"/>
    <col min="8" max="8" width="28" style="17" customWidth="1"/>
    <col min="9" max="9" width="31" style="13" customWidth="1"/>
    <col min="10" max="10" width="14.88671875" style="13" customWidth="1"/>
    <col min="11" max="11" width="12.5546875" style="13" customWidth="1"/>
    <col min="12" max="12" width="15.5546875" style="13" customWidth="1"/>
    <col min="13" max="13" width="14.33203125" style="13" customWidth="1"/>
    <col min="14" max="14" width="13.109375" style="13" customWidth="1"/>
    <col min="15" max="15" width="9.109375" style="13"/>
    <col min="16" max="16" width="11.33203125" style="13" customWidth="1"/>
    <col min="17" max="17" width="16.6640625" style="13" customWidth="1"/>
    <col min="18" max="16384" width="9.109375" style="13"/>
  </cols>
  <sheetData>
    <row r="1" spans="1:16" s="35" customFormat="1" ht="14.25" customHeight="1">
      <c r="A1" s="34"/>
      <c r="B1" s="43" t="s">
        <v>0</v>
      </c>
      <c r="C1" s="50"/>
      <c r="D1" s="138"/>
      <c r="E1" s="50"/>
      <c r="F1" s="50"/>
      <c r="G1" s="34"/>
      <c r="H1" s="34"/>
      <c r="I1" s="34"/>
      <c r="J1" s="34"/>
      <c r="L1" s="34"/>
    </row>
    <row r="2" spans="1:16" s="35" customFormat="1" ht="17.25" customHeight="1">
      <c r="A2" s="34"/>
      <c r="D2" s="139"/>
      <c r="G2" s="34"/>
      <c r="H2" s="40"/>
      <c r="I2" s="34"/>
      <c r="J2" s="34"/>
      <c r="M2" s="34"/>
    </row>
    <row r="3" spans="1:16" s="35" customFormat="1" ht="15" customHeight="1">
      <c r="A3" s="34"/>
      <c r="D3" s="139"/>
      <c r="E3" s="40"/>
      <c r="F3" s="36"/>
      <c r="G3" s="3" t="s">
        <v>836</v>
      </c>
      <c r="H3" s="40"/>
      <c r="I3" s="34"/>
      <c r="J3" s="34"/>
      <c r="M3" s="34"/>
    </row>
    <row r="4" spans="1:16" s="35" customFormat="1" ht="18">
      <c r="A4" s="34"/>
      <c r="B4" s="36"/>
      <c r="D4" s="139"/>
      <c r="G4" s="34"/>
      <c r="H4" s="34"/>
      <c r="I4" s="34"/>
      <c r="J4" s="34"/>
      <c r="K4" s="34"/>
      <c r="L4" s="34"/>
    </row>
    <row r="5" spans="1:16" ht="14.25" customHeight="1">
      <c r="A5" s="34"/>
      <c r="B5" s="43" t="s">
        <v>708</v>
      </c>
      <c r="C5" s="43" t="s">
        <v>769</v>
      </c>
      <c r="D5" s="140"/>
      <c r="E5" s="43"/>
      <c r="F5" s="172"/>
      <c r="G5" s="44"/>
    </row>
    <row r="6" spans="1:16" s="9" customFormat="1" ht="18" customHeight="1" thickBot="1">
      <c r="A6" s="34"/>
      <c r="B6" s="34"/>
      <c r="C6" s="137" t="s">
        <v>13</v>
      </c>
      <c r="D6" s="141" t="s">
        <v>765</v>
      </c>
      <c r="E6" s="35"/>
      <c r="F6" s="35"/>
      <c r="G6" s="34"/>
      <c r="H6" s="24"/>
    </row>
    <row r="7" spans="1:16">
      <c r="A7" s="62" t="s">
        <v>327</v>
      </c>
      <c r="B7" s="63" t="s">
        <v>6</v>
      </c>
      <c r="C7" s="64" t="s">
        <v>7</v>
      </c>
      <c r="D7" s="142" t="s">
        <v>8</v>
      </c>
      <c r="E7" s="65" t="s">
        <v>9</v>
      </c>
      <c r="F7" s="66" t="s">
        <v>702</v>
      </c>
      <c r="G7" s="67" t="s">
        <v>12</v>
      </c>
      <c r="H7" s="32"/>
      <c r="I7" s="32"/>
    </row>
    <row r="8" spans="1:16" ht="15.6">
      <c r="A8" s="68" t="s">
        <v>13</v>
      </c>
      <c r="B8" s="229"/>
      <c r="C8" s="230"/>
      <c r="D8" s="228"/>
      <c r="E8" s="225"/>
      <c r="F8" s="111"/>
      <c r="G8" s="176"/>
    </row>
    <row r="9" spans="1:16" ht="15.6">
      <c r="A9" s="68" t="s">
        <v>18</v>
      </c>
      <c r="B9" s="229" t="s">
        <v>873</v>
      </c>
      <c r="C9" s="230" t="s">
        <v>874</v>
      </c>
      <c r="D9" s="228">
        <v>41261</v>
      </c>
      <c r="E9" s="225" t="s">
        <v>870</v>
      </c>
      <c r="F9" s="111" t="s">
        <v>1072</v>
      </c>
      <c r="G9" s="176" t="s">
        <v>871</v>
      </c>
    </row>
    <row r="10" spans="1:16" ht="15.6">
      <c r="A10" s="68" t="s">
        <v>26</v>
      </c>
      <c r="B10" s="234" t="s">
        <v>721</v>
      </c>
      <c r="C10" s="235" t="s">
        <v>812</v>
      </c>
      <c r="D10" s="228" t="s">
        <v>813</v>
      </c>
      <c r="E10" s="236" t="s">
        <v>803</v>
      </c>
      <c r="F10" s="111" t="s">
        <v>1071</v>
      </c>
      <c r="G10" s="176" t="s">
        <v>714</v>
      </c>
      <c r="I10" s="32"/>
    </row>
    <row r="11" spans="1:16">
      <c r="A11" s="68" t="s">
        <v>30</v>
      </c>
      <c r="B11" s="10"/>
      <c r="C11" s="22"/>
      <c r="D11" s="250"/>
      <c r="E11" s="18"/>
      <c r="F11" s="18"/>
      <c r="G11" s="10"/>
      <c r="H11" s="32"/>
      <c r="O11" s="107"/>
      <c r="P11" s="108"/>
    </row>
    <row r="12" spans="1:16" s="9" customFormat="1" ht="18" customHeight="1">
      <c r="A12" s="34"/>
      <c r="B12" s="34"/>
      <c r="C12" s="137" t="s">
        <v>18</v>
      </c>
      <c r="D12" s="141" t="s">
        <v>765</v>
      </c>
      <c r="E12" s="35"/>
      <c r="F12" s="34"/>
      <c r="G12" s="34"/>
      <c r="H12" s="24"/>
    </row>
    <row r="13" spans="1:16" ht="15.6">
      <c r="A13" s="68" t="s">
        <v>13</v>
      </c>
      <c r="B13" s="229"/>
      <c r="C13" s="230"/>
      <c r="D13" s="228"/>
      <c r="E13" s="225"/>
      <c r="F13" s="111"/>
      <c r="G13" s="176"/>
    </row>
    <row r="14" spans="1:16" ht="15.6">
      <c r="A14" s="68" t="s">
        <v>18</v>
      </c>
      <c r="B14" s="234" t="s">
        <v>809</v>
      </c>
      <c r="C14" s="235" t="s">
        <v>810</v>
      </c>
      <c r="D14" s="228" t="s">
        <v>811</v>
      </c>
      <c r="E14" s="236" t="s">
        <v>803</v>
      </c>
      <c r="F14" s="111" t="s">
        <v>1076</v>
      </c>
      <c r="G14" s="176" t="s">
        <v>714</v>
      </c>
    </row>
    <row r="15" spans="1:16" ht="15.6">
      <c r="A15" s="68" t="s">
        <v>26</v>
      </c>
      <c r="B15" s="229" t="s">
        <v>734</v>
      </c>
      <c r="C15" s="230" t="s">
        <v>751</v>
      </c>
      <c r="D15" s="228">
        <v>40917</v>
      </c>
      <c r="E15" s="225" t="s">
        <v>815</v>
      </c>
      <c r="F15" s="111" t="s">
        <v>1074</v>
      </c>
      <c r="G15" s="176" t="s">
        <v>338</v>
      </c>
      <c r="I15" s="32"/>
    </row>
    <row r="16" spans="1:16" ht="15.6">
      <c r="A16" s="68" t="s">
        <v>30</v>
      </c>
      <c r="B16" s="229" t="s">
        <v>798</v>
      </c>
      <c r="C16" s="230" t="s">
        <v>799</v>
      </c>
      <c r="D16" s="228">
        <v>40836</v>
      </c>
      <c r="E16" s="225" t="s">
        <v>815</v>
      </c>
      <c r="F16" s="111" t="s">
        <v>1075</v>
      </c>
      <c r="G16" s="176" t="s">
        <v>63</v>
      </c>
      <c r="H16" s="32"/>
      <c r="O16" s="107"/>
      <c r="P16" s="108"/>
    </row>
    <row r="17" spans="2:9">
      <c r="B17" s="33"/>
      <c r="C17" s="33"/>
      <c r="D17" s="143"/>
      <c r="E17" s="33"/>
      <c r="F17" s="38"/>
      <c r="G17" s="33"/>
      <c r="H17" s="32"/>
      <c r="I17" s="32"/>
    </row>
    <row r="18" spans="2:9">
      <c r="H18" s="32"/>
      <c r="I18" s="32"/>
    </row>
    <row r="19" spans="2:9">
      <c r="B19" s="33"/>
      <c r="C19" s="33"/>
      <c r="D19" s="143"/>
      <c r="E19" s="33"/>
      <c r="F19" s="38"/>
      <c r="G19" s="33"/>
      <c r="H19" s="32"/>
      <c r="I19" s="32"/>
    </row>
    <row r="20" spans="2:9">
      <c r="B20" s="33"/>
      <c r="C20" s="33"/>
      <c r="D20" s="143"/>
      <c r="E20" s="33"/>
      <c r="F20" s="38"/>
      <c r="G20" s="33"/>
      <c r="H20" s="32"/>
      <c r="I20" s="32"/>
    </row>
    <row r="21" spans="2:9">
      <c r="B21" s="33"/>
      <c r="C21" s="33"/>
      <c r="D21" s="143"/>
      <c r="E21" s="33"/>
      <c r="F21" s="38"/>
      <c r="G21" s="33"/>
      <c r="H21" s="32"/>
      <c r="I21" s="32"/>
    </row>
    <row r="22" spans="2:9">
      <c r="B22" s="33"/>
      <c r="C22" s="33"/>
      <c r="D22" s="143"/>
      <c r="E22" s="33"/>
      <c r="F22" s="38"/>
      <c r="G22" s="33"/>
      <c r="H22" s="32"/>
      <c r="I22" s="32"/>
    </row>
    <row r="23" spans="2:9">
      <c r="B23" s="33"/>
      <c r="C23" s="33"/>
      <c r="D23" s="143"/>
      <c r="E23" s="33"/>
      <c r="F23" s="38"/>
      <c r="G23" s="33"/>
      <c r="H23" s="32"/>
      <c r="I23" s="32"/>
    </row>
    <row r="24" spans="2:9">
      <c r="B24" s="33"/>
      <c r="C24" s="33"/>
      <c r="D24" s="143"/>
      <c r="E24" s="33"/>
      <c r="F24" s="38"/>
      <c r="G24" s="33"/>
      <c r="H24" s="32"/>
      <c r="I24" s="32"/>
    </row>
    <row r="25" spans="2:9">
      <c r="B25" s="33"/>
      <c r="C25" s="33"/>
      <c r="D25" s="143"/>
      <c r="E25" s="33"/>
      <c r="F25" s="38"/>
      <c r="G25" s="33"/>
      <c r="H25" s="32"/>
      <c r="I25" s="32"/>
    </row>
    <row r="26" spans="2:9">
      <c r="B26" s="33"/>
      <c r="C26" s="33"/>
      <c r="D26" s="143"/>
      <c r="E26" s="33"/>
      <c r="F26" s="38"/>
      <c r="G26" s="33"/>
      <c r="H26" s="32"/>
      <c r="I26" s="32"/>
    </row>
    <row r="27" spans="2:9">
      <c r="B27" s="33"/>
      <c r="C27" s="33"/>
      <c r="D27" s="143"/>
      <c r="E27" s="33"/>
      <c r="F27" s="38"/>
      <c r="G27" s="33"/>
      <c r="H27" s="32"/>
      <c r="I27" s="32"/>
    </row>
    <row r="28" spans="2:9">
      <c r="B28" s="33"/>
      <c r="C28" s="33"/>
      <c r="D28" s="143"/>
      <c r="E28" s="33"/>
      <c r="F28" s="38"/>
      <c r="G28" s="33"/>
      <c r="H28" s="32"/>
      <c r="I28" s="32"/>
    </row>
    <row r="29" spans="2:9">
      <c r="B29" s="33"/>
      <c r="C29" s="33"/>
      <c r="D29" s="143"/>
      <c r="E29" s="33"/>
      <c r="F29" s="38"/>
      <c r="G29" s="33"/>
      <c r="H29" s="32"/>
      <c r="I29" s="32"/>
    </row>
    <row r="30" spans="2:9">
      <c r="B30" s="33"/>
      <c r="C30" s="33"/>
      <c r="D30" s="143"/>
      <c r="E30" s="33"/>
      <c r="F30" s="38"/>
      <c r="G30" s="33"/>
      <c r="H30" s="32"/>
      <c r="I30" s="32"/>
    </row>
    <row r="31" spans="2:9">
      <c r="B31" s="33"/>
      <c r="C31" s="33"/>
      <c r="D31" s="143"/>
      <c r="E31" s="33"/>
      <c r="F31" s="38"/>
      <c r="G31" s="33"/>
      <c r="H31" s="32"/>
      <c r="I31" s="32"/>
    </row>
    <row r="32" spans="2:9">
      <c r="B32" s="33"/>
      <c r="C32" s="33"/>
      <c r="D32" s="143"/>
      <c r="E32" s="33"/>
      <c r="F32" s="38"/>
      <c r="G32" s="33"/>
      <c r="H32" s="32"/>
      <c r="I32" s="32"/>
    </row>
    <row r="33" spans="2:9">
      <c r="B33" s="33"/>
      <c r="C33" s="33"/>
      <c r="D33" s="143"/>
      <c r="E33" s="33"/>
      <c r="F33" s="38"/>
      <c r="G33" s="33"/>
      <c r="H33" s="32"/>
      <c r="I33" s="32"/>
    </row>
    <row r="34" spans="2:9">
      <c r="B34" s="33"/>
      <c r="C34" s="33"/>
      <c r="D34" s="143"/>
      <c r="E34" s="33"/>
      <c r="F34" s="38"/>
      <c r="G34" s="33"/>
      <c r="H34" s="32"/>
      <c r="I34" s="32"/>
    </row>
    <row r="35" spans="2:9">
      <c r="B35" s="33"/>
      <c r="C35" s="33"/>
      <c r="D35" s="143"/>
      <c r="E35" s="33"/>
      <c r="F35" s="38"/>
      <c r="G35" s="33"/>
      <c r="H35" s="32"/>
      <c r="I35" s="32"/>
    </row>
    <row r="36" spans="2:9">
      <c r="B36" s="33"/>
      <c r="C36" s="33"/>
      <c r="D36" s="143"/>
      <c r="E36" s="33"/>
      <c r="F36" s="38"/>
      <c r="G36" s="33"/>
      <c r="H36" s="32"/>
      <c r="I36" s="32"/>
    </row>
    <row r="37" spans="2:9">
      <c r="B37" s="33"/>
      <c r="C37" s="33"/>
      <c r="D37" s="143"/>
      <c r="E37" s="33"/>
      <c r="F37" s="38"/>
      <c r="G37" s="33"/>
      <c r="H37" s="32"/>
      <c r="I37" s="32"/>
    </row>
    <row r="38" spans="2:9">
      <c r="B38" s="33"/>
      <c r="C38" s="33"/>
      <c r="D38" s="143"/>
      <c r="E38" s="33"/>
      <c r="F38" s="38"/>
      <c r="G38" s="33"/>
      <c r="H38" s="32"/>
      <c r="I38" s="32"/>
    </row>
    <row r="39" spans="2:9">
      <c r="B39" s="33"/>
      <c r="C39" s="33"/>
      <c r="D39" s="143"/>
      <c r="E39" s="33"/>
      <c r="F39" s="38"/>
      <c r="G39" s="33"/>
      <c r="H39" s="32"/>
      <c r="I39" s="32"/>
    </row>
    <row r="40" spans="2:9">
      <c r="B40" s="33"/>
      <c r="C40" s="33"/>
      <c r="D40" s="143"/>
      <c r="E40" s="33"/>
      <c r="F40" s="38"/>
      <c r="G40" s="33"/>
      <c r="H40" s="32"/>
      <c r="I40" s="32"/>
    </row>
    <row r="41" spans="2:9">
      <c r="B41" s="33"/>
      <c r="C41" s="33"/>
      <c r="D41" s="143"/>
      <c r="E41" s="33"/>
      <c r="F41" s="38"/>
      <c r="G41" s="33"/>
      <c r="H41" s="32"/>
      <c r="I41" s="32"/>
    </row>
    <row r="42" spans="2:9">
      <c r="B42" s="33"/>
      <c r="C42" s="33"/>
      <c r="D42" s="143"/>
      <c r="E42" s="33"/>
      <c r="F42" s="38"/>
      <c r="G42" s="33"/>
      <c r="H42" s="32"/>
      <c r="I42" s="32"/>
    </row>
    <row r="43" spans="2:9">
      <c r="B43" s="33"/>
      <c r="C43" s="33"/>
      <c r="D43" s="143"/>
      <c r="E43" s="33"/>
      <c r="F43" s="38"/>
      <c r="G43" s="33"/>
      <c r="H43" s="32"/>
      <c r="I43" s="32"/>
    </row>
    <row r="44" spans="2:9">
      <c r="B44" s="33"/>
      <c r="C44" s="33"/>
      <c r="D44" s="143"/>
      <c r="E44" s="33"/>
      <c r="F44" s="38"/>
      <c r="G44" s="33"/>
      <c r="H44" s="32"/>
      <c r="I44" s="32"/>
    </row>
    <row r="45" spans="2:9">
      <c r="B45" s="33"/>
      <c r="C45" s="33"/>
      <c r="D45" s="143"/>
      <c r="E45" s="33"/>
      <c r="F45" s="38"/>
      <c r="G45" s="33"/>
      <c r="H45" s="32"/>
      <c r="I45" s="32"/>
    </row>
    <row r="46" spans="2:9">
      <c r="B46" s="33"/>
      <c r="C46" s="33"/>
      <c r="D46" s="143"/>
      <c r="E46" s="33"/>
      <c r="F46" s="38"/>
      <c r="G46" s="33"/>
      <c r="H46" s="32"/>
      <c r="I46" s="32"/>
    </row>
    <row r="47" spans="2:9">
      <c r="B47" s="33"/>
      <c r="C47" s="33"/>
      <c r="D47" s="143"/>
      <c r="E47" s="33"/>
      <c r="F47" s="38"/>
      <c r="G47" s="33"/>
      <c r="H47" s="32"/>
      <c r="I47" s="32"/>
    </row>
    <row r="48" spans="2:9">
      <c r="B48" s="33"/>
      <c r="C48" s="33"/>
      <c r="D48" s="143"/>
      <c r="E48" s="33"/>
      <c r="F48" s="38"/>
      <c r="G48" s="33"/>
      <c r="H48" s="32"/>
      <c r="I48" s="32"/>
    </row>
    <row r="49" spans="2:9">
      <c r="B49" s="33"/>
      <c r="C49" s="33"/>
      <c r="D49" s="143"/>
      <c r="E49" s="33"/>
      <c r="F49" s="38"/>
      <c r="G49" s="33"/>
      <c r="H49" s="32"/>
      <c r="I49" s="32"/>
    </row>
    <row r="50" spans="2:9">
      <c r="B50" s="33"/>
      <c r="C50" s="33"/>
      <c r="D50" s="143"/>
      <c r="E50" s="33"/>
      <c r="F50" s="38"/>
      <c r="G50" s="33"/>
      <c r="H50" s="32"/>
      <c r="I50" s="32"/>
    </row>
    <row r="51" spans="2:9">
      <c r="B51" s="33"/>
      <c r="C51" s="33"/>
      <c r="D51" s="143"/>
      <c r="E51" s="33"/>
      <c r="F51" s="38"/>
      <c r="G51" s="33"/>
      <c r="H51" s="32"/>
      <c r="I51" s="32"/>
    </row>
    <row r="52" spans="2:9">
      <c r="B52" s="33"/>
      <c r="C52" s="33"/>
      <c r="D52" s="143"/>
      <c r="E52" s="33"/>
      <c r="F52" s="38"/>
      <c r="G52" s="33"/>
      <c r="H52" s="32"/>
      <c r="I52" s="32"/>
    </row>
    <row r="53" spans="2:9">
      <c r="B53" s="33"/>
      <c r="C53" s="33"/>
      <c r="D53" s="143"/>
      <c r="E53" s="33"/>
      <c r="F53" s="38"/>
      <c r="G53" s="33"/>
      <c r="H53" s="32"/>
      <c r="I53" s="32"/>
    </row>
    <row r="54" spans="2:9">
      <c r="B54" s="33"/>
      <c r="C54" s="33"/>
      <c r="D54" s="143"/>
      <c r="E54" s="33"/>
      <c r="F54" s="38"/>
      <c r="G54" s="33"/>
      <c r="H54" s="32"/>
      <c r="I54" s="32"/>
    </row>
    <row r="55" spans="2:9">
      <c r="B55" s="33"/>
      <c r="C55" s="33"/>
      <c r="D55" s="143"/>
      <c r="E55" s="33"/>
      <c r="F55" s="38"/>
      <c r="G55" s="33"/>
      <c r="H55" s="32"/>
      <c r="I55" s="32"/>
    </row>
    <row r="56" spans="2:9">
      <c r="B56" s="33"/>
      <c r="C56" s="33"/>
      <c r="D56" s="143"/>
      <c r="E56" s="33"/>
      <c r="F56" s="38"/>
      <c r="G56" s="33"/>
      <c r="H56" s="32"/>
      <c r="I56" s="32"/>
    </row>
    <row r="59" spans="2:9">
      <c r="B59" s="27"/>
      <c r="C59" s="27"/>
      <c r="D59" s="155"/>
      <c r="E59" s="26"/>
      <c r="F59" s="28"/>
    </row>
  </sheetData>
  <phoneticPr fontId="21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6CB67-9406-42BD-9E93-FF8BB659BC5D}">
  <sheetPr>
    <tabColor rgb="FF0070C0"/>
  </sheetPr>
  <dimension ref="A1:P55"/>
  <sheetViews>
    <sheetView workbookViewId="0">
      <selection activeCell="C6" sqref="C6:D6"/>
    </sheetView>
  </sheetViews>
  <sheetFormatPr defaultColWidth="9.109375" defaultRowHeight="13.8"/>
  <cols>
    <col min="1" max="1" width="5.5546875" style="14" bestFit="1" customWidth="1"/>
    <col min="2" max="2" width="10.44140625" style="14" customWidth="1"/>
    <col min="3" max="3" width="12.109375" style="17" customWidth="1"/>
    <col min="4" max="4" width="14.6640625" style="146" customWidth="1"/>
    <col min="5" max="5" width="14" style="13" customWidth="1"/>
    <col min="6" max="6" width="9.6640625" style="13" customWidth="1"/>
    <col min="7" max="7" width="11.44140625" style="14" bestFit="1" customWidth="1"/>
    <col min="8" max="8" width="6.77734375" style="17" bestFit="1" customWidth="1"/>
    <col min="9" max="9" width="31" style="13" customWidth="1"/>
    <col min="10" max="10" width="14.88671875" style="13" customWidth="1"/>
    <col min="11" max="11" width="12.5546875" style="13" customWidth="1"/>
    <col min="12" max="12" width="15.5546875" style="13" customWidth="1"/>
    <col min="13" max="13" width="14.33203125" style="13" customWidth="1"/>
    <col min="14" max="14" width="13.109375" style="13" customWidth="1"/>
    <col min="15" max="15" width="9.109375" style="13"/>
    <col min="16" max="16" width="11.33203125" style="13" customWidth="1"/>
    <col min="17" max="17" width="16.6640625" style="13" customWidth="1"/>
    <col min="18" max="16384" width="9.109375" style="13"/>
  </cols>
  <sheetData>
    <row r="1" spans="1:16" s="35" customFormat="1" ht="14.25" customHeight="1">
      <c r="A1" s="34"/>
      <c r="B1" s="43" t="s">
        <v>0</v>
      </c>
      <c r="C1" s="50"/>
      <c r="D1" s="138"/>
      <c r="E1" s="50"/>
      <c r="F1" s="50"/>
      <c r="G1" s="34"/>
      <c r="H1" s="34"/>
      <c r="I1" s="34"/>
      <c r="J1" s="34"/>
      <c r="L1" s="34"/>
    </row>
    <row r="2" spans="1:16" s="35" customFormat="1" ht="17.25" customHeight="1">
      <c r="A2" s="34"/>
      <c r="D2" s="139"/>
      <c r="G2" s="34"/>
      <c r="H2" s="40"/>
      <c r="I2" s="34"/>
      <c r="J2" s="34"/>
      <c r="M2" s="34"/>
    </row>
    <row r="3" spans="1:16" s="35" customFormat="1" ht="15" customHeight="1">
      <c r="A3" s="34"/>
      <c r="D3" s="139"/>
      <c r="E3" s="40"/>
      <c r="F3" s="36"/>
      <c r="G3" s="3" t="s">
        <v>836</v>
      </c>
      <c r="H3" s="40"/>
      <c r="I3" s="34"/>
      <c r="J3" s="34"/>
      <c r="M3" s="34"/>
    </row>
    <row r="4" spans="1:16" s="35" customFormat="1" ht="18">
      <c r="A4" s="34"/>
      <c r="B4" s="36"/>
      <c r="D4" s="139"/>
      <c r="G4" s="34"/>
      <c r="H4" s="34"/>
      <c r="I4" s="34"/>
      <c r="J4" s="34"/>
      <c r="K4" s="34"/>
      <c r="L4" s="34"/>
    </row>
    <row r="5" spans="1:16" ht="14.25" customHeight="1">
      <c r="A5" s="34"/>
      <c r="B5" s="43" t="s">
        <v>708</v>
      </c>
      <c r="C5" s="43" t="s">
        <v>769</v>
      </c>
      <c r="D5" s="140"/>
      <c r="E5" s="43"/>
      <c r="F5" s="172"/>
      <c r="G5" s="44"/>
    </row>
    <row r="6" spans="1:16" s="9" customFormat="1" ht="18" customHeight="1" thickBot="1">
      <c r="A6" s="34"/>
      <c r="B6" s="34"/>
      <c r="C6" s="137"/>
      <c r="D6" s="141"/>
      <c r="E6" s="35"/>
      <c r="F6" s="35"/>
      <c r="G6" s="34"/>
      <c r="H6" s="24"/>
    </row>
    <row r="7" spans="1:16">
      <c r="A7" s="62" t="s">
        <v>5</v>
      </c>
      <c r="B7" s="63" t="s">
        <v>6</v>
      </c>
      <c r="C7" s="64" t="s">
        <v>7</v>
      </c>
      <c r="D7" s="142" t="s">
        <v>8</v>
      </c>
      <c r="E7" s="65" t="s">
        <v>9</v>
      </c>
      <c r="F7" s="66" t="s">
        <v>702</v>
      </c>
      <c r="G7" s="67" t="s">
        <v>12</v>
      </c>
      <c r="H7" s="168" t="s">
        <v>510</v>
      </c>
      <c r="I7" s="32"/>
    </row>
    <row r="8" spans="1:16">
      <c r="A8" s="68" t="s">
        <v>13</v>
      </c>
      <c r="B8" s="229" t="s">
        <v>734</v>
      </c>
      <c r="C8" s="230" t="s">
        <v>751</v>
      </c>
      <c r="D8" s="228">
        <v>40917</v>
      </c>
      <c r="E8" s="225" t="s">
        <v>815</v>
      </c>
      <c r="F8" s="283">
        <v>6.6979166666666663E-4</v>
      </c>
      <c r="G8" s="176" t="s">
        <v>338</v>
      </c>
      <c r="H8" s="279" t="str">
        <f>IF(ISBLANK(F8),"",IF(F8&lt;=0.000569444444444444,"KSM",IF(F8&lt;=0.00059837962962963,"I A",IF(F8&lt;=0.000652777777777778,"II A",IF(F8&lt;=0.000730787037037037,"III A",IF(F8&lt;=0.000811805555555556,"I JA",IF(F8&lt;=0.000892824074074074,"II JA",IF(F8&lt;=0.000950694444444444,"III JA"))))))))</f>
        <v>III A</v>
      </c>
      <c r="I8" s="32"/>
    </row>
    <row r="9" spans="1:16">
      <c r="A9" s="68" t="s">
        <v>18</v>
      </c>
      <c r="B9" s="229" t="s">
        <v>798</v>
      </c>
      <c r="C9" s="230" t="s">
        <v>799</v>
      </c>
      <c r="D9" s="228">
        <v>40836</v>
      </c>
      <c r="E9" s="225" t="s">
        <v>815</v>
      </c>
      <c r="F9" s="283">
        <v>6.7847222222222224E-4</v>
      </c>
      <c r="G9" s="176" t="s">
        <v>63</v>
      </c>
      <c r="H9" s="279" t="str">
        <f t="shared" ref="H9:H12" si="0">IF(ISBLANK(F9),"",IF(F9&lt;=0.000569444444444444,"KSM",IF(F9&lt;=0.00059837962962963,"I A",IF(F9&lt;=0.000652777777777778,"II A",IF(F9&lt;=0.000730787037037037,"III A",IF(F9&lt;=0.000811805555555556,"I JA",IF(F9&lt;=0.000892824074074074,"II JA",IF(F9&lt;=0.000950694444444444,"III JA"))))))))</f>
        <v>III A</v>
      </c>
      <c r="O9" s="107"/>
      <c r="P9" s="108"/>
    </row>
    <row r="10" spans="1:16">
      <c r="A10" s="68" t="s">
        <v>26</v>
      </c>
      <c r="B10" s="234" t="s">
        <v>721</v>
      </c>
      <c r="C10" s="235" t="s">
        <v>812</v>
      </c>
      <c r="D10" s="228" t="s">
        <v>813</v>
      </c>
      <c r="E10" s="236" t="s">
        <v>803</v>
      </c>
      <c r="F10" s="283">
        <v>7.2673611111111105E-4</v>
      </c>
      <c r="G10" s="176" t="s">
        <v>714</v>
      </c>
      <c r="H10" s="279" t="str">
        <f t="shared" si="0"/>
        <v>III A</v>
      </c>
      <c r="I10" s="32"/>
    </row>
    <row r="11" spans="1:16">
      <c r="A11" s="68" t="s">
        <v>30</v>
      </c>
      <c r="B11" s="273" t="s">
        <v>809</v>
      </c>
      <c r="C11" s="274" t="s">
        <v>810</v>
      </c>
      <c r="D11" s="228" t="s">
        <v>811</v>
      </c>
      <c r="E11" s="236" t="s">
        <v>803</v>
      </c>
      <c r="F11" s="283">
        <v>7.3159722222222224E-4</v>
      </c>
      <c r="G11" s="176" t="s">
        <v>714</v>
      </c>
      <c r="H11" s="279" t="str">
        <f t="shared" si="0"/>
        <v>I JA</v>
      </c>
    </row>
    <row r="12" spans="1:16">
      <c r="A12" s="68" t="s">
        <v>35</v>
      </c>
      <c r="B12" s="229" t="s">
        <v>873</v>
      </c>
      <c r="C12" s="230" t="s">
        <v>874</v>
      </c>
      <c r="D12" s="228">
        <v>41261</v>
      </c>
      <c r="E12" s="225" t="s">
        <v>870</v>
      </c>
      <c r="F12" s="283">
        <v>7.5659722222222231E-4</v>
      </c>
      <c r="G12" s="176" t="s">
        <v>871</v>
      </c>
      <c r="H12" s="279" t="str">
        <f t="shared" si="0"/>
        <v>I JA</v>
      </c>
    </row>
    <row r="13" spans="1:16">
      <c r="B13" s="33"/>
      <c r="C13" s="33"/>
      <c r="D13" s="143"/>
      <c r="E13" s="33"/>
      <c r="F13" s="38"/>
      <c r="G13" s="33"/>
      <c r="H13" s="32"/>
      <c r="I13" s="32"/>
    </row>
    <row r="14" spans="1:16">
      <c r="H14" s="32"/>
      <c r="I14" s="32"/>
    </row>
    <row r="15" spans="1:16">
      <c r="B15" s="33"/>
      <c r="C15" s="33"/>
      <c r="D15" s="143"/>
      <c r="E15" s="33"/>
      <c r="F15" s="38"/>
      <c r="G15" s="33"/>
      <c r="H15" s="32"/>
      <c r="I15" s="32"/>
    </row>
    <row r="16" spans="1:16">
      <c r="B16" s="33"/>
      <c r="C16" s="33"/>
      <c r="D16" s="143"/>
      <c r="E16" s="33"/>
      <c r="F16" s="38"/>
      <c r="G16" s="33"/>
      <c r="H16" s="32"/>
      <c r="I16" s="32"/>
    </row>
    <row r="17" spans="2:9">
      <c r="B17" s="33"/>
      <c r="C17" s="33"/>
      <c r="D17" s="143"/>
      <c r="E17" s="33"/>
      <c r="F17" s="38"/>
      <c r="G17" s="33"/>
      <c r="H17" s="32"/>
      <c r="I17" s="32"/>
    </row>
    <row r="18" spans="2:9">
      <c r="B18" s="33"/>
      <c r="C18" s="33"/>
      <c r="D18" s="143"/>
      <c r="E18" s="33"/>
      <c r="F18" s="38"/>
      <c r="G18" s="33"/>
      <c r="H18" s="32"/>
      <c r="I18" s="32"/>
    </row>
    <row r="19" spans="2:9">
      <c r="B19" s="33"/>
      <c r="C19" s="33"/>
      <c r="D19" s="143"/>
      <c r="E19" s="33"/>
      <c r="F19" s="38"/>
      <c r="G19" s="33"/>
      <c r="H19" s="32"/>
      <c r="I19" s="32"/>
    </row>
    <row r="20" spans="2:9">
      <c r="B20" s="33"/>
      <c r="C20" s="33"/>
      <c r="D20" s="143"/>
      <c r="E20" s="33"/>
      <c r="F20" s="38"/>
      <c r="G20" s="33"/>
      <c r="H20" s="32"/>
      <c r="I20" s="32"/>
    </row>
    <row r="21" spans="2:9">
      <c r="B21" s="33"/>
      <c r="C21" s="33"/>
      <c r="D21" s="143"/>
      <c r="E21" s="33"/>
      <c r="F21" s="38"/>
      <c r="G21" s="33"/>
      <c r="H21" s="32"/>
      <c r="I21" s="32"/>
    </row>
    <row r="22" spans="2:9">
      <c r="B22" s="33"/>
      <c r="C22" s="33"/>
      <c r="D22" s="143"/>
      <c r="E22" s="33"/>
      <c r="F22" s="38"/>
      <c r="G22" s="33"/>
      <c r="H22" s="32"/>
      <c r="I22" s="32"/>
    </row>
    <row r="23" spans="2:9">
      <c r="B23" s="33"/>
      <c r="C23" s="33"/>
      <c r="D23" s="143"/>
      <c r="E23" s="33"/>
      <c r="F23" s="38"/>
      <c r="G23" s="33"/>
      <c r="H23" s="32"/>
      <c r="I23" s="32"/>
    </row>
    <row r="24" spans="2:9">
      <c r="B24" s="33"/>
      <c r="C24" s="33"/>
      <c r="D24" s="143"/>
      <c r="E24" s="33"/>
      <c r="F24" s="38"/>
      <c r="G24" s="33"/>
      <c r="H24" s="32"/>
      <c r="I24" s="32"/>
    </row>
    <row r="25" spans="2:9">
      <c r="B25" s="33"/>
      <c r="C25" s="33"/>
      <c r="D25" s="143"/>
      <c r="E25" s="33"/>
      <c r="F25" s="38"/>
      <c r="G25" s="33"/>
      <c r="H25" s="32"/>
      <c r="I25" s="32"/>
    </row>
    <row r="26" spans="2:9">
      <c r="B26" s="33"/>
      <c r="C26" s="33"/>
      <c r="D26" s="143"/>
      <c r="E26" s="33"/>
      <c r="F26" s="38"/>
      <c r="G26" s="33"/>
      <c r="H26" s="32"/>
      <c r="I26" s="32"/>
    </row>
    <row r="27" spans="2:9">
      <c r="B27" s="33"/>
      <c r="C27" s="33"/>
      <c r="D27" s="143"/>
      <c r="E27" s="33"/>
      <c r="F27" s="38"/>
      <c r="G27" s="33"/>
      <c r="H27" s="32"/>
      <c r="I27" s="32"/>
    </row>
    <row r="28" spans="2:9">
      <c r="B28" s="33"/>
      <c r="C28" s="33"/>
      <c r="D28" s="143"/>
      <c r="E28" s="33"/>
      <c r="F28" s="38"/>
      <c r="G28" s="33"/>
      <c r="H28" s="32"/>
      <c r="I28" s="32"/>
    </row>
    <row r="29" spans="2:9">
      <c r="B29" s="33"/>
      <c r="C29" s="33"/>
      <c r="D29" s="143"/>
      <c r="E29" s="33"/>
      <c r="F29" s="38"/>
      <c r="G29" s="33"/>
      <c r="H29" s="32"/>
      <c r="I29" s="32"/>
    </row>
    <row r="30" spans="2:9">
      <c r="B30" s="33"/>
      <c r="C30" s="33"/>
      <c r="D30" s="143"/>
      <c r="E30" s="33"/>
      <c r="F30" s="38"/>
      <c r="G30" s="33"/>
      <c r="H30" s="32"/>
      <c r="I30" s="32"/>
    </row>
    <row r="31" spans="2:9">
      <c r="B31" s="33"/>
      <c r="C31" s="33"/>
      <c r="D31" s="143"/>
      <c r="E31" s="33"/>
      <c r="F31" s="38"/>
      <c r="G31" s="33"/>
      <c r="H31" s="32"/>
      <c r="I31" s="32"/>
    </row>
    <row r="32" spans="2:9">
      <c r="B32" s="33"/>
      <c r="C32" s="33"/>
      <c r="D32" s="143"/>
      <c r="E32" s="33"/>
      <c r="F32" s="38"/>
      <c r="G32" s="33"/>
      <c r="H32" s="32"/>
      <c r="I32" s="32"/>
    </row>
    <row r="33" spans="2:9">
      <c r="B33" s="33"/>
      <c r="C33" s="33"/>
      <c r="D33" s="143"/>
      <c r="E33" s="33"/>
      <c r="F33" s="38"/>
      <c r="G33" s="33"/>
      <c r="H33" s="32"/>
      <c r="I33" s="32"/>
    </row>
    <row r="34" spans="2:9">
      <c r="B34" s="33"/>
      <c r="C34" s="33"/>
      <c r="D34" s="143"/>
      <c r="E34" s="33"/>
      <c r="F34" s="38"/>
      <c r="G34" s="33"/>
      <c r="H34" s="32"/>
      <c r="I34" s="32"/>
    </row>
    <row r="35" spans="2:9">
      <c r="B35" s="33"/>
      <c r="C35" s="33"/>
      <c r="D35" s="143"/>
      <c r="E35" s="33"/>
      <c r="F35" s="38"/>
      <c r="G35" s="33"/>
      <c r="H35" s="32"/>
      <c r="I35" s="32"/>
    </row>
    <row r="36" spans="2:9">
      <c r="B36" s="33"/>
      <c r="C36" s="33"/>
      <c r="D36" s="143"/>
      <c r="E36" s="33"/>
      <c r="F36" s="38"/>
      <c r="G36" s="33"/>
      <c r="H36" s="32"/>
      <c r="I36" s="32"/>
    </row>
    <row r="37" spans="2:9">
      <c r="B37" s="33"/>
      <c r="C37" s="33"/>
      <c r="D37" s="143"/>
      <c r="E37" s="33"/>
      <c r="F37" s="38"/>
      <c r="G37" s="33"/>
      <c r="H37" s="32"/>
      <c r="I37" s="32"/>
    </row>
    <row r="38" spans="2:9">
      <c r="B38" s="33"/>
      <c r="C38" s="33"/>
      <c r="D38" s="143"/>
      <c r="E38" s="33"/>
      <c r="F38" s="38"/>
      <c r="G38" s="33"/>
      <c r="H38" s="32"/>
      <c r="I38" s="32"/>
    </row>
    <row r="39" spans="2:9">
      <c r="B39" s="33"/>
      <c r="C39" s="33"/>
      <c r="D39" s="143"/>
      <c r="E39" s="33"/>
      <c r="F39" s="38"/>
      <c r="G39" s="33"/>
      <c r="H39" s="32"/>
      <c r="I39" s="32"/>
    </row>
    <row r="40" spans="2:9">
      <c r="B40" s="33"/>
      <c r="C40" s="33"/>
      <c r="D40" s="143"/>
      <c r="E40" s="33"/>
      <c r="F40" s="38"/>
      <c r="G40" s="33"/>
      <c r="H40" s="32"/>
      <c r="I40" s="32"/>
    </row>
    <row r="41" spans="2:9">
      <c r="B41" s="33"/>
      <c r="C41" s="33"/>
      <c r="D41" s="143"/>
      <c r="E41" s="33"/>
      <c r="F41" s="38"/>
      <c r="G41" s="33"/>
      <c r="H41" s="32"/>
      <c r="I41" s="32"/>
    </row>
    <row r="42" spans="2:9">
      <c r="B42" s="33"/>
      <c r="C42" s="33"/>
      <c r="D42" s="143"/>
      <c r="E42" s="33"/>
      <c r="F42" s="38"/>
      <c r="G42" s="33"/>
      <c r="H42" s="32"/>
      <c r="I42" s="32"/>
    </row>
    <row r="43" spans="2:9">
      <c r="B43" s="33"/>
      <c r="C43" s="33"/>
      <c r="D43" s="143"/>
      <c r="E43" s="33"/>
      <c r="F43" s="38"/>
      <c r="G43" s="33"/>
      <c r="H43" s="32"/>
      <c r="I43" s="32"/>
    </row>
    <row r="44" spans="2:9">
      <c r="B44" s="33"/>
      <c r="C44" s="33"/>
      <c r="D44" s="143"/>
      <c r="E44" s="33"/>
      <c r="F44" s="38"/>
      <c r="G44" s="33"/>
      <c r="H44" s="32"/>
      <c r="I44" s="32"/>
    </row>
    <row r="45" spans="2:9">
      <c r="B45" s="33"/>
      <c r="C45" s="33"/>
      <c r="D45" s="143"/>
      <c r="E45" s="33"/>
      <c r="F45" s="38"/>
      <c r="G45" s="33"/>
      <c r="H45" s="32"/>
      <c r="I45" s="32"/>
    </row>
    <row r="46" spans="2:9">
      <c r="B46" s="33"/>
      <c r="C46" s="33"/>
      <c r="D46" s="143"/>
      <c r="E46" s="33"/>
      <c r="F46" s="38"/>
      <c r="G46" s="33"/>
      <c r="H46" s="32"/>
      <c r="I46" s="32"/>
    </row>
    <row r="47" spans="2:9">
      <c r="B47" s="33"/>
      <c r="C47" s="33"/>
      <c r="D47" s="143"/>
      <c r="E47" s="33"/>
      <c r="F47" s="38"/>
      <c r="G47" s="33"/>
      <c r="H47" s="32"/>
      <c r="I47" s="32"/>
    </row>
    <row r="48" spans="2:9">
      <c r="B48" s="33"/>
      <c r="C48" s="33"/>
      <c r="D48" s="143"/>
      <c r="E48" s="33"/>
      <c r="F48" s="38"/>
      <c r="G48" s="33"/>
      <c r="H48" s="32"/>
      <c r="I48" s="32"/>
    </row>
    <row r="49" spans="2:9">
      <c r="B49" s="33"/>
      <c r="C49" s="33"/>
      <c r="D49" s="143"/>
      <c r="E49" s="33"/>
      <c r="F49" s="38"/>
      <c r="G49" s="33"/>
      <c r="H49" s="32"/>
      <c r="I49" s="32"/>
    </row>
    <row r="50" spans="2:9">
      <c r="B50" s="33"/>
      <c r="C50" s="33"/>
      <c r="D50" s="143"/>
      <c r="E50" s="33"/>
      <c r="F50" s="38"/>
      <c r="G50" s="33"/>
      <c r="H50" s="32"/>
      <c r="I50" s="32"/>
    </row>
    <row r="51" spans="2:9">
      <c r="B51" s="33"/>
      <c r="C51" s="33"/>
      <c r="D51" s="143"/>
      <c r="E51" s="33"/>
      <c r="F51" s="38"/>
      <c r="G51" s="33"/>
      <c r="H51" s="32"/>
      <c r="I51" s="32"/>
    </row>
    <row r="52" spans="2:9">
      <c r="B52" s="33"/>
      <c r="C52" s="33"/>
      <c r="D52" s="143"/>
      <c r="E52" s="33"/>
      <c r="F52" s="38"/>
      <c r="G52" s="33"/>
      <c r="H52" s="32"/>
      <c r="I52" s="32"/>
    </row>
    <row r="55" spans="2:9">
      <c r="B55" s="27"/>
      <c r="C55" s="27"/>
      <c r="D55" s="155"/>
      <c r="E55" s="26"/>
      <c r="F55" s="28"/>
    </row>
  </sheetData>
  <sortState xmlns:xlrd2="http://schemas.microsoft.com/office/spreadsheetml/2017/richdata2" ref="A8:Q12">
    <sortCondition ref="F8:F12"/>
  </sortState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9">
    <tabColor rgb="FFFF0000"/>
  </sheetPr>
  <dimension ref="A1:V26"/>
  <sheetViews>
    <sheetView topLeftCell="A4" workbookViewId="0">
      <selection activeCell="A17" sqref="A17"/>
    </sheetView>
  </sheetViews>
  <sheetFormatPr defaultRowHeight="13.8"/>
  <cols>
    <col min="1" max="1" width="5" style="14" customWidth="1"/>
    <col min="2" max="2" width="5.88671875" style="14" customWidth="1"/>
    <col min="3" max="3" width="7.109375" style="17" customWidth="1"/>
    <col min="4" max="4" width="13.21875" style="17" customWidth="1"/>
    <col min="5" max="5" width="12.44140625" style="13" customWidth="1"/>
    <col min="6" max="6" width="17.33203125" style="13" bestFit="1" customWidth="1"/>
    <col min="7" max="7" width="10.33203125" style="122" customWidth="1"/>
    <col min="8" max="8" width="11.44140625" style="17" bestFit="1" customWidth="1"/>
    <col min="13" max="13" width="12.88671875" customWidth="1"/>
    <col min="14" max="14" width="11.33203125" customWidth="1"/>
    <col min="15" max="15" width="11.44140625" customWidth="1"/>
    <col min="16" max="16" width="12.5546875" customWidth="1"/>
    <col min="17" max="17" width="13.109375" customWidth="1"/>
    <col min="18" max="18" width="21.5546875" customWidth="1"/>
  </cols>
  <sheetData>
    <row r="1" spans="1:22" s="35" customFormat="1" ht="18">
      <c r="A1" s="34"/>
      <c r="B1" s="43" t="s">
        <v>0</v>
      </c>
      <c r="C1" s="50"/>
      <c r="D1" s="50"/>
      <c r="E1" s="50"/>
      <c r="F1" s="50"/>
      <c r="G1" s="119"/>
      <c r="H1" s="34"/>
      <c r="I1" s="34"/>
      <c r="J1" s="34"/>
      <c r="K1" s="34"/>
    </row>
    <row r="2" spans="1:22" s="35" customFormat="1" ht="16.5" customHeight="1">
      <c r="A2" s="34"/>
      <c r="G2" s="119"/>
      <c r="H2" s="34"/>
      <c r="I2" s="34"/>
      <c r="K2" s="34"/>
    </row>
    <row r="3" spans="1:22" s="35" customFormat="1" ht="17.25" customHeight="1">
      <c r="A3" s="34"/>
      <c r="E3" s="40"/>
      <c r="F3" s="36"/>
      <c r="G3" s="120"/>
      <c r="H3" s="3" t="s">
        <v>836</v>
      </c>
      <c r="I3" s="34"/>
      <c r="L3" s="34"/>
    </row>
    <row r="4" spans="1:22" s="35" customFormat="1" ht="13.5" customHeight="1">
      <c r="A4" s="34"/>
      <c r="B4" s="36"/>
      <c r="F4" s="36"/>
      <c r="G4" s="120"/>
      <c r="H4" s="34"/>
      <c r="I4" s="34"/>
      <c r="L4" s="34"/>
    </row>
    <row r="5" spans="1:22" s="35" customFormat="1" ht="18">
      <c r="A5" s="34"/>
      <c r="B5" s="43" t="s">
        <v>711</v>
      </c>
      <c r="C5" s="43"/>
      <c r="D5" s="43" t="s">
        <v>3</v>
      </c>
      <c r="F5" s="43" t="s">
        <v>838</v>
      </c>
      <c r="G5" s="119"/>
      <c r="H5" s="34"/>
      <c r="I5" s="34"/>
      <c r="J5" s="34"/>
      <c r="K5" s="34"/>
    </row>
    <row r="6" spans="1:22" s="2" customFormat="1" ht="19.5" customHeight="1" thickBot="1">
      <c r="A6" s="1"/>
      <c r="B6" s="1"/>
      <c r="C6" s="3"/>
      <c r="E6" s="43"/>
      <c r="G6" s="131"/>
      <c r="H6" s="3"/>
    </row>
    <row r="7" spans="1:22" s="13" customFormat="1" ht="15.75" customHeight="1">
      <c r="A7" s="4" t="s">
        <v>1170</v>
      </c>
      <c r="B7" s="4" t="s">
        <v>712</v>
      </c>
      <c r="C7" s="5" t="s">
        <v>6</v>
      </c>
      <c r="D7" s="6" t="s">
        <v>7</v>
      </c>
      <c r="E7" s="7" t="s">
        <v>8</v>
      </c>
      <c r="F7" s="7" t="s">
        <v>9</v>
      </c>
      <c r="G7" s="132" t="s">
        <v>702</v>
      </c>
      <c r="H7" s="8" t="s">
        <v>12</v>
      </c>
      <c r="I7" s="142" t="s">
        <v>510</v>
      </c>
    </row>
    <row r="8" spans="1:22" s="9" customFormat="1" ht="18" customHeight="1">
      <c r="A8" s="10" t="s">
        <v>13</v>
      </c>
      <c r="B8" s="178" t="s">
        <v>1023</v>
      </c>
      <c r="C8" s="229" t="s">
        <v>116</v>
      </c>
      <c r="D8" s="230" t="s">
        <v>704</v>
      </c>
      <c r="E8" s="228">
        <v>42099</v>
      </c>
      <c r="F8" s="225" t="s">
        <v>815</v>
      </c>
      <c r="G8" s="283">
        <v>1.4414351851851854E-3</v>
      </c>
      <c r="H8" s="227" t="s">
        <v>329</v>
      </c>
      <c r="I8" s="279" t="str">
        <f>IF(ISBLANK(G8),"",IF(G8&lt;=0.00107638888888889,"KSM",IF(G8&lt;=0.00113425925925926,"I A",IF(G8&lt;=0.00122685185185185,"II A",IF(G8&lt;=0.00134421296296296,"III A",IF(G8&lt;=0.00147152777777778,"I JA",IF(G8&lt;=0.00158726851851852,"II JA",IF(G8&lt;=0.00167986111111111,"III JA"))))))))</f>
        <v>I JA</v>
      </c>
      <c r="J8" s="25"/>
      <c r="K8" s="13"/>
      <c r="L8" s="42"/>
      <c r="S8" s="97"/>
    </row>
    <row r="9" spans="1:22" s="13" customFormat="1" ht="16.5" customHeight="1">
      <c r="A9" s="10" t="s">
        <v>18</v>
      </c>
      <c r="B9" s="178" t="s">
        <v>1020</v>
      </c>
      <c r="C9" s="229" t="s">
        <v>928</v>
      </c>
      <c r="D9" s="230" t="s">
        <v>929</v>
      </c>
      <c r="E9" s="228">
        <v>43302</v>
      </c>
      <c r="F9" s="225" t="s">
        <v>815</v>
      </c>
      <c r="G9" s="283">
        <v>1.5019675925925927E-3</v>
      </c>
      <c r="H9" s="227" t="s">
        <v>338</v>
      </c>
      <c r="I9" s="279" t="str">
        <f t="shared" ref="I9:I10" si="0">IF(ISBLANK(G9),"",IF(G9&lt;=0.00107638888888889,"KSM",IF(G9&lt;=0.00113425925925926,"I A",IF(G9&lt;=0.00122685185185185,"II A",IF(G9&lt;=0.00134421296296296,"III A",IF(G9&lt;=0.00147152777777778,"I JA",IF(G9&lt;=0.00158726851851852,"II JA",IF(G9&lt;=0.00167986111111111,"III JA"))))))))</f>
        <v>II JA</v>
      </c>
      <c r="J9" s="25"/>
      <c r="L9" s="42"/>
      <c r="M9" s="9"/>
      <c r="N9" s="9"/>
      <c r="O9" s="9"/>
      <c r="P9" s="9"/>
      <c r="Q9" s="9"/>
      <c r="R9" s="9"/>
      <c r="S9" s="97"/>
      <c r="T9" s="9"/>
      <c r="U9" s="9"/>
      <c r="V9" s="9"/>
    </row>
    <row r="10" spans="1:22" s="13" customFormat="1" ht="16.5" customHeight="1">
      <c r="A10" s="10" t="s">
        <v>26</v>
      </c>
      <c r="B10" s="178" t="s">
        <v>1021</v>
      </c>
      <c r="C10" s="229" t="s">
        <v>988</v>
      </c>
      <c r="D10" s="230" t="s">
        <v>752</v>
      </c>
      <c r="E10" s="228" t="s">
        <v>753</v>
      </c>
      <c r="F10" s="225" t="s">
        <v>803</v>
      </c>
      <c r="G10" s="283">
        <v>1.5619212962962961E-3</v>
      </c>
      <c r="H10" s="227" t="s">
        <v>814</v>
      </c>
      <c r="I10" s="279" t="str">
        <f t="shared" si="0"/>
        <v>II JA</v>
      </c>
      <c r="J10" s="25"/>
      <c r="L10" s="42"/>
      <c r="M10" s="9"/>
      <c r="N10" s="9"/>
      <c r="O10" s="9"/>
      <c r="P10" s="9"/>
      <c r="Q10" s="9"/>
      <c r="R10" s="9"/>
      <c r="S10" s="97"/>
      <c r="T10" s="9"/>
      <c r="U10" s="9"/>
      <c r="V10" s="9"/>
    </row>
    <row r="11" spans="1:22" s="13" customFormat="1" ht="16.5" customHeight="1">
      <c r="A11" s="10" t="s">
        <v>30</v>
      </c>
      <c r="B11" s="178" t="s">
        <v>1017</v>
      </c>
      <c r="C11" s="234" t="s">
        <v>218</v>
      </c>
      <c r="D11" s="235" t="s">
        <v>981</v>
      </c>
      <c r="E11" s="228">
        <v>42638</v>
      </c>
      <c r="F11" s="225" t="s">
        <v>803</v>
      </c>
      <c r="G11" s="283">
        <v>1.6995370370370372E-3</v>
      </c>
      <c r="H11" s="236" t="s">
        <v>759</v>
      </c>
      <c r="I11" s="279"/>
      <c r="J11" s="14"/>
    </row>
    <row r="12" spans="1:22" s="13" customFormat="1" ht="16.5" customHeight="1">
      <c r="A12" s="10" t="s">
        <v>35</v>
      </c>
      <c r="B12" s="178" t="s">
        <v>1019</v>
      </c>
      <c r="C12" s="229" t="s">
        <v>121</v>
      </c>
      <c r="D12" s="230" t="s">
        <v>1018</v>
      </c>
      <c r="E12" s="228" t="s">
        <v>980</v>
      </c>
      <c r="F12" s="225" t="s">
        <v>803</v>
      </c>
      <c r="G12" s="283">
        <v>1.7261574074074072E-3</v>
      </c>
      <c r="H12" s="227" t="s">
        <v>759</v>
      </c>
      <c r="I12" s="279"/>
      <c r="J12" s="25"/>
      <c r="K12" s="25"/>
      <c r="L12" s="42"/>
      <c r="M12" s="9"/>
      <c r="N12" s="9"/>
      <c r="O12" s="9"/>
      <c r="P12" s="9"/>
      <c r="Q12" s="9"/>
      <c r="R12" s="9"/>
      <c r="S12" s="97"/>
      <c r="T12" s="9"/>
      <c r="U12" s="9"/>
      <c r="V12" s="9"/>
    </row>
    <row r="13" spans="1:22" s="13" customFormat="1" ht="16.5" customHeight="1">
      <c r="A13" s="10" t="s">
        <v>38</v>
      </c>
      <c r="B13" s="178" t="s">
        <v>1022</v>
      </c>
      <c r="C13" s="229" t="s">
        <v>727</v>
      </c>
      <c r="D13" s="230" t="s">
        <v>744</v>
      </c>
      <c r="E13" s="228">
        <v>42399</v>
      </c>
      <c r="F13" s="225" t="s">
        <v>815</v>
      </c>
      <c r="G13" s="283" t="s">
        <v>1191</v>
      </c>
      <c r="H13" s="227" t="s">
        <v>329</v>
      </c>
      <c r="I13" s="279"/>
      <c r="J13" s="25"/>
      <c r="K13" s="25"/>
      <c r="L13" s="42"/>
      <c r="M13" s="9"/>
      <c r="N13" s="9"/>
      <c r="O13" s="9"/>
      <c r="P13" s="9"/>
      <c r="Q13" s="9"/>
      <c r="R13" s="9"/>
      <c r="S13" s="97"/>
      <c r="T13" s="9"/>
      <c r="U13" s="9"/>
      <c r="V13" s="9"/>
    </row>
    <row r="14" spans="1:22" s="13" customFormat="1" ht="11.4" customHeight="1">
      <c r="A14" s="14"/>
      <c r="B14" s="243"/>
      <c r="C14" s="240"/>
      <c r="D14" s="240"/>
      <c r="E14" s="241"/>
      <c r="F14" s="240"/>
      <c r="G14" s="185"/>
      <c r="H14" s="242"/>
      <c r="I14" s="2"/>
      <c r="J14" s="25"/>
      <c r="K14" s="25"/>
      <c r="L14" s="42"/>
      <c r="M14" s="9"/>
      <c r="N14" s="9"/>
      <c r="O14" s="9"/>
      <c r="P14" s="9"/>
      <c r="Q14" s="9"/>
      <c r="R14" s="9"/>
      <c r="S14" s="97"/>
      <c r="T14" s="9"/>
      <c r="U14" s="9"/>
      <c r="V14" s="9"/>
    </row>
    <row r="15" spans="1:22" s="35" customFormat="1" ht="18">
      <c r="A15" s="34"/>
      <c r="B15" s="43" t="s">
        <v>711</v>
      </c>
      <c r="C15" s="43"/>
      <c r="D15" s="43" t="s">
        <v>3</v>
      </c>
      <c r="E15" s="139"/>
      <c r="F15" s="43" t="s">
        <v>837</v>
      </c>
      <c r="G15" s="119"/>
      <c r="H15" s="34"/>
      <c r="I15" s="34"/>
      <c r="J15" s="34"/>
      <c r="K15" s="34"/>
    </row>
    <row r="16" spans="1:22" s="2" customFormat="1" ht="7.2" customHeight="1" thickBot="1">
      <c r="A16" s="1"/>
      <c r="B16" s="1"/>
      <c r="C16" s="3"/>
      <c r="D16" s="137"/>
      <c r="E16" s="141"/>
      <c r="G16" s="131"/>
      <c r="H16" s="3"/>
    </row>
    <row r="17" spans="1:22" s="13" customFormat="1" ht="15.75" customHeight="1">
      <c r="A17" s="4" t="s">
        <v>5</v>
      </c>
      <c r="B17" s="4" t="s">
        <v>712</v>
      </c>
      <c r="C17" s="5" t="s">
        <v>6</v>
      </c>
      <c r="D17" s="6" t="s">
        <v>7</v>
      </c>
      <c r="E17" s="145" t="s">
        <v>8</v>
      </c>
      <c r="F17" s="7" t="s">
        <v>9</v>
      </c>
      <c r="G17" s="132" t="s">
        <v>702</v>
      </c>
      <c r="H17" s="8" t="s">
        <v>12</v>
      </c>
      <c r="I17" s="142" t="s">
        <v>510</v>
      </c>
    </row>
    <row r="18" spans="1:22" s="9" customFormat="1" ht="18" customHeight="1">
      <c r="A18" s="10" t="s">
        <v>13</v>
      </c>
      <c r="B18" s="178" t="s">
        <v>1032</v>
      </c>
      <c r="C18" s="229" t="s">
        <v>201</v>
      </c>
      <c r="D18" s="230" t="s">
        <v>788</v>
      </c>
      <c r="E18" s="228">
        <v>41327</v>
      </c>
      <c r="F18" s="225" t="s">
        <v>815</v>
      </c>
      <c r="G18" s="283">
        <v>1.3435185185185184E-3</v>
      </c>
      <c r="H18" s="227" t="s">
        <v>830</v>
      </c>
      <c r="I18" s="279" t="str">
        <f t="shared" ref="I18:I25" si="1">IF(ISBLANK(G18),"",IF(G18&lt;=0.00107638888888889,"KSM",IF(G18&lt;=0.00113425925925926,"I A",IF(G18&lt;=0.00122685185185185,"II A",IF(G18&lt;=0.00134421296296296,"III A",IF(G18&lt;=0.00147152777777778,"I JA",IF(G18&lt;=0.00158726851851852,"II JA",IF(G18&lt;=0.00167986111111111,"III JA"))))))))</f>
        <v>III A</v>
      </c>
      <c r="J18" s="14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s="13" customFormat="1" ht="17.25" customHeight="1">
      <c r="A19" s="10" t="s">
        <v>18</v>
      </c>
      <c r="B19" s="178" t="s">
        <v>1029</v>
      </c>
      <c r="C19" s="229" t="s">
        <v>183</v>
      </c>
      <c r="D19" s="230" t="s">
        <v>791</v>
      </c>
      <c r="E19" s="228">
        <v>41445</v>
      </c>
      <c r="F19" s="225" t="s">
        <v>815</v>
      </c>
      <c r="G19" s="283">
        <v>1.3556712962962962E-3</v>
      </c>
      <c r="H19" s="227" t="s">
        <v>329</v>
      </c>
      <c r="I19" s="279" t="str">
        <f t="shared" si="1"/>
        <v>I JA</v>
      </c>
      <c r="J19" s="14"/>
    </row>
    <row r="20" spans="1:22" s="13" customFormat="1" ht="17.25" customHeight="1">
      <c r="A20" s="10" t="s">
        <v>26</v>
      </c>
      <c r="B20" s="178" t="s">
        <v>1026</v>
      </c>
      <c r="C20" s="229" t="s">
        <v>1005</v>
      </c>
      <c r="D20" s="230" t="s">
        <v>1006</v>
      </c>
      <c r="E20" s="228">
        <v>41598</v>
      </c>
      <c r="F20" s="225" t="s">
        <v>1002</v>
      </c>
      <c r="G20" s="283">
        <v>1.3807870370370369E-3</v>
      </c>
      <c r="H20" s="227" t="s">
        <v>238</v>
      </c>
      <c r="I20" s="279" t="str">
        <f t="shared" si="1"/>
        <v>I JA</v>
      </c>
      <c r="J20" s="14"/>
    </row>
    <row r="21" spans="1:22" s="13" customFormat="1" ht="17.25" customHeight="1">
      <c r="A21" s="10" t="s">
        <v>30</v>
      </c>
      <c r="B21" s="178" t="s">
        <v>1027</v>
      </c>
      <c r="C21" s="229" t="s">
        <v>762</v>
      </c>
      <c r="D21" s="230" t="s">
        <v>872</v>
      </c>
      <c r="E21" s="228">
        <v>41576</v>
      </c>
      <c r="F21" s="225" t="s">
        <v>870</v>
      </c>
      <c r="G21" s="283">
        <v>1.4244212962962962E-3</v>
      </c>
      <c r="H21" s="227" t="s">
        <v>871</v>
      </c>
      <c r="I21" s="279" t="str">
        <f t="shared" si="1"/>
        <v>I JA</v>
      </c>
      <c r="J21" s="14"/>
    </row>
    <row r="22" spans="1:22" s="13" customFormat="1" ht="17.25" customHeight="1">
      <c r="A22" s="10" t="s">
        <v>35</v>
      </c>
      <c r="B22" s="178" t="s">
        <v>1030</v>
      </c>
      <c r="C22" s="229" t="s">
        <v>983</v>
      </c>
      <c r="D22" s="230" t="s">
        <v>984</v>
      </c>
      <c r="E22" s="228" t="s">
        <v>985</v>
      </c>
      <c r="F22" s="225" t="s">
        <v>803</v>
      </c>
      <c r="G22" s="283">
        <v>1.4858796296296295E-3</v>
      </c>
      <c r="H22" s="227" t="s">
        <v>759</v>
      </c>
      <c r="I22" s="279" t="str">
        <f t="shared" si="1"/>
        <v>II JA</v>
      </c>
      <c r="J22" s="14"/>
    </row>
    <row r="23" spans="1:22" s="13" customFormat="1" ht="17.25" customHeight="1">
      <c r="A23" s="10" t="s">
        <v>38</v>
      </c>
      <c r="B23" s="178" t="s">
        <v>1025</v>
      </c>
      <c r="C23" s="229" t="s">
        <v>705</v>
      </c>
      <c r="D23" s="230" t="s">
        <v>999</v>
      </c>
      <c r="E23" s="228">
        <v>41630</v>
      </c>
      <c r="F23" s="225" t="s">
        <v>994</v>
      </c>
      <c r="G23" s="283">
        <v>1.5120370370370368E-3</v>
      </c>
      <c r="H23" s="227" t="s">
        <v>995</v>
      </c>
      <c r="I23" s="279" t="str">
        <f t="shared" si="1"/>
        <v>II JA</v>
      </c>
      <c r="J23" s="14"/>
    </row>
    <row r="24" spans="1:22" s="13" customFormat="1" ht="17.25" customHeight="1">
      <c r="A24" s="10" t="s">
        <v>46</v>
      </c>
      <c r="B24" s="178" t="s">
        <v>1024</v>
      </c>
      <c r="C24" s="229" t="s">
        <v>877</v>
      </c>
      <c r="D24" s="230" t="s">
        <v>878</v>
      </c>
      <c r="E24" s="228">
        <v>41704</v>
      </c>
      <c r="F24" s="225" t="s">
        <v>870</v>
      </c>
      <c r="G24" s="283">
        <v>1.5304398148148148E-3</v>
      </c>
      <c r="H24" s="227" t="s">
        <v>871</v>
      </c>
      <c r="I24" s="279" t="str">
        <f t="shared" si="1"/>
        <v>II JA</v>
      </c>
      <c r="J24" s="14"/>
      <c r="P24" s="107"/>
      <c r="Q24" s="108"/>
    </row>
    <row r="25" spans="1:22" s="13" customFormat="1" ht="17.25" customHeight="1">
      <c r="A25" s="10" t="s">
        <v>51</v>
      </c>
      <c r="B25" s="178" t="s">
        <v>1031</v>
      </c>
      <c r="C25" s="229" t="s">
        <v>970</v>
      </c>
      <c r="D25" s="230" t="s">
        <v>971</v>
      </c>
      <c r="E25" s="228" t="s">
        <v>972</v>
      </c>
      <c r="F25" s="225" t="s">
        <v>803</v>
      </c>
      <c r="G25" s="284">
        <v>1.5868055555555555E-3</v>
      </c>
      <c r="H25" s="227" t="s">
        <v>347</v>
      </c>
      <c r="I25" s="279" t="str">
        <f t="shared" si="1"/>
        <v>II JA</v>
      </c>
      <c r="J25" s="14"/>
    </row>
    <row r="26" spans="1:22" s="13" customFormat="1" ht="17.25" customHeight="1">
      <c r="A26" s="10"/>
      <c r="B26" s="178" t="s">
        <v>1028</v>
      </c>
      <c r="C26" s="229" t="s">
        <v>218</v>
      </c>
      <c r="D26" s="230" t="s">
        <v>982</v>
      </c>
      <c r="E26" s="228" t="s">
        <v>975</v>
      </c>
      <c r="F26" s="225" t="s">
        <v>803</v>
      </c>
      <c r="G26" s="283" t="s">
        <v>228</v>
      </c>
      <c r="H26" s="227" t="s">
        <v>759</v>
      </c>
      <c r="I26" s="279"/>
      <c r="J26" s="14"/>
    </row>
  </sheetData>
  <sortState xmlns:xlrd2="http://schemas.microsoft.com/office/spreadsheetml/2017/richdata2" ref="A18:V26">
    <sortCondition ref="A18:A26"/>
  </sortState>
  <phoneticPr fontId="0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3">
    <tabColor rgb="FF0070C0"/>
  </sheetPr>
  <dimension ref="A1:K16"/>
  <sheetViews>
    <sheetView workbookViewId="0">
      <selection activeCell="I8" sqref="I8"/>
    </sheetView>
  </sheetViews>
  <sheetFormatPr defaultColWidth="9.109375" defaultRowHeight="13.8"/>
  <cols>
    <col min="1" max="1" width="4.33203125" style="14" customWidth="1"/>
    <col min="2" max="2" width="6.77734375" style="14" customWidth="1"/>
    <col min="3" max="3" width="9.6640625" style="31" bestFit="1" customWidth="1"/>
    <col min="4" max="4" width="10.44140625" style="17" customWidth="1"/>
    <col min="5" max="5" width="10.33203125" style="144" bestFit="1" customWidth="1"/>
    <col min="6" max="6" width="17.33203125" style="13" bestFit="1" customWidth="1"/>
    <col min="7" max="7" width="10.33203125" style="14" customWidth="1"/>
    <col min="8" max="8" width="14.44140625" style="17" bestFit="1" customWidth="1"/>
    <col min="9" max="9" width="6.77734375" style="13" bestFit="1" customWidth="1"/>
    <col min="10" max="10" width="17" style="13" customWidth="1"/>
    <col min="11" max="11" width="12.109375" style="13" customWidth="1"/>
    <col min="12" max="12" width="12.6640625" style="13" customWidth="1"/>
    <col min="13" max="13" width="15.44140625" style="13" customWidth="1"/>
    <col min="14" max="15" width="9.109375" style="13"/>
    <col min="16" max="16" width="11.6640625" style="13" customWidth="1"/>
    <col min="17" max="16384" width="9.109375" style="13"/>
  </cols>
  <sheetData>
    <row r="1" spans="1:11" s="35" customFormat="1" ht="13.5" customHeight="1">
      <c r="A1" s="34"/>
      <c r="B1" s="43" t="s">
        <v>0</v>
      </c>
      <c r="C1" s="50"/>
      <c r="D1" s="50"/>
      <c r="E1" s="138"/>
      <c r="F1" s="50"/>
      <c r="G1" s="34"/>
      <c r="H1" s="34"/>
      <c r="J1" s="34"/>
    </row>
    <row r="2" spans="1:11" s="35" customFormat="1" ht="17.25" customHeight="1">
      <c r="A2" s="34"/>
      <c r="E2" s="139"/>
      <c r="G2" s="34"/>
      <c r="K2" s="34"/>
    </row>
    <row r="3" spans="1:11" s="35" customFormat="1" ht="13.5" customHeight="1">
      <c r="A3" s="34"/>
      <c r="E3" s="149"/>
      <c r="F3" s="36"/>
      <c r="G3" s="40"/>
      <c r="H3" s="3" t="s">
        <v>836</v>
      </c>
      <c r="K3" s="34"/>
    </row>
    <row r="4" spans="1:11" s="35" customFormat="1" ht="18">
      <c r="A4" s="34"/>
      <c r="B4" s="36"/>
      <c r="E4" s="139"/>
      <c r="F4" s="36"/>
      <c r="G4" s="40"/>
      <c r="H4" s="34"/>
      <c r="I4" s="34"/>
      <c r="J4" s="34"/>
    </row>
    <row r="5" spans="1:11" s="2" customFormat="1" ht="15.75" customHeight="1">
      <c r="A5" s="34"/>
      <c r="B5" s="43" t="s">
        <v>711</v>
      </c>
      <c r="C5" s="43"/>
      <c r="D5" s="43" t="s">
        <v>348</v>
      </c>
      <c r="E5" s="139"/>
      <c r="F5" s="43" t="s">
        <v>838</v>
      </c>
      <c r="G5" s="34"/>
    </row>
    <row r="6" spans="1:11" s="2" customFormat="1" ht="19.5" customHeight="1" thickBot="1">
      <c r="A6" s="1"/>
      <c r="B6" s="1"/>
      <c r="C6" s="3"/>
      <c r="E6" s="140"/>
      <c r="G6" s="1"/>
      <c r="H6" s="1"/>
    </row>
    <row r="7" spans="1:11" ht="19.5" customHeight="1">
      <c r="A7" s="4" t="s">
        <v>5</v>
      </c>
      <c r="B7" s="4" t="s">
        <v>712</v>
      </c>
      <c r="C7" s="5" t="s">
        <v>6</v>
      </c>
      <c r="D7" s="6" t="s">
        <v>7</v>
      </c>
      <c r="E7" s="145" t="s">
        <v>8</v>
      </c>
      <c r="F7" s="7" t="s">
        <v>9</v>
      </c>
      <c r="G7" s="4" t="s">
        <v>702</v>
      </c>
      <c r="H7" s="8" t="s">
        <v>12</v>
      </c>
      <c r="I7" s="168" t="s">
        <v>510</v>
      </c>
    </row>
    <row r="8" spans="1:11" ht="19.5" customHeight="1">
      <c r="A8" s="111" t="s">
        <v>13</v>
      </c>
      <c r="B8" s="111" t="s">
        <v>1034</v>
      </c>
      <c r="C8" s="229" t="s">
        <v>1035</v>
      </c>
      <c r="D8" s="230" t="s">
        <v>1036</v>
      </c>
      <c r="E8" s="228">
        <v>42570</v>
      </c>
      <c r="F8" s="225" t="s">
        <v>1037</v>
      </c>
      <c r="G8" s="283">
        <v>1.3252314814814815E-3</v>
      </c>
      <c r="H8" s="176"/>
      <c r="I8" s="279" t="str">
        <f>IF(ISBLANK(G8),"",IF(G8&lt;=0.000925925925925926,"KSM",IF(G8&lt;=0.000972222222222222,"I A",IF(G8&lt;=0.00105324074074074,"II A",IF(G8&lt;=0.00119375,"III A",IF(G8&lt;=0.00136736111111111,"I JA",IF(G8&lt;=0.00150625,"II JA",IF(G8&lt;=0.00162199074074074,"III JA"))))))))</f>
        <v>I JA</v>
      </c>
    </row>
    <row r="9" spans="1:11" ht="19.5" customHeight="1">
      <c r="A9" s="111" t="s">
        <v>18</v>
      </c>
      <c r="B9" s="111" t="s">
        <v>1033</v>
      </c>
      <c r="C9" s="234" t="s">
        <v>439</v>
      </c>
      <c r="D9" s="235" t="s">
        <v>754</v>
      </c>
      <c r="E9" s="228" t="s">
        <v>755</v>
      </c>
      <c r="F9" s="236" t="s">
        <v>803</v>
      </c>
      <c r="G9" s="283">
        <v>1.3751157407407408E-3</v>
      </c>
      <c r="H9" s="176" t="s">
        <v>814</v>
      </c>
      <c r="I9" s="279" t="str">
        <f>IF(ISBLANK(G9),"",IF(G9&lt;=0.000925925925925926,"KSM",IF(G9&lt;=0.000972222222222222,"I A",IF(G9&lt;=0.00105324074074074,"II A",IF(G9&lt;=0.00119375,"III A",IF(G9&lt;=0.00136736111111111,"I JA",IF(G9&lt;=0.00150625,"II JA",IF(G9&lt;=0.00162199074074074,"III JA"))))))))</f>
        <v>II JA</v>
      </c>
    </row>
    <row r="10" spans="1:11" ht="19.5" customHeight="1">
      <c r="A10" s="111" t="s">
        <v>26</v>
      </c>
      <c r="B10" s="111" t="s">
        <v>1022</v>
      </c>
      <c r="C10" s="229" t="s">
        <v>503</v>
      </c>
      <c r="D10" s="230" t="s">
        <v>741</v>
      </c>
      <c r="E10" s="228">
        <v>42048</v>
      </c>
      <c r="F10" s="225" t="s">
        <v>815</v>
      </c>
      <c r="G10" s="283">
        <v>1.4270833333333334E-3</v>
      </c>
      <c r="H10" s="176" t="s">
        <v>329</v>
      </c>
      <c r="I10" s="279" t="str">
        <f>IF(ISBLANK(G10),"",IF(G10&lt;=0.000925925925925926,"KSM",IF(G10&lt;=0.000972222222222222,"I A",IF(G10&lt;=0.00105324074074074,"II A",IF(G10&lt;=0.00119375,"III A",IF(G10&lt;=0.00136736111111111,"I JA",IF(G10&lt;=0.00150625,"II JA",IF(G10&lt;=0.00162199074074074,"III JA"))))))))</f>
        <v>II JA</v>
      </c>
    </row>
    <row r="11" spans="1:11" ht="19.5" customHeight="1">
      <c r="A11" s="111" t="s">
        <v>30</v>
      </c>
      <c r="B11" s="111" t="s">
        <v>1020</v>
      </c>
      <c r="C11" s="229" t="s">
        <v>851</v>
      </c>
      <c r="D11" s="230" t="s">
        <v>852</v>
      </c>
      <c r="E11" s="228" t="s">
        <v>853</v>
      </c>
      <c r="F11" s="225" t="s">
        <v>931</v>
      </c>
      <c r="G11" s="283">
        <v>1.4701388888888889E-3</v>
      </c>
      <c r="H11" s="176" t="s">
        <v>841</v>
      </c>
      <c r="I11" s="279" t="str">
        <f>IF(ISBLANK(G11),"",IF(G11&lt;=0.000925925925925926,"KSM",IF(G11&lt;=0.000972222222222222,"I A",IF(G11&lt;=0.00105324074074074,"II A",IF(G11&lt;=0.00119375,"III A",IF(G11&lt;=0.00136736111111111,"I JA",IF(G11&lt;=0.00150625,"II JA",IF(G11&lt;=0.00162199074074074,"III JA"))))))))</f>
        <v>II JA</v>
      </c>
    </row>
    <row r="12" spans="1:11" ht="18.75" customHeight="1">
      <c r="B12" s="13"/>
      <c r="C12" s="13"/>
      <c r="D12" s="13"/>
      <c r="E12" s="13"/>
      <c r="G12" s="13"/>
      <c r="H12" s="13"/>
    </row>
    <row r="13" spans="1:11" ht="20.25" customHeight="1"/>
    <row r="14" spans="1:11" ht="18.75" customHeight="1"/>
    <row r="15" spans="1:11" ht="16.5" customHeight="1"/>
    <row r="16" spans="1:11" ht="19.5" customHeight="1"/>
  </sheetData>
  <sortState xmlns:xlrd2="http://schemas.microsoft.com/office/spreadsheetml/2017/richdata2" ref="A9:K11">
    <sortCondition ref="A9:A11"/>
  </sortState>
  <phoneticPr fontId="54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0">
    <tabColor rgb="FF0070C0"/>
  </sheetPr>
  <dimension ref="A1:K11"/>
  <sheetViews>
    <sheetView topLeftCell="A2" zoomScale="108" workbookViewId="0">
      <selection activeCell="A23" sqref="A23:C23"/>
    </sheetView>
  </sheetViews>
  <sheetFormatPr defaultColWidth="9.109375" defaultRowHeight="13.8"/>
  <cols>
    <col min="1" max="1" width="4.33203125" style="14" customWidth="1"/>
    <col min="2" max="2" width="6.33203125" style="14" customWidth="1"/>
    <col min="3" max="3" width="10.33203125" style="31" customWidth="1"/>
    <col min="4" max="4" width="13.5546875" style="17" customWidth="1"/>
    <col min="5" max="5" width="13.109375" style="144" customWidth="1"/>
    <col min="6" max="6" width="18.109375" style="13" customWidth="1"/>
    <col min="7" max="7" width="10.33203125" style="14" customWidth="1"/>
    <col min="8" max="8" width="11.44140625" style="17" bestFit="1" customWidth="1"/>
    <col min="9" max="9" width="5.44140625" style="13" bestFit="1" customWidth="1"/>
    <col min="10" max="10" width="17" style="13" customWidth="1"/>
    <col min="11" max="11" width="12.109375" style="13" customWidth="1"/>
    <col min="12" max="12" width="12.6640625" style="13" customWidth="1"/>
    <col min="13" max="13" width="15.44140625" style="13" customWidth="1"/>
    <col min="14" max="15" width="9.109375" style="13"/>
    <col min="16" max="16" width="11.6640625" style="13" customWidth="1"/>
    <col min="17" max="16384" width="9.109375" style="13"/>
  </cols>
  <sheetData>
    <row r="1" spans="1:11" s="35" customFormat="1" ht="18">
      <c r="A1" s="34"/>
      <c r="B1" s="43"/>
      <c r="C1" s="50"/>
      <c r="D1" s="50"/>
      <c r="E1" s="138"/>
      <c r="F1" s="50"/>
      <c r="G1" s="34"/>
      <c r="H1" s="34"/>
      <c r="I1" s="34"/>
      <c r="J1" s="34"/>
    </row>
    <row r="2" spans="1:11" s="35" customFormat="1" ht="13.5" customHeight="1">
      <c r="A2" s="34"/>
      <c r="B2" s="43" t="s">
        <v>0</v>
      </c>
      <c r="C2" s="50"/>
      <c r="D2" s="50"/>
      <c r="E2" s="138"/>
      <c r="F2" s="50"/>
      <c r="G2" s="34"/>
      <c r="H2" s="34"/>
      <c r="J2" s="34"/>
    </row>
    <row r="3" spans="1:11" s="35" customFormat="1" ht="17.25" customHeight="1">
      <c r="A3" s="34"/>
      <c r="E3" s="139"/>
      <c r="G3" s="34"/>
      <c r="K3" s="34"/>
    </row>
    <row r="4" spans="1:11" s="35" customFormat="1" ht="13.5" customHeight="1">
      <c r="A4" s="34"/>
      <c r="E4" s="149"/>
      <c r="F4" s="36"/>
      <c r="G4" s="40"/>
      <c r="H4" s="3" t="s">
        <v>836</v>
      </c>
      <c r="K4" s="34"/>
    </row>
    <row r="5" spans="1:11" s="35" customFormat="1" ht="18">
      <c r="A5" s="34"/>
      <c r="B5" s="36"/>
      <c r="E5" s="139"/>
      <c r="F5" s="36"/>
      <c r="G5" s="40"/>
      <c r="H5" s="34"/>
      <c r="I5" s="34"/>
      <c r="J5" s="34"/>
    </row>
    <row r="6" spans="1:11" s="2" customFormat="1" ht="15.75" customHeight="1">
      <c r="A6" s="34"/>
      <c r="B6" s="43" t="s">
        <v>711</v>
      </c>
      <c r="C6" s="43"/>
      <c r="D6" s="43" t="s">
        <v>348</v>
      </c>
      <c r="E6" s="139"/>
      <c r="F6" s="43" t="s">
        <v>837</v>
      </c>
      <c r="G6" s="34"/>
    </row>
    <row r="7" spans="1:11" s="2" customFormat="1" ht="19.5" customHeight="1" thickBot="1">
      <c r="A7" s="1"/>
      <c r="B7" s="1"/>
      <c r="C7" s="3"/>
      <c r="E7" s="140"/>
      <c r="G7" s="1"/>
      <c r="H7" s="1"/>
    </row>
    <row r="8" spans="1:11" ht="19.5" customHeight="1">
      <c r="A8" s="4" t="s">
        <v>5</v>
      </c>
      <c r="B8" s="4" t="s">
        <v>712</v>
      </c>
      <c r="C8" s="5" t="s">
        <v>6</v>
      </c>
      <c r="D8" s="6" t="s">
        <v>7</v>
      </c>
      <c r="E8" s="145" t="s">
        <v>8</v>
      </c>
      <c r="F8" s="7" t="s">
        <v>9</v>
      </c>
      <c r="G8" s="4" t="s">
        <v>702</v>
      </c>
      <c r="H8" s="8" t="s">
        <v>12</v>
      </c>
      <c r="I8" s="168" t="s">
        <v>510</v>
      </c>
    </row>
    <row r="9" spans="1:11" ht="19.5" customHeight="1">
      <c r="A9" s="111" t="s">
        <v>13</v>
      </c>
      <c r="B9" s="178" t="s">
        <v>1039</v>
      </c>
      <c r="C9" s="229" t="s">
        <v>733</v>
      </c>
      <c r="D9" s="230" t="s">
        <v>746</v>
      </c>
      <c r="E9" s="228">
        <v>41332</v>
      </c>
      <c r="F9" s="225" t="s">
        <v>815</v>
      </c>
      <c r="G9" s="283">
        <v>1.3302083333333334E-3</v>
      </c>
      <c r="H9" s="227" t="s">
        <v>830</v>
      </c>
      <c r="I9" s="279" t="str">
        <f>IF(ISBLANK(G9),"",IF(G9&lt;=0.000925925925925926,"KSM",IF(G9&lt;=0.000972222222222222,"I A",IF(G9&lt;=0.00105324074074074,"II A",IF(G9&lt;=0.00119375,"III A",IF(G9&lt;=0.00136736111111111,"I JA",IF(G9&lt;=0.00150625,"II JA",IF(G9&lt;=0.00162199074074074,"III JA"))))))))</f>
        <v>I JA</v>
      </c>
    </row>
    <row r="10" spans="1:11" ht="19.5" customHeight="1">
      <c r="A10" s="111" t="s">
        <v>18</v>
      </c>
      <c r="B10" s="178" t="s">
        <v>1017</v>
      </c>
      <c r="C10" s="229" t="s">
        <v>514</v>
      </c>
      <c r="D10" s="230" t="s">
        <v>992</v>
      </c>
      <c r="E10" s="228">
        <v>41610</v>
      </c>
      <c r="F10" s="225" t="s">
        <v>803</v>
      </c>
      <c r="G10" s="283">
        <v>1.5152777777777777E-3</v>
      </c>
      <c r="H10" s="227" t="s">
        <v>714</v>
      </c>
      <c r="I10" s="279" t="str">
        <f t="shared" ref="I10" si="0">IF(ISBLANK(G10),"",IF(G10&lt;=0.000925925925925926,"KSM",IF(G10&lt;=0.000972222222222222,"I A",IF(G10&lt;=0.00105324074074074,"II A",IF(G10&lt;=0.00119375,"III A",IF(G10&lt;=0.00136736111111111,"I JA",IF(G10&lt;=0.00150625,"II JA",IF(G10&lt;=0.00162199074074074,"III JA"))))))))</f>
        <v>III JA</v>
      </c>
    </row>
    <row r="11" spans="1:11" ht="19.5" customHeight="1">
      <c r="A11" s="111" t="s">
        <v>26</v>
      </c>
      <c r="B11" s="178" t="s">
        <v>1038</v>
      </c>
      <c r="C11" s="229" t="s">
        <v>511</v>
      </c>
      <c r="D11" s="230" t="s">
        <v>993</v>
      </c>
      <c r="E11" s="228">
        <v>41525</v>
      </c>
      <c r="F11" s="225" t="s">
        <v>803</v>
      </c>
      <c r="G11" s="283">
        <v>1.6290509259259259E-3</v>
      </c>
      <c r="H11" s="227" t="s">
        <v>714</v>
      </c>
      <c r="I11" s="279"/>
    </row>
  </sheetData>
  <phoneticPr fontId="0" type="noConversion"/>
  <pageMargins left="0.55118110236220474" right="0.19685039370078741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21">
    <tabColor rgb="FFFF0000"/>
  </sheetPr>
  <dimension ref="A1:L32"/>
  <sheetViews>
    <sheetView workbookViewId="0">
      <selection activeCell="G8" sqref="G8"/>
    </sheetView>
  </sheetViews>
  <sheetFormatPr defaultRowHeight="13.8"/>
  <cols>
    <col min="1" max="1" width="3.6640625" style="14" customWidth="1"/>
    <col min="2" max="2" width="4.6640625" style="14" customWidth="1"/>
    <col min="3" max="3" width="12.109375" style="31" customWidth="1"/>
    <col min="4" max="4" width="16.44140625" style="17" customWidth="1"/>
    <col min="5" max="5" width="11.6640625" style="144" customWidth="1"/>
    <col min="6" max="6" width="16.5546875" style="13" bestFit="1" customWidth="1"/>
    <col min="7" max="7" width="9.109375" style="14" customWidth="1"/>
    <col min="8" max="8" width="11.44140625" style="17" bestFit="1" customWidth="1"/>
    <col min="9" max="9" width="6.77734375" bestFit="1" customWidth="1"/>
    <col min="14" max="14" width="14.109375" customWidth="1"/>
    <col min="15" max="15" width="12.5546875" customWidth="1"/>
    <col min="16" max="16" width="17.33203125" customWidth="1"/>
    <col min="20" max="20" width="16.88671875" customWidth="1"/>
  </cols>
  <sheetData>
    <row r="1" spans="1:12" s="35" customFormat="1" ht="15" customHeight="1">
      <c r="A1" s="34"/>
      <c r="B1" s="43" t="s">
        <v>0</v>
      </c>
      <c r="C1" s="50"/>
      <c r="D1" s="50"/>
      <c r="E1" s="138"/>
      <c r="F1" s="50"/>
      <c r="G1" s="34"/>
      <c r="H1" s="34"/>
      <c r="I1" s="34"/>
      <c r="K1" s="34"/>
    </row>
    <row r="2" spans="1:12" s="35" customFormat="1" ht="17.25" customHeight="1">
      <c r="A2" s="34"/>
      <c r="E2" s="139"/>
      <c r="G2" s="34"/>
      <c r="H2" s="34"/>
      <c r="I2" s="34"/>
      <c r="L2" s="34"/>
    </row>
    <row r="3" spans="1:12" s="35" customFormat="1" ht="15.75" customHeight="1">
      <c r="A3" s="34"/>
      <c r="E3" s="149"/>
      <c r="F3" s="36"/>
      <c r="G3" s="40"/>
      <c r="H3" s="3" t="s">
        <v>836</v>
      </c>
      <c r="I3" s="34"/>
      <c r="L3" s="34"/>
    </row>
    <row r="4" spans="1:12" s="35" customFormat="1" ht="18">
      <c r="A4" s="34"/>
      <c r="B4" s="36"/>
      <c r="E4" s="139"/>
      <c r="F4" s="36"/>
      <c r="G4" s="40"/>
      <c r="H4" s="34"/>
      <c r="I4" s="34"/>
      <c r="J4" s="34"/>
      <c r="K4" s="34"/>
    </row>
    <row r="5" spans="1:12" s="2" customFormat="1" ht="17.25" customHeight="1">
      <c r="A5" s="34"/>
      <c r="B5" s="43" t="s">
        <v>722</v>
      </c>
      <c r="C5" s="43"/>
      <c r="D5" s="43" t="s">
        <v>768</v>
      </c>
      <c r="E5" s="139"/>
      <c r="F5" s="172"/>
      <c r="G5" s="34"/>
      <c r="H5" s="34"/>
    </row>
    <row r="6" spans="1:12" s="2" customFormat="1" ht="19.5" customHeight="1" thickBot="1">
      <c r="A6" s="1"/>
      <c r="B6" s="1"/>
      <c r="C6" s="3"/>
      <c r="E6" s="140"/>
      <c r="G6" s="1"/>
      <c r="H6" s="1"/>
    </row>
    <row r="7" spans="1:12" s="13" customFormat="1" ht="12" customHeight="1">
      <c r="A7" s="4" t="s">
        <v>5</v>
      </c>
      <c r="B7" s="104" t="s">
        <v>712</v>
      </c>
      <c r="C7" s="5" t="s">
        <v>6</v>
      </c>
      <c r="D7" s="6" t="s">
        <v>7</v>
      </c>
      <c r="E7" s="156" t="s">
        <v>8</v>
      </c>
      <c r="F7" s="105" t="s">
        <v>9</v>
      </c>
      <c r="G7" s="104" t="s">
        <v>702</v>
      </c>
      <c r="H7" s="106" t="s">
        <v>12</v>
      </c>
      <c r="I7" s="142" t="s">
        <v>510</v>
      </c>
    </row>
    <row r="8" spans="1:12" s="13" customFormat="1" ht="19.5" customHeight="1">
      <c r="A8" s="102" t="s">
        <v>13</v>
      </c>
      <c r="B8" s="231">
        <v>94</v>
      </c>
      <c r="C8" s="229" t="s">
        <v>339</v>
      </c>
      <c r="D8" s="230" t="s">
        <v>340</v>
      </c>
      <c r="E8" s="228">
        <v>40780</v>
      </c>
      <c r="F8" s="225" t="s">
        <v>815</v>
      </c>
      <c r="G8" s="283">
        <v>1.8083333333333335E-3</v>
      </c>
      <c r="H8" s="227" t="s">
        <v>329</v>
      </c>
      <c r="I8" s="279" t="str">
        <f>IF(ISBLANK(G8),"",IF(G8&lt;=0.00153935185185185,"KSM",IF(G8&lt;=0.00164351851851852,"I A",IF(G8&lt;=0.00179398148148148,"II A",IF(G8&lt;=0.00200393518518519,"III A",IF(G8&lt;=0.0021775462962963,"I JA",IF(G8&lt;=0.00231643518518518,"II JA",IF(G8&lt;=0.00243217592592593,"III JA"))))))))</f>
        <v>III A</v>
      </c>
      <c r="L8" s="9"/>
    </row>
    <row r="9" spans="1:12" s="9" customFormat="1" ht="18" customHeight="1">
      <c r="A9" s="102" t="s">
        <v>18</v>
      </c>
      <c r="B9" s="231">
        <v>158</v>
      </c>
      <c r="C9" s="229" t="s">
        <v>183</v>
      </c>
      <c r="D9" s="230" t="s">
        <v>720</v>
      </c>
      <c r="E9" s="228">
        <v>40901</v>
      </c>
      <c r="F9" s="225" t="s">
        <v>815</v>
      </c>
      <c r="G9" s="283">
        <v>1.9149305555555554E-3</v>
      </c>
      <c r="H9" s="227" t="s">
        <v>329</v>
      </c>
      <c r="I9" s="279" t="str">
        <f t="shared" ref="I9:I11" si="0">IF(ISBLANK(G9),"",IF(G9&lt;=0.00153935185185185,"KSM",IF(G9&lt;=0.00164351851851852,"I A",IF(G9&lt;=0.00179398148148148,"II A",IF(G9&lt;=0.00200393518518519,"III A",IF(G9&lt;=0.0021775462962963,"I JA",IF(G9&lt;=0.00231643518518518,"II JA",IF(G9&lt;=0.00243217592592593,"III JA"))))))))</f>
        <v>III A</v>
      </c>
      <c r="J9" s="13"/>
      <c r="K9" s="13"/>
      <c r="L9" s="13"/>
    </row>
    <row r="10" spans="1:12" s="13" customFormat="1" ht="19.5" customHeight="1">
      <c r="A10" s="102" t="s">
        <v>26</v>
      </c>
      <c r="B10" s="231">
        <v>130</v>
      </c>
      <c r="C10" s="229" t="s">
        <v>719</v>
      </c>
      <c r="D10" s="230" t="s">
        <v>766</v>
      </c>
      <c r="E10" s="228">
        <v>41158</v>
      </c>
      <c r="F10" s="225" t="s">
        <v>815</v>
      </c>
      <c r="G10" s="283">
        <v>1.9193287037037035E-3</v>
      </c>
      <c r="H10" s="227" t="s">
        <v>830</v>
      </c>
      <c r="I10" s="279" t="str">
        <f t="shared" si="0"/>
        <v>III A</v>
      </c>
      <c r="J10" s="9"/>
      <c r="L10" s="2"/>
    </row>
    <row r="11" spans="1:12" s="13" customFormat="1" ht="18" customHeight="1">
      <c r="A11" s="102" t="s">
        <v>30</v>
      </c>
      <c r="B11" s="187">
        <v>161</v>
      </c>
      <c r="C11" s="234" t="s">
        <v>143</v>
      </c>
      <c r="D11" s="235" t="s">
        <v>715</v>
      </c>
      <c r="E11" s="228" t="s">
        <v>976</v>
      </c>
      <c r="F11" s="225" t="s">
        <v>803</v>
      </c>
      <c r="G11" s="283">
        <v>2.228472222222222E-3</v>
      </c>
      <c r="H11" s="236" t="s">
        <v>759</v>
      </c>
      <c r="I11" s="279" t="str">
        <f t="shared" si="0"/>
        <v>II JA</v>
      </c>
    </row>
    <row r="12" spans="1:12" s="13" customFormat="1" ht="19.5" customHeight="1">
      <c r="A12" s="102"/>
      <c r="B12" s="231">
        <v>160</v>
      </c>
      <c r="C12" s="229" t="s">
        <v>839</v>
      </c>
      <c r="D12" s="230" t="s">
        <v>794</v>
      </c>
      <c r="E12" s="228">
        <v>41101</v>
      </c>
      <c r="F12" s="225" t="s">
        <v>815</v>
      </c>
      <c r="G12" s="283" t="s">
        <v>230</v>
      </c>
      <c r="H12" s="227" t="s">
        <v>338</v>
      </c>
      <c r="I12" s="279"/>
      <c r="K12" s="2"/>
    </row>
    <row r="13" spans="1:12" ht="18" customHeight="1"/>
    <row r="14" spans="1:12" ht="18.75" customHeight="1"/>
    <row r="15" spans="1:12" ht="17.25" customHeight="1"/>
    <row r="16" spans="1:12" ht="18" customHeight="1"/>
    <row r="17" spans="1:8" ht="18" customHeight="1"/>
    <row r="18" spans="1:8" ht="17.25" customHeight="1"/>
    <row r="19" spans="1:8" ht="18" customHeight="1"/>
    <row r="23" spans="1:8">
      <c r="A23"/>
    </row>
    <row r="24" spans="1:8" ht="15">
      <c r="A24"/>
      <c r="B24" s="21"/>
      <c r="C24" s="20"/>
      <c r="D24" s="30"/>
      <c r="E24" s="157"/>
      <c r="F24" s="30"/>
      <c r="G24" s="21"/>
      <c r="H24" s="19"/>
    </row>
    <row r="25" spans="1:8">
      <c r="A25"/>
    </row>
    <row r="26" spans="1:8">
      <c r="A26"/>
    </row>
    <row r="27" spans="1:8">
      <c r="A27"/>
    </row>
    <row r="28" spans="1:8">
      <c r="A28"/>
    </row>
    <row r="29" spans="1:8" ht="13.2">
      <c r="A29"/>
      <c r="B29"/>
      <c r="C29"/>
      <c r="D29"/>
      <c r="E29" s="158"/>
      <c r="F29"/>
      <c r="G29"/>
      <c r="H29"/>
    </row>
    <row r="30" spans="1:8" ht="13.2">
      <c r="A30"/>
      <c r="B30"/>
      <c r="C30"/>
      <c r="D30"/>
      <c r="E30" s="158"/>
      <c r="F30"/>
      <c r="G30"/>
      <c r="H30"/>
    </row>
    <row r="31" spans="1:8" ht="13.2">
      <c r="A31"/>
      <c r="B31"/>
      <c r="C31"/>
      <c r="D31"/>
      <c r="E31" s="158"/>
      <c r="F31"/>
      <c r="G31"/>
      <c r="H31"/>
    </row>
    <row r="32" spans="1:8" ht="13.2">
      <c r="A32"/>
      <c r="B32"/>
      <c r="C32"/>
      <c r="D32"/>
      <c r="E32" s="158"/>
      <c r="F32"/>
      <c r="G32"/>
      <c r="H32"/>
    </row>
  </sheetData>
  <sortState xmlns:xlrd2="http://schemas.microsoft.com/office/spreadsheetml/2017/richdata2" ref="A8:L12">
    <sortCondition ref="A8:A12"/>
  </sortState>
  <phoneticPr fontId="0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22">
    <tabColor rgb="FF0070C0"/>
  </sheetPr>
  <dimension ref="A1:K53"/>
  <sheetViews>
    <sheetView workbookViewId="0">
      <selection activeCell="A7" sqref="A7"/>
    </sheetView>
  </sheetViews>
  <sheetFormatPr defaultRowHeight="13.8"/>
  <cols>
    <col min="1" max="2" width="5.5546875" style="14" customWidth="1"/>
    <col min="3" max="3" width="9.88671875" style="17" customWidth="1"/>
    <col min="4" max="4" width="11.77734375" style="17" bestFit="1" customWidth="1"/>
    <col min="5" max="5" width="13" style="13" customWidth="1"/>
    <col min="6" max="6" width="14.21875" style="13" customWidth="1"/>
    <col min="7" max="7" width="8.44140625" style="14" customWidth="1"/>
    <col min="8" max="8" width="11.44140625" style="17" bestFit="1" customWidth="1"/>
    <col min="9" max="9" width="4.5546875" bestFit="1" customWidth="1"/>
    <col min="15" max="15" width="10.44140625" customWidth="1"/>
    <col min="16" max="16" width="12.109375" customWidth="1"/>
    <col min="17" max="17" width="13.33203125" customWidth="1"/>
  </cols>
  <sheetData>
    <row r="1" spans="1:11" s="35" customFormat="1" ht="18">
      <c r="A1" s="34"/>
      <c r="B1" s="43" t="s">
        <v>0</v>
      </c>
      <c r="C1" s="50"/>
      <c r="D1" s="50"/>
      <c r="E1" s="50"/>
      <c r="F1" s="50"/>
      <c r="G1" s="34"/>
      <c r="H1" s="34"/>
      <c r="I1" s="34"/>
      <c r="J1" s="34"/>
    </row>
    <row r="2" spans="1:11" s="35" customFormat="1" ht="13.5" customHeight="1">
      <c r="A2" s="34"/>
      <c r="G2" s="34"/>
      <c r="H2" s="34"/>
      <c r="J2" s="34"/>
    </row>
    <row r="3" spans="1:11" s="35" customFormat="1" ht="17.25" customHeight="1">
      <c r="A3" s="34"/>
      <c r="E3" s="40"/>
      <c r="F3" s="36"/>
      <c r="G3" s="40"/>
      <c r="H3" s="3" t="s">
        <v>836</v>
      </c>
      <c r="K3" s="34"/>
    </row>
    <row r="4" spans="1:11" s="35" customFormat="1" ht="15.75" customHeight="1">
      <c r="A4" s="34"/>
      <c r="B4" s="36"/>
      <c r="F4" s="36"/>
      <c r="G4" s="40"/>
      <c r="H4" s="34"/>
      <c r="K4" s="34"/>
    </row>
    <row r="5" spans="1:11" s="35" customFormat="1" ht="18">
      <c r="A5" s="34"/>
      <c r="B5" s="43" t="s">
        <v>722</v>
      </c>
      <c r="C5" s="43"/>
      <c r="D5" s="43" t="s">
        <v>769</v>
      </c>
      <c r="F5" s="172"/>
      <c r="G5" s="34"/>
      <c r="H5" s="34"/>
      <c r="I5" s="34"/>
      <c r="J5" s="34"/>
    </row>
    <row r="6" spans="1:11" s="2" customFormat="1" ht="16.5" customHeight="1" thickBot="1">
      <c r="A6" s="1"/>
      <c r="B6" s="1"/>
      <c r="C6" s="3"/>
      <c r="E6" s="43"/>
      <c r="G6" s="1"/>
      <c r="H6" s="1"/>
    </row>
    <row r="7" spans="1:11" s="2" customFormat="1" ht="19.5" customHeight="1">
      <c r="A7" s="4" t="s">
        <v>5</v>
      </c>
      <c r="B7" s="104" t="s">
        <v>712</v>
      </c>
      <c r="C7" s="5" t="s">
        <v>6</v>
      </c>
      <c r="D7" s="6" t="s">
        <v>7</v>
      </c>
      <c r="E7" s="105" t="s">
        <v>8</v>
      </c>
      <c r="F7" s="105" t="s">
        <v>9</v>
      </c>
      <c r="G7" s="104" t="s">
        <v>702</v>
      </c>
      <c r="H7" s="106" t="s">
        <v>12</v>
      </c>
      <c r="I7" s="168" t="s">
        <v>510</v>
      </c>
    </row>
    <row r="8" spans="1:11" s="13" customFormat="1" ht="19.5" customHeight="1">
      <c r="A8" s="111" t="s">
        <v>13</v>
      </c>
      <c r="B8" s="231">
        <v>194</v>
      </c>
      <c r="C8" s="229" t="s">
        <v>706</v>
      </c>
      <c r="D8" s="230" t="s">
        <v>707</v>
      </c>
      <c r="E8" s="228">
        <v>40802</v>
      </c>
      <c r="F8" s="225" t="s">
        <v>815</v>
      </c>
      <c r="G8" s="283">
        <v>1.6831018518518521E-3</v>
      </c>
      <c r="H8" s="227" t="s">
        <v>830</v>
      </c>
      <c r="I8" s="279" t="str">
        <f>IF(ISBLANK(G8),"",IF(G8&lt;=0.00131944444444444,"KSM",IF(G8&lt;=0.00140046296296296,"I A",IF(G8&lt;=0.00152777777777778,"II A",IF(G8&lt;=0.00174930555555556,"III A",IF(G8&lt;=0.00198078703703704,"I JA",IF(G8&lt;=0.0021775462962963,"II JA",IF(G8&lt;=0.00231643518518518,"III JA"))))))))</f>
        <v>III A</v>
      </c>
    </row>
    <row r="9" spans="1:11" s="9" customFormat="1" ht="18" customHeight="1"/>
    <row r="10" spans="1:11" s="13" customFormat="1" ht="19.5" customHeight="1">
      <c r="A10" s="14"/>
    </row>
    <row r="11" spans="1:11" s="13" customFormat="1" ht="19.5" customHeight="1">
      <c r="A11" s="14"/>
    </row>
    <row r="12" spans="1:11" s="13" customFormat="1" ht="19.5" customHeight="1">
      <c r="A12" s="14"/>
    </row>
    <row r="13" spans="1:11" s="13" customFormat="1" ht="19.5" customHeight="1">
      <c r="A13" s="14"/>
      <c r="B13" s="38"/>
      <c r="C13" s="33"/>
      <c r="D13" s="33"/>
      <c r="E13" s="33"/>
      <c r="F13" s="32"/>
      <c r="G13" s="33"/>
      <c r="H13" s="32"/>
      <c r="I13"/>
      <c r="J13"/>
    </row>
    <row r="14" spans="1:11" s="2" customFormat="1" ht="19.5" customHeight="1"/>
    <row r="15" spans="1:11" s="13" customFormat="1" ht="17.25" customHeight="1"/>
    <row r="16" spans="1:11" s="9" customFormat="1" ht="18" customHeight="1"/>
    <row r="17" spans="1:8" s="13" customFormat="1" ht="19.5" customHeight="1">
      <c r="A17" s="14"/>
      <c r="B17" s="38"/>
      <c r="C17" s="33"/>
      <c r="D17" s="33"/>
      <c r="E17" s="33"/>
      <c r="F17" s="32"/>
      <c r="G17" s="38"/>
      <c r="H17" s="32"/>
    </row>
    <row r="18" spans="1:8" s="13" customFormat="1" ht="19.5" customHeight="1">
      <c r="A18" s="14"/>
      <c r="B18" s="38"/>
      <c r="C18" s="33"/>
      <c r="D18" s="33"/>
      <c r="E18" s="33"/>
      <c r="F18" s="32"/>
      <c r="G18" s="38"/>
      <c r="H18" s="32"/>
    </row>
    <row r="19" spans="1:8" s="13" customFormat="1" ht="19.5" customHeight="1"/>
    <row r="20" spans="1:8" s="13" customFormat="1" ht="19.5" customHeight="1"/>
    <row r="21" spans="1:8" s="13" customFormat="1" ht="19.5" customHeight="1"/>
    <row r="22" spans="1:8" s="13" customFormat="1" ht="19.5" customHeight="1">
      <c r="A22" s="14"/>
      <c r="B22" s="38"/>
      <c r="C22" s="17"/>
      <c r="D22" s="17"/>
      <c r="E22" s="33"/>
      <c r="F22" s="32"/>
      <c r="G22" s="38"/>
      <c r="H22" s="32"/>
    </row>
    <row r="23" spans="1:8" s="13" customFormat="1" ht="19.5" customHeight="1">
      <c r="A23" s="14"/>
      <c r="B23" s="38"/>
      <c r="C23" s="17"/>
      <c r="D23" s="17"/>
      <c r="E23" s="33"/>
      <c r="F23" s="32"/>
      <c r="G23" s="38"/>
      <c r="H23" s="32"/>
    </row>
    <row r="24" spans="1:8" s="13" customFormat="1" ht="19.5" customHeight="1">
      <c r="A24" s="14"/>
      <c r="B24" s="38"/>
      <c r="C24" s="17"/>
      <c r="D24" s="17"/>
      <c r="E24" s="33"/>
      <c r="F24" s="32"/>
      <c r="G24" s="38"/>
      <c r="H24" s="32"/>
    </row>
    <row r="25" spans="1:8" s="13" customFormat="1" ht="19.5" customHeight="1">
      <c r="A25" s="14"/>
      <c r="B25" s="38"/>
      <c r="C25" s="17"/>
      <c r="D25" s="17"/>
      <c r="E25" s="33"/>
      <c r="F25" s="32"/>
      <c r="G25" s="38"/>
      <c r="H25" s="32"/>
    </row>
    <row r="26" spans="1:8" s="13" customFormat="1" ht="19.5" customHeight="1">
      <c r="A26" s="14"/>
      <c r="B26" s="38"/>
      <c r="C26" s="17"/>
      <c r="D26" s="17"/>
      <c r="E26" s="33"/>
      <c r="F26" s="32"/>
      <c r="G26" s="38"/>
      <c r="H26" s="32"/>
    </row>
    <row r="27" spans="1:8" s="13" customFormat="1" ht="19.5" customHeight="1">
      <c r="A27" s="14"/>
      <c r="B27" s="38"/>
      <c r="C27" s="17"/>
      <c r="D27" s="17"/>
      <c r="E27" s="33"/>
      <c r="F27" s="32"/>
      <c r="G27" s="38"/>
      <c r="H27" s="32"/>
    </row>
    <row r="39" spans="1:8">
      <c r="A39"/>
    </row>
    <row r="40" spans="1:8" ht="15">
      <c r="A40"/>
      <c r="B40" s="21"/>
      <c r="C40" s="20"/>
      <c r="D40" s="19"/>
      <c r="E40" s="19"/>
      <c r="F40" s="19"/>
      <c r="G40" s="21"/>
      <c r="H40" s="19"/>
    </row>
    <row r="41" spans="1:8">
      <c r="A41"/>
    </row>
    <row r="42" spans="1:8">
      <c r="A42"/>
    </row>
    <row r="43" spans="1:8">
      <c r="A43"/>
    </row>
    <row r="44" spans="1:8">
      <c r="A44"/>
    </row>
    <row r="45" spans="1:8">
      <c r="A45"/>
    </row>
    <row r="46" spans="1:8">
      <c r="A46"/>
    </row>
    <row r="47" spans="1:8">
      <c r="A47"/>
    </row>
    <row r="48" spans="1:8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</sheetData>
  <sortState xmlns:xlrd2="http://schemas.microsoft.com/office/spreadsheetml/2017/richdata2" ref="A8:K8">
    <sortCondition ref="A8"/>
  </sortState>
  <phoneticPr fontId="0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23">
    <tabColor rgb="FFFF0000"/>
  </sheetPr>
  <dimension ref="A1:L21"/>
  <sheetViews>
    <sheetView zoomScaleNormal="100" workbookViewId="0">
      <selection activeCell="A8" sqref="A8"/>
    </sheetView>
  </sheetViews>
  <sheetFormatPr defaultRowHeight="13.8"/>
  <cols>
    <col min="1" max="1" width="4.88671875" style="14" customWidth="1"/>
    <col min="2" max="2" width="5.88671875" style="14" customWidth="1"/>
    <col min="3" max="3" width="11.44140625" style="17" customWidth="1"/>
    <col min="4" max="4" width="14.5546875" style="17" customWidth="1"/>
    <col min="5" max="5" width="13.6640625" style="162" customWidth="1"/>
    <col min="6" max="6" width="14.88671875" style="13" customWidth="1"/>
    <col min="7" max="7" width="10.5546875" style="14" customWidth="1"/>
    <col min="8" max="8" width="11.44140625" style="17" bestFit="1" customWidth="1"/>
    <col min="9" max="9" width="6.77734375" bestFit="1" customWidth="1"/>
    <col min="16" max="16" width="13.44140625" customWidth="1"/>
  </cols>
  <sheetData>
    <row r="1" spans="1:12" s="35" customFormat="1" ht="16.5" customHeight="1">
      <c r="A1" s="34"/>
      <c r="B1" s="43" t="s">
        <v>0</v>
      </c>
      <c r="C1" s="50"/>
      <c r="D1" s="50"/>
      <c r="E1" s="159"/>
      <c r="F1" s="50"/>
      <c r="G1" s="34"/>
      <c r="H1" s="34"/>
      <c r="I1" s="34"/>
      <c r="K1" s="34"/>
    </row>
    <row r="2" spans="1:12" s="35" customFormat="1" ht="17.25" customHeight="1">
      <c r="A2" s="34"/>
      <c r="E2" s="160"/>
      <c r="G2" s="34"/>
      <c r="H2" s="34"/>
      <c r="I2" s="34"/>
      <c r="L2" s="34"/>
    </row>
    <row r="3" spans="1:12" s="35" customFormat="1" ht="13.5" customHeight="1">
      <c r="A3" s="34"/>
      <c r="E3" s="161"/>
      <c r="F3" s="36"/>
      <c r="G3" s="40"/>
      <c r="H3" s="3" t="s">
        <v>836</v>
      </c>
      <c r="I3" s="34"/>
      <c r="L3" s="34"/>
    </row>
    <row r="4" spans="1:12" s="13" customFormat="1" ht="15" customHeight="1">
      <c r="A4" s="34"/>
      <c r="B4" s="36"/>
      <c r="C4" s="35"/>
      <c r="D4" s="35"/>
      <c r="E4" s="160"/>
      <c r="F4" s="36"/>
      <c r="G4" s="40"/>
      <c r="H4" s="34"/>
    </row>
    <row r="5" spans="1:12" s="9" customFormat="1" ht="18" customHeight="1">
      <c r="A5" s="34"/>
      <c r="B5" s="43" t="s">
        <v>724</v>
      </c>
      <c r="C5" s="43"/>
      <c r="D5" s="43" t="s">
        <v>3</v>
      </c>
      <c r="E5" s="160"/>
      <c r="F5" s="43" t="s">
        <v>837</v>
      </c>
      <c r="G5" s="34"/>
      <c r="H5" s="34"/>
    </row>
    <row r="6" spans="1:12" ht="15.6">
      <c r="A6" s="1"/>
      <c r="B6" s="1"/>
      <c r="C6" s="3"/>
      <c r="D6" s="2"/>
      <c r="E6" s="161"/>
      <c r="F6" s="2"/>
      <c r="G6" s="1"/>
      <c r="H6" s="3"/>
    </row>
    <row r="7" spans="1:12" ht="14.4" thickBot="1"/>
    <row r="8" spans="1:12">
      <c r="A8" s="4" t="s">
        <v>5</v>
      </c>
      <c r="B8" s="4" t="s">
        <v>712</v>
      </c>
      <c r="C8" s="5" t="s">
        <v>6</v>
      </c>
      <c r="D8" s="6" t="s">
        <v>7</v>
      </c>
      <c r="E8" s="163" t="s">
        <v>8</v>
      </c>
      <c r="F8" s="7" t="s">
        <v>9</v>
      </c>
      <c r="G8" s="4" t="s">
        <v>702</v>
      </c>
      <c r="H8" s="8" t="s">
        <v>12</v>
      </c>
      <c r="I8" s="142" t="s">
        <v>510</v>
      </c>
      <c r="K8" s="13"/>
      <c r="L8" s="13"/>
    </row>
    <row r="9" spans="1:12" ht="15.6">
      <c r="A9" s="111" t="s">
        <v>13</v>
      </c>
      <c r="B9" s="183">
        <v>159</v>
      </c>
      <c r="C9" s="229" t="s">
        <v>143</v>
      </c>
      <c r="D9" s="230" t="s">
        <v>901</v>
      </c>
      <c r="E9" s="228">
        <v>41572</v>
      </c>
      <c r="F9" s="225" t="s">
        <v>815</v>
      </c>
      <c r="G9" s="283">
        <v>2.602199074074074E-3</v>
      </c>
      <c r="H9" s="227" t="s">
        <v>329</v>
      </c>
      <c r="I9" s="279" t="str">
        <f>IF(ISBLANK(G9),"",IF(G9&lt;=0.00202546296296296,"KSM",IF(G9&lt;=0.00216435185185185,"I A",IF(G9&lt;=0.00233796296296296,"II A",IF(G9&lt;=0.00256944444444444,"III A",IF(G9&lt;=0.00280092592592593,"I JA",IF(G9&lt;=0.00303240740740741,"II JA",IF(G9&lt;=0.00320601851851852,"III JA"))))))))</f>
        <v>I JA</v>
      </c>
      <c r="K9" s="13"/>
      <c r="L9" s="13"/>
    </row>
    <row r="10" spans="1:12" s="13" customFormat="1" ht="16.5" customHeight="1">
      <c r="A10" s="111" t="s">
        <v>18</v>
      </c>
      <c r="B10" s="244">
        <v>157</v>
      </c>
      <c r="C10" s="234" t="s">
        <v>192</v>
      </c>
      <c r="D10" s="235" t="s">
        <v>998</v>
      </c>
      <c r="E10" s="228">
        <v>41435</v>
      </c>
      <c r="F10" s="236" t="s">
        <v>994</v>
      </c>
      <c r="G10" s="283">
        <v>2.6547453703703702E-3</v>
      </c>
      <c r="H10" s="236" t="s">
        <v>995</v>
      </c>
      <c r="I10" s="279" t="str">
        <f t="shared" ref="I10:I11" si="0">IF(ISBLANK(G10),"",IF(G10&lt;=0.00202546296296296,"KSM",IF(G10&lt;=0.00216435185185185,"I A",IF(G10&lt;=0.00233796296296296,"II A",IF(G10&lt;=0.00256944444444444,"III A",IF(G10&lt;=0.00280092592592593,"I JA",IF(G10&lt;=0.00303240740740741,"II JA",IF(G10&lt;=0.00320601851851852,"III JA"))))))))</f>
        <v>I JA</v>
      </c>
      <c r="K10"/>
      <c r="L10"/>
    </row>
    <row r="11" spans="1:12" s="13" customFormat="1" ht="16.5" customHeight="1">
      <c r="A11" s="111" t="s">
        <v>26</v>
      </c>
      <c r="B11" s="244">
        <v>115</v>
      </c>
      <c r="C11" s="234" t="s">
        <v>967</v>
      </c>
      <c r="D11" s="238" t="s">
        <v>968</v>
      </c>
      <c r="E11" s="228" t="s">
        <v>969</v>
      </c>
      <c r="F11" s="236" t="s">
        <v>803</v>
      </c>
      <c r="G11" s="283">
        <v>2.7015046296296297E-3</v>
      </c>
      <c r="H11" s="236" t="s">
        <v>347</v>
      </c>
      <c r="I11" s="279" t="str">
        <f t="shared" si="0"/>
        <v>I JA</v>
      </c>
      <c r="K11"/>
      <c r="L11"/>
    </row>
    <row r="12" spans="1:12" s="13" customFormat="1" ht="16.5" customHeight="1">
      <c r="A12" s="111"/>
      <c r="B12" s="244">
        <v>5</v>
      </c>
      <c r="C12" s="234" t="s">
        <v>116</v>
      </c>
      <c r="D12" s="235" t="s">
        <v>991</v>
      </c>
      <c r="E12" s="228" t="s">
        <v>780</v>
      </c>
      <c r="F12" s="236" t="s">
        <v>803</v>
      </c>
      <c r="G12" s="283" t="s">
        <v>228</v>
      </c>
      <c r="H12" s="236" t="s">
        <v>814</v>
      </c>
      <c r="I12" s="279"/>
      <c r="J12"/>
      <c r="K12"/>
      <c r="L12"/>
    </row>
    <row r="13" spans="1:12" s="13" customFormat="1" ht="16.5" customHeight="1">
      <c r="A13" s="14"/>
      <c r="I13"/>
    </row>
    <row r="14" spans="1:12" s="13" customFormat="1" ht="16.5" customHeight="1">
      <c r="I14"/>
    </row>
    <row r="15" spans="1:12" s="13" customFormat="1" ht="16.5" customHeight="1">
      <c r="I15"/>
    </row>
    <row r="16" spans="1:12">
      <c r="I16" s="13"/>
    </row>
    <row r="17" spans="1:12" s="2" customFormat="1" ht="15.6">
      <c r="A17" s="14"/>
      <c r="B17" s="123"/>
      <c r="C17" s="33"/>
      <c r="D17" s="33"/>
      <c r="E17" s="165"/>
      <c r="F17" s="32"/>
      <c r="G17" s="38"/>
      <c r="H17" s="32"/>
      <c r="I17" s="13"/>
    </row>
    <row r="18" spans="1:12">
      <c r="B18" s="38"/>
      <c r="C18" s="33"/>
      <c r="D18" s="33"/>
      <c r="E18" s="165"/>
      <c r="F18" s="32"/>
      <c r="G18" s="38"/>
      <c r="H18" s="32"/>
      <c r="I18" s="13"/>
      <c r="J18" s="13"/>
      <c r="K18" s="13"/>
      <c r="L18" s="13"/>
    </row>
    <row r="19" spans="1:12">
      <c r="A19"/>
    </row>
    <row r="20" spans="1:12">
      <c r="A20"/>
    </row>
    <row r="21" spans="1:12">
      <c r="A21"/>
      <c r="B21" s="27"/>
      <c r="C21" s="27"/>
      <c r="D21" s="27"/>
      <c r="E21" s="166"/>
      <c r="F21" s="28"/>
    </row>
  </sheetData>
  <sortState xmlns:xlrd2="http://schemas.microsoft.com/office/spreadsheetml/2017/richdata2" ref="A9:L12">
    <sortCondition ref="A9:A12"/>
  </sortState>
  <phoneticPr fontId="0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936DC-8FA9-4BFC-9764-22CC26C8EEB2}">
  <sheetPr>
    <tabColor rgb="FF0070C0"/>
  </sheetPr>
  <dimension ref="A1:L19"/>
  <sheetViews>
    <sheetView zoomScaleNormal="100" workbookViewId="0">
      <selection activeCell="A9" sqref="A9"/>
    </sheetView>
  </sheetViews>
  <sheetFormatPr defaultRowHeight="13.8"/>
  <cols>
    <col min="1" max="1" width="4.88671875" style="14" customWidth="1"/>
    <col min="2" max="2" width="7" style="14" customWidth="1"/>
    <col min="3" max="3" width="11.44140625" style="17" customWidth="1"/>
    <col min="4" max="4" width="10.33203125" style="17" bestFit="1" customWidth="1"/>
    <col min="5" max="5" width="11.44140625" style="162" bestFit="1" customWidth="1"/>
    <col min="6" max="6" width="12.6640625" style="13" customWidth="1"/>
    <col min="7" max="7" width="10.5546875" style="14" customWidth="1"/>
    <col min="8" max="8" width="13.88671875" style="17" bestFit="1" customWidth="1"/>
    <col min="16" max="16" width="13.44140625" customWidth="1"/>
  </cols>
  <sheetData>
    <row r="1" spans="1:12" s="35" customFormat="1" ht="18">
      <c r="A1" s="34"/>
      <c r="B1" s="43"/>
      <c r="C1" s="50"/>
      <c r="D1" s="50"/>
      <c r="E1" s="159"/>
      <c r="F1" s="50"/>
      <c r="G1" s="34"/>
      <c r="H1" s="34"/>
      <c r="I1" s="34"/>
      <c r="J1" s="34"/>
      <c r="K1" s="34"/>
    </row>
    <row r="2" spans="1:12" s="35" customFormat="1" ht="16.5" customHeight="1">
      <c r="A2" s="34"/>
      <c r="B2" s="43" t="s">
        <v>0</v>
      </c>
      <c r="C2" s="50"/>
      <c r="D2" s="50"/>
      <c r="E2" s="159"/>
      <c r="F2" s="50"/>
      <c r="G2" s="34"/>
      <c r="H2" s="34"/>
      <c r="I2" s="34"/>
      <c r="K2" s="34"/>
    </row>
    <row r="3" spans="1:12" s="35" customFormat="1" ht="17.25" customHeight="1">
      <c r="A3" s="34"/>
      <c r="E3" s="160"/>
      <c r="G3" s="34"/>
      <c r="H3" s="34"/>
      <c r="I3" s="34"/>
      <c r="L3" s="34"/>
    </row>
    <row r="4" spans="1:12" s="35" customFormat="1" ht="13.5" customHeight="1">
      <c r="A4" s="34"/>
      <c r="E4" s="161"/>
      <c r="F4" s="36"/>
      <c r="G4" s="40"/>
      <c r="H4" s="3" t="s">
        <v>836</v>
      </c>
      <c r="I4" s="34"/>
      <c r="L4" s="34"/>
    </row>
    <row r="5" spans="1:12" s="13" customFormat="1" ht="15" customHeight="1">
      <c r="A5" s="34"/>
      <c r="B5" s="36"/>
      <c r="C5" s="35"/>
      <c r="D5" s="35"/>
      <c r="E5" s="160"/>
      <c r="F5" s="36"/>
      <c r="G5" s="40"/>
      <c r="H5" s="34"/>
    </row>
    <row r="6" spans="1:12" s="9" customFormat="1" ht="18" customHeight="1">
      <c r="A6" s="34"/>
      <c r="B6" s="43" t="s">
        <v>724</v>
      </c>
      <c r="C6" s="43"/>
      <c r="D6" s="43" t="s">
        <v>348</v>
      </c>
      <c r="E6" s="160"/>
      <c r="F6" s="43" t="s">
        <v>837</v>
      </c>
      <c r="G6" s="34"/>
      <c r="H6" s="34"/>
    </row>
    <row r="7" spans="1:12" ht="15.6">
      <c r="A7" s="1"/>
      <c r="B7" s="1"/>
      <c r="C7" s="3"/>
      <c r="D7" s="2"/>
      <c r="E7" s="161"/>
      <c r="F7" s="2"/>
      <c r="G7" s="1"/>
      <c r="H7" s="3"/>
    </row>
    <row r="8" spans="1:12" ht="14.4" thickBot="1"/>
    <row r="9" spans="1:12">
      <c r="A9" s="4" t="s">
        <v>5</v>
      </c>
      <c r="B9" s="4" t="s">
        <v>712</v>
      </c>
      <c r="C9" s="5" t="s">
        <v>6</v>
      </c>
      <c r="D9" s="6" t="s">
        <v>7</v>
      </c>
      <c r="E9" s="163" t="s">
        <v>8</v>
      </c>
      <c r="F9" s="7" t="s">
        <v>9</v>
      </c>
      <c r="G9" s="4" t="s">
        <v>702</v>
      </c>
      <c r="H9" s="8" t="s">
        <v>12</v>
      </c>
      <c r="I9" s="168" t="s">
        <v>510</v>
      </c>
      <c r="K9" s="13"/>
      <c r="L9" s="13"/>
    </row>
    <row r="10" spans="1:12" s="13" customFormat="1" ht="16.5" customHeight="1">
      <c r="A10" s="111" t="s">
        <v>13</v>
      </c>
      <c r="B10" s="248" t="s">
        <v>46</v>
      </c>
      <c r="C10" s="234" t="s">
        <v>1009</v>
      </c>
      <c r="D10" s="228" t="s">
        <v>1010</v>
      </c>
      <c r="E10" s="247">
        <v>41782</v>
      </c>
      <c r="F10" s="236" t="s">
        <v>1002</v>
      </c>
      <c r="G10" s="283">
        <v>2.5009259259259255E-3</v>
      </c>
      <c r="H10" s="236" t="s">
        <v>238</v>
      </c>
      <c r="I10" s="279" t="str">
        <f>IF(ISBLANK(G10),"",IF(G10&lt;=0.00171296296296296,"KSM",IF(G10&lt;=0.0018287037037037,"I A",IF(G10&lt;=0.00200393518518519,"II A",IF(G10&lt;=0.00230486111111111,"III A",IF(G10&lt;=0.00258263888888889,"I JA",IF(G10&lt;=0.00282569444444444,"II JA",IF(G10&lt;=0.00301087962962963,"III JA"))))))))</f>
        <v>I JA</v>
      </c>
      <c r="J10"/>
      <c r="K10"/>
      <c r="L10"/>
    </row>
    <row r="11" spans="1:12" s="13" customFormat="1" ht="16.5" customHeight="1">
      <c r="E11" s="122"/>
      <c r="I11"/>
    </row>
    <row r="12" spans="1:12" s="13" customFormat="1" ht="16.5" customHeight="1">
      <c r="E12" s="162"/>
      <c r="I12"/>
    </row>
    <row r="13" spans="1:12">
      <c r="B13" s="38"/>
      <c r="C13" s="33"/>
      <c r="D13" s="115"/>
      <c r="E13" s="164"/>
      <c r="F13" s="47"/>
      <c r="G13" s="47"/>
      <c r="H13" s="47"/>
      <c r="I13" s="13"/>
    </row>
    <row r="14" spans="1:12" s="2" customFormat="1" ht="15.6">
      <c r="A14" s="14"/>
      <c r="B14" s="38"/>
      <c r="C14" s="33"/>
      <c r="D14" s="33"/>
      <c r="E14" s="165"/>
      <c r="F14" s="32"/>
      <c r="G14" s="38"/>
      <c r="H14" s="32"/>
      <c r="I14" s="13"/>
    </row>
    <row r="15" spans="1:12">
      <c r="B15" s="38"/>
      <c r="C15" s="33"/>
      <c r="D15" s="33"/>
      <c r="E15" s="165"/>
      <c r="F15" s="32"/>
      <c r="G15" s="38"/>
      <c r="H15" s="32"/>
      <c r="I15" s="13"/>
      <c r="J15" s="13"/>
      <c r="K15" s="13"/>
      <c r="L15" s="13"/>
    </row>
    <row r="16" spans="1:12">
      <c r="A16"/>
    </row>
    <row r="17" spans="1:6">
      <c r="A17"/>
    </row>
    <row r="18" spans="1:6">
      <c r="A18"/>
      <c r="B18" s="27"/>
      <c r="C18" s="27"/>
      <c r="D18" s="27"/>
      <c r="E18" s="166"/>
      <c r="F18" s="28"/>
    </row>
    <row r="19" spans="1:6">
      <c r="A19"/>
    </row>
  </sheetData>
  <sortState xmlns:xlrd2="http://schemas.microsoft.com/office/spreadsheetml/2017/richdata2" ref="A10:L10">
    <sortCondition ref="G10"/>
  </sortState>
  <phoneticPr fontId="54" type="noConversion"/>
  <pageMargins left="0.55118110236220474" right="0.15748031496062992" top="0.59055118110236227" bottom="0.19685039370078741" header="0.51181102362204722" footer="0.51181102362204722"/>
  <pageSetup paperSize="9" scale="90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25">
    <tabColor rgb="FFFF0000"/>
  </sheetPr>
  <dimension ref="A2:P17"/>
  <sheetViews>
    <sheetView topLeftCell="A3" workbookViewId="0">
      <selection activeCell="A15" sqref="A15"/>
    </sheetView>
  </sheetViews>
  <sheetFormatPr defaultRowHeight="13.2"/>
  <cols>
    <col min="1" max="1" width="4.88671875" customWidth="1"/>
    <col min="2" max="2" width="4.44140625" customWidth="1"/>
    <col min="4" max="4" width="13.109375" customWidth="1"/>
    <col min="5" max="5" width="10.77734375" customWidth="1"/>
    <col min="6" max="6" width="14.109375" customWidth="1"/>
    <col min="7" max="7" width="8" customWidth="1"/>
    <col min="8" max="8" width="12.5546875" bestFit="1" customWidth="1"/>
    <col min="9" max="9" width="6.77734375" bestFit="1" customWidth="1"/>
  </cols>
  <sheetData>
    <row r="2" spans="1:16" ht="21" customHeight="1">
      <c r="A2" s="34"/>
      <c r="B2" s="43" t="s">
        <v>0</v>
      </c>
      <c r="C2" s="50"/>
      <c r="D2" s="50"/>
      <c r="E2" s="50"/>
      <c r="F2" s="50"/>
      <c r="G2" s="34"/>
      <c r="H2" s="34"/>
    </row>
    <row r="3" spans="1:16" ht="18">
      <c r="A3" s="34"/>
      <c r="B3" s="35"/>
      <c r="C3" s="35"/>
      <c r="D3" s="35"/>
      <c r="E3" s="35"/>
      <c r="F3" s="35"/>
      <c r="G3" s="34"/>
      <c r="H3" s="34"/>
    </row>
    <row r="4" spans="1:16" ht="18">
      <c r="A4" s="34"/>
      <c r="B4" s="35"/>
      <c r="C4" s="35"/>
      <c r="D4" s="35"/>
      <c r="E4" s="40"/>
      <c r="F4" s="36"/>
      <c r="G4" s="40"/>
      <c r="H4" s="3" t="s">
        <v>836</v>
      </c>
    </row>
    <row r="5" spans="1:16" ht="18">
      <c r="A5" s="34"/>
      <c r="B5" s="36"/>
      <c r="C5" s="35"/>
      <c r="D5" s="35"/>
      <c r="E5" s="35"/>
      <c r="F5" s="36"/>
      <c r="G5" s="40"/>
      <c r="H5" s="34"/>
    </row>
    <row r="6" spans="1:16" ht="18">
      <c r="A6" s="34"/>
      <c r="B6" s="43" t="s">
        <v>725</v>
      </c>
      <c r="C6" s="43"/>
      <c r="D6" s="43" t="s">
        <v>768</v>
      </c>
      <c r="E6" s="35"/>
      <c r="F6" s="172"/>
      <c r="G6" s="34"/>
    </row>
    <row r="7" spans="1:16" ht="15.6">
      <c r="A7" s="1"/>
      <c r="B7" s="1"/>
      <c r="C7" s="3"/>
      <c r="D7" s="2"/>
      <c r="E7" s="43"/>
      <c r="F7" s="2"/>
      <c r="G7" s="1"/>
      <c r="H7" s="1"/>
    </row>
    <row r="8" spans="1:16" ht="14.4" thickBot="1">
      <c r="A8" s="14"/>
      <c r="B8" s="14"/>
      <c r="C8" s="17"/>
      <c r="D8" s="17"/>
      <c r="E8" s="13"/>
      <c r="F8" s="13"/>
      <c r="G8" s="14"/>
      <c r="H8" s="14"/>
    </row>
    <row r="9" spans="1:16" ht="18.75" customHeight="1">
      <c r="A9" s="4" t="s">
        <v>5</v>
      </c>
      <c r="B9" s="4" t="s">
        <v>712</v>
      </c>
      <c r="C9" s="5" t="s">
        <v>6</v>
      </c>
      <c r="D9" s="6" t="s">
        <v>7</v>
      </c>
      <c r="E9" s="7" t="s">
        <v>8</v>
      </c>
      <c r="F9" s="7" t="s">
        <v>9</v>
      </c>
      <c r="G9" s="4" t="s">
        <v>702</v>
      </c>
      <c r="H9" s="8" t="s">
        <v>12</v>
      </c>
      <c r="I9" s="142" t="s">
        <v>510</v>
      </c>
    </row>
    <row r="10" spans="1:16" ht="18.75" customHeight="1">
      <c r="A10" s="102" t="s">
        <v>13</v>
      </c>
      <c r="B10" s="187">
        <v>156</v>
      </c>
      <c r="C10" s="234" t="s">
        <v>716</v>
      </c>
      <c r="D10" s="235" t="s">
        <v>717</v>
      </c>
      <c r="E10" s="228" t="s">
        <v>718</v>
      </c>
      <c r="F10" s="236" t="s">
        <v>803</v>
      </c>
      <c r="G10" s="283">
        <v>4.0114583333333339E-3</v>
      </c>
      <c r="H10" s="176" t="s">
        <v>347</v>
      </c>
      <c r="I10" s="279" t="str">
        <f>IF(ISBLANK(G10),"",IF(G10&lt;=0.00314814814814815,"KSM",IF(G10&lt;=0.00335648148148148,"I A",IF(G10&lt;=0.00361111111111111,"II A",IF(G10&lt;=0.0039599537037037,"III A",IF(G10&lt;=0.00426087962962963,"I JA",IF(G10&lt;=0.00451550925925926,"II JA",IF(G10&lt;=0.00471226851851852,"III JA"))))))))</f>
        <v>I JA</v>
      </c>
    </row>
    <row r="11" spans="1:16" ht="19.5" customHeight="1">
      <c r="A11" s="102" t="s">
        <v>18</v>
      </c>
      <c r="B11" s="231">
        <v>158</v>
      </c>
      <c r="C11" s="229" t="s">
        <v>183</v>
      </c>
      <c r="D11" s="230" t="s">
        <v>720</v>
      </c>
      <c r="E11" s="228">
        <v>40901</v>
      </c>
      <c r="F11" s="225" t="s">
        <v>815</v>
      </c>
      <c r="G11" s="110" t="s">
        <v>230</v>
      </c>
      <c r="H11" s="176" t="s">
        <v>329</v>
      </c>
      <c r="I11" s="279"/>
    </row>
    <row r="12" spans="1:16" ht="19.5" customHeight="1">
      <c r="A12" s="14"/>
      <c r="B12" s="14"/>
      <c r="C12" s="17"/>
      <c r="D12" s="17"/>
      <c r="E12" s="13"/>
      <c r="F12" s="13"/>
      <c r="G12" s="33"/>
      <c r="H12" s="17"/>
    </row>
    <row r="13" spans="1:16" s="2" customFormat="1" ht="19.5" customHeight="1">
      <c r="A13" s="34"/>
      <c r="B13" s="43" t="s">
        <v>725</v>
      </c>
      <c r="C13" s="43"/>
      <c r="D13" s="43" t="s">
        <v>769</v>
      </c>
      <c r="E13" s="139"/>
      <c r="F13" s="172"/>
      <c r="G13" s="34"/>
      <c r="H13" s="34"/>
    </row>
    <row r="14" spans="1:16" s="13" customFormat="1" ht="19.5" customHeight="1" thickBot="1">
      <c r="A14" s="14"/>
      <c r="B14" s="14"/>
      <c r="C14" s="17"/>
      <c r="D14" s="17"/>
      <c r="E14" s="144"/>
      <c r="G14" s="14"/>
      <c r="H14" s="14"/>
    </row>
    <row r="15" spans="1:16" s="13" customFormat="1" ht="19.5" customHeight="1">
      <c r="A15" s="4" t="s">
        <v>5</v>
      </c>
      <c r="B15" s="4" t="s">
        <v>712</v>
      </c>
      <c r="C15" s="5" t="s">
        <v>6</v>
      </c>
      <c r="D15" s="6" t="s">
        <v>7</v>
      </c>
      <c r="E15" s="145" t="s">
        <v>8</v>
      </c>
      <c r="F15" s="7" t="s">
        <v>9</v>
      </c>
      <c r="G15" s="4" t="s">
        <v>702</v>
      </c>
      <c r="H15" s="8" t="s">
        <v>12</v>
      </c>
      <c r="I15" s="142" t="s">
        <v>510</v>
      </c>
    </row>
    <row r="16" spans="1:16" s="13" customFormat="1" ht="19.5" customHeight="1">
      <c r="A16" s="102" t="s">
        <v>13</v>
      </c>
      <c r="B16" s="187">
        <v>193</v>
      </c>
      <c r="C16" s="234" t="s">
        <v>411</v>
      </c>
      <c r="D16" s="235" t="s">
        <v>805</v>
      </c>
      <c r="E16" s="228" t="s">
        <v>806</v>
      </c>
      <c r="F16" s="236" t="s">
        <v>803</v>
      </c>
      <c r="G16" s="283">
        <v>3.6706018518518515E-3</v>
      </c>
      <c r="H16" s="176" t="s">
        <v>347</v>
      </c>
      <c r="I16" s="279" t="str">
        <f>IF(ISBLANK(G16),"",IF(G16&lt;=0.00273148148148148,"KSM",IF(G16&lt;=0.00289351851851852,"I A",IF(G16&lt;=0.00318287037037037,"II A",IF(G16&lt;=0.00362430555555556,"III A",IF(G16&lt;=0.0039599537037037,"I JA",IF(G16&lt;=0.00423773148148148,"II JA",IF(G16&lt;=0.00446921296296296,"III JA"))))))))</f>
        <v>I JA</v>
      </c>
      <c r="K16"/>
      <c r="L16"/>
      <c r="M16"/>
      <c r="N16"/>
      <c r="O16"/>
      <c r="P16"/>
    </row>
    <row r="17" spans="1:16" s="13" customFormat="1" ht="19.5" customHeight="1">
      <c r="A17" s="102" t="s">
        <v>18</v>
      </c>
      <c r="B17" s="231">
        <v>162</v>
      </c>
      <c r="C17" s="229" t="s">
        <v>785</v>
      </c>
      <c r="D17" s="230" t="s">
        <v>786</v>
      </c>
      <c r="E17" s="228">
        <v>40961</v>
      </c>
      <c r="F17" s="225" t="s">
        <v>870</v>
      </c>
      <c r="G17" s="283">
        <v>3.8630787037037036E-3</v>
      </c>
      <c r="H17" s="176" t="s">
        <v>896</v>
      </c>
      <c r="I17" s="279" t="str">
        <f>IF(ISBLANK(G17),"",IF(G17&lt;=0.00273148148148148,"KSM",IF(G17&lt;=0.00289351851851852,"I A",IF(G17&lt;=0.00318287037037037,"II A",IF(G17&lt;=0.00362430555555556,"III A",IF(G17&lt;=0.0039599537037037,"I JA",IF(G17&lt;=0.00423773148148148,"II JA",IF(G17&lt;=0.00446921296296296,"III JA"))))))))</f>
        <v>I JA</v>
      </c>
      <c r="L17" s="109"/>
      <c r="M17" s="109"/>
      <c r="N17" s="112"/>
      <c r="P17" s="75"/>
    </row>
  </sheetData>
  <sortState xmlns:xlrd2="http://schemas.microsoft.com/office/spreadsheetml/2017/richdata2" ref="A16:P17">
    <sortCondition ref="G16:G17"/>
  </sortState>
  <phoneticPr fontId="91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CA1C-4135-496C-BAFB-554A225B5209}">
  <sheetPr>
    <tabColor rgb="FFFF0000"/>
  </sheetPr>
  <dimension ref="A1:X16"/>
  <sheetViews>
    <sheetView tabSelected="1" workbookViewId="0">
      <selection activeCell="O7" sqref="O7"/>
    </sheetView>
  </sheetViews>
  <sheetFormatPr defaultColWidth="9.109375" defaultRowHeight="13.8"/>
  <cols>
    <col min="1" max="1" width="5.44140625" style="189" customWidth="1"/>
    <col min="2" max="2" width="8.6640625" style="188" customWidth="1"/>
    <col min="3" max="3" width="13.33203125" style="188" customWidth="1"/>
    <col min="4" max="4" width="12.6640625" style="190" customWidth="1"/>
    <col min="5" max="5" width="17.6640625" style="188" customWidth="1"/>
    <col min="6" max="7" width="6.33203125" style="189" customWidth="1"/>
    <col min="8" max="8" width="6.21875" style="189" customWidth="1"/>
    <col min="9" max="9" width="6.33203125" style="189" hidden="1" customWidth="1"/>
    <col min="10" max="10" width="6.33203125" style="189" customWidth="1"/>
    <col min="11" max="11" width="10.44140625" style="188" customWidth="1"/>
    <col min="12" max="12" width="11.44140625" style="188" bestFit="1" customWidth="1"/>
    <col min="13" max="13" width="6.77734375" style="188" bestFit="1" customWidth="1"/>
    <col min="14" max="17" width="9.109375" style="188"/>
    <col min="18" max="18" width="14.44140625" style="188" customWidth="1"/>
    <col min="19" max="19" width="12.33203125" style="188" customWidth="1"/>
    <col min="20" max="20" width="16.109375" style="188" customWidth="1"/>
    <col min="21" max="21" width="14" style="188" customWidth="1"/>
    <col min="22" max="23" width="9.109375" style="188"/>
    <col min="24" max="24" width="15.5546875" style="188" customWidth="1"/>
    <col min="25" max="16384" width="9.109375" style="188"/>
  </cols>
  <sheetData>
    <row r="1" spans="1:24" s="205" customFormat="1" ht="18">
      <c r="A1" s="34"/>
      <c r="B1" s="43"/>
      <c r="C1" s="50"/>
      <c r="D1" s="138"/>
      <c r="E1" s="50"/>
      <c r="F1" s="50"/>
      <c r="G1" s="34"/>
      <c r="H1" s="204"/>
      <c r="I1" s="204"/>
      <c r="J1" s="204"/>
    </row>
    <row r="2" spans="1:24" s="205" customFormat="1" ht="14.25" customHeight="1">
      <c r="A2" s="34"/>
      <c r="B2" s="43" t="s">
        <v>0</v>
      </c>
      <c r="C2" s="50"/>
      <c r="D2" s="138"/>
      <c r="E2" s="50"/>
      <c r="F2" s="50"/>
      <c r="G2" s="34"/>
      <c r="H2" s="204"/>
      <c r="I2" s="204"/>
      <c r="J2" s="204"/>
      <c r="M2" s="188"/>
      <c r="N2" s="188"/>
    </row>
    <row r="3" spans="1:24" s="205" customFormat="1" ht="16.5" customHeight="1">
      <c r="A3" s="34"/>
      <c r="B3" s="35"/>
      <c r="C3" s="35"/>
      <c r="D3" s="139"/>
      <c r="E3" s="35"/>
      <c r="F3" s="35"/>
      <c r="G3" s="34"/>
      <c r="H3" s="40"/>
      <c r="I3" s="40"/>
      <c r="J3" s="40"/>
      <c r="K3" s="40"/>
      <c r="L3" s="3" t="s">
        <v>836</v>
      </c>
      <c r="M3" s="188"/>
      <c r="N3" s="188"/>
      <c r="O3" s="204"/>
    </row>
    <row r="4" spans="1:24" ht="16.5" customHeight="1">
      <c r="A4" s="34"/>
      <c r="B4" s="209" t="s">
        <v>823</v>
      </c>
      <c r="C4" s="209"/>
      <c r="D4" s="208" t="s">
        <v>822</v>
      </c>
      <c r="E4" s="207"/>
      <c r="F4" s="43" t="s">
        <v>838</v>
      </c>
      <c r="G4" s="206"/>
      <c r="H4" s="40"/>
      <c r="I4" s="40"/>
      <c r="J4" s="40"/>
      <c r="K4" s="204"/>
      <c r="L4" s="204"/>
      <c r="M4" s="189"/>
      <c r="N4" s="189"/>
    </row>
    <row r="5" spans="1:24" ht="16.5" customHeight="1">
      <c r="B5" s="203"/>
      <c r="K5" s="189"/>
      <c r="L5" s="202"/>
    </row>
    <row r="6" spans="1:24" s="189" customFormat="1" ht="18" customHeight="1">
      <c r="B6" s="188"/>
      <c r="C6" s="188"/>
      <c r="D6" s="190"/>
      <c r="E6" s="188"/>
      <c r="F6" s="193"/>
      <c r="G6" s="201"/>
      <c r="H6" s="200" t="s">
        <v>821</v>
      </c>
      <c r="I6" s="200"/>
      <c r="J6" s="200"/>
      <c r="K6" s="188"/>
      <c r="L6" s="188"/>
      <c r="M6" s="188"/>
      <c r="N6" s="188"/>
    </row>
    <row r="7" spans="1:24" ht="21.75" customHeight="1">
      <c r="A7" s="4" t="s">
        <v>5</v>
      </c>
      <c r="B7" s="199" t="s">
        <v>6</v>
      </c>
      <c r="C7" s="198" t="s">
        <v>7</v>
      </c>
      <c r="D7" s="197" t="s">
        <v>820</v>
      </c>
      <c r="E7" s="195" t="s">
        <v>9</v>
      </c>
      <c r="F7" s="196" t="s">
        <v>13</v>
      </c>
      <c r="G7" s="196" t="s">
        <v>18</v>
      </c>
      <c r="H7" s="196" t="s">
        <v>26</v>
      </c>
      <c r="I7" s="196" t="s">
        <v>819</v>
      </c>
      <c r="J7" s="196" t="s">
        <v>30</v>
      </c>
      <c r="K7" s="220" t="s">
        <v>1215</v>
      </c>
      <c r="L7" s="195" t="s">
        <v>12</v>
      </c>
      <c r="M7" s="191" t="s">
        <v>510</v>
      </c>
      <c r="W7" s="285"/>
      <c r="X7" s="286"/>
    </row>
    <row r="8" spans="1:24" ht="17.399999999999999" customHeight="1">
      <c r="A8" s="193" t="s">
        <v>13</v>
      </c>
      <c r="B8" s="174" t="s">
        <v>264</v>
      </c>
      <c r="C8" s="175" t="s">
        <v>921</v>
      </c>
      <c r="D8" s="177">
        <v>42012</v>
      </c>
      <c r="E8" s="182" t="s">
        <v>815</v>
      </c>
      <c r="F8" s="287">
        <v>4.22</v>
      </c>
      <c r="G8" s="287">
        <v>4.1500000000000004</v>
      </c>
      <c r="H8" s="287">
        <v>4</v>
      </c>
      <c r="I8" s="287"/>
      <c r="J8" s="287">
        <v>3.92</v>
      </c>
      <c r="K8" s="288">
        <f t="shared" ref="K8:K16" si="0">MAX(F8:H8,J8)</f>
        <v>4.22</v>
      </c>
      <c r="L8" s="176" t="s">
        <v>63</v>
      </c>
      <c r="M8" s="289" t="str">
        <f>IF(ISBLANK(K8),"",IF(K8&gt;=6,"KSM",IF(K8&gt;=5.6,"I A",IF(K8&gt;=5.15,"II A",IF(K8&gt;=4.6,"III A",IF(K8&gt;=4.2,"I JA",IF(K8&gt;=3.85,"II JA",IF(K8&gt;=3.6,"III JA"))))))))</f>
        <v>I JA</v>
      </c>
    </row>
    <row r="9" spans="1:24" ht="15" customHeight="1">
      <c r="A9" s="193" t="s">
        <v>18</v>
      </c>
      <c r="B9" s="174" t="s">
        <v>336</v>
      </c>
      <c r="C9" s="175" t="s">
        <v>1216</v>
      </c>
      <c r="D9" s="177">
        <v>42166</v>
      </c>
      <c r="E9" s="182" t="s">
        <v>870</v>
      </c>
      <c r="F9" s="287">
        <v>3.49</v>
      </c>
      <c r="G9" s="287">
        <v>3.43</v>
      </c>
      <c r="H9" s="287">
        <v>3.45</v>
      </c>
      <c r="I9" s="287"/>
      <c r="J9" s="287">
        <v>3.9</v>
      </c>
      <c r="K9" s="288">
        <f t="shared" si="0"/>
        <v>3.9</v>
      </c>
      <c r="L9" s="176" t="s">
        <v>1217</v>
      </c>
      <c r="M9" s="289" t="str">
        <f>IF(ISBLANK(K9),"",IF(K9&gt;=6,"KSM",IF(K9&gt;=5.6,"I A",IF(K9&gt;=5.15,"II A",IF(K9&gt;=4.6,"III A",IF(K9&gt;=4.2,"I JA",IF(K9&gt;=3.85,"II JA",IF(K9&gt;=3.6,"III JA"))))))))</f>
        <v>II JA</v>
      </c>
    </row>
    <row r="10" spans="1:24" ht="17.399999999999999" customHeight="1">
      <c r="A10" s="193" t="s">
        <v>26</v>
      </c>
      <c r="B10" s="174" t="s">
        <v>875</v>
      </c>
      <c r="C10" s="175" t="s">
        <v>876</v>
      </c>
      <c r="D10" s="177">
        <v>42589</v>
      </c>
      <c r="E10" s="182" t="s">
        <v>870</v>
      </c>
      <c r="F10" s="287">
        <v>3.33</v>
      </c>
      <c r="G10" s="287" t="s">
        <v>1218</v>
      </c>
      <c r="H10" s="287">
        <v>3.33</v>
      </c>
      <c r="I10" s="287"/>
      <c r="J10" s="287">
        <v>3.56</v>
      </c>
      <c r="K10" s="288">
        <f t="shared" si="0"/>
        <v>3.56</v>
      </c>
      <c r="L10" s="176" t="s">
        <v>871</v>
      </c>
      <c r="M10" s="289"/>
    </row>
    <row r="11" spans="1:24" ht="16.2" customHeight="1">
      <c r="A11" s="193" t="s">
        <v>30</v>
      </c>
      <c r="B11" s="174" t="s">
        <v>879</v>
      </c>
      <c r="C11" s="175" t="s">
        <v>869</v>
      </c>
      <c r="D11" s="177">
        <v>42310</v>
      </c>
      <c r="E11" s="182" t="s">
        <v>870</v>
      </c>
      <c r="F11" s="287">
        <v>3</v>
      </c>
      <c r="G11" s="287">
        <v>3.23</v>
      </c>
      <c r="H11" s="287">
        <v>3.23</v>
      </c>
      <c r="I11" s="287"/>
      <c r="J11" s="287">
        <v>3.43</v>
      </c>
      <c r="K11" s="288">
        <f t="shared" si="0"/>
        <v>3.43</v>
      </c>
      <c r="L11" s="176" t="s">
        <v>871</v>
      </c>
      <c r="M11" s="289"/>
    </row>
    <row r="12" spans="1:24" ht="14.4" customHeight="1">
      <c r="A12" s="193" t="s">
        <v>35</v>
      </c>
      <c r="B12" s="174" t="s">
        <v>883</v>
      </c>
      <c r="C12" s="175" t="s">
        <v>884</v>
      </c>
      <c r="D12" s="177">
        <v>42579</v>
      </c>
      <c r="E12" s="182" t="s">
        <v>870</v>
      </c>
      <c r="F12" s="287">
        <v>3.32</v>
      </c>
      <c r="G12" s="287">
        <v>3.42</v>
      </c>
      <c r="H12" s="287">
        <v>3.16</v>
      </c>
      <c r="I12" s="287"/>
      <c r="J12" s="287">
        <v>3.2</v>
      </c>
      <c r="K12" s="288">
        <f t="shared" si="0"/>
        <v>3.42</v>
      </c>
      <c r="L12" s="176" t="s">
        <v>871</v>
      </c>
      <c r="M12" s="289"/>
    </row>
    <row r="13" spans="1:24" ht="17.399999999999999" customHeight="1">
      <c r="A13" s="193" t="s">
        <v>38</v>
      </c>
      <c r="B13" s="174" t="s">
        <v>284</v>
      </c>
      <c r="C13" s="175" t="s">
        <v>816</v>
      </c>
      <c r="D13" s="177" t="s">
        <v>935</v>
      </c>
      <c r="E13" s="182" t="s">
        <v>941</v>
      </c>
      <c r="F13" s="287">
        <v>3.36</v>
      </c>
      <c r="G13" s="287" t="s">
        <v>1218</v>
      </c>
      <c r="H13" s="287" t="s">
        <v>1218</v>
      </c>
      <c r="I13" s="287"/>
      <c r="J13" s="287">
        <v>2.85</v>
      </c>
      <c r="K13" s="288">
        <f t="shared" si="0"/>
        <v>3.36</v>
      </c>
      <c r="L13" s="176" t="s">
        <v>934</v>
      </c>
      <c r="M13" s="289"/>
    </row>
    <row r="14" spans="1:24" ht="17.399999999999999" customHeight="1">
      <c r="A14" s="193" t="s">
        <v>46</v>
      </c>
      <c r="B14" s="174" t="s">
        <v>1219</v>
      </c>
      <c r="C14" s="175" t="s">
        <v>1220</v>
      </c>
      <c r="D14" s="177">
        <v>42912</v>
      </c>
      <c r="E14" s="182" t="s">
        <v>870</v>
      </c>
      <c r="F14" s="287">
        <v>3.12</v>
      </c>
      <c r="G14" s="287" t="s">
        <v>1218</v>
      </c>
      <c r="H14" s="287" t="s">
        <v>1218</v>
      </c>
      <c r="I14" s="287"/>
      <c r="J14" s="287">
        <v>3.22</v>
      </c>
      <c r="K14" s="288">
        <f t="shared" si="0"/>
        <v>3.22</v>
      </c>
      <c r="L14" s="176" t="s">
        <v>1217</v>
      </c>
      <c r="M14" s="289"/>
    </row>
    <row r="15" spans="1:24" ht="16.8" customHeight="1">
      <c r="A15" s="193" t="s">
        <v>51</v>
      </c>
      <c r="B15" s="174" t="s">
        <v>727</v>
      </c>
      <c r="C15" s="175" t="s">
        <v>744</v>
      </c>
      <c r="D15" s="177">
        <v>42400</v>
      </c>
      <c r="E15" s="182" t="s">
        <v>815</v>
      </c>
      <c r="F15" s="287">
        <v>2.6</v>
      </c>
      <c r="G15" s="287">
        <v>2.74</v>
      </c>
      <c r="H15" s="287">
        <v>2.23</v>
      </c>
      <c r="I15" s="287"/>
      <c r="J15" s="287">
        <v>2.9</v>
      </c>
      <c r="K15" s="288">
        <f t="shared" si="0"/>
        <v>2.9</v>
      </c>
      <c r="L15" s="176" t="s">
        <v>329</v>
      </c>
      <c r="M15" s="289"/>
    </row>
    <row r="16" spans="1:24" ht="17.399999999999999" customHeight="1">
      <c r="A16" s="193" t="s">
        <v>54</v>
      </c>
      <c r="B16" s="174" t="s">
        <v>792</v>
      </c>
      <c r="C16" s="175" t="s">
        <v>791</v>
      </c>
      <c r="D16" s="177">
        <v>42305</v>
      </c>
      <c r="E16" s="182" t="s">
        <v>815</v>
      </c>
      <c r="F16" s="287">
        <v>2.82</v>
      </c>
      <c r="G16" s="287">
        <v>2.86</v>
      </c>
      <c r="H16" s="287">
        <v>2.4500000000000002</v>
      </c>
      <c r="I16" s="287"/>
      <c r="J16" s="287">
        <v>2.5</v>
      </c>
      <c r="K16" s="288">
        <f t="shared" si="0"/>
        <v>2.86</v>
      </c>
      <c r="L16" s="176" t="s">
        <v>329</v>
      </c>
      <c r="M16" s="289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F3367-73CE-436D-A39C-55C79137A3A2}">
  <sheetPr>
    <tabColor rgb="FFFF0000"/>
  </sheetPr>
  <dimension ref="A1:AA21"/>
  <sheetViews>
    <sheetView topLeftCell="A3" workbookViewId="0">
      <selection activeCell="M10" sqref="M10:M16"/>
    </sheetView>
  </sheetViews>
  <sheetFormatPr defaultColWidth="9.109375" defaultRowHeight="13.8"/>
  <cols>
    <col min="1" max="1" width="5.44140625" style="189" customWidth="1"/>
    <col min="2" max="2" width="9.33203125" style="188" customWidth="1"/>
    <col min="3" max="3" width="13.33203125" style="188" customWidth="1"/>
    <col min="4" max="4" width="12.6640625" style="190" customWidth="1"/>
    <col min="5" max="5" width="17.6640625" style="188" customWidth="1"/>
    <col min="6" max="6" width="7.44140625" style="189" customWidth="1"/>
    <col min="7" max="7" width="7.6640625" style="189" customWidth="1"/>
    <col min="8" max="8" width="6.21875" style="189" customWidth="1"/>
    <col min="9" max="9" width="6.33203125" style="189" hidden="1" customWidth="1"/>
    <col min="10" max="10" width="6.33203125" style="189" customWidth="1"/>
    <col min="11" max="11" width="0.109375" style="189" customWidth="1"/>
    <col min="12" max="12" width="0.109375" style="189" hidden="1" customWidth="1"/>
    <col min="13" max="13" width="10.44140625" style="188" customWidth="1"/>
    <col min="14" max="14" width="11.44140625" style="188" bestFit="1" customWidth="1"/>
    <col min="15" max="18" width="9.109375" style="188"/>
    <col min="19" max="19" width="14.44140625" style="188" customWidth="1"/>
    <col min="20" max="20" width="12.33203125" style="188" customWidth="1"/>
    <col min="21" max="21" width="16.109375" style="188" customWidth="1"/>
    <col min="22" max="22" width="14" style="188" customWidth="1"/>
    <col min="23" max="24" width="9.109375" style="188"/>
    <col min="25" max="25" width="15.5546875" style="188" customWidth="1"/>
    <col min="26" max="16384" width="9.109375" style="188"/>
  </cols>
  <sheetData>
    <row r="1" spans="1:27" s="205" customFormat="1" ht="18">
      <c r="A1" s="34"/>
      <c r="B1" s="43"/>
      <c r="C1" s="50"/>
      <c r="D1" s="138"/>
      <c r="E1" s="50"/>
      <c r="F1" s="50"/>
      <c r="G1" s="34"/>
      <c r="H1" s="34"/>
      <c r="I1" s="34"/>
      <c r="J1" s="34"/>
      <c r="K1" s="34"/>
      <c r="L1" s="34"/>
    </row>
    <row r="2" spans="1:27" s="205" customFormat="1" ht="14.25" customHeight="1">
      <c r="A2" s="34"/>
      <c r="B2" s="43" t="s">
        <v>0</v>
      </c>
      <c r="C2" s="50"/>
      <c r="D2" s="138"/>
      <c r="E2" s="50"/>
      <c r="F2" s="50"/>
      <c r="G2" s="34"/>
      <c r="H2" s="34"/>
      <c r="I2" s="34"/>
      <c r="J2" s="34"/>
      <c r="K2" s="34"/>
      <c r="L2" s="34"/>
      <c r="O2" s="188"/>
    </row>
    <row r="3" spans="1:27" s="205" customFormat="1" ht="16.5" customHeight="1">
      <c r="A3" s="34"/>
      <c r="B3" s="35"/>
      <c r="C3" s="35"/>
      <c r="D3" s="139"/>
      <c r="E3" s="35"/>
      <c r="F3" s="35"/>
      <c r="G3" s="34"/>
      <c r="H3" s="34"/>
      <c r="I3" s="34"/>
      <c r="J3" s="34"/>
      <c r="K3" s="34"/>
      <c r="L3" s="34"/>
      <c r="M3" s="40"/>
      <c r="N3" s="3" t="s">
        <v>836</v>
      </c>
      <c r="O3" s="188"/>
      <c r="P3" s="204"/>
    </row>
    <row r="4" spans="1:27" ht="16.5" customHeight="1">
      <c r="A4" s="34"/>
      <c r="B4" s="209" t="s">
        <v>823</v>
      </c>
      <c r="C4" s="209"/>
      <c r="D4" s="208" t="s">
        <v>822</v>
      </c>
      <c r="E4" s="207" t="s">
        <v>826</v>
      </c>
      <c r="F4" s="43" t="s">
        <v>837</v>
      </c>
      <c r="G4" s="206"/>
      <c r="H4" s="206"/>
      <c r="I4" s="206"/>
      <c r="J4" s="206"/>
      <c r="K4" s="206"/>
      <c r="L4" s="206"/>
      <c r="M4" s="204"/>
      <c r="N4" s="204"/>
      <c r="O4" s="189"/>
    </row>
    <row r="5" spans="1:27" ht="22.5" customHeight="1">
      <c r="M5" s="216"/>
      <c r="N5" s="215"/>
    </row>
    <row r="6" spans="1:27" ht="23.25" customHeight="1">
      <c r="F6" s="193"/>
      <c r="G6" s="221"/>
      <c r="H6" s="221" t="s">
        <v>821</v>
      </c>
      <c r="I6" s="221"/>
      <c r="J6" s="221"/>
      <c r="K6" s="221"/>
      <c r="L6" s="200"/>
      <c r="M6" s="189"/>
    </row>
    <row r="7" spans="1:27" ht="22.5" customHeight="1">
      <c r="A7" s="4" t="s">
        <v>5</v>
      </c>
      <c r="B7" s="199" t="s">
        <v>6</v>
      </c>
      <c r="C7" s="198" t="s">
        <v>7</v>
      </c>
      <c r="D7" s="214" t="s">
        <v>820</v>
      </c>
      <c r="E7" s="194" t="s">
        <v>9</v>
      </c>
      <c r="F7" s="196" t="s">
        <v>13</v>
      </c>
      <c r="G7" s="196" t="s">
        <v>18</v>
      </c>
      <c r="H7" s="196" t="s">
        <v>26</v>
      </c>
      <c r="I7" s="196" t="s">
        <v>819</v>
      </c>
      <c r="J7" s="196" t="s">
        <v>30</v>
      </c>
      <c r="K7" s="196" t="s">
        <v>35</v>
      </c>
      <c r="L7" s="196" t="s">
        <v>38</v>
      </c>
      <c r="M7" s="220" t="s">
        <v>1215</v>
      </c>
      <c r="N7" s="194" t="s">
        <v>12</v>
      </c>
      <c r="O7" s="191" t="s">
        <v>510</v>
      </c>
    </row>
    <row r="8" spans="1:27" ht="18.75" customHeight="1">
      <c r="A8" s="211" t="s">
        <v>13</v>
      </c>
      <c r="B8" s="290" t="s">
        <v>330</v>
      </c>
      <c r="C8" s="291" t="s">
        <v>782</v>
      </c>
      <c r="D8" s="292">
        <v>41509</v>
      </c>
      <c r="E8" s="293" t="s">
        <v>870</v>
      </c>
      <c r="F8" s="294" t="s">
        <v>1221</v>
      </c>
      <c r="G8" s="210" t="s">
        <v>1218</v>
      </c>
      <c r="H8" s="295">
        <v>4.5599999999999996</v>
      </c>
      <c r="I8" s="210"/>
      <c r="J8" s="210">
        <v>4.2</v>
      </c>
      <c r="K8" s="210"/>
      <c r="L8" s="210"/>
      <c r="M8" s="296">
        <f>MAX(H8:I8,J8:L8)</f>
        <v>4.5599999999999996</v>
      </c>
      <c r="N8" s="176" t="s">
        <v>885</v>
      </c>
      <c r="O8" s="289" t="str">
        <f t="shared" ref="O8:O15" si="0">IF(ISBLANK(M8),"",IF(M8&gt;=6,"KSM",IF(M8&gt;=5.6,"I A",IF(M8&gt;=5.15,"II A",IF(M8&gt;=4.6,"III A",IF(M8&gt;=4.2,"I JA",IF(M8&gt;=3.85,"II JA",IF(M8&gt;=3.6,"III JA"))))))))</f>
        <v>I JA</v>
      </c>
      <c r="P8" s="205"/>
      <c r="Q8" s="205"/>
      <c r="R8" s="205"/>
      <c r="S8" s="297"/>
      <c r="T8" s="298"/>
      <c r="U8" s="299"/>
      <c r="V8" s="300"/>
      <c r="X8" s="299"/>
      <c r="Y8" s="301"/>
      <c r="Z8" s="301"/>
      <c r="AA8" s="286"/>
    </row>
    <row r="9" spans="1:27" ht="19.5" customHeight="1">
      <c r="A9" s="211" t="s">
        <v>18</v>
      </c>
      <c r="B9" s="290" t="s">
        <v>310</v>
      </c>
      <c r="C9" s="291" t="s">
        <v>922</v>
      </c>
      <c r="D9" s="292">
        <v>41308</v>
      </c>
      <c r="E9" s="293" t="s">
        <v>815</v>
      </c>
      <c r="F9" s="302" t="s">
        <v>1222</v>
      </c>
      <c r="G9" s="210" t="s">
        <v>1218</v>
      </c>
      <c r="H9" s="295">
        <v>4.46</v>
      </c>
      <c r="I9" s="210"/>
      <c r="J9" s="210" t="s">
        <v>1218</v>
      </c>
      <c r="K9" s="210"/>
      <c r="L9" s="210"/>
      <c r="M9" s="296">
        <f>MAX(H9:I9,J9:L9)</f>
        <v>4.46</v>
      </c>
      <c r="N9" s="176" t="s">
        <v>63</v>
      </c>
      <c r="O9" s="289" t="str">
        <f t="shared" si="0"/>
        <v>I JA</v>
      </c>
    </row>
    <row r="10" spans="1:27" ht="18" customHeight="1">
      <c r="A10" s="211" t="s">
        <v>26</v>
      </c>
      <c r="B10" s="290" t="s">
        <v>989</v>
      </c>
      <c r="C10" s="303" t="s">
        <v>1223</v>
      </c>
      <c r="D10" s="292">
        <v>41529</v>
      </c>
      <c r="E10" s="293" t="s">
        <v>803</v>
      </c>
      <c r="F10" s="210">
        <v>3.75</v>
      </c>
      <c r="G10" s="304" t="s">
        <v>1224</v>
      </c>
      <c r="H10" s="305" t="s">
        <v>1225</v>
      </c>
      <c r="I10" s="304"/>
      <c r="J10" s="304" t="s">
        <v>1226</v>
      </c>
      <c r="K10" s="304"/>
      <c r="L10" s="304"/>
      <c r="M10" s="296">
        <v>4.13</v>
      </c>
      <c r="N10" s="176" t="s">
        <v>1227</v>
      </c>
      <c r="O10" s="289" t="str">
        <f t="shared" si="0"/>
        <v>II JA</v>
      </c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</row>
    <row r="11" spans="1:27" s="205" customFormat="1" ht="17.25" customHeight="1">
      <c r="A11" s="211" t="s">
        <v>30</v>
      </c>
      <c r="B11" s="306" t="s">
        <v>1003</v>
      </c>
      <c r="C11" s="303" t="s">
        <v>1004</v>
      </c>
      <c r="D11" s="292">
        <v>41490</v>
      </c>
      <c r="E11" s="293" t="s">
        <v>1002</v>
      </c>
      <c r="F11" s="302" t="s">
        <v>1228</v>
      </c>
      <c r="G11" s="307" t="s">
        <v>1229</v>
      </c>
      <c r="H11" s="308" t="s">
        <v>1218</v>
      </c>
      <c r="I11" s="308"/>
      <c r="J11" s="308" t="s">
        <v>1230</v>
      </c>
      <c r="K11" s="304"/>
      <c r="L11" s="304"/>
      <c r="M11" s="296">
        <v>4.04</v>
      </c>
      <c r="N11" s="176" t="s">
        <v>238</v>
      </c>
      <c r="O11" s="289" t="str">
        <f t="shared" si="0"/>
        <v>II JA</v>
      </c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</row>
    <row r="12" spans="1:27" s="205" customFormat="1" ht="18.75" customHeight="1">
      <c r="A12" s="211" t="s">
        <v>35</v>
      </c>
      <c r="B12" s="290" t="s">
        <v>888</v>
      </c>
      <c r="C12" s="291" t="s">
        <v>889</v>
      </c>
      <c r="D12" s="292">
        <v>41604</v>
      </c>
      <c r="E12" s="293" t="s">
        <v>870</v>
      </c>
      <c r="F12" s="309" t="s">
        <v>1218</v>
      </c>
      <c r="G12" s="309">
        <v>3.77</v>
      </c>
      <c r="H12" s="212">
        <v>3.81</v>
      </c>
      <c r="I12" s="212"/>
      <c r="J12" s="310">
        <v>3.85</v>
      </c>
      <c r="K12" s="212"/>
      <c r="L12" s="212"/>
      <c r="M12" s="296">
        <f>MAX(H12:I12,J12:L12)</f>
        <v>3.85</v>
      </c>
      <c r="N12" s="176" t="s">
        <v>885</v>
      </c>
      <c r="O12" s="289" t="str">
        <f t="shared" si="0"/>
        <v>II JA</v>
      </c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</row>
    <row r="13" spans="1:27" ht="18.75" customHeight="1">
      <c r="A13" s="211" t="s">
        <v>38</v>
      </c>
      <c r="B13" s="290" t="s">
        <v>723</v>
      </c>
      <c r="C13" s="291" t="s">
        <v>735</v>
      </c>
      <c r="D13" s="292">
        <v>41818</v>
      </c>
      <c r="E13" s="293" t="s">
        <v>870</v>
      </c>
      <c r="F13" s="194" t="s">
        <v>1231</v>
      </c>
      <c r="G13" s="194" t="s">
        <v>1232</v>
      </c>
      <c r="H13" s="194" t="s">
        <v>1233</v>
      </c>
      <c r="I13" s="194"/>
      <c r="J13" s="254" t="s">
        <v>1234</v>
      </c>
      <c r="K13" s="192"/>
      <c r="L13" s="192"/>
      <c r="M13" s="296">
        <v>3.79</v>
      </c>
      <c r="N13" s="176" t="s">
        <v>885</v>
      </c>
      <c r="O13" s="289" t="str">
        <f t="shared" si="0"/>
        <v>III JA</v>
      </c>
    </row>
    <row r="14" spans="1:27" ht="18" customHeight="1">
      <c r="A14" s="211" t="s">
        <v>46</v>
      </c>
      <c r="B14" s="290" t="s">
        <v>877</v>
      </c>
      <c r="C14" s="291" t="s">
        <v>878</v>
      </c>
      <c r="D14" s="292">
        <v>41704</v>
      </c>
      <c r="E14" s="293" t="s">
        <v>870</v>
      </c>
      <c r="F14" s="304" t="s">
        <v>1235</v>
      </c>
      <c r="G14" s="302" t="s">
        <v>1236</v>
      </c>
      <c r="H14" s="311" t="s">
        <v>1237</v>
      </c>
      <c r="I14" s="192"/>
      <c r="J14" s="192" t="s">
        <v>1235</v>
      </c>
      <c r="K14" s="192"/>
      <c r="L14" s="192"/>
      <c r="M14" s="296">
        <v>3.78</v>
      </c>
      <c r="N14" s="176" t="s">
        <v>871</v>
      </c>
      <c r="O14" s="289" t="str">
        <f t="shared" si="0"/>
        <v>III JA</v>
      </c>
    </row>
    <row r="15" spans="1:27" ht="18" customHeight="1">
      <c r="A15" s="211" t="s">
        <v>51</v>
      </c>
      <c r="B15" s="290" t="s">
        <v>923</v>
      </c>
      <c r="C15" s="291" t="s">
        <v>924</v>
      </c>
      <c r="D15" s="292">
        <v>41513</v>
      </c>
      <c r="E15" s="293" t="s">
        <v>815</v>
      </c>
      <c r="F15" s="312" t="s">
        <v>1238</v>
      </c>
      <c r="G15" s="213" t="s">
        <v>1218</v>
      </c>
      <c r="H15" s="313">
        <v>3.75</v>
      </c>
      <c r="I15" s="213"/>
      <c r="J15" s="213" t="s">
        <v>1218</v>
      </c>
      <c r="K15" s="213"/>
      <c r="L15" s="213"/>
      <c r="M15" s="296">
        <f>MAX(H15:I15,J15:L15)</f>
        <v>3.75</v>
      </c>
      <c r="N15" s="176" t="s">
        <v>63</v>
      </c>
      <c r="O15" s="289" t="str">
        <f t="shared" si="0"/>
        <v>III JA</v>
      </c>
    </row>
    <row r="16" spans="1:27" ht="18" customHeight="1">
      <c r="A16" s="211" t="s">
        <v>54</v>
      </c>
      <c r="B16" s="290" t="s">
        <v>209</v>
      </c>
      <c r="C16" s="291" t="s">
        <v>926</v>
      </c>
      <c r="D16" s="292">
        <v>41422</v>
      </c>
      <c r="E16" s="293" t="s">
        <v>815</v>
      </c>
      <c r="F16" s="294" t="s">
        <v>1221</v>
      </c>
      <c r="G16" s="295">
        <v>3.53</v>
      </c>
      <c r="H16" s="210">
        <v>3.52</v>
      </c>
      <c r="I16" s="210"/>
      <c r="J16" s="210">
        <v>3.4</v>
      </c>
      <c r="K16" s="210"/>
      <c r="L16" s="210"/>
      <c r="M16" s="296">
        <f>MAX(F16:G16,H16:J16)</f>
        <v>3.53</v>
      </c>
      <c r="N16" s="176" t="s">
        <v>63</v>
      </c>
      <c r="O16" s="289"/>
    </row>
    <row r="17" spans="1:14" ht="18" customHeight="1">
      <c r="A17" s="314"/>
      <c r="B17" s="315"/>
      <c r="C17" s="316"/>
      <c r="D17" s="317"/>
      <c r="E17" s="318"/>
      <c r="F17" s="319"/>
      <c r="G17" s="320"/>
      <c r="H17" s="321"/>
      <c r="I17" s="321"/>
      <c r="J17" s="321"/>
      <c r="K17" s="321"/>
      <c r="L17" s="321"/>
      <c r="M17" s="322"/>
      <c r="N17" s="242"/>
    </row>
    <row r="18" spans="1:14" ht="18" customHeight="1">
      <c r="A18" s="314"/>
      <c r="B18" s="315"/>
      <c r="C18" s="316"/>
      <c r="D18" s="317"/>
      <c r="E18" s="318"/>
      <c r="F18" s="323"/>
      <c r="G18" s="323"/>
      <c r="H18" s="323"/>
      <c r="I18" s="323"/>
      <c r="J18" s="323"/>
      <c r="K18" s="323"/>
      <c r="L18" s="323"/>
      <c r="M18" s="322"/>
      <c r="N18" s="242"/>
    </row>
    <row r="19" spans="1:14" ht="18" customHeight="1">
      <c r="A19" s="314"/>
      <c r="B19" s="315"/>
      <c r="C19" s="316"/>
      <c r="D19" s="317"/>
      <c r="E19" s="318"/>
      <c r="F19" s="321"/>
      <c r="G19" s="321"/>
      <c r="H19" s="321"/>
      <c r="I19" s="321"/>
      <c r="J19" s="321"/>
      <c r="K19" s="321"/>
      <c r="L19" s="321"/>
      <c r="M19" s="322"/>
      <c r="N19" s="242"/>
    </row>
    <row r="20" spans="1:14" ht="18" customHeight="1">
      <c r="A20" s="314"/>
      <c r="M20" s="324"/>
    </row>
    <row r="21" spans="1:14" ht="18" customHeight="1">
      <c r="A21" s="314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33B2-62D2-4F7B-9A71-2D088A2422E4}">
  <sheetPr>
    <tabColor rgb="FFFF0000"/>
  </sheetPr>
  <dimension ref="A1:Z19"/>
  <sheetViews>
    <sheetView workbookViewId="0">
      <selection activeCell="M10" sqref="M10:M16"/>
    </sheetView>
  </sheetViews>
  <sheetFormatPr defaultColWidth="9.109375" defaultRowHeight="13.8"/>
  <cols>
    <col min="1" max="1" width="5.5546875" style="189" customWidth="1"/>
    <col min="2" max="2" width="9.33203125" style="188" customWidth="1"/>
    <col min="3" max="3" width="13.88671875" style="188" bestFit="1" customWidth="1"/>
    <col min="4" max="4" width="13.109375" style="190" customWidth="1"/>
    <col min="5" max="5" width="15.77734375" style="188" bestFit="1" customWidth="1"/>
    <col min="6" max="7" width="6.6640625" style="189" customWidth="1"/>
    <col min="8" max="8" width="7.44140625" style="189" customWidth="1"/>
    <col min="9" max="9" width="4.77734375" style="189" hidden="1" customWidth="1"/>
    <col min="10" max="10" width="7.44140625" style="189" customWidth="1"/>
    <col min="11" max="11" width="6.88671875" style="189" customWidth="1"/>
    <col min="12" max="12" width="8" style="189" customWidth="1"/>
    <col min="13" max="13" width="10.88671875" style="189" customWidth="1"/>
    <col min="14" max="14" width="13.5546875" style="188" customWidth="1"/>
    <col min="15" max="15" width="8" style="188" customWidth="1"/>
    <col min="16" max="20" width="9.109375" style="188"/>
    <col min="21" max="21" width="13.33203125" style="188" customWidth="1"/>
    <col min="22" max="22" width="12.109375" style="188" customWidth="1"/>
    <col min="23" max="23" width="17" style="188" customWidth="1"/>
    <col min="24" max="26" width="9.109375" style="188"/>
    <col min="27" max="27" width="16" style="188" customWidth="1"/>
    <col min="28" max="16384" width="9.109375" style="188"/>
  </cols>
  <sheetData>
    <row r="1" spans="1:26" s="205" customFormat="1" ht="18">
      <c r="A1" s="34"/>
      <c r="B1" s="43"/>
      <c r="C1" s="50"/>
      <c r="D1" s="138"/>
      <c r="E1" s="50"/>
      <c r="F1" s="50"/>
      <c r="G1" s="34"/>
      <c r="H1" s="34"/>
      <c r="I1" s="34"/>
      <c r="J1" s="34"/>
      <c r="K1" s="204"/>
      <c r="L1" s="204"/>
      <c r="M1" s="204"/>
    </row>
    <row r="2" spans="1:26" s="205" customFormat="1" ht="14.25" customHeight="1">
      <c r="A2" s="34"/>
      <c r="B2" s="43" t="s">
        <v>0</v>
      </c>
      <c r="C2" s="50"/>
      <c r="D2" s="138"/>
      <c r="E2" s="50"/>
      <c r="F2" s="50"/>
      <c r="G2" s="34"/>
      <c r="H2" s="34"/>
      <c r="I2" s="34"/>
      <c r="J2" s="34"/>
      <c r="K2" s="204"/>
      <c r="L2" s="204"/>
      <c r="M2" s="204"/>
    </row>
    <row r="3" spans="1:26" s="205" customFormat="1" ht="16.5" customHeight="1">
      <c r="A3" s="34"/>
      <c r="B3" s="35"/>
      <c r="C3" s="35"/>
      <c r="D3" s="139"/>
      <c r="E3" s="35"/>
      <c r="F3" s="35"/>
      <c r="G3" s="34"/>
      <c r="H3" s="34"/>
      <c r="I3" s="34"/>
      <c r="J3" s="34"/>
      <c r="K3" s="40"/>
      <c r="L3" s="40"/>
      <c r="M3" s="40"/>
      <c r="N3" s="3" t="s">
        <v>767</v>
      </c>
    </row>
    <row r="4" spans="1:26" ht="16.5" customHeight="1">
      <c r="A4" s="34"/>
      <c r="B4" s="209" t="s">
        <v>823</v>
      </c>
      <c r="C4" s="209"/>
      <c r="D4" s="208" t="s">
        <v>834</v>
      </c>
      <c r="E4" s="207"/>
      <c r="F4" s="172"/>
      <c r="G4" s="206"/>
      <c r="H4" s="206"/>
      <c r="I4" s="206"/>
      <c r="J4" s="206"/>
      <c r="K4" s="36"/>
      <c r="L4" s="224"/>
      <c r="M4" s="204"/>
      <c r="N4" s="204"/>
      <c r="O4" s="204"/>
      <c r="P4" s="204"/>
    </row>
    <row r="5" spans="1:26" ht="16.5" customHeight="1">
      <c r="B5" s="203"/>
      <c r="N5" s="202"/>
    </row>
    <row r="6" spans="1:26" s="189" customFormat="1" ht="18" customHeight="1">
      <c r="B6" s="188"/>
      <c r="C6" s="188"/>
      <c r="D6" s="190"/>
      <c r="E6" s="188"/>
      <c r="F6" s="193"/>
      <c r="G6" s="221"/>
      <c r="H6" s="221" t="s">
        <v>821</v>
      </c>
      <c r="I6" s="221"/>
      <c r="J6" s="221"/>
      <c r="K6" s="221"/>
      <c r="L6" s="200"/>
      <c r="N6" s="188"/>
      <c r="O6" s="188"/>
      <c r="P6" s="188"/>
      <c r="X6" s="222"/>
      <c r="Y6" s="222"/>
      <c r="Z6" s="222"/>
    </row>
    <row r="7" spans="1:26" ht="26.25" customHeight="1">
      <c r="A7" s="4" t="s">
        <v>5</v>
      </c>
      <c r="B7" s="199" t="s">
        <v>6</v>
      </c>
      <c r="C7" s="198" t="s">
        <v>7</v>
      </c>
      <c r="D7" s="197" t="s">
        <v>820</v>
      </c>
      <c r="E7" s="195" t="s">
        <v>9</v>
      </c>
      <c r="F7" s="196" t="s">
        <v>13</v>
      </c>
      <c r="G7" s="196" t="s">
        <v>18</v>
      </c>
      <c r="H7" s="196" t="s">
        <v>26</v>
      </c>
      <c r="I7" s="196" t="s">
        <v>819</v>
      </c>
      <c r="J7" s="196" t="s">
        <v>30</v>
      </c>
      <c r="K7" s="196" t="s">
        <v>35</v>
      </c>
      <c r="L7" s="196" t="s">
        <v>38</v>
      </c>
      <c r="M7" s="220" t="s">
        <v>1215</v>
      </c>
      <c r="N7" s="219" t="s">
        <v>12</v>
      </c>
      <c r="O7" s="325" t="s">
        <v>510</v>
      </c>
      <c r="P7" s="189"/>
      <c r="X7" s="134"/>
    </row>
    <row r="8" spans="1:26" ht="22.5" customHeight="1">
      <c r="A8" s="194" t="s">
        <v>13</v>
      </c>
      <c r="B8" s="290" t="s">
        <v>1000</v>
      </c>
      <c r="C8" s="291" t="s">
        <v>1001</v>
      </c>
      <c r="D8" s="292">
        <v>40683</v>
      </c>
      <c r="E8" s="293" t="s">
        <v>1002</v>
      </c>
      <c r="F8" s="308" t="s">
        <v>1239</v>
      </c>
      <c r="G8" s="308" t="s">
        <v>1240</v>
      </c>
      <c r="H8" s="308" t="s">
        <v>1241</v>
      </c>
      <c r="I8" s="308"/>
      <c r="J8" s="307" t="s">
        <v>1242</v>
      </c>
      <c r="K8" s="326" t="s">
        <v>827</v>
      </c>
      <c r="L8" s="194" t="s">
        <v>1225</v>
      </c>
      <c r="M8" s="217">
        <v>4.84</v>
      </c>
      <c r="N8" s="176" t="s">
        <v>238</v>
      </c>
      <c r="O8" s="289" t="str">
        <f t="shared" ref="O8:O13" si="0">IF(ISBLANK(M8),"",IF(M8&gt;=6,"KSM",IF(M8&gt;=5.6,"I A",IF(M8&gt;=5.15,"II A",IF(M8&gt;=4.6,"III A",IF(M8&gt;=4.2,"I JA",IF(M8&gt;=3.85,"II JA",IF(M8&gt;=3.6,"III JA"))))))))</f>
        <v>III A</v>
      </c>
    </row>
    <row r="9" spans="1:26" ht="18" customHeight="1">
      <c r="A9" s="194" t="s">
        <v>18</v>
      </c>
      <c r="B9" s="290" t="s">
        <v>825</v>
      </c>
      <c r="C9" s="291" t="s">
        <v>749</v>
      </c>
      <c r="D9" s="292">
        <v>41045</v>
      </c>
      <c r="E9" s="293" t="s">
        <v>815</v>
      </c>
      <c r="F9" s="308" t="s">
        <v>1218</v>
      </c>
      <c r="G9" s="307" t="s">
        <v>1239</v>
      </c>
      <c r="H9" s="308" t="s">
        <v>1243</v>
      </c>
      <c r="I9" s="308"/>
      <c r="J9" s="308" t="s">
        <v>1218</v>
      </c>
      <c r="K9" s="308" t="s">
        <v>1244</v>
      </c>
      <c r="L9" s="194" t="s">
        <v>1218</v>
      </c>
      <c r="M9" s="217">
        <v>4.5</v>
      </c>
      <c r="N9" s="176" t="s">
        <v>63</v>
      </c>
      <c r="O9" s="289" t="str">
        <f t="shared" si="0"/>
        <v>I JA</v>
      </c>
    </row>
    <row r="10" spans="1:26" ht="19.5" customHeight="1">
      <c r="A10" s="194" t="s">
        <v>26</v>
      </c>
      <c r="B10" s="290" t="s">
        <v>284</v>
      </c>
      <c r="C10" s="291" t="s">
        <v>784</v>
      </c>
      <c r="D10" s="292">
        <v>41178</v>
      </c>
      <c r="E10" s="293" t="s">
        <v>870</v>
      </c>
      <c r="F10" s="308" t="s">
        <v>1218</v>
      </c>
      <c r="G10" s="307" t="s">
        <v>1245</v>
      </c>
      <c r="H10" s="308" t="s">
        <v>1218</v>
      </c>
      <c r="I10" s="308"/>
      <c r="J10" s="308" t="s">
        <v>1218</v>
      </c>
      <c r="K10" s="308" t="s">
        <v>1218</v>
      </c>
      <c r="L10" s="194" t="s">
        <v>1246</v>
      </c>
      <c r="M10" s="217">
        <v>4.4000000000000004</v>
      </c>
      <c r="N10" s="176" t="s">
        <v>885</v>
      </c>
      <c r="O10" s="289" t="str">
        <f t="shared" si="0"/>
        <v>I JA</v>
      </c>
      <c r="X10" s="222"/>
      <c r="Y10" s="222"/>
      <c r="Z10" s="222"/>
    </row>
    <row r="11" spans="1:26" ht="18.600000000000001" customHeight="1">
      <c r="A11" s="194" t="s">
        <v>30</v>
      </c>
      <c r="B11" s="290" t="s">
        <v>333</v>
      </c>
      <c r="C11" s="291" t="s">
        <v>824</v>
      </c>
      <c r="D11" s="292">
        <v>41032</v>
      </c>
      <c r="E11" s="293" t="s">
        <v>815</v>
      </c>
      <c r="F11" s="308" t="s">
        <v>1218</v>
      </c>
      <c r="G11" s="308" t="s">
        <v>1218</v>
      </c>
      <c r="H11" s="307" t="s">
        <v>1225</v>
      </c>
      <c r="I11" s="308"/>
      <c r="J11" s="308" t="s">
        <v>1228</v>
      </c>
      <c r="K11" s="308" t="s">
        <v>1247</v>
      </c>
      <c r="L11" s="194" t="s">
        <v>1218</v>
      </c>
      <c r="M11" s="217">
        <v>4.13</v>
      </c>
      <c r="N11" s="176" t="s">
        <v>63</v>
      </c>
      <c r="O11" s="289" t="str">
        <f t="shared" si="0"/>
        <v>II JA</v>
      </c>
    </row>
    <row r="12" spans="1:26" ht="19.5" customHeight="1">
      <c r="A12" s="194" t="s">
        <v>35</v>
      </c>
      <c r="B12" s="290" t="s">
        <v>523</v>
      </c>
      <c r="C12" s="291" t="s">
        <v>783</v>
      </c>
      <c r="D12" s="292">
        <v>41172</v>
      </c>
      <c r="E12" s="293" t="s">
        <v>870</v>
      </c>
      <c r="F12" s="308" t="s">
        <v>1218</v>
      </c>
      <c r="G12" s="307" t="s">
        <v>1248</v>
      </c>
      <c r="H12" s="308" t="s">
        <v>1218</v>
      </c>
      <c r="I12" s="308"/>
      <c r="J12" s="308" t="s">
        <v>1218</v>
      </c>
      <c r="K12" s="308" t="s">
        <v>1218</v>
      </c>
      <c r="L12" s="194" t="s">
        <v>1218</v>
      </c>
      <c r="M12" s="217">
        <v>4.03</v>
      </c>
      <c r="N12" s="176" t="s">
        <v>885</v>
      </c>
      <c r="O12" s="289" t="str">
        <f t="shared" si="0"/>
        <v>II JA</v>
      </c>
      <c r="X12" s="222"/>
      <c r="Y12" s="222"/>
      <c r="Z12" s="222"/>
    </row>
    <row r="13" spans="1:26" ht="21.6" customHeight="1">
      <c r="A13" s="194" t="s">
        <v>38</v>
      </c>
      <c r="B13" s="290" t="s">
        <v>522</v>
      </c>
      <c r="C13" s="291" t="s">
        <v>869</v>
      </c>
      <c r="D13" s="292">
        <v>41072</v>
      </c>
      <c r="E13" s="293" t="s">
        <v>870</v>
      </c>
      <c r="F13" s="308" t="s">
        <v>1249</v>
      </c>
      <c r="G13" s="308" t="s">
        <v>1238</v>
      </c>
      <c r="H13" s="308" t="s">
        <v>1218</v>
      </c>
      <c r="I13" s="308"/>
      <c r="J13" s="308" t="s">
        <v>1218</v>
      </c>
      <c r="K13" s="308" t="s">
        <v>1250</v>
      </c>
      <c r="L13" s="254" t="s">
        <v>1251</v>
      </c>
      <c r="M13" s="217">
        <v>3.87</v>
      </c>
      <c r="N13" s="176" t="s">
        <v>871</v>
      </c>
      <c r="O13" s="289" t="str">
        <f t="shared" si="0"/>
        <v>II JA</v>
      </c>
    </row>
    <row r="14" spans="1:26" ht="19.5" customHeight="1">
      <c r="B14" s="315"/>
      <c r="C14" s="316"/>
      <c r="D14" s="317"/>
      <c r="E14" s="318"/>
      <c r="F14" s="299"/>
      <c r="G14" s="299"/>
      <c r="H14" s="299"/>
      <c r="I14" s="299"/>
      <c r="J14" s="299"/>
      <c r="K14" s="299"/>
      <c r="M14" s="327"/>
      <c r="N14" s="242"/>
      <c r="O14" s="328"/>
      <c r="X14" s="222"/>
      <c r="Y14" s="222"/>
      <c r="Z14" s="222"/>
    </row>
    <row r="15" spans="1:26" ht="12" customHeight="1">
      <c r="B15" s="315"/>
      <c r="C15" s="316"/>
      <c r="D15" s="317"/>
      <c r="E15" s="318"/>
      <c r="F15" s="299"/>
      <c r="G15" s="299"/>
      <c r="H15" s="299"/>
      <c r="I15" s="299"/>
      <c r="J15" s="299"/>
      <c r="K15" s="299"/>
      <c r="M15" s="327"/>
      <c r="N15" s="242"/>
      <c r="O15" s="328"/>
    </row>
    <row r="16" spans="1:26" ht="19.5" customHeight="1">
      <c r="B16" s="315"/>
      <c r="C16" s="316"/>
      <c r="D16" s="317"/>
      <c r="E16" s="318"/>
      <c r="F16" s="299"/>
      <c r="G16" s="299"/>
      <c r="H16" s="299"/>
      <c r="I16" s="299"/>
      <c r="J16" s="299"/>
      <c r="K16" s="299"/>
      <c r="M16" s="327"/>
      <c r="N16" s="242"/>
      <c r="O16" s="328"/>
      <c r="X16" s="222"/>
      <c r="Y16" s="222"/>
      <c r="Z16" s="222"/>
    </row>
    <row r="17" spans="2:26" ht="12" customHeight="1">
      <c r="B17" s="315"/>
      <c r="C17" s="316"/>
      <c r="D17" s="317"/>
      <c r="E17" s="318"/>
      <c r="F17" s="299"/>
      <c r="G17" s="299"/>
      <c r="H17" s="299"/>
      <c r="I17" s="299"/>
      <c r="J17" s="299"/>
      <c r="K17" s="299"/>
      <c r="M17" s="327"/>
      <c r="N17" s="242"/>
      <c r="O17" s="328"/>
    </row>
    <row r="18" spans="2:26" ht="19.5" customHeight="1">
      <c r="B18" s="315"/>
      <c r="C18" s="316"/>
      <c r="D18" s="317"/>
      <c r="E18" s="318"/>
      <c r="F18" s="299"/>
      <c r="G18" s="299"/>
      <c r="H18" s="299"/>
      <c r="I18" s="299"/>
      <c r="J18" s="299"/>
      <c r="K18" s="299"/>
      <c r="M18" s="327"/>
      <c r="N18" s="242"/>
      <c r="O18" s="328"/>
      <c r="X18" s="222"/>
      <c r="Y18" s="222"/>
      <c r="Z18" s="222"/>
    </row>
    <row r="19" spans="2:26" ht="12" customHeight="1">
      <c r="B19" s="315"/>
      <c r="C19" s="316"/>
      <c r="D19" s="317"/>
      <c r="E19" s="318"/>
      <c r="F19" s="299"/>
      <c r="G19" s="299"/>
      <c r="H19" s="299"/>
      <c r="I19" s="299"/>
      <c r="J19" s="299"/>
      <c r="K19" s="299"/>
      <c r="M19" s="327"/>
      <c r="N19" s="242"/>
      <c r="O19" s="328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scale="9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31A9D-9779-4D4A-9531-D160EA08AE7B}">
  <sheetPr>
    <tabColor rgb="FF0070C0"/>
  </sheetPr>
  <dimension ref="A1:W16"/>
  <sheetViews>
    <sheetView workbookViewId="0">
      <selection activeCell="M10" sqref="M10:M16"/>
    </sheetView>
  </sheetViews>
  <sheetFormatPr defaultColWidth="9.109375" defaultRowHeight="13.8"/>
  <cols>
    <col min="1" max="1" width="5.109375" style="188" bestFit="1" customWidth="1"/>
    <col min="2" max="2" width="9.88671875" style="188" customWidth="1"/>
    <col min="3" max="3" width="13.33203125" style="190" customWidth="1"/>
    <col min="4" max="4" width="10.88671875" style="188" customWidth="1"/>
    <col min="5" max="5" width="15.77734375" style="189" bestFit="1" customWidth="1"/>
    <col min="6" max="6" width="6.6640625" style="189" customWidth="1"/>
    <col min="7" max="7" width="7.44140625" style="189" customWidth="1"/>
    <col min="8" max="9" width="6.77734375" style="189" customWidth="1"/>
    <col min="10" max="10" width="10" style="188" bestFit="1" customWidth="1"/>
    <col min="11" max="11" width="13.5546875" style="188" bestFit="1" customWidth="1"/>
    <col min="12" max="12" width="6.77734375" style="188" bestFit="1" customWidth="1"/>
    <col min="13" max="16" width="9.109375" style="188"/>
    <col min="17" max="17" width="13.33203125" style="188" customWidth="1"/>
    <col min="18" max="18" width="12.109375" style="188" customWidth="1"/>
    <col min="19" max="19" width="17" style="188" customWidth="1"/>
    <col min="20" max="22" width="9.109375" style="188"/>
    <col min="23" max="23" width="16" style="188" customWidth="1"/>
    <col min="24" max="16384" width="9.109375" style="188"/>
  </cols>
  <sheetData>
    <row r="1" spans="1:23" ht="16.5" customHeight="1">
      <c r="A1" s="34"/>
      <c r="B1" s="43" t="s">
        <v>0</v>
      </c>
      <c r="C1" s="50"/>
      <c r="D1" s="138"/>
      <c r="E1" s="50"/>
      <c r="F1" s="50"/>
      <c r="G1" s="34"/>
      <c r="H1" s="34"/>
      <c r="I1" s="34"/>
      <c r="J1" s="204"/>
      <c r="K1" s="205"/>
      <c r="L1" s="205"/>
      <c r="M1" s="205"/>
    </row>
    <row r="2" spans="1:23" s="189" customFormat="1" ht="18" customHeight="1">
      <c r="A2" s="34"/>
      <c r="B2" s="35"/>
      <c r="C2" s="35"/>
      <c r="D2" s="139"/>
      <c r="E2" s="35"/>
      <c r="F2" s="35"/>
      <c r="G2" s="34"/>
      <c r="H2" s="34"/>
      <c r="I2" s="34"/>
      <c r="J2" s="40"/>
      <c r="K2" s="3" t="s">
        <v>836</v>
      </c>
      <c r="L2" s="205"/>
      <c r="M2" s="205"/>
      <c r="T2" s="222"/>
      <c r="U2" s="222"/>
      <c r="V2" s="222"/>
    </row>
    <row r="3" spans="1:23" ht="26.25" customHeight="1">
      <c r="A3" s="34"/>
      <c r="B3" s="209" t="s">
        <v>823</v>
      </c>
      <c r="C3" s="209"/>
      <c r="D3" s="208" t="s">
        <v>348</v>
      </c>
      <c r="E3" s="207"/>
      <c r="F3" s="43" t="s">
        <v>838</v>
      </c>
      <c r="G3" s="206"/>
      <c r="H3" s="206"/>
      <c r="I3" s="206"/>
      <c r="J3" s="204"/>
      <c r="K3" s="204"/>
      <c r="L3" s="204"/>
      <c r="M3" s="204"/>
      <c r="T3" s="134"/>
    </row>
    <row r="4" spans="1:23" ht="22.5" customHeight="1">
      <c r="A4" s="189"/>
      <c r="B4" s="203"/>
      <c r="C4" s="188"/>
      <c r="D4" s="190"/>
      <c r="E4" s="188"/>
      <c r="J4" s="189"/>
      <c r="K4" s="202"/>
    </row>
    <row r="5" spans="1:23" ht="22.5" customHeight="1">
      <c r="A5" s="189"/>
      <c r="C5" s="188"/>
      <c r="D5" s="190"/>
      <c r="E5" s="188"/>
      <c r="F5" s="193"/>
      <c r="G5" s="221"/>
      <c r="H5" s="221" t="s">
        <v>821</v>
      </c>
      <c r="I5" s="200"/>
      <c r="J5" s="189"/>
    </row>
    <row r="6" spans="1:23" ht="22.5" customHeight="1">
      <c r="A6" s="4" t="s">
        <v>5</v>
      </c>
      <c r="B6" s="199" t="s">
        <v>6</v>
      </c>
      <c r="C6" s="198" t="s">
        <v>7</v>
      </c>
      <c r="D6" s="197" t="s">
        <v>820</v>
      </c>
      <c r="E6" s="195" t="s">
        <v>9</v>
      </c>
      <c r="F6" s="196" t="s">
        <v>13</v>
      </c>
      <c r="G6" s="196" t="s">
        <v>18</v>
      </c>
      <c r="H6" s="196" t="s">
        <v>26</v>
      </c>
      <c r="I6" s="196" t="s">
        <v>30</v>
      </c>
      <c r="J6" s="220" t="s">
        <v>1215</v>
      </c>
      <c r="K6" s="219" t="s">
        <v>12</v>
      </c>
      <c r="L6" s="325" t="s">
        <v>510</v>
      </c>
      <c r="M6" s="189"/>
    </row>
    <row r="7" spans="1:23" ht="20.399999999999999" customHeight="1">
      <c r="A7" s="200" t="s">
        <v>13</v>
      </c>
      <c r="B7" s="290" t="s">
        <v>796</v>
      </c>
      <c r="C7" s="291" t="s">
        <v>797</v>
      </c>
      <c r="D7" s="177">
        <v>42801</v>
      </c>
      <c r="E7" s="182" t="s">
        <v>815</v>
      </c>
      <c r="F7" s="313">
        <v>3.84</v>
      </c>
      <c r="G7" s="302" t="s">
        <v>1238</v>
      </c>
      <c r="H7" s="326" t="s">
        <v>827</v>
      </c>
      <c r="I7" s="326" t="s">
        <v>827</v>
      </c>
      <c r="J7" s="217">
        <f>MAX(F7:I7)</f>
        <v>3.84</v>
      </c>
      <c r="K7" s="176" t="s">
        <v>338</v>
      </c>
      <c r="L7" s="289"/>
    </row>
    <row r="8" spans="1:23" ht="19.8" customHeight="1">
      <c r="A8" s="200" t="s">
        <v>18</v>
      </c>
      <c r="B8" s="306" t="s">
        <v>1011</v>
      </c>
      <c r="C8" s="303" t="s">
        <v>1012</v>
      </c>
      <c r="D8" s="177">
        <v>42226</v>
      </c>
      <c r="E8" s="182" t="s">
        <v>1002</v>
      </c>
      <c r="F8" s="313">
        <v>3.75</v>
      </c>
      <c r="G8" s="302" t="s">
        <v>1218</v>
      </c>
      <c r="H8" s="302" t="s">
        <v>1249</v>
      </c>
      <c r="I8" s="302" t="s">
        <v>1252</v>
      </c>
      <c r="J8" s="217">
        <f>MAX(F8:I8)</f>
        <v>3.75</v>
      </c>
      <c r="K8" s="176" t="s">
        <v>238</v>
      </c>
      <c r="L8" s="289"/>
    </row>
    <row r="9" spans="1:23" ht="19.8" customHeight="1">
      <c r="A9" s="200" t="s">
        <v>26</v>
      </c>
      <c r="B9" s="306" t="s">
        <v>1013</v>
      </c>
      <c r="C9" s="303" t="s">
        <v>1014</v>
      </c>
      <c r="D9" s="177">
        <v>42253</v>
      </c>
      <c r="E9" s="182" t="s">
        <v>1002</v>
      </c>
      <c r="F9" s="218">
        <v>3.62</v>
      </c>
      <c r="G9" s="302" t="s">
        <v>1221</v>
      </c>
      <c r="H9" s="302" t="s">
        <v>1253</v>
      </c>
      <c r="I9" s="329" t="s">
        <v>1247</v>
      </c>
      <c r="J9" s="217">
        <v>3.69</v>
      </c>
      <c r="K9" s="176" t="s">
        <v>238</v>
      </c>
      <c r="L9" s="289"/>
    </row>
    <row r="10" spans="1:23" ht="19.8" customHeight="1">
      <c r="A10" s="200" t="s">
        <v>30</v>
      </c>
      <c r="B10" s="290" t="s">
        <v>503</v>
      </c>
      <c r="C10" s="291" t="s">
        <v>741</v>
      </c>
      <c r="D10" s="177">
        <v>42049</v>
      </c>
      <c r="E10" s="182" t="s">
        <v>815</v>
      </c>
      <c r="F10" s="218">
        <v>3.45</v>
      </c>
      <c r="G10" s="329" t="s">
        <v>1254</v>
      </c>
      <c r="H10" s="302" t="s">
        <v>1255</v>
      </c>
      <c r="I10" s="302" t="s">
        <v>1256</v>
      </c>
      <c r="J10" s="217">
        <v>3.59</v>
      </c>
      <c r="K10" s="176" t="s">
        <v>329</v>
      </c>
      <c r="L10" s="289"/>
    </row>
    <row r="11" spans="1:23" ht="20.399999999999999" customHeight="1">
      <c r="A11" s="200" t="s">
        <v>35</v>
      </c>
      <c r="B11" s="290" t="s">
        <v>391</v>
      </c>
      <c r="C11" s="291" t="s">
        <v>925</v>
      </c>
      <c r="D11" s="177">
        <v>42552</v>
      </c>
      <c r="E11" s="182" t="s">
        <v>815</v>
      </c>
      <c r="F11" s="313">
        <v>3.21</v>
      </c>
      <c r="G11" s="302" t="s">
        <v>1257</v>
      </c>
      <c r="H11" s="302" t="s">
        <v>1258</v>
      </c>
      <c r="I11" s="326" t="s">
        <v>827</v>
      </c>
      <c r="J11" s="217">
        <f>MAX(F11:I11)</f>
        <v>3.21</v>
      </c>
      <c r="K11" s="176" t="s">
        <v>63</v>
      </c>
      <c r="L11" s="289"/>
    </row>
    <row r="12" spans="1:23" ht="20.399999999999999" customHeight="1">
      <c r="A12" s="200" t="s">
        <v>38</v>
      </c>
      <c r="B12" s="193" t="s">
        <v>1047</v>
      </c>
      <c r="C12" s="330" t="s">
        <v>1048</v>
      </c>
      <c r="D12" s="255" t="s">
        <v>1050</v>
      </c>
      <c r="E12" s="255" t="s">
        <v>815</v>
      </c>
      <c r="F12" s="194" t="s">
        <v>1259</v>
      </c>
      <c r="G12" s="254" t="s">
        <v>1260</v>
      </c>
      <c r="H12" s="194" t="s">
        <v>1261</v>
      </c>
      <c r="I12" s="194" t="s">
        <v>1262</v>
      </c>
      <c r="J12" s="217">
        <v>3.15</v>
      </c>
      <c r="K12" s="256" t="s">
        <v>1049</v>
      </c>
      <c r="L12" s="289"/>
    </row>
    <row r="13" spans="1:23" ht="19.2" customHeight="1">
      <c r="A13" s="200" t="s">
        <v>46</v>
      </c>
      <c r="B13" s="331" t="s">
        <v>676</v>
      </c>
      <c r="C13" s="291" t="s">
        <v>902</v>
      </c>
      <c r="D13" s="177">
        <v>42312</v>
      </c>
      <c r="E13" s="182" t="s">
        <v>815</v>
      </c>
      <c r="F13" s="218">
        <v>2.91</v>
      </c>
      <c r="G13" s="329" t="s">
        <v>1263</v>
      </c>
      <c r="H13" s="302" t="s">
        <v>1256</v>
      </c>
      <c r="I13" s="302" t="s">
        <v>1256</v>
      </c>
      <c r="J13" s="217">
        <v>3.14</v>
      </c>
      <c r="K13" s="176" t="s">
        <v>329</v>
      </c>
      <c r="L13" s="289"/>
    </row>
    <row r="14" spans="1:23" ht="20.399999999999999" customHeight="1">
      <c r="A14" s="200" t="s">
        <v>51</v>
      </c>
      <c r="B14" s="332" t="s">
        <v>439</v>
      </c>
      <c r="C14" s="291" t="s">
        <v>903</v>
      </c>
      <c r="D14" s="177">
        <v>42211</v>
      </c>
      <c r="E14" s="182" t="s">
        <v>815</v>
      </c>
      <c r="F14" s="218" t="s">
        <v>1218</v>
      </c>
      <c r="G14" s="302" t="s">
        <v>1218</v>
      </c>
      <c r="H14" s="302" t="s">
        <v>1218</v>
      </c>
      <c r="I14" s="329" t="s">
        <v>1264</v>
      </c>
      <c r="J14" s="217">
        <v>1.9</v>
      </c>
      <c r="K14" s="176" t="s">
        <v>329</v>
      </c>
      <c r="L14" s="289"/>
    </row>
    <row r="15" spans="1:23" s="189" customFormat="1"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</row>
    <row r="16" spans="1:23">
      <c r="A16" s="189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scale="90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DD5B8-E7DD-44B6-BA70-68C865A96A47}">
  <sheetPr>
    <tabColor rgb="FF0070C0"/>
  </sheetPr>
  <dimension ref="A1:W19"/>
  <sheetViews>
    <sheetView topLeftCell="A4" workbookViewId="0">
      <selection activeCell="M10" sqref="M10:M16"/>
    </sheetView>
  </sheetViews>
  <sheetFormatPr defaultColWidth="9.109375" defaultRowHeight="13.8"/>
  <cols>
    <col min="1" max="1" width="5.5546875" style="189" customWidth="1"/>
    <col min="2" max="2" width="9.6640625" style="188" customWidth="1"/>
    <col min="3" max="3" width="12.44140625" style="188" customWidth="1"/>
    <col min="4" max="4" width="13.109375" style="190" customWidth="1"/>
    <col min="5" max="5" width="14.6640625" style="188" customWidth="1"/>
    <col min="6" max="9" width="6.6640625" style="189" customWidth="1"/>
    <col min="10" max="10" width="10.88671875" style="189" customWidth="1"/>
    <col min="11" max="11" width="11.6640625" style="188" bestFit="1" customWidth="1"/>
    <col min="12" max="12" width="8" style="188" customWidth="1"/>
    <col min="13" max="17" width="9.109375" style="188"/>
    <col min="18" max="18" width="13.33203125" style="188" customWidth="1"/>
    <col min="19" max="19" width="12.109375" style="188" customWidth="1"/>
    <col min="20" max="20" width="17" style="188" customWidth="1"/>
    <col min="21" max="23" width="9.109375" style="188"/>
    <col min="24" max="24" width="16" style="188" customWidth="1"/>
    <col min="25" max="16384" width="9.109375" style="188"/>
  </cols>
  <sheetData>
    <row r="1" spans="1:23" s="205" customFormat="1" ht="18">
      <c r="A1" s="34"/>
      <c r="B1" s="43"/>
      <c r="C1" s="50"/>
      <c r="D1" s="138"/>
      <c r="E1" s="50"/>
      <c r="F1" s="50"/>
      <c r="G1" s="34"/>
      <c r="H1" s="34"/>
      <c r="I1" s="34"/>
      <c r="J1" s="204"/>
    </row>
    <row r="2" spans="1:23" s="205" customFormat="1" ht="14.25" customHeight="1">
      <c r="A2" s="34"/>
      <c r="B2" s="43" t="s">
        <v>0</v>
      </c>
      <c r="C2" s="50"/>
      <c r="D2" s="138"/>
      <c r="E2" s="50"/>
      <c r="F2" s="50"/>
      <c r="G2" s="34"/>
      <c r="H2" s="34"/>
      <c r="I2" s="34"/>
      <c r="J2" s="204"/>
    </row>
    <row r="3" spans="1:23" s="205" customFormat="1" ht="16.5" customHeight="1">
      <c r="A3" s="34"/>
      <c r="B3" s="35"/>
      <c r="C3" s="35"/>
      <c r="D3" s="139"/>
      <c r="E3" s="35"/>
      <c r="F3" s="35"/>
      <c r="G3" s="34"/>
      <c r="H3" s="34"/>
      <c r="I3" s="34"/>
      <c r="J3" s="40"/>
      <c r="K3" s="3" t="s">
        <v>836</v>
      </c>
    </row>
    <row r="4" spans="1:23" ht="16.5" customHeight="1">
      <c r="A4" s="34"/>
      <c r="B4" s="209" t="s">
        <v>823</v>
      </c>
      <c r="C4" s="209"/>
      <c r="D4" s="208" t="s">
        <v>348</v>
      </c>
      <c r="E4" s="207"/>
      <c r="F4" s="43" t="s">
        <v>837</v>
      </c>
      <c r="G4" s="206"/>
      <c r="H4" s="206"/>
      <c r="I4" s="206"/>
      <c r="J4" s="204"/>
      <c r="K4" s="204"/>
      <c r="L4" s="204"/>
      <c r="M4" s="204"/>
    </row>
    <row r="5" spans="1:23" ht="16.5" customHeight="1">
      <c r="B5" s="203"/>
      <c r="K5" s="202"/>
    </row>
    <row r="6" spans="1:23" s="189" customFormat="1" ht="18" customHeight="1">
      <c r="B6" s="188"/>
      <c r="C6" s="188"/>
      <c r="D6" s="190"/>
      <c r="E6" s="188"/>
      <c r="F6" s="193"/>
      <c r="G6" s="221"/>
      <c r="H6" s="221" t="s">
        <v>821</v>
      </c>
      <c r="I6" s="221"/>
      <c r="K6" s="188"/>
      <c r="L6" s="188"/>
      <c r="M6" s="188"/>
      <c r="U6" s="222"/>
      <c r="V6" s="222"/>
      <c r="W6" s="222"/>
    </row>
    <row r="7" spans="1:23" ht="26.25" customHeight="1">
      <c r="A7" s="4" t="s">
        <v>5</v>
      </c>
      <c r="B7" s="199" t="s">
        <v>6</v>
      </c>
      <c r="C7" s="198" t="s">
        <v>7</v>
      </c>
      <c r="D7" s="197" t="s">
        <v>820</v>
      </c>
      <c r="E7" s="195" t="s">
        <v>9</v>
      </c>
      <c r="F7" s="196" t="s">
        <v>13</v>
      </c>
      <c r="G7" s="196" t="s">
        <v>18</v>
      </c>
      <c r="H7" s="196" t="s">
        <v>26</v>
      </c>
      <c r="I7" s="196" t="s">
        <v>30</v>
      </c>
      <c r="J7" s="220" t="s">
        <v>1215</v>
      </c>
      <c r="K7" s="219" t="s">
        <v>12</v>
      </c>
      <c r="L7" s="333" t="s">
        <v>510</v>
      </c>
      <c r="M7" s="189"/>
      <c r="U7" s="134"/>
    </row>
    <row r="8" spans="1:23" ht="17.399999999999999" customHeight="1">
      <c r="A8" s="194" t="s">
        <v>13</v>
      </c>
      <c r="B8" s="290" t="s">
        <v>511</v>
      </c>
      <c r="C8" s="291" t="s">
        <v>736</v>
      </c>
      <c r="D8" s="292">
        <v>41798</v>
      </c>
      <c r="E8" s="293" t="s">
        <v>870</v>
      </c>
      <c r="F8" s="223">
        <v>4.26</v>
      </c>
      <c r="G8" s="223">
        <v>4.49</v>
      </c>
      <c r="H8" s="334">
        <v>4.57</v>
      </c>
      <c r="I8" s="223" t="s">
        <v>1218</v>
      </c>
      <c r="J8" s="217">
        <f>MAX(F8:H8)</f>
        <v>4.57</v>
      </c>
      <c r="K8" s="176" t="s">
        <v>885</v>
      </c>
      <c r="L8" s="289" t="str">
        <f>IF(ISBLANK(J8),"",IF(J8&gt;=7.2,"KSM",IF(J8&gt;=6.7,"I A",IF(J8&gt;=6.2,"II A",IF(J8&gt;=5.6,"III A",IF(J8&gt;=5,"I JA",IF(J8&gt;=4.45,"II JA",IF(J8&gt;=4,"III JA"))))))))</f>
        <v>II JA</v>
      </c>
    </row>
    <row r="9" spans="1:23" ht="17.399999999999999" customHeight="1">
      <c r="A9" s="194" t="s">
        <v>18</v>
      </c>
      <c r="B9" s="290" t="s">
        <v>366</v>
      </c>
      <c r="C9" s="291" t="s">
        <v>829</v>
      </c>
      <c r="D9" s="292">
        <v>41585</v>
      </c>
      <c r="E9" s="293" t="s">
        <v>815</v>
      </c>
      <c r="F9" s="334">
        <v>4.51</v>
      </c>
      <c r="G9" s="223">
        <v>4</v>
      </c>
      <c r="H9" s="223">
        <v>4.46</v>
      </c>
      <c r="I9" s="223">
        <v>4.25</v>
      </c>
      <c r="J9" s="217">
        <f>MAX(F9:I9)</f>
        <v>4.51</v>
      </c>
      <c r="K9" s="176" t="s">
        <v>63</v>
      </c>
      <c r="L9" s="289" t="str">
        <f t="shared" ref="L9:L10" si="0">IF(ISBLANK(J9),"",IF(J9&gt;=7.2,"KSM",IF(J9&gt;=6.7,"I A",IF(J9&gt;=6.2,"II A",IF(J9&gt;=5.6,"III A",IF(J9&gt;=5,"I JA",IF(J9&gt;=4.45,"II JA",IF(J9&gt;=4,"III JA"))))))))</f>
        <v>II JA</v>
      </c>
    </row>
    <row r="10" spans="1:23" ht="17.399999999999999" customHeight="1">
      <c r="A10" s="194" t="s">
        <v>26</v>
      </c>
      <c r="B10" s="290" t="s">
        <v>882</v>
      </c>
      <c r="C10" s="291" t="s">
        <v>480</v>
      </c>
      <c r="D10" s="292">
        <v>41488</v>
      </c>
      <c r="E10" s="293" t="s">
        <v>870</v>
      </c>
      <c r="F10" s="223">
        <v>3.95</v>
      </c>
      <c r="G10" s="223">
        <v>4.04</v>
      </c>
      <c r="H10" s="334">
        <v>4.16</v>
      </c>
      <c r="I10" s="223" t="s">
        <v>1218</v>
      </c>
      <c r="J10" s="217">
        <f>MAX(F10:H10)</f>
        <v>4.16</v>
      </c>
      <c r="K10" s="176" t="s">
        <v>871</v>
      </c>
      <c r="L10" s="289" t="str">
        <f t="shared" si="0"/>
        <v>III JA</v>
      </c>
    </row>
    <row r="11" spans="1:23" ht="17.399999999999999" customHeight="1">
      <c r="A11" s="194" t="s">
        <v>30</v>
      </c>
      <c r="B11" s="290" t="s">
        <v>880</v>
      </c>
      <c r="C11" s="291" t="s">
        <v>881</v>
      </c>
      <c r="D11" s="292">
        <v>41298</v>
      </c>
      <c r="E11" s="293" t="s">
        <v>870</v>
      </c>
      <c r="F11" s="334">
        <v>3.84</v>
      </c>
      <c r="G11" s="223">
        <v>3.5</v>
      </c>
      <c r="H11" s="326" t="s">
        <v>827</v>
      </c>
      <c r="I11" s="326" t="s">
        <v>827</v>
      </c>
      <c r="J11" s="217">
        <f>MAX(F11:H11)</f>
        <v>3.84</v>
      </c>
      <c r="K11" s="176" t="s">
        <v>871</v>
      </c>
      <c r="L11" s="289"/>
    </row>
    <row r="12" spans="1:23" ht="17.399999999999999" customHeight="1">
      <c r="A12" s="194" t="s">
        <v>35</v>
      </c>
      <c r="B12" s="290" t="s">
        <v>930</v>
      </c>
      <c r="C12" s="291" t="s">
        <v>828</v>
      </c>
      <c r="D12" s="292">
        <v>41712</v>
      </c>
      <c r="E12" s="293" t="s">
        <v>815</v>
      </c>
      <c r="F12" s="334">
        <v>3.78</v>
      </c>
      <c r="G12" s="223">
        <v>3.58</v>
      </c>
      <c r="H12" s="223">
        <v>3.73</v>
      </c>
      <c r="I12" s="223">
        <v>3.61</v>
      </c>
      <c r="J12" s="217">
        <f>MAX(F12:I12)</f>
        <v>3.78</v>
      </c>
      <c r="K12" s="176" t="s">
        <v>338</v>
      </c>
      <c r="L12" s="289"/>
    </row>
    <row r="13" spans="1:23" ht="17.399999999999999" customHeight="1">
      <c r="A13" s="194" t="s">
        <v>38</v>
      </c>
      <c r="B13" s="290" t="s">
        <v>733</v>
      </c>
      <c r="C13" s="291" t="s">
        <v>927</v>
      </c>
      <c r="D13" s="292">
        <v>41732</v>
      </c>
      <c r="E13" s="293" t="s">
        <v>815</v>
      </c>
      <c r="F13" s="334">
        <v>2.89</v>
      </c>
      <c r="G13" s="223" t="s">
        <v>1218</v>
      </c>
      <c r="H13" s="223">
        <v>2.87</v>
      </c>
      <c r="I13" s="223" t="s">
        <v>1218</v>
      </c>
      <c r="J13" s="217">
        <f>MAX(F13:H13)</f>
        <v>2.89</v>
      </c>
      <c r="K13" s="176" t="s">
        <v>63</v>
      </c>
      <c r="L13" s="289"/>
    </row>
    <row r="14" spans="1:23" ht="21">
      <c r="G14" s="335"/>
      <c r="H14" s="335"/>
      <c r="I14" s="335"/>
    </row>
    <row r="15" spans="1:23" ht="21">
      <c r="G15" s="335"/>
      <c r="H15" s="335"/>
      <c r="I15" s="335"/>
    </row>
    <row r="16" spans="1:23" ht="21">
      <c r="F16" s="335"/>
      <c r="G16" s="335"/>
      <c r="H16" s="335"/>
      <c r="I16" s="335"/>
    </row>
    <row r="17" spans="6:9" ht="21">
      <c r="F17" s="335"/>
      <c r="G17" s="335"/>
      <c r="H17" s="335"/>
      <c r="I17" s="335"/>
    </row>
    <row r="18" spans="6:9" ht="21">
      <c r="F18" s="335"/>
      <c r="G18" s="335"/>
      <c r="H18" s="335"/>
      <c r="I18" s="335"/>
    </row>
    <row r="19" spans="6:9" ht="21">
      <c r="F19" s="335"/>
      <c r="G19" s="335"/>
      <c r="H19" s="335"/>
      <c r="I19" s="335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scale="9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66CC-8743-4788-9182-E5AEA13845E7}">
  <sheetPr>
    <tabColor rgb="FF0070C0"/>
  </sheetPr>
  <dimension ref="A1:Y8"/>
  <sheetViews>
    <sheetView workbookViewId="0">
      <selection activeCell="M10" sqref="M10:M16"/>
    </sheetView>
  </sheetViews>
  <sheetFormatPr defaultColWidth="9.109375" defaultRowHeight="13.8"/>
  <cols>
    <col min="1" max="1" width="5.5546875" style="189" customWidth="1"/>
    <col min="2" max="2" width="7.6640625" style="188" customWidth="1"/>
    <col min="3" max="3" width="7.5546875" style="188" bestFit="1" customWidth="1"/>
    <col min="4" max="4" width="13.109375" style="190" customWidth="1"/>
    <col min="5" max="5" width="14.44140625" style="188" bestFit="1" customWidth="1"/>
    <col min="6" max="7" width="6.6640625" style="189" customWidth="1"/>
    <col min="8" max="8" width="7.44140625" style="189" customWidth="1"/>
    <col min="9" max="9" width="4.77734375" style="189" hidden="1" customWidth="1"/>
    <col min="10" max="10" width="7.44140625" style="189" customWidth="1"/>
    <col min="11" max="11" width="6.88671875" style="189" customWidth="1"/>
    <col min="12" max="12" width="8" style="189" customWidth="1"/>
    <col min="13" max="13" width="4.77734375" style="189" bestFit="1" customWidth="1"/>
    <col min="14" max="14" width="11.44140625" style="188" bestFit="1" customWidth="1"/>
    <col min="15" max="15" width="8" style="188" customWidth="1"/>
    <col min="16" max="19" width="9.109375" style="188"/>
    <col min="20" max="20" width="13.33203125" style="188" customWidth="1"/>
    <col min="21" max="21" width="12.109375" style="188" customWidth="1"/>
    <col min="22" max="22" width="17" style="188" customWidth="1"/>
    <col min="23" max="25" width="9.109375" style="188"/>
    <col min="26" max="26" width="16" style="188" customWidth="1"/>
    <col min="27" max="16384" width="9.109375" style="188"/>
  </cols>
  <sheetData>
    <row r="1" spans="1:25" s="205" customFormat="1" ht="18">
      <c r="A1" s="34"/>
      <c r="B1" s="43"/>
      <c r="C1" s="50"/>
      <c r="D1" s="138"/>
      <c r="E1" s="50"/>
      <c r="F1" s="50"/>
      <c r="G1" s="34"/>
      <c r="H1" s="34"/>
      <c r="I1" s="34"/>
      <c r="J1" s="34"/>
      <c r="K1" s="204"/>
      <c r="L1" s="204"/>
      <c r="M1" s="204"/>
    </row>
    <row r="2" spans="1:25" s="205" customFormat="1" ht="14.25" customHeight="1">
      <c r="A2" s="34"/>
      <c r="B2" s="43" t="s">
        <v>0</v>
      </c>
      <c r="C2" s="50"/>
      <c r="D2" s="138"/>
      <c r="E2" s="50"/>
      <c r="F2" s="50"/>
      <c r="G2" s="34"/>
      <c r="H2" s="34"/>
      <c r="I2" s="34"/>
      <c r="J2" s="34"/>
      <c r="K2" s="204"/>
      <c r="L2" s="204"/>
      <c r="M2" s="204"/>
    </row>
    <row r="3" spans="1:25" s="205" customFormat="1" ht="16.5" customHeight="1">
      <c r="A3" s="34"/>
      <c r="B3" s="35"/>
      <c r="C3" s="35"/>
      <c r="D3" s="139"/>
      <c r="E3" s="35"/>
      <c r="F3" s="35"/>
      <c r="G3" s="34"/>
      <c r="H3" s="34"/>
      <c r="I3" s="34"/>
      <c r="J3" s="34"/>
      <c r="K3" s="40"/>
      <c r="L3" s="40"/>
      <c r="M3" s="40"/>
      <c r="N3" s="3" t="s">
        <v>767</v>
      </c>
    </row>
    <row r="4" spans="1:25" ht="16.5" customHeight="1">
      <c r="A4" s="34"/>
      <c r="B4" s="209" t="s">
        <v>823</v>
      </c>
      <c r="C4" s="209"/>
      <c r="D4" s="208" t="s">
        <v>833</v>
      </c>
      <c r="E4" s="207"/>
      <c r="F4" s="172"/>
      <c r="G4" s="206"/>
      <c r="H4" s="206"/>
      <c r="I4" s="206"/>
      <c r="J4" s="206"/>
      <c r="K4" s="36"/>
      <c r="L4" s="224"/>
      <c r="M4" s="204"/>
      <c r="N4" s="204"/>
      <c r="O4" s="204"/>
    </row>
    <row r="5" spans="1:25" ht="16.5" customHeight="1">
      <c r="B5" s="203"/>
      <c r="N5" s="202"/>
    </row>
    <row r="6" spans="1:25" s="189" customFormat="1" ht="18" customHeight="1">
      <c r="B6" s="188"/>
      <c r="C6" s="188"/>
      <c r="D6" s="190"/>
      <c r="E6" s="188"/>
      <c r="F6" s="193"/>
      <c r="G6" s="221"/>
      <c r="H6" s="221" t="s">
        <v>821</v>
      </c>
      <c r="I6" s="221"/>
      <c r="J6" s="221"/>
      <c r="K6" s="221"/>
      <c r="L6" s="200"/>
      <c r="N6" s="188"/>
      <c r="O6" s="188"/>
      <c r="W6" s="222"/>
      <c r="X6" s="222"/>
      <c r="Y6" s="222"/>
    </row>
    <row r="7" spans="1:25" ht="26.25" customHeight="1">
      <c r="A7" s="4" t="s">
        <v>5</v>
      </c>
      <c r="B7" s="199" t="s">
        <v>6</v>
      </c>
      <c r="C7" s="198" t="s">
        <v>7</v>
      </c>
      <c r="D7" s="197" t="s">
        <v>820</v>
      </c>
      <c r="E7" s="195" t="s">
        <v>9</v>
      </c>
      <c r="F7" s="196" t="s">
        <v>13</v>
      </c>
      <c r="G7" s="196" t="s">
        <v>18</v>
      </c>
      <c r="H7" s="196" t="s">
        <v>26</v>
      </c>
      <c r="I7" s="196" t="s">
        <v>819</v>
      </c>
      <c r="J7" s="196" t="s">
        <v>30</v>
      </c>
      <c r="K7" s="196" t="s">
        <v>35</v>
      </c>
      <c r="L7" s="196" t="s">
        <v>38</v>
      </c>
      <c r="M7" s="220" t="s">
        <v>1215</v>
      </c>
      <c r="N7" s="219" t="s">
        <v>12</v>
      </c>
      <c r="O7" s="325" t="s">
        <v>510</v>
      </c>
      <c r="W7" s="134"/>
    </row>
    <row r="8" spans="1:25" ht="19.5" customHeight="1">
      <c r="A8" s="194" t="s">
        <v>13</v>
      </c>
      <c r="B8" s="290" t="s">
        <v>832</v>
      </c>
      <c r="C8" s="291" t="s">
        <v>831</v>
      </c>
      <c r="D8" s="292">
        <v>40755</v>
      </c>
      <c r="E8" s="293" t="s">
        <v>815</v>
      </c>
      <c r="F8" s="308" t="s">
        <v>1265</v>
      </c>
      <c r="G8" s="308" t="s">
        <v>1266</v>
      </c>
      <c r="H8" s="308" t="s">
        <v>1267</v>
      </c>
      <c r="I8" s="308"/>
      <c r="J8" s="307" t="s">
        <v>1268</v>
      </c>
      <c r="K8" s="308" t="s">
        <v>1218</v>
      </c>
      <c r="L8" s="194" t="s">
        <v>1269</v>
      </c>
      <c r="M8" s="217">
        <v>6.18</v>
      </c>
      <c r="N8" s="336" t="s">
        <v>63</v>
      </c>
      <c r="O8" s="289" t="str">
        <f>IF(ISBLANK(M8),"",IF(M8&gt;=7.2,"KSM",IF(M8&gt;=6.7,"I A",IF(M8&gt;=6.2,"II A",IF(M8&gt;=5.6,"III A",IF(M8&gt;=5,"I JA",IF(M8&gt;=4.45,"II JA",IF(M8&gt;=4,"III JA"))))))))</f>
        <v>III A</v>
      </c>
      <c r="W8" s="222"/>
      <c r="X8" s="222"/>
      <c r="Y8" s="222"/>
    </row>
  </sheetData>
  <printOptions horizontalCentered="1"/>
  <pageMargins left="0.15748031496062992" right="0.19685039370078741" top="0.59055118110236227" bottom="0.19685039370078741" header="0.51181102362204722" footer="0.51181102362204722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55E44F-BD34-4FBA-A13D-A660BCE42AE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60 M (2)</vt:lpstr>
      <vt:lpstr>60 M (3)</vt:lpstr>
      <vt:lpstr>60 MJ  (2)</vt:lpstr>
      <vt:lpstr>60 MJ </vt:lpstr>
      <vt:lpstr>60 B  (2)</vt:lpstr>
      <vt:lpstr>60 B  (3)</vt:lpstr>
      <vt:lpstr>60 MV (2)</vt:lpstr>
      <vt:lpstr>60 MV</vt:lpstr>
      <vt:lpstr>60 B J (2)</vt:lpstr>
      <vt:lpstr>60 B J</vt:lpstr>
      <vt:lpstr>60 B V (2)</vt:lpstr>
      <vt:lpstr>60 B V</vt:lpstr>
      <vt:lpstr>100 M</vt:lpstr>
      <vt:lpstr>100 M (2)</vt:lpstr>
      <vt:lpstr>100 M (3)</vt:lpstr>
      <vt:lpstr>100 B</vt:lpstr>
      <vt:lpstr>100 B (2)</vt:lpstr>
      <vt:lpstr>100 B (3)</vt:lpstr>
      <vt:lpstr>200 M</vt:lpstr>
      <vt:lpstr>200 M (2)</vt:lpstr>
      <vt:lpstr>300 MJ</vt:lpstr>
      <vt:lpstr>300 MJ (2)</vt:lpstr>
      <vt:lpstr>300 MV</vt:lpstr>
      <vt:lpstr>300 MV (2)</vt:lpstr>
      <vt:lpstr>200 B</vt:lpstr>
      <vt:lpstr>200 B (2)</vt:lpstr>
      <vt:lpstr>300 BJ</vt:lpstr>
      <vt:lpstr>300 BJ (2)</vt:lpstr>
      <vt:lpstr>300 BV</vt:lpstr>
      <vt:lpstr>300 BV (2)</vt:lpstr>
      <vt:lpstr>400 M</vt:lpstr>
      <vt:lpstr>400 M (3)</vt:lpstr>
      <vt:lpstr>400 B</vt:lpstr>
      <vt:lpstr>400 B (2)</vt:lpstr>
      <vt:lpstr>600 M</vt:lpstr>
      <vt:lpstr>600 BJ</vt:lpstr>
      <vt:lpstr>600BV</vt:lpstr>
      <vt:lpstr>800 M</vt:lpstr>
      <vt:lpstr>800 B</vt:lpstr>
      <vt:lpstr>1000 M</vt:lpstr>
      <vt:lpstr>1000 B</vt:lpstr>
      <vt:lpstr>1500 MV</vt:lpstr>
      <vt:lpstr>Tolis MJ </vt:lpstr>
      <vt:lpstr>Tolis M V</vt:lpstr>
      <vt:lpstr>Tolis M JNČ</vt:lpstr>
      <vt:lpstr>Tolis BJ </vt:lpstr>
      <vt:lpstr>Tolis B V</vt:lpstr>
      <vt:lpstr>Tolis B JNČ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Vartotojas</dc:creator>
  <cp:keywords/>
  <dc:description/>
  <cp:lastModifiedBy>Vardenis Pavardenis</cp:lastModifiedBy>
  <cp:revision/>
  <cp:lastPrinted>2026-10-02T13:28:59Z</cp:lastPrinted>
  <dcterms:created xsi:type="dcterms:W3CDTF">2012-06-01T09:18:23Z</dcterms:created>
  <dcterms:modified xsi:type="dcterms:W3CDTF">2026-10-02T17:45:45Z</dcterms:modified>
  <cp:category/>
  <cp:contentStatus/>
</cp:coreProperties>
</file>